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17"/>
  <workbookPr/>
  <mc:AlternateContent xmlns:mc="http://schemas.openxmlformats.org/markup-compatibility/2006">
    <mc:Choice Requires="x15">
      <x15ac:absPath xmlns:x15ac="http://schemas.microsoft.com/office/spreadsheetml/2010/11/ac" url="M:\MF and TC\UNIAP\2026\"/>
    </mc:Choice>
  </mc:AlternateContent>
  <xr:revisionPtr revIDLastSave="0" documentId="8_{BC15AED7-4EA8-4B52-A5F7-F9069FF48D20}" xr6:coauthVersionLast="47" xr6:coauthVersionMax="47" xr10:uidLastSave="{00000000-0000-0000-0000-000000000000}"/>
  <workbookProtection workbookAlgorithmName="SHA-512" workbookHashValue="4BxzN6A6s1VWHrMJ2JaeFG0ooYXT8Zkx8FmCnPVaC4Jj+zc1IAD3PrFJ04hxoA5ouHBcY/hDbRy/rPZZ0O/khw==" workbookSaltValue="sCIXLjzJdXleJA1c2t1ekw==" workbookSpinCount="100000" lockStructure="1"/>
  <bookViews>
    <workbookView xWindow="28680" yWindow="-120" windowWidth="29040" windowHeight="16440" xr2:uid="{C202D2C0-D740-492C-B090-28C28078B2B3}"/>
  </bookViews>
  <sheets>
    <sheet name="Family Cycle" sheetId="2" r:id="rId1"/>
    <sheet name="Age-Friendly Senior Cycle" sheetId="7" r:id="rId2"/>
    <sheet name="Supportive Housing Cycle" sheetId="8" r:id="rId3"/>
    <sheet name="Volume Cap" sheetId="9" r:id="rId4"/>
    <sheet name="Data Validation" sheetId="6" state="hidden" r:id="rId5"/>
  </sheets>
  <definedNames>
    <definedName name="Atl">'Data Validation'!$D$2:$D$24</definedName>
    <definedName name="Ber">'Data Validation'!$D$25:$D$94</definedName>
    <definedName name="Bur">'Data Validation'!$D$95:$D$134</definedName>
    <definedName name="Cam">'Data Validation'!$D$135:$D$170</definedName>
    <definedName name="Cap">'Data Validation'!$D$171:$D$186</definedName>
    <definedName name="Cum">'Data Validation'!$D$187:$D$200</definedName>
    <definedName name="Ess">'Data Validation'!$D$201:$D$222</definedName>
    <definedName name="Glo">'Data Validation'!$D$223:$D$246</definedName>
    <definedName name="Hud">'Data Validation'!$D$247:$D$258</definedName>
    <definedName name="Hun">'Data Validation'!$D$259:$D$284</definedName>
    <definedName name="Mer">'Data Validation'!$D$285:$D$296</definedName>
    <definedName name="Mid">'Data Validation'!$D$297:$D$321</definedName>
    <definedName name="Mon">'Data Validation'!$D$322:$D$374</definedName>
    <definedName name="Mor">'Data Validation'!$D$375:$D$413</definedName>
    <definedName name="Oce">'Data Validation'!$D$414:$D$446</definedName>
    <definedName name="Pas">'Data Validation'!$D$447:$D$462</definedName>
    <definedName name="Sal">'Data Validation'!$D$463:$D$477</definedName>
    <definedName name="Som">'Data Validation'!$D$478:$D$498</definedName>
    <definedName name="Sus">'Data Validation'!$D$499:$D$522</definedName>
    <definedName name="Uni">'Data Validation'!$D$523:$D$543</definedName>
    <definedName name="War">'Data Validation'!$D$544:$D$565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6" i="2" l="1"/>
  <c r="F226" i="7"/>
  <c r="F226" i="8"/>
  <c r="I226" i="8"/>
  <c r="H226" i="8"/>
  <c r="G226" i="8"/>
  <c r="G221" i="8"/>
  <c r="G221" i="8" a="1"/>
  <c r="G214" i="8" a="1"/>
  <c r="G214" i="8" s="1"/>
  <c r="H213" i="8" s="1"/>
  <c r="H208" i="8" a="1"/>
  <c r="H208" i="8" s="1"/>
  <c r="G204" i="8" a="1"/>
  <c r="G204" i="8" s="1"/>
  <c r="G196" i="8" a="1"/>
  <c r="G196" i="8" s="1"/>
  <c r="G195" i="8" s="1"/>
  <c r="G192" i="8"/>
  <c r="G192" i="8" a="1"/>
  <c r="G190" i="8" a="1"/>
  <c r="G190" i="8" s="1"/>
  <c r="G189" i="8" s="1"/>
  <c r="H188" i="8" s="1"/>
  <c r="G180" i="8" a="1"/>
  <c r="G180" i="8" s="1"/>
  <c r="G178" i="8" a="1"/>
  <c r="G178" i="8" s="1"/>
  <c r="H177" i="8" s="1"/>
  <c r="H173" i="8" a="1"/>
  <c r="H173" i="8" s="1"/>
  <c r="H169" i="8" a="1"/>
  <c r="H169" i="8" s="1"/>
  <c r="H164" i="8" a="1"/>
  <c r="H164" i="8" s="1"/>
  <c r="G161" i="8" a="1"/>
  <c r="G161" i="8" s="1"/>
  <c r="G157" i="8" a="1"/>
  <c r="G157" i="8" s="1"/>
  <c r="G155" i="8" a="1"/>
  <c r="G155" i="8" s="1"/>
  <c r="G151" i="8" a="1"/>
  <c r="G151" i="8" s="1"/>
  <c r="G150" i="8" s="1"/>
  <c r="G147" i="8" a="1"/>
  <c r="G147" i="8" s="1"/>
  <c r="G142" i="8" a="1"/>
  <c r="G142" i="8" s="1"/>
  <c r="G139" i="8" a="1"/>
  <c r="G139" i="8" s="1"/>
  <c r="H127" i="8" a="1"/>
  <c r="H127" i="8" s="1"/>
  <c r="H123" i="8"/>
  <c r="H123" i="8" a="1"/>
  <c r="G121" i="8" a="1"/>
  <c r="G121" i="8" s="1"/>
  <c r="G109" i="8"/>
  <c r="F109" i="8"/>
  <c r="G110" i="8" s="1" a="1"/>
  <c r="G110" i="8" s="1"/>
  <c r="H76" i="8" a="1"/>
  <c r="H76" i="8" s="1"/>
  <c r="H62" i="8" a="1"/>
  <c r="H62" i="8" s="1"/>
  <c r="H44" i="8" a="1"/>
  <c r="H44" i="8" s="1"/>
  <c r="H40" i="8" a="1"/>
  <c r="H40" i="8" s="1"/>
  <c r="G36" i="8" a="1"/>
  <c r="G36" i="8" s="1"/>
  <c r="G32" i="8" a="1"/>
  <c r="G32" i="8" s="1"/>
  <c r="H31" i="8" s="1"/>
  <c r="H25" i="8" a="1"/>
  <c r="H25" i="8" s="1"/>
  <c r="H21" i="8"/>
  <c r="H21" i="8" a="1"/>
  <c r="H18" i="8" a="1"/>
  <c r="H18" i="8" s="1"/>
  <c r="H15" i="8" a="1"/>
  <c r="H15" i="8" s="1"/>
  <c r="H10" i="8" a="1"/>
  <c r="H10" i="8" s="1"/>
  <c r="I226" i="7"/>
  <c r="H226" i="7"/>
  <c r="G226" i="7"/>
  <c r="G221" i="7" a="1"/>
  <c r="G221" i="7" s="1"/>
  <c r="G214" i="7" a="1"/>
  <c r="G214" i="7" s="1"/>
  <c r="H208" i="7"/>
  <c r="H208" i="7" a="1"/>
  <c r="G204" i="7" a="1"/>
  <c r="G204" i="7" s="1"/>
  <c r="G196" i="7" a="1"/>
  <c r="G196" i="7" s="1"/>
  <c r="G195" i="7" s="1"/>
  <c r="G192" i="7" a="1"/>
  <c r="G192" i="7" s="1"/>
  <c r="G190" i="7" a="1"/>
  <c r="G190" i="7" s="1"/>
  <c r="G189" i="7" s="1"/>
  <c r="G180" i="7"/>
  <c r="G180" i="7" a="1"/>
  <c r="G178" i="7" a="1"/>
  <c r="G178" i="7" s="1"/>
  <c r="H177" i="7" s="1"/>
  <c r="H173" i="7" a="1"/>
  <c r="H173" i="7" s="1"/>
  <c r="H169" i="7"/>
  <c r="H169" i="7" a="1"/>
  <c r="H164" i="7" a="1"/>
  <c r="H164" i="7" s="1"/>
  <c r="G161" i="7"/>
  <c r="G161" i="7" a="1"/>
  <c r="G157" i="7" a="1"/>
  <c r="G157" i="7" s="1"/>
  <c r="G155" i="7" a="1"/>
  <c r="G155" i="7" s="1"/>
  <c r="G151" i="7" a="1"/>
  <c r="G151" i="7" s="1"/>
  <c r="G147" i="7" a="1"/>
  <c r="G147" i="7" s="1"/>
  <c r="G142" i="7" a="1"/>
  <c r="G142" i="7" s="1"/>
  <c r="G141" i="7" s="1"/>
  <c r="G139" i="7" a="1"/>
  <c r="G139" i="7" s="1"/>
  <c r="H127" i="7" a="1"/>
  <c r="H127" i="7" s="1"/>
  <c r="H123" i="7" a="1"/>
  <c r="H123" i="7" s="1"/>
  <c r="G121" i="7" a="1"/>
  <c r="G121" i="7" s="1"/>
  <c r="G109" i="7"/>
  <c r="F109" i="7"/>
  <c r="G110" i="7" s="1" a="1"/>
  <c r="G110" i="7" s="1"/>
  <c r="H87" i="7" s="1"/>
  <c r="H76" i="7" a="1"/>
  <c r="H76" i="7" s="1"/>
  <c r="H62" i="7" a="1"/>
  <c r="H62" i="7" s="1"/>
  <c r="H44" i="7" a="1"/>
  <c r="H44" i="7" s="1"/>
  <c r="H40" i="7" a="1"/>
  <c r="H40" i="7" s="1"/>
  <c r="G36" i="7"/>
  <c r="H31" i="7" s="1"/>
  <c r="G36" i="7" a="1"/>
  <c r="G32" i="7"/>
  <c r="G32" i="7" a="1"/>
  <c r="H25" i="7" a="1"/>
  <c r="H25" i="7" s="1"/>
  <c r="H21" i="7" a="1"/>
  <c r="H21" i="7" s="1"/>
  <c r="H18" i="7" a="1"/>
  <c r="H18" i="7" s="1"/>
  <c r="H15" i="7" a="1"/>
  <c r="H15" i="7" s="1"/>
  <c r="H10" i="7" a="1"/>
  <c r="H10" i="7" s="1"/>
  <c r="G192" i="2" a="1"/>
  <c r="G192" i="2" s="1"/>
  <c r="H10" i="2" a="1"/>
  <c r="H10" i="2" s="1"/>
  <c r="I226" i="2"/>
  <c r="G204" i="2" a="1"/>
  <c r="G204" i="2" s="1"/>
  <c r="G196" i="2" a="1"/>
  <c r="G196" i="2" s="1"/>
  <c r="G190" i="2" a="1"/>
  <c r="G190" i="2" s="1"/>
  <c r="G195" i="2" l="1"/>
  <c r="H213" i="7"/>
  <c r="H188" i="7"/>
  <c r="G150" i="7"/>
  <c r="H138" i="7" s="1"/>
  <c r="G141" i="8"/>
  <c r="H138" i="8" s="1"/>
  <c r="H87" i="8"/>
  <c r="G189" i="2"/>
  <c r="G180" i="2" a="1"/>
  <c r="G180" i="2" s="1"/>
  <c r="G178" i="2" a="1"/>
  <c r="G178" i="2" s="1"/>
  <c r="H188" i="2" l="1"/>
  <c r="H226" i="2" s="1"/>
  <c r="H177" i="2"/>
  <c r="G109" i="2"/>
  <c r="F109" i="2"/>
  <c r="H62" i="2" a="1"/>
  <c r="H62" i="2" s="1"/>
  <c r="H40" i="2" a="1"/>
  <c r="H40" i="2" s="1"/>
  <c r="H76" i="2" a="1"/>
  <c r="H76" i="2" s="1"/>
  <c r="H44" i="2" a="1"/>
  <c r="H44" i="2" s="1"/>
  <c r="H25" i="2" a="1"/>
  <c r="H25" i="2" s="1"/>
  <c r="G110" i="2" l="1" a="1"/>
  <c r="G110" i="2" s="1"/>
  <c r="G226" i="2"/>
  <c r="G221" i="2" a="1"/>
  <c r="G221" i="2" s="1"/>
  <c r="G214" i="2" a="1"/>
  <c r="G214" i="2" s="1"/>
  <c r="H173" i="2" a="1"/>
  <c r="H173" i="2" s="1"/>
  <c r="H169" i="2" a="1"/>
  <c r="H169" i="2" s="1"/>
  <c r="H208" i="2" a="1"/>
  <c r="H208" i="2" s="1"/>
  <c r="H164" i="2" a="1"/>
  <c r="H164" i="2" s="1"/>
  <c r="G161" i="2" a="1"/>
  <c r="G161" i="2" s="1"/>
  <c r="G157" i="2" a="1"/>
  <c r="G157" i="2" s="1"/>
  <c r="G155" i="2" a="1"/>
  <c r="G155" i="2" s="1"/>
  <c r="G151" i="2" a="1"/>
  <c r="G151" i="2" s="1"/>
  <c r="G147" i="2" a="1"/>
  <c r="G147" i="2" s="1"/>
  <c r="G142" i="2" a="1"/>
  <c r="G142" i="2" s="1"/>
  <c r="G139" i="2" a="1"/>
  <c r="G139" i="2" s="1"/>
  <c r="H127" i="2" a="1"/>
  <c r="H127" i="2" s="1"/>
  <c r="H123" i="2" a="1"/>
  <c r="H123" i="2" s="1"/>
  <c r="G121" i="2" a="1"/>
  <c r="G121" i="2" s="1"/>
  <c r="G36" i="2" a="1"/>
  <c r="G36" i="2" s="1"/>
  <c r="G32" i="2" a="1"/>
  <c r="G32" i="2" s="1"/>
  <c r="H21" i="2" a="1"/>
  <c r="H21" i="2" s="1"/>
  <c r="H18" i="2" a="1"/>
  <c r="H18" i="2" s="1"/>
  <c r="H15" i="2" a="1"/>
  <c r="H15" i="2" s="1"/>
  <c r="G141" i="2" l="1"/>
  <c r="H213" i="2"/>
  <c r="G150" i="2"/>
  <c r="H87" i="2"/>
  <c r="H31" i="2"/>
  <c r="H138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<sst xmlns="http://schemas.openxmlformats.org/spreadsheetml/2006/main" count="1944" uniqueCount="828">
  <si>
    <t>Point System for the Family Cycle</t>
  </si>
  <si>
    <t>Total will not calculate unless Project Name, TUM?, and Set-Aside cells are all filled in.</t>
  </si>
  <si>
    <t>Project Name</t>
  </si>
  <si>
    <t>Select County before selecting Municipality.</t>
  </si>
  <si>
    <t>County</t>
  </si>
  <si>
    <t>Municipality</t>
  </si>
  <si>
    <t>TUM?</t>
  </si>
  <si>
    <t>Maximum Score</t>
  </si>
  <si>
    <t>Non-TUM</t>
  </si>
  <si>
    <t>Set-Aside</t>
  </si>
  <si>
    <t>TUM</t>
  </si>
  <si>
    <t>Category</t>
  </si>
  <si>
    <t>Select up to:</t>
  </si>
  <si>
    <t>Max. Points</t>
  </si>
  <si>
    <t>Option</t>
  </si>
  <si>
    <t>Point Value</t>
  </si>
  <si>
    <t>Selection (Y/N)</t>
  </si>
  <si>
    <t>Subtotal</t>
  </si>
  <si>
    <t>Self-Score</t>
  </si>
  <si>
    <t>Agency Score</t>
  </si>
  <si>
    <t>1. Compliance Period / Tenant Ownership</t>
  </si>
  <si>
    <t>Increase in compliance period (non-TUM)</t>
  </si>
  <si>
    <t>Increase in compliance period (TUM)</t>
  </si>
  <si>
    <t>Conversion to tenant ownership (SF/duplex only)</t>
  </si>
  <si>
    <t>2. Public Housing Waiting Lists</t>
  </si>
  <si>
    <t>Project utilizes public housing waiting lists</t>
  </si>
  <si>
    <t>3. Large Family Units</t>
  </si>
  <si>
    <t>Low-density building with LIHTC units at least 25% large-family (based on unit count, not sq. ft.)</t>
  </si>
  <si>
    <t>4. Municipal Support</t>
  </si>
  <si>
    <t>15-year fixed-rate tax abatement (6.28% or below)</t>
  </si>
  <si>
    <t>15-year fixed-rate tax abatement (over 6.28%)</t>
  </si>
  <si>
    <t>5. Social Services</t>
  </si>
  <si>
    <t>Identify each social service.</t>
  </si>
  <si>
    <t>Social Service #1:</t>
  </si>
  <si>
    <t>Points will not tally if names are left blank.</t>
  </si>
  <si>
    <t>Social Service #2:</t>
  </si>
  <si>
    <t>Social Service #3:</t>
  </si>
  <si>
    <t>List all additional social services.</t>
  </si>
  <si>
    <t>Additional Social Services:</t>
  </si>
  <si>
    <t>6. Certified M/WBE Utilization</t>
  </si>
  <si>
    <t>Ownership Interest</t>
  </si>
  <si>
    <t>Certified M/WBE has 100% interest in GP/managing member</t>
  </si>
  <si>
    <t>Certified M/WBE has at least 50% interest in GP/managing member</t>
  </si>
  <si>
    <t>Certified M/WBE has at least 20% interest in GP/managing member</t>
  </si>
  <si>
    <t>Construction Costs</t>
  </si>
  <si>
    <t>At least 20% of construction costs spent on certified M/WBEs</t>
  </si>
  <si>
    <t>At least 15% of construction costs spent on certified M/WBEs</t>
  </si>
  <si>
    <t>7. Ready to Grow</t>
  </si>
  <si>
    <t>Smart growth area</t>
  </si>
  <si>
    <t>Points will not tally if description is left blank.</t>
  </si>
  <si>
    <t>Other Ready to Grow Area:</t>
  </si>
  <si>
    <t>8. Unit Amenities</t>
  </si>
  <si>
    <t>Security alarm</t>
  </si>
  <si>
    <t>All-electric cooking appliances</t>
  </si>
  <si>
    <t>Energy Star-labeled refrigerators of adequate size in all units</t>
  </si>
  <si>
    <t>Energy Star-labeled washers+dryers in all units</t>
  </si>
  <si>
    <t>Energy Star-labeled dishwashers in all units</t>
  </si>
  <si>
    <t>MERV 13 or higher on all ventilation systems</t>
  </si>
  <si>
    <t>All bedrooms at least 100 sq. ft.</t>
  </si>
  <si>
    <t>All units have adequate kitchen cabinet space</t>
  </si>
  <si>
    <t>All units have adequate closet space</t>
  </si>
  <si>
    <t>Emergency panic/call buttons/necklaces/bracelets (senior projects only)</t>
  </si>
  <si>
    <t>Garages</t>
  </si>
  <si>
    <t>Patios</t>
  </si>
  <si>
    <t>Free high-speed internet in all units</t>
  </si>
  <si>
    <t>List substitutes and submit proof of NJHMFA approval.</t>
  </si>
  <si>
    <t>Substitute Unit Amenity #1:</t>
  </si>
  <si>
    <t>Substitute Unit Amenity #2:</t>
  </si>
  <si>
    <t>Substitute Unit Amenity #3:</t>
  </si>
  <si>
    <t>9. Project Amenities</t>
  </si>
  <si>
    <t>Playground (family projects only)</t>
  </si>
  <si>
    <t>Community room/building of at least 1,600 sq. ft.</t>
  </si>
  <si>
    <t>On-site laundry facilities using Energy Star commercial equipment</t>
  </si>
  <si>
    <t>Open space set aside for use by all residents</t>
  </si>
  <si>
    <t>Adequate average interior unit sizes</t>
  </si>
  <si>
    <t>Free parking and free bicycle storage for LIHTC tenants</t>
  </si>
  <si>
    <t>Healthy food delivery program, at least twice per month</t>
  </si>
  <si>
    <t>Smoke-free community</t>
  </si>
  <si>
    <t>Gym/fitness center</t>
  </si>
  <si>
    <t>Extreme heat mitigation infrastructure (TUM projects only)</t>
  </si>
  <si>
    <t>Substitute Project Amenity #1:</t>
  </si>
  <si>
    <t>Substitute Project Amenity #2:</t>
  </si>
  <si>
    <t>10. Community Policing/Public Safety Enhancements</t>
  </si>
  <si>
    <t>Evening security guard</t>
  </si>
  <si>
    <t>On-site community policing station</t>
  </si>
  <si>
    <t>Camera/security system in each building</t>
  </si>
  <si>
    <t>Coordination/training for community policing groups and/or property manager</t>
  </si>
  <si>
    <t>Community Policing Through Environmental Design (CPTED)</t>
  </si>
  <si>
    <t>Partnerships or agreements that increase on-site police and security patrols</t>
  </si>
  <si>
    <t>Innovative approaches to increase resident community policing volunteering</t>
  </si>
  <si>
    <t>List substitute and submit proof of NJHMFA approval.</t>
  </si>
  <si>
    <t>Purchasing/subsidizing take-home police vehicles for law enforcement officers</t>
  </si>
  <si>
    <t>Points will not tally if name is left blank.</t>
  </si>
  <si>
    <t>Substitute CP/PSE Strategy:</t>
  </si>
  <si>
    <t>11. Site Selection</t>
  </si>
  <si>
    <t>Total Site Selection Points</t>
  </si>
  <si>
    <t>Positive Land Uses</t>
  </si>
  <si>
    <t>Within 0.5 Miles?</t>
  </si>
  <si>
    <t>Within 3 Miles?</t>
  </si>
  <si>
    <t>Full-service grocery store/supermarket</t>
  </si>
  <si>
    <t>1 to 2</t>
  </si>
  <si>
    <t>Do not put "Y" in both columns.</t>
  </si>
  <si>
    <t>Hospital/medical clinic</t>
  </si>
  <si>
    <t>Public school (non-senior projects only)</t>
  </si>
  <si>
    <t>Senior center (senior projects only)</t>
  </si>
  <si>
    <t>Licensed day care services (non-senior projects only)</t>
  </si>
  <si>
    <t>Family success center (non-senior projects only)</t>
  </si>
  <si>
    <t>One-Stop Career Center (non-senior projects only)</t>
  </si>
  <si>
    <t>Community mental health center/counseling center (Supportive Housing Cycle only)</t>
  </si>
  <si>
    <t>Pharmacy</t>
  </si>
  <si>
    <t>Department or retail merchandise store</t>
  </si>
  <si>
    <t>Bank/credit union</t>
  </si>
  <si>
    <t>Restaurant (other than fast food restaurants)</t>
  </si>
  <si>
    <t>Indoor public recreation facilities (e.g., civic centers, community centers, libraries)</t>
  </si>
  <si>
    <t>Outdoor public recreation facilities (e.g., parks, swimming pools)</t>
  </si>
  <si>
    <t>Medical day care (senior projects only)</t>
  </si>
  <si>
    <t>Medical offices (physician, dentistry, or optometry)</t>
  </si>
  <si>
    <t>Religious institution</t>
  </si>
  <si>
    <t>Post office, city hall, or county courthouse</t>
  </si>
  <si>
    <t>Fire/police station</t>
  </si>
  <si>
    <t>Institution of higher learning or continuing education</t>
  </si>
  <si>
    <t>Total Positive Land Uses</t>
  </si>
  <si>
    <t>Total Positive Land Use Points</t>
  </si>
  <si>
    <t>0 to 6</t>
  </si>
  <si>
    <t>Negative Land Uses</t>
  </si>
  <si>
    <t>Within 1 Mile?</t>
  </si>
  <si>
    <t>Landfill</t>
  </si>
  <si>
    <t>Garbage dump</t>
  </si>
  <si>
    <t>Trash incinerator</t>
  </si>
  <si>
    <t>Nuclear power plant</t>
  </si>
  <si>
    <t>Oil/chemical refinery</t>
  </si>
  <si>
    <t>Unremediated Superfund or toxic waste site as IDed by EPA/NJDEP</t>
  </si>
  <si>
    <t>Jail/prison</t>
  </si>
  <si>
    <t>Wastewater treatment facility</t>
  </si>
  <si>
    <t>Total Negative Land Use Points</t>
  </si>
  <si>
    <t>0 to -6</t>
  </si>
  <si>
    <t>12. Syndicator/Investor Commitment</t>
  </si>
  <si>
    <t>LIHTC pricing &amp; net capital contributions within HMFA equity range</t>
  </si>
  <si>
    <t>Applicant using LIHTC itself</t>
  </si>
  <si>
    <t>13. Future-Ready Design</t>
  </si>
  <si>
    <t>Enterprise Green Communities, Mandatory + ≥40 optional points + future-ready selections</t>
  </si>
  <si>
    <t>Leadership in Energy and Environmental Design (LEED) Silver or higher + future-ready selections</t>
  </si>
  <si>
    <t>National Green Building Standard (NGBS) Silver or higher + future-ready selections</t>
  </si>
  <si>
    <t>NJ Zero Energy Ready Homes + renewables</t>
  </si>
  <si>
    <t>Living Building Challenge</t>
  </si>
  <si>
    <t>Passive House</t>
  </si>
  <si>
    <t>Enterprise Green Communities, Mandatory + ≥40 optional points</t>
  </si>
  <si>
    <t>LEED Silver or higher</t>
  </si>
  <si>
    <t>NGBS Silver or higher</t>
  </si>
  <si>
    <t>14. High-Opportunity Areas</t>
  </si>
  <si>
    <t>Redevelopment</t>
  </si>
  <si>
    <t>Redevelopment project / rehabilitation of historic building / Adaptive reuse of a non-residential building (at least 40% of the units in the historic building or building being adaptively reused)</t>
  </si>
  <si>
    <t>Public Transportation &amp; Job Availability</t>
  </si>
  <si>
    <t>Public Transportation</t>
  </si>
  <si>
    <t>Project fully located within a Transit Village district</t>
  </si>
  <si>
    <t>Project fully located within 1/4 mile of public transportation (publicly owned/operated)</t>
  </si>
  <si>
    <t>Project fully located within 1/2 mile of public transportation (publicly owned/operated)</t>
  </si>
  <si>
    <t>Project fully located within 1/2 mile of public transportation paid for by development</t>
  </si>
  <si>
    <t>Job Availability</t>
  </si>
  <si>
    <t>Job points earned only with at least 1 point for Public Transportation.</t>
  </si>
  <si>
    <t>Municipal jobs-to-housing ratio of 1.5 or more</t>
  </si>
  <si>
    <t>Municipal jobs-to-housing ratio of 0.95 or more, but less than 1.5</t>
  </si>
  <si>
    <t>Proficient Schools &amp; School Choice</t>
  </si>
  <si>
    <t>Proficient Schools</t>
  </si>
  <si>
    <t>At least 66% of school district Grade 4 students are Level 4 or 5 on NJSLA in both Math &amp; ELA</t>
  </si>
  <si>
    <t>At least 50% of school district Grade 4 students are Level 4 or 5 on NJSLA in both Math &amp; ELA, but one or both are below 66%</t>
  </si>
  <si>
    <t>At least 40% of school district Grade 4 students are Level 4 or 5 on NJSLA in both Math &amp; ELA, but one or both are below 50%</t>
  </si>
  <si>
    <t>School Choice</t>
  </si>
  <si>
    <t>School Choice points earned only with at least 1 point for Proficient Schools.</t>
  </si>
  <si>
    <t>School district participates in NJ Interdistrict Public School Choice Program starting no later than Grade 6</t>
  </si>
  <si>
    <t>MRI Distress Rank of 283 or more</t>
  </si>
  <si>
    <t>MRI Distress Rank of 282 or less + project satisfies fair share obligation and is part of court-approved fair share plan (non-senior projects only)</t>
  </si>
  <si>
    <t>MRI Distress Rank of 282 or less</t>
  </si>
  <si>
    <t>Project located in Opportunity Zone</t>
  </si>
  <si>
    <t>15. Successful Development Experience</t>
  </si>
  <si>
    <t>Development experience counts only for entity with at least 50% interest in project general partner/managing member.</t>
  </si>
  <si>
    <t>Developed and operated 2 LIHTC properties with at least 50% ownership stake in each</t>
  </si>
  <si>
    <t>Developed and operated 3 LIHTC properties with 20% ownership stake in each + has executed a contract with PM company that has 5 years experience monitoring LIHTC projects with minimum portfolio of 300 TC units</t>
  </si>
  <si>
    <t>Developed and operated 1 LIHTC property + has executed a contract with PM company that has 5 years experience monitoring LIHTC projects with minimum portfolio of 300 TC units</t>
  </si>
  <si>
    <t>16. Units Reserved for Homeless/Disabled Individuals</t>
  </si>
  <si>
    <t>Project must meet criteria at N.J.A.C. 5:80-33.12(c)14.</t>
  </si>
  <si>
    <t>Greater of 5 units or 5% of total units set aside for individuals or familes who are homeless</t>
  </si>
  <si>
    <r>
      <t xml:space="preserve">Greater of 5 units or 5% of total units set aside for individuals with disabilities who are leaving institutions pursuant to </t>
    </r>
    <r>
      <rPr>
        <i/>
        <sz val="11"/>
        <color theme="1"/>
        <rFont val="Aptos Narrow"/>
        <family val="2"/>
        <scheme val="minor"/>
      </rPr>
      <t>Olmstead</t>
    </r>
    <r>
      <rPr>
        <sz val="11"/>
        <color theme="1"/>
        <rFont val="Aptos Narrow"/>
        <family val="2"/>
        <scheme val="minor"/>
      </rPr>
      <t xml:space="preserve"> decision or individuals with disabilities who are at risk of institutionalization</t>
    </r>
  </si>
  <si>
    <t>17. Affordability</t>
  </si>
  <si>
    <t>20% at 50% federal set-aside + all LIHTC units restricted at 50% AMI</t>
  </si>
  <si>
    <t>10% of LIHTC units at 30% AMI + best efforts to distribute 30% AMI units proportionally across all unit sizes</t>
  </si>
  <si>
    <t>18. Age-Friendly Senior Cycle</t>
  </si>
  <si>
    <t>Aged Population</t>
  </si>
  <si>
    <t>Fully located in municipality where ≥25% of residents are 55+</t>
  </si>
  <si>
    <t>Age-Friendly Senior Services</t>
  </si>
  <si>
    <t>On-site transportation at least once per week</t>
  </si>
  <si>
    <t>Participation in Services for Independent Living (SIL) program</t>
  </si>
  <si>
    <t>On-site healthcare provider with private room</t>
  </si>
  <si>
    <t>On-site pharmacy or wellness clinic, satellite hospital office, Program of All-Inclusive Care for the Elderly (PACE), medical day-care program, licensed assisted living facility, Assisted Living Program (ALP), or similar partnership with a hospital or managed-care organization</t>
  </si>
  <si>
    <t>Accessible outdoor community spaces</t>
  </si>
  <si>
    <t>Exercise room</t>
  </si>
  <si>
    <t>19. Supportive Housing Cycle</t>
  </si>
  <si>
    <t>Supportive Housing High-Opportunity Areas</t>
  </si>
  <si>
    <t>Transportation</t>
  </si>
  <si>
    <t>Schools / Aged Population</t>
  </si>
  <si>
    <t>At least 40% of school district Grade 4 students are Level 4 or 5 on NJSLA in both Math &amp; ELA (non-age-restricted projects)</t>
  </si>
  <si>
    <t>Fully located in municipality where ≥25% of residents are 55+ (age-restricted projects)</t>
  </si>
  <si>
    <t>Supportive Housing Points</t>
  </si>
  <si>
    <t>Services and Funding</t>
  </si>
  <si>
    <t>Social services plan with: descriptions of the supportive service needs of the target population, experience of provider(s); facilitation of tenant-landlord relations, tenant selection and screening, etc.; provision of one of: (1) 24/7 crisis response, (2) financial training, (3) ongoing healthcare/prevention services; and annual mandatory staff training on matters specific to the special needs population(s)</t>
  </si>
  <si>
    <t>On-site healthy lifestyles education and programming</t>
  </si>
  <si>
    <t>Job training and job search assistance and support</t>
  </si>
  <si>
    <t>All units developed as lease-based permanent supportive housing</t>
  </si>
  <si>
    <t>Government-funded project-based or sponsor-based rental assistance for all special needs units</t>
  </si>
  <si>
    <t>Integrated community living opportunities (mixed-income, mixed-special needs, scattered-site)</t>
  </si>
  <si>
    <t>Minimum living standards (must include all four):
(1) dwelling units in which each bedroom measures not less than 100 sq. ft.;
(2) unrelated residents have their own bedroom;
(3) no more than four unrelated adults share a bathroom; and
(4) Residents have access to a full kitchen for meal preparation</t>
  </si>
  <si>
    <t>Qualified Nonprofit Sponsor</t>
  </si>
  <si>
    <t>Qualified nonprofit sponsor with 100% general partner interest</t>
  </si>
  <si>
    <t>Qualified nonprofit sponsor with 50% general partner interest</t>
  </si>
  <si>
    <t>20. Bonus Point</t>
  </si>
  <si>
    <t>At least 20% of units are market-rate + project does not request H.E.R.A. basis boost</t>
  </si>
  <si>
    <t>At least 20% of units are underwritten at 30% AMI or below and do not receive rental assistance</t>
  </si>
  <si>
    <t>Traditional multifamily pooled permanent bond financing through NJHMFA</t>
  </si>
  <si>
    <t>21. Negative Points</t>
  </si>
  <si>
    <t>Compliance</t>
  </si>
  <si>
    <t>Uncorrected noncompliance: code/health violation, failed system</t>
  </si>
  <si>
    <t>Uncorrected noncompliance: NJ QAP violation</t>
  </si>
  <si>
    <t>Full credit return within past 2 years</t>
  </si>
  <si>
    <t>Failure to pay monitoring fees</t>
  </si>
  <si>
    <t>Failure to submit annual project certifications and/or annual tenant information</t>
  </si>
  <si>
    <t>Finding of discrimination / Fair Housing non-compliance / Fair Chance in Housing monetary penalty</t>
  </si>
  <si>
    <t>Developer</t>
  </si>
  <si>
    <t>Utilization of Cure Period</t>
  </si>
  <si>
    <t>Each: -1</t>
  </si>
  <si>
    <t>cure(s)</t>
  </si>
  <si>
    <t>HMFA Arrearages ≥ 3 months with no ED-approved workout</t>
  </si>
  <si>
    <t>TOTAL SCORE</t>
  </si>
  <si>
    <t>Minimum</t>
  </si>
  <si>
    <t>Maximum</t>
  </si>
  <si>
    <t>Self</t>
  </si>
  <si>
    <t>Agency</t>
  </si>
  <si>
    <t>Remember: Total will not calculate unless Project Name, TUM?, and Set-Aside cells are all filled in!</t>
  </si>
  <si>
    <t>Point System for the Age-Friendly Senior Cycle</t>
  </si>
  <si>
    <t>Full-service grocery store/supermarket with dedicated on-site transportation provided at least once per week</t>
  </si>
  <si>
    <t>Point System for the Supportive Housing Cycle</t>
  </si>
  <si>
    <t>Total will not calculate unless Project Name, TUM?, and Age Restriction cells are all filled in.</t>
  </si>
  <si>
    <t>Age Restriction</t>
  </si>
  <si>
    <t>Remember: Total will not calculate unless Project Name, TUM?, and Age Restriction cells are all filled in!</t>
  </si>
  <si>
    <t>Volume Cap Part III Requirements</t>
  </si>
  <si>
    <t>Required</t>
  </si>
  <si>
    <t>Increase in compliance period</t>
  </si>
  <si>
    <t>Optional</t>
  </si>
  <si>
    <t>15-year fixed-rate tax abatement</t>
  </si>
  <si>
    <t>TUM Status</t>
  </si>
  <si>
    <t>Family Set-Aside</t>
  </si>
  <si>
    <t>Senior Set-Aside</t>
  </si>
  <si>
    <t>Supportive Housing Age Restriction</t>
  </si>
  <si>
    <t>Yes/No</t>
  </si>
  <si>
    <t>Atlantic</t>
  </si>
  <si>
    <t>Absecon city</t>
  </si>
  <si>
    <t>Mixed-Income</t>
  </si>
  <si>
    <t>Preservation</t>
  </si>
  <si>
    <t>Age-Restricted</t>
  </si>
  <si>
    <t>Y</t>
  </si>
  <si>
    <t>Bergen</t>
  </si>
  <si>
    <t>Atlantic City</t>
  </si>
  <si>
    <t>No Set-Aside</t>
  </si>
  <si>
    <t>Not Age-Restricted</t>
  </si>
  <si>
    <t>N</t>
  </si>
  <si>
    <t>Burlington</t>
  </si>
  <si>
    <t>Brigantine city</t>
  </si>
  <si>
    <t>Emerging Developer</t>
  </si>
  <si>
    <t>Camden</t>
  </si>
  <si>
    <t>Buena borough</t>
  </si>
  <si>
    <t>Cape May</t>
  </si>
  <si>
    <t>Buena Vista township</t>
  </si>
  <si>
    <t>Cumberland</t>
  </si>
  <si>
    <t>Corbin City</t>
  </si>
  <si>
    <t>Essex</t>
  </si>
  <si>
    <t>Egg Harbor township</t>
  </si>
  <si>
    <t>Gloucester</t>
  </si>
  <si>
    <t>Egg Harbor City</t>
  </si>
  <si>
    <t>Hudson</t>
  </si>
  <si>
    <t>Estell Manor city</t>
  </si>
  <si>
    <t>Hunterdon</t>
  </si>
  <si>
    <t>Folsom borough</t>
  </si>
  <si>
    <t>Mercer</t>
  </si>
  <si>
    <t>Galloway township</t>
  </si>
  <si>
    <t>Middlesex</t>
  </si>
  <si>
    <t>Hamilton township</t>
  </si>
  <si>
    <t>Monmouth</t>
  </si>
  <si>
    <t>Hammonton town</t>
  </si>
  <si>
    <t>Morris</t>
  </si>
  <si>
    <t>Linwood city</t>
  </si>
  <si>
    <t>Ocean</t>
  </si>
  <si>
    <t>Longport borough</t>
  </si>
  <si>
    <t>Passaic</t>
  </si>
  <si>
    <t>Margate City</t>
  </si>
  <si>
    <t>Salem</t>
  </si>
  <si>
    <t>Mullica township</t>
  </si>
  <si>
    <t>Somerset</t>
  </si>
  <si>
    <t>Northfield city</t>
  </si>
  <si>
    <t>Sussex</t>
  </si>
  <si>
    <t>Pleasantville city</t>
  </si>
  <si>
    <t>Union</t>
  </si>
  <si>
    <t>Port Republic city</t>
  </si>
  <si>
    <t>Warren</t>
  </si>
  <si>
    <t>Somers Point city</t>
  </si>
  <si>
    <t>Ventnor City</t>
  </si>
  <si>
    <t>Weymouth township</t>
  </si>
  <si>
    <t>Allendale borough</t>
  </si>
  <si>
    <t>Alpine borough</t>
  </si>
  <si>
    <t>Bergenfield borough</t>
  </si>
  <si>
    <t>Bogota borough</t>
  </si>
  <si>
    <t>Carlstadt borough</t>
  </si>
  <si>
    <t>Cliffside Park borough</t>
  </si>
  <si>
    <t>Closter borough</t>
  </si>
  <si>
    <t>Cresskill borough</t>
  </si>
  <si>
    <t>Demarest borough</t>
  </si>
  <si>
    <t>Dumont borough</t>
  </si>
  <si>
    <t>East Rutherford borough</t>
  </si>
  <si>
    <t>Edgewater borough</t>
  </si>
  <si>
    <t>Elmwood Park borough</t>
  </si>
  <si>
    <t>Emerson borough</t>
  </si>
  <si>
    <t>Englewood city</t>
  </si>
  <si>
    <t>Englewood Cliffs borough</t>
  </si>
  <si>
    <t>Fair Lawn borough</t>
  </si>
  <si>
    <t>Fairview borough</t>
  </si>
  <si>
    <t>Fort Lee borough</t>
  </si>
  <si>
    <t>Franklin Lakes borough</t>
  </si>
  <si>
    <t>Garfield city</t>
  </si>
  <si>
    <t>Glen Rock borough</t>
  </si>
  <si>
    <t>Hackensack city</t>
  </si>
  <si>
    <t>Harrington Park borough</t>
  </si>
  <si>
    <t>Hasbrouck Heights borough</t>
  </si>
  <si>
    <t>Haworth borough</t>
  </si>
  <si>
    <t>Hillsdale borough</t>
  </si>
  <si>
    <t>Ho-Ho-Kus borough</t>
  </si>
  <si>
    <t>Leonia borough</t>
  </si>
  <si>
    <t>Little Ferry borough</t>
  </si>
  <si>
    <t>Lodi borough</t>
  </si>
  <si>
    <t>Lyndhurst township</t>
  </si>
  <si>
    <t>Mahwah township</t>
  </si>
  <si>
    <t>Maywood borough</t>
  </si>
  <si>
    <t>Midland Park borough</t>
  </si>
  <si>
    <t>Montvale borough</t>
  </si>
  <si>
    <t>Moonachie borough</t>
  </si>
  <si>
    <t>New Milford borough</t>
  </si>
  <si>
    <t>North Arlington borough</t>
  </si>
  <si>
    <t>Northvale borough</t>
  </si>
  <si>
    <t>Norwood borough</t>
  </si>
  <si>
    <t>Oakland borough</t>
  </si>
  <si>
    <t>Old Tappan borough</t>
  </si>
  <si>
    <t>Oradell borough</t>
  </si>
  <si>
    <t>Palisades Park borough</t>
  </si>
  <si>
    <t>Paramus borough</t>
  </si>
  <si>
    <t>Park Ridge borough</t>
  </si>
  <si>
    <t>Ramsey borough</t>
  </si>
  <si>
    <t>Ridgefield borough</t>
  </si>
  <si>
    <t>Ridgefield Park village</t>
  </si>
  <si>
    <t>Ridgewood village</t>
  </si>
  <si>
    <t>River Edge borough</t>
  </si>
  <si>
    <t>River Vale township</t>
  </si>
  <si>
    <t>Rochelle Park township</t>
  </si>
  <si>
    <t>Rockleigh borough</t>
  </si>
  <si>
    <t>Rutherford borough</t>
  </si>
  <si>
    <t>Saddle Brook township</t>
  </si>
  <si>
    <t>Saddle River borough</t>
  </si>
  <si>
    <t>South Hackensack township</t>
  </si>
  <si>
    <t>Teaneck township</t>
  </si>
  <si>
    <t>Tenafly borough</t>
  </si>
  <si>
    <t>Teterboro borough</t>
  </si>
  <si>
    <t>Upper Saddle River borough</t>
  </si>
  <si>
    <t>Waldwick borough</t>
  </si>
  <si>
    <t>Wallington borough</t>
  </si>
  <si>
    <t>Washington township</t>
  </si>
  <si>
    <t>Westwood borough</t>
  </si>
  <si>
    <t>Woodcliff Lake borough</t>
  </si>
  <si>
    <t>Wood-Ridge borough</t>
  </si>
  <si>
    <t>Wyckoff township</t>
  </si>
  <si>
    <t>Bass River township</t>
  </si>
  <si>
    <t>Beverly city</t>
  </si>
  <si>
    <t>Bordentown city</t>
  </si>
  <si>
    <t>Bordentown township</t>
  </si>
  <si>
    <t>Burlington city</t>
  </si>
  <si>
    <t>Burlington township</t>
  </si>
  <si>
    <t>Chesterfield township</t>
  </si>
  <si>
    <t>Cinnaminson township</t>
  </si>
  <si>
    <t>Delanco township</t>
  </si>
  <si>
    <t>Delran township</t>
  </si>
  <si>
    <t>Eastampton township</t>
  </si>
  <si>
    <t>Edgewater Park township</t>
  </si>
  <si>
    <t>Evesham township</t>
  </si>
  <si>
    <t>Fieldsboro borough</t>
  </si>
  <si>
    <t>Florence township</t>
  </si>
  <si>
    <t>Hainesport township</t>
  </si>
  <si>
    <t>Lumberton township</t>
  </si>
  <si>
    <t>Mansfield township</t>
  </si>
  <si>
    <t>Maple Shade township</t>
  </si>
  <si>
    <t>Medford township</t>
  </si>
  <si>
    <t>Medford Lakes borough</t>
  </si>
  <si>
    <t>Moorestown township</t>
  </si>
  <si>
    <t>Mount Holly township</t>
  </si>
  <si>
    <t>Mount Laurel township</t>
  </si>
  <si>
    <t>New Hanover township</t>
  </si>
  <si>
    <t>North Hanover township</t>
  </si>
  <si>
    <t>Palmyra borough</t>
  </si>
  <si>
    <t>Pemberton borough</t>
  </si>
  <si>
    <t>Pemberton township</t>
  </si>
  <si>
    <t>Riverside township</t>
  </si>
  <si>
    <t>Riverton borough</t>
  </si>
  <si>
    <t>Shamong township</t>
  </si>
  <si>
    <t>Southampton township</t>
  </si>
  <si>
    <t>Springfield township</t>
  </si>
  <si>
    <t>Tabernacle township</t>
  </si>
  <si>
    <t>Westampton township</t>
  </si>
  <si>
    <t>Willingboro township</t>
  </si>
  <si>
    <t>Woodland township</t>
  </si>
  <si>
    <t>Wrightstown borough</t>
  </si>
  <si>
    <t>Audubon borough</t>
  </si>
  <si>
    <t>Audubon Park borough</t>
  </si>
  <si>
    <t>Barrington borough</t>
  </si>
  <si>
    <t>Bellmawr borough</t>
  </si>
  <si>
    <t>Berlin borough</t>
  </si>
  <si>
    <t>Berlin township</t>
  </si>
  <si>
    <t>Brooklawn borough</t>
  </si>
  <si>
    <t>Camden city</t>
  </si>
  <si>
    <t>Cherry Hill township</t>
  </si>
  <si>
    <t>Chesilhurst borough</t>
  </si>
  <si>
    <t>Clementon borough</t>
  </si>
  <si>
    <t>Collingswood borough</t>
  </si>
  <si>
    <t>Gibbsboro borough</t>
  </si>
  <si>
    <t>Gloucester township</t>
  </si>
  <si>
    <t>Gloucester City</t>
  </si>
  <si>
    <t>Haddon township</t>
  </si>
  <si>
    <t>Haddonfield borough</t>
  </si>
  <si>
    <t>Haddon Heights borough</t>
  </si>
  <si>
    <t>Hi-Nella borough</t>
  </si>
  <si>
    <t>Laurel Springs borough</t>
  </si>
  <si>
    <t>Lawnside borough</t>
  </si>
  <si>
    <t>Lindenwold borough</t>
  </si>
  <si>
    <t>Magnolia borough</t>
  </si>
  <si>
    <t>Merchantville borough</t>
  </si>
  <si>
    <t>Mount Ephraim borough</t>
  </si>
  <si>
    <t>Oaklyn borough</t>
  </si>
  <si>
    <t>Pennsauken township</t>
  </si>
  <si>
    <t>Pine Hill borough</t>
  </si>
  <si>
    <t>Runnemede borough</t>
  </si>
  <si>
    <t>Somerdale borough</t>
  </si>
  <si>
    <t>Stratford borough</t>
  </si>
  <si>
    <t>Tavistock borough</t>
  </si>
  <si>
    <t>Voorhees township</t>
  </si>
  <si>
    <t>Waterford township</t>
  </si>
  <si>
    <t>Winslow township</t>
  </si>
  <si>
    <t>Woodlynne borough</t>
  </si>
  <si>
    <t>Avalon borough</t>
  </si>
  <si>
    <t>Cape May city</t>
  </si>
  <si>
    <t>Cape May Point borough</t>
  </si>
  <si>
    <t>Dennis township</t>
  </si>
  <si>
    <t>Lower township</t>
  </si>
  <si>
    <t>Middle township</t>
  </si>
  <si>
    <t>North Wildwood city</t>
  </si>
  <si>
    <t>Ocean City</t>
  </si>
  <si>
    <t>Sea Isle City</t>
  </si>
  <si>
    <t>Stone Harbor borough</t>
  </si>
  <si>
    <t>Upper township</t>
  </si>
  <si>
    <t>West Cape May borough</t>
  </si>
  <si>
    <t>West Wildwood borough</t>
  </si>
  <si>
    <t>Wildwood city</t>
  </si>
  <si>
    <t>Wildwood Crest borough</t>
  </si>
  <si>
    <t>Woodbine borough</t>
  </si>
  <si>
    <t>Bridgeton city</t>
  </si>
  <si>
    <t>Commercial township</t>
  </si>
  <si>
    <t>Deerfield township</t>
  </si>
  <si>
    <t>Downe township</t>
  </si>
  <si>
    <t>Fairfield township</t>
  </si>
  <si>
    <t>Greenwich township</t>
  </si>
  <si>
    <t>Hopewell township</t>
  </si>
  <si>
    <t>Lawrence township</t>
  </si>
  <si>
    <t>Maurice River township</t>
  </si>
  <si>
    <t>Millville city</t>
  </si>
  <si>
    <t>Shiloh borough</t>
  </si>
  <si>
    <t>Stow Creek township</t>
  </si>
  <si>
    <t>Upper Deerfield township</t>
  </si>
  <si>
    <t>Vineland city</t>
  </si>
  <si>
    <t>Belleville township</t>
  </si>
  <si>
    <t>Bloomfield township</t>
  </si>
  <si>
    <t>Caldwell borough</t>
  </si>
  <si>
    <t>Cedar Grove township</t>
  </si>
  <si>
    <t>City of Orange township</t>
  </si>
  <si>
    <t>East Orange city</t>
  </si>
  <si>
    <t>Essex Fells borough</t>
  </si>
  <si>
    <t>Glen Ridge borough</t>
  </si>
  <si>
    <t>Irvington township</t>
  </si>
  <si>
    <t>Livingston township</t>
  </si>
  <si>
    <t>Maplewood township</t>
  </si>
  <si>
    <t>Millburn township</t>
  </si>
  <si>
    <t>Montclair township</t>
  </si>
  <si>
    <t>Newark city</t>
  </si>
  <si>
    <t>North Caldwell borough</t>
  </si>
  <si>
    <t>Nutley township</t>
  </si>
  <si>
    <t>Roseland borough</t>
  </si>
  <si>
    <t>South Orange Village township</t>
  </si>
  <si>
    <t>Verona township</t>
  </si>
  <si>
    <t>West Caldwell township</t>
  </si>
  <si>
    <t>West Orange township</t>
  </si>
  <si>
    <t>Clayton borough</t>
  </si>
  <si>
    <t>Deptford township</t>
  </si>
  <si>
    <t>East Greenwich township</t>
  </si>
  <si>
    <t>Elk township</t>
  </si>
  <si>
    <t>Franklin township</t>
  </si>
  <si>
    <t>Glassboro borough</t>
  </si>
  <si>
    <t>Harrison township</t>
  </si>
  <si>
    <t>Logan township</t>
  </si>
  <si>
    <t>Mantua township</t>
  </si>
  <si>
    <t>Monroe township</t>
  </si>
  <si>
    <t>National Park borough</t>
  </si>
  <si>
    <t>Newfield borough</t>
  </si>
  <si>
    <t>Paulsboro borough</t>
  </si>
  <si>
    <t>Pitman borough</t>
  </si>
  <si>
    <t>South Harrison township</t>
  </si>
  <si>
    <t>Swedesboro borough</t>
  </si>
  <si>
    <t>Wenonah borough</t>
  </si>
  <si>
    <t>West Deptford township</t>
  </si>
  <si>
    <t>Westville borough</t>
  </si>
  <si>
    <t>Woodbury city</t>
  </si>
  <si>
    <t>Woodbury Heights borough</t>
  </si>
  <si>
    <t>Woolwich township</t>
  </si>
  <si>
    <t>Bayonne city</t>
  </si>
  <si>
    <t>East Newark borough</t>
  </si>
  <si>
    <t>Guttenberg town</t>
  </si>
  <si>
    <t>Harrison town</t>
  </si>
  <si>
    <t>Hoboken city</t>
  </si>
  <si>
    <t>Jersey City</t>
  </si>
  <si>
    <t>Kearny town</t>
  </si>
  <si>
    <t>North Bergen township</t>
  </si>
  <si>
    <t>Secaucus town</t>
  </si>
  <si>
    <t>Union City</t>
  </si>
  <si>
    <t>Weehawken township</t>
  </si>
  <si>
    <t>West New York town</t>
  </si>
  <si>
    <t>Alexandria township</t>
  </si>
  <si>
    <t>Bethlehem township</t>
  </si>
  <si>
    <t>Bloomsbury borough</t>
  </si>
  <si>
    <t>Califon borough</t>
  </si>
  <si>
    <t>Clinton town</t>
  </si>
  <si>
    <t>Clinton township</t>
  </si>
  <si>
    <t>Delaware township</t>
  </si>
  <si>
    <t>East Amwell township</t>
  </si>
  <si>
    <t>Flemington borough</t>
  </si>
  <si>
    <t>Frenchtown borough</t>
  </si>
  <si>
    <t>Glen Gardner borough</t>
  </si>
  <si>
    <t>Hampton borough</t>
  </si>
  <si>
    <t>High Bridge borough</t>
  </si>
  <si>
    <t>Holland township</t>
  </si>
  <si>
    <t>Kingwood township</t>
  </si>
  <si>
    <t>Lambertville city</t>
  </si>
  <si>
    <t>Lebanon borough</t>
  </si>
  <si>
    <t>Lebanon township</t>
  </si>
  <si>
    <t>Milford borough</t>
  </si>
  <si>
    <t>Raritan township</t>
  </si>
  <si>
    <t>Readington township</t>
  </si>
  <si>
    <t>Stockton borough</t>
  </si>
  <si>
    <t>Tewksbury township</t>
  </si>
  <si>
    <t>Union township</t>
  </si>
  <si>
    <t>West Amwell township</t>
  </si>
  <si>
    <t>East Windsor township</t>
  </si>
  <si>
    <t>Ewing township</t>
  </si>
  <si>
    <t>Hightstown borough</t>
  </si>
  <si>
    <t>Hopewell borough</t>
  </si>
  <si>
    <t>Pennington borough</t>
  </si>
  <si>
    <t>Princeton</t>
  </si>
  <si>
    <t>Robbinsville township</t>
  </si>
  <si>
    <t>Trenton city</t>
  </si>
  <si>
    <t>West Windsor township</t>
  </si>
  <si>
    <t>Carteret borough</t>
  </si>
  <si>
    <t>Cranbury township</t>
  </si>
  <si>
    <t>Dunellen borough</t>
  </si>
  <si>
    <t>East Brunswick township</t>
  </si>
  <si>
    <t>Edison township</t>
  </si>
  <si>
    <t>Helmetta borough</t>
  </si>
  <si>
    <t>Highland Park borough</t>
  </si>
  <si>
    <t>Jamesburg borough</t>
  </si>
  <si>
    <t>Metuchen borough</t>
  </si>
  <si>
    <t>Middlesex borough</t>
  </si>
  <si>
    <t>Milltown borough</t>
  </si>
  <si>
    <t>New Brunswick city</t>
  </si>
  <si>
    <t>North Brunswick township</t>
  </si>
  <si>
    <t>Old Bridge township</t>
  </si>
  <si>
    <t>Perth Amboy city</t>
  </si>
  <si>
    <t>Piscataway township</t>
  </si>
  <si>
    <t>Plainsboro township</t>
  </si>
  <si>
    <t>Sayreville borough</t>
  </si>
  <si>
    <t>South Amboy city</t>
  </si>
  <si>
    <t>South Brunswick township</t>
  </si>
  <si>
    <t>South Plainfield borough</t>
  </si>
  <si>
    <t>South River borough</t>
  </si>
  <si>
    <t>Spotswood borough</t>
  </si>
  <si>
    <t>Woodbridge township</t>
  </si>
  <si>
    <t>Aberdeen township</t>
  </si>
  <si>
    <t>Allenhurst borough</t>
  </si>
  <si>
    <t>Allentown borough</t>
  </si>
  <si>
    <t>Asbury Park city</t>
  </si>
  <si>
    <t>Atlantic Highlands borough</t>
  </si>
  <si>
    <t>Avon-by-the-Sea borough</t>
  </si>
  <si>
    <t>Belmar borough</t>
  </si>
  <si>
    <t>Bradley Beach borough</t>
  </si>
  <si>
    <t>Brielle borough</t>
  </si>
  <si>
    <t>Colts Neck township</t>
  </si>
  <si>
    <t>Deal borough</t>
  </si>
  <si>
    <t>Eatontown borough</t>
  </si>
  <si>
    <t>Englishtown borough</t>
  </si>
  <si>
    <t>Fair Haven borough</t>
  </si>
  <si>
    <t>Farmingdale borough</t>
  </si>
  <si>
    <t>Freehold borough</t>
  </si>
  <si>
    <t>Freehold township</t>
  </si>
  <si>
    <t>Hazlet township</t>
  </si>
  <si>
    <t>Highlands borough</t>
  </si>
  <si>
    <t>Holmdel township</t>
  </si>
  <si>
    <t>Howell township</t>
  </si>
  <si>
    <t>Interlaken borough</t>
  </si>
  <si>
    <t>Keansburg borough</t>
  </si>
  <si>
    <t>Keyport borough</t>
  </si>
  <si>
    <t>Lake Como borough</t>
  </si>
  <si>
    <t>Little Silver borough</t>
  </si>
  <si>
    <t>Loch Arbour village</t>
  </si>
  <si>
    <t>Long Branch city</t>
  </si>
  <si>
    <t>Manalapan township</t>
  </si>
  <si>
    <t>Manasquan borough</t>
  </si>
  <si>
    <t>Marlboro township</t>
  </si>
  <si>
    <t>Matawan borough</t>
  </si>
  <si>
    <t>Middletown township</t>
  </si>
  <si>
    <t>Millstone township</t>
  </si>
  <si>
    <t>Monmouth Beach borough</t>
  </si>
  <si>
    <t>Neptune township</t>
  </si>
  <si>
    <t>Neptune City borough</t>
  </si>
  <si>
    <t>Ocean township</t>
  </si>
  <si>
    <t>Oceanport borough</t>
  </si>
  <si>
    <t>Red Bank borough</t>
  </si>
  <si>
    <t>Roosevelt borough</t>
  </si>
  <si>
    <t>Rumson borough</t>
  </si>
  <si>
    <t>Sea Bright borough</t>
  </si>
  <si>
    <t>Sea Girt borough</t>
  </si>
  <si>
    <t>Shrewsbury borough</t>
  </si>
  <si>
    <t>Shrewsbury township</t>
  </si>
  <si>
    <t>Spring Lake borough</t>
  </si>
  <si>
    <t>Spring Lake Heights borough</t>
  </si>
  <si>
    <t>Tinton Falls borough</t>
  </si>
  <si>
    <t>Union Beach borough</t>
  </si>
  <si>
    <t>Upper Freehold township</t>
  </si>
  <si>
    <t>Wall township</t>
  </si>
  <si>
    <t>West Long Branch borough</t>
  </si>
  <si>
    <t>Boonton town</t>
  </si>
  <si>
    <t>Boonton township</t>
  </si>
  <si>
    <t>Butler borough</t>
  </si>
  <si>
    <t>Chatham borough</t>
  </si>
  <si>
    <t>Chatham township</t>
  </si>
  <si>
    <t>Chester borough</t>
  </si>
  <si>
    <t>Chester township</t>
  </si>
  <si>
    <t>Denville township</t>
  </si>
  <si>
    <t>Dover town</t>
  </si>
  <si>
    <t>East Hanover township</t>
  </si>
  <si>
    <t>Florham Park borough</t>
  </si>
  <si>
    <t>Hanover township</t>
  </si>
  <si>
    <t>Harding township</t>
  </si>
  <si>
    <t>Jefferson township</t>
  </si>
  <si>
    <t>Kinnelon borough</t>
  </si>
  <si>
    <t>Lincoln Park borough</t>
  </si>
  <si>
    <t>Long Hill township</t>
  </si>
  <si>
    <t>Madison borough</t>
  </si>
  <si>
    <t>Mendham borough</t>
  </si>
  <si>
    <t>Mendham township</t>
  </si>
  <si>
    <t>Mine Hill township</t>
  </si>
  <si>
    <t>Montville township</t>
  </si>
  <si>
    <t>Morris township</t>
  </si>
  <si>
    <t>Morris Plains borough</t>
  </si>
  <si>
    <t>Morristown town</t>
  </si>
  <si>
    <t>Mountain Lakes borough</t>
  </si>
  <si>
    <t>Mount Arlington borough</t>
  </si>
  <si>
    <t>Mount Olive township</t>
  </si>
  <si>
    <t>Netcong borough</t>
  </si>
  <si>
    <t>Parsippany-Troy Hills township</t>
  </si>
  <si>
    <t>Pequannock township</t>
  </si>
  <si>
    <t>Randolph township</t>
  </si>
  <si>
    <t>Riverdale borough</t>
  </si>
  <si>
    <t>Rockaway borough</t>
  </si>
  <si>
    <t>Rockaway township</t>
  </si>
  <si>
    <t>Roxbury township</t>
  </si>
  <si>
    <t>Victory Gardens borough</t>
  </si>
  <si>
    <t>Wharton borough</t>
  </si>
  <si>
    <t>Barnegat Light borough</t>
  </si>
  <si>
    <t>Barnegat township</t>
  </si>
  <si>
    <t>Bay Head borough</t>
  </si>
  <si>
    <t>Beach Haven borough</t>
  </si>
  <si>
    <t>Beachwood borough</t>
  </si>
  <si>
    <t>Berkeley township</t>
  </si>
  <si>
    <t>Brick township</t>
  </si>
  <si>
    <t>Eagleswood township</t>
  </si>
  <si>
    <t>Harvey Cedars borough</t>
  </si>
  <si>
    <t>Island Heights borough</t>
  </si>
  <si>
    <t>Jackson township</t>
  </si>
  <si>
    <t>Lacey township</t>
  </si>
  <si>
    <t>Lakehurst borough</t>
  </si>
  <si>
    <t>Lakewood township</t>
  </si>
  <si>
    <t>Lavallette borough</t>
  </si>
  <si>
    <t>Little Egg Harbor township</t>
  </si>
  <si>
    <t>Long Beach township</t>
  </si>
  <si>
    <t>Manchester township</t>
  </si>
  <si>
    <t>Mantoloking borough</t>
  </si>
  <si>
    <t>Ocean Gate borough</t>
  </si>
  <si>
    <t>Pine Beach borough</t>
  </si>
  <si>
    <t>Plumsted township</t>
  </si>
  <si>
    <t>Point Pleasant borough</t>
  </si>
  <si>
    <t>Point Pleasant Beach borough</t>
  </si>
  <si>
    <t>Seaside Heights borough</t>
  </si>
  <si>
    <t>Seaside Park borough</t>
  </si>
  <si>
    <t>Ship Bottom borough</t>
  </si>
  <si>
    <t>South Toms River borough</t>
  </si>
  <si>
    <t>Stafford township</t>
  </si>
  <si>
    <t>Surf City borough</t>
  </si>
  <si>
    <t>Toms River township</t>
  </si>
  <si>
    <t>Tuckerton borough</t>
  </si>
  <si>
    <t>Bloomingdale borough</t>
  </si>
  <si>
    <t>Clifton city</t>
  </si>
  <si>
    <t>Haledon borough</t>
  </si>
  <si>
    <t>Hawthorne borough</t>
  </si>
  <si>
    <t>Little Falls township</t>
  </si>
  <si>
    <t>North Haledon borough</t>
  </si>
  <si>
    <t>Passaic city</t>
  </si>
  <si>
    <t>Paterson city</t>
  </si>
  <si>
    <t>Pompton Lakes borough</t>
  </si>
  <si>
    <t>Prospect Park borough</t>
  </si>
  <si>
    <t>Ringwood borough</t>
  </si>
  <si>
    <t>Totowa borough</t>
  </si>
  <si>
    <t>Wanaque borough</t>
  </si>
  <si>
    <t>Wayne township</t>
  </si>
  <si>
    <t>West Milford township</t>
  </si>
  <si>
    <t>Woodland Park borough</t>
  </si>
  <si>
    <t>Alloway township</t>
  </si>
  <si>
    <t>Carneys Point township</t>
  </si>
  <si>
    <t>Elmer borough</t>
  </si>
  <si>
    <t>Elsinboro township</t>
  </si>
  <si>
    <t>Lower Alloways Creek township</t>
  </si>
  <si>
    <t>Mannington township</t>
  </si>
  <si>
    <t>Oldmans township</t>
  </si>
  <si>
    <t>Penns Grove borough</t>
  </si>
  <si>
    <t>Pennsville township</t>
  </si>
  <si>
    <t>Pilesgrove township</t>
  </si>
  <si>
    <t>Pittsgrove township</t>
  </si>
  <si>
    <t>Quinton township</t>
  </si>
  <si>
    <t>Salem city</t>
  </si>
  <si>
    <t>Upper Pittsgrove township</t>
  </si>
  <si>
    <t>Woodstown borough</t>
  </si>
  <si>
    <t>Bedminster township</t>
  </si>
  <si>
    <t>Bernards township</t>
  </si>
  <si>
    <t>Bernardsville borough</t>
  </si>
  <si>
    <t>Bound Brook borough</t>
  </si>
  <si>
    <t>Branchburg township</t>
  </si>
  <si>
    <t>Bridgewater township</t>
  </si>
  <si>
    <t>Far Hills borough</t>
  </si>
  <si>
    <t>Green Brook township</t>
  </si>
  <si>
    <t>Hillsborough township</t>
  </si>
  <si>
    <t>Manville borough</t>
  </si>
  <si>
    <t>Millstone borough</t>
  </si>
  <si>
    <t>Montgomery township</t>
  </si>
  <si>
    <t>North Plainfield borough</t>
  </si>
  <si>
    <t>Peapack and Gladstone borough</t>
  </si>
  <si>
    <t>Raritan borough</t>
  </si>
  <si>
    <t>Rocky Hill borough</t>
  </si>
  <si>
    <t>Somerville borough</t>
  </si>
  <si>
    <t>South Bound Brook borough</t>
  </si>
  <si>
    <t>Warren township</t>
  </si>
  <si>
    <t>Watchung borough</t>
  </si>
  <si>
    <t>Andover borough</t>
  </si>
  <si>
    <t>Andover township</t>
  </si>
  <si>
    <t>Branchville borough</t>
  </si>
  <si>
    <t>Byram township</t>
  </si>
  <si>
    <t>Frankford township</t>
  </si>
  <si>
    <t>Franklin borough</t>
  </si>
  <si>
    <t>Fredon township</t>
  </si>
  <si>
    <t>Green township</t>
  </si>
  <si>
    <t>Hamburg borough</t>
  </si>
  <si>
    <t>Hampton township</t>
  </si>
  <si>
    <t>Hardyston township</t>
  </si>
  <si>
    <t>Hopatcong borough</t>
  </si>
  <si>
    <t>Lafayette township</t>
  </si>
  <si>
    <t>Montague township</t>
  </si>
  <si>
    <t>Newton town</t>
  </si>
  <si>
    <t>Ogdensburg borough</t>
  </si>
  <si>
    <t>Sandyston township</t>
  </si>
  <si>
    <t>Sparta township</t>
  </si>
  <si>
    <t>Stanhope borough</t>
  </si>
  <si>
    <t>Stillwater township</t>
  </si>
  <si>
    <t>Sussex borough</t>
  </si>
  <si>
    <t>Vernon township</t>
  </si>
  <si>
    <t>Walpack township</t>
  </si>
  <si>
    <t>Wantage township</t>
  </si>
  <si>
    <t>Berkeley Heights township</t>
  </si>
  <si>
    <t>Clark township</t>
  </si>
  <si>
    <t>Cranford township</t>
  </si>
  <si>
    <t>Elizabeth city</t>
  </si>
  <si>
    <t>Fanwood borough</t>
  </si>
  <si>
    <t>Garwood borough</t>
  </si>
  <si>
    <t>Hillside township</t>
  </si>
  <si>
    <t>Kenilworth borough</t>
  </si>
  <si>
    <t>Linden city</t>
  </si>
  <si>
    <t>Mountainside borough</t>
  </si>
  <si>
    <t>New Providence borough</t>
  </si>
  <si>
    <t>Plainfield city</t>
  </si>
  <si>
    <t>Rahway city</t>
  </si>
  <si>
    <t>Roselle borough</t>
  </si>
  <si>
    <t>Roselle Park borough</t>
  </si>
  <si>
    <t>Scotch Plains township</t>
  </si>
  <si>
    <t>Summit city</t>
  </si>
  <si>
    <t>Westfield town</t>
  </si>
  <si>
    <t>Winfield township</t>
  </si>
  <si>
    <t>Allamuchy township</t>
  </si>
  <si>
    <t>Alpha borough</t>
  </si>
  <si>
    <t>Belvidere town</t>
  </si>
  <si>
    <t>Blairstown township</t>
  </si>
  <si>
    <t>Frelinghuysen township</t>
  </si>
  <si>
    <t>Hackettstown town</t>
  </si>
  <si>
    <t>Hardwick township</t>
  </si>
  <si>
    <t>Harmony township</t>
  </si>
  <si>
    <t>Hope township</t>
  </si>
  <si>
    <t>Independence township</t>
  </si>
  <si>
    <t>Knowlton township</t>
  </si>
  <si>
    <t>Liberty township</t>
  </si>
  <si>
    <t>Lopatcong township</t>
  </si>
  <si>
    <t>Oxford township</t>
  </si>
  <si>
    <t>Phillipsburg town</t>
  </si>
  <si>
    <t>Pohatcong township</t>
  </si>
  <si>
    <t>Washington borough</t>
  </si>
  <si>
    <t>White township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</si>
</sst>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1"/>
      <color rgb="FF3F3F76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C00000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">
    <xf numFmtId="0" fontId="0" fillId="0" borderId="0"/>
    <xf numFmtId="0" fontId="2" fillId="2" borderId="1" applyNumberFormat="0" applyAlignment="0" applyProtection="0"/>
    <xf numFmtId="0" fontId="3" fillId="3" borderId="2" applyNumberFormat="0" applyAlignment="0" applyProtection="0"/>
    <xf numFmtId="0" fontId="1" fillId="4" borderId="3" applyNumberFormat="0" applyFont="0" applyAlignment="0" applyProtection="0"/>
  </cellStyleXfs>
  <cellXfs count="35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2" fillId="2" borderId="1" xfId="1" applyAlignment="1" applyProtection="1">
      <alignment horizontal="center" vertical="center"/>
      <protection locked="0"/>
    </xf>
    <xf numFmtId="0" fontId="3" fillId="3" borderId="2" xfId="2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3" borderId="2" xfId="2" applyFont="1" applyAlignment="1">
      <alignment horizontal="center" vertical="center"/>
    </xf>
    <xf numFmtId="0" fontId="0" fillId="4" borderId="3" xfId="3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4" borderId="3" xfId="3" applyFont="1" applyAlignment="1">
      <alignment vertical="center" wrapText="1"/>
    </xf>
    <xf numFmtId="0" fontId="2" fillId="2" borderId="1" xfId="1" applyAlignment="1" applyProtection="1">
      <alignment vertical="center" wrapText="1"/>
      <protection locked="0"/>
    </xf>
    <xf numFmtId="0" fontId="4" fillId="0" borderId="0" xfId="0" applyFont="1" applyAlignment="1">
      <alignment horizontal="left" vertical="center" wrapText="1" indent="2"/>
    </xf>
    <xf numFmtId="0" fontId="0" fillId="4" borderId="3" xfId="3" applyFont="1" applyAlignment="1">
      <alignment horizontal="left" vertical="center" wrapText="1" indent="2"/>
    </xf>
    <xf numFmtId="0" fontId="4" fillId="0" borderId="0" xfId="0" applyFont="1" applyAlignment="1">
      <alignment horizontal="left" vertical="center" wrapText="1" indent="4"/>
    </xf>
    <xf numFmtId="0" fontId="0" fillId="4" borderId="3" xfId="3" applyFont="1" applyAlignment="1">
      <alignment horizontal="left" vertical="center" wrapText="1" indent="4"/>
    </xf>
    <xf numFmtId="0" fontId="0" fillId="4" borderId="3" xfId="3" applyFont="1" applyAlignment="1">
      <alignment vertical="center"/>
    </xf>
    <xf numFmtId="0" fontId="4" fillId="4" borderId="3" xfId="3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2" borderId="1" xfId="1" applyAlignment="1" applyProtection="1">
      <alignment vertical="center"/>
      <protection locked="0"/>
    </xf>
    <xf numFmtId="0" fontId="4" fillId="5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7" fillId="7" borderId="1" xfId="1" applyFont="1" applyFill="1" applyAlignment="1" applyProtection="1">
      <alignment horizontal="center" vertical="center"/>
      <protection locked="0"/>
    </xf>
    <xf numFmtId="0" fontId="2" fillId="7" borderId="1" xfId="1" applyFont="1" applyFill="1" applyAlignment="1" applyProtection="1">
      <alignment horizontal="center" vertical="center"/>
      <protection locked="0"/>
    </xf>
    <xf numFmtId="0" fontId="7" fillId="5" borderId="1" xfId="1" applyFont="1" applyFill="1" applyAlignment="1" applyProtection="1">
      <alignment horizontal="center" vertical="center"/>
      <protection locked="0"/>
    </xf>
    <xf numFmtId="0" fontId="2" fillId="5" borderId="1" xfId="1" applyFont="1" applyFill="1" applyAlignment="1" applyProtection="1">
      <alignment horizontal="center" vertical="center"/>
      <protection locked="0"/>
    </xf>
    <xf numFmtId="0" fontId="7" fillId="6" borderId="1" xfId="1" applyFont="1" applyFill="1" applyAlignment="1" applyProtection="1">
      <alignment horizontal="center" vertical="center"/>
      <protection locked="0"/>
    </xf>
    <xf numFmtId="0" fontId="2" fillId="6" borderId="1" xfId="1" applyFont="1" applyFill="1" applyAlignment="1" applyProtection="1">
      <alignment horizontal="center" vertical="center"/>
      <protection locked="0"/>
    </xf>
    <xf numFmtId="0" fontId="9" fillId="0" borderId="0" xfId="0" applyFont="1" applyAlignment="1">
      <alignment vertical="center" wrapText="1"/>
    </xf>
    <xf numFmtId="0" fontId="0" fillId="0" borderId="0" xfId="0" applyFont="1" applyAlignment="1">
      <alignment vertical="center" wrapText="1"/>
    </xf>
    <xf numFmtId="0" fontId="4" fillId="8" borderId="0" xfId="0" applyFont="1" applyFill="1" applyAlignment="1">
      <alignment horizontal="center" vertical="center"/>
    </xf>
    <xf numFmtId="0" fontId="7" fillId="8" borderId="1" xfId="1" applyFont="1" applyFill="1" applyAlignment="1" applyProtection="1">
      <alignment horizontal="center" vertical="center"/>
      <protection locked="0"/>
    </xf>
    <xf numFmtId="0" fontId="2" fillId="8" borderId="1" xfId="1" applyFont="1" applyFill="1" applyAlignment="1" applyProtection="1">
      <alignment horizontal="center" vertical="center"/>
      <protection locked="0"/>
    </xf>
    <xf numFmtId="0" fontId="10" fillId="0" borderId="0" xfId="0" applyFont="1" applyAlignment="1">
      <alignment vertical="center" wrapText="1"/>
    </xf>
  </cellXfs>
  <cellStyles count="4">
    <cellStyle name="Input" xfId="1" builtinId="20"/>
    <cellStyle name="Normal" xfId="0" builtinId="0"/>
    <cellStyle name="Note" xfId="3" builtinId="10"/>
    <cellStyle name="Output" xfId="2" builtinId="21"/>
  </cellStyles>
  <dxfs count="6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FF994A-706D-430E-A530-29D1E97D524C}">
  <sheetPr>
    <pageSetUpPr fitToPage="1"/>
  </sheetPr>
  <dimension ref="A1:I227"/>
  <sheetViews>
    <sheetView tabSelected="1" workbookViewId="0">
      <pane ySplit="9" topLeftCell="A10" activePane="bottomLeft" state="frozen"/>
      <selection pane="bottomLeft" activeCell="D2" sqref="D2"/>
    </sheetView>
  </sheetViews>
  <sheetFormatPr defaultRowHeight="15"/>
  <cols>
    <col min="1" max="1" width="50.7109375" style="1" customWidth="1"/>
    <col min="2" max="2" width="13.28515625" style="1" customWidth="1"/>
    <col min="3" max="3" width="14.85546875" style="1" customWidth="1"/>
    <col min="4" max="4" width="60.7109375" style="1" customWidth="1"/>
    <col min="5" max="5" width="11" style="1" bestFit="1" customWidth="1"/>
    <col min="6" max="7" width="15.7109375" style="1" customWidth="1"/>
    <col min="8" max="8" width="10.7109375" style="1" customWidth="1"/>
    <col min="9" max="9" width="13.140625" style="1" bestFit="1" customWidth="1"/>
    <col min="10" max="16" width="9.140625" style="1" customWidth="1"/>
    <col min="17" max="16384" width="9.140625" style="1"/>
  </cols>
  <sheetData>
    <row r="1" spans="1:9">
      <c r="A1" s="21" t="s">
        <v>0</v>
      </c>
    </row>
    <row r="2" spans="1:9" ht="30">
      <c r="A2" s="10" t="s">
        <v>1</v>
      </c>
      <c r="C2" s="2" t="s">
        <v>2</v>
      </c>
      <c r="D2" s="27"/>
    </row>
    <row r="3" spans="1:9">
      <c r="A3" s="16" t="s">
        <v>3</v>
      </c>
      <c r="C3" s="1" t="s">
        <v>4</v>
      </c>
      <c r="D3" s="28"/>
    </row>
    <row r="4" spans="1:9">
      <c r="C4" s="1" t="s">
        <v>5</v>
      </c>
      <c r="D4" s="28"/>
    </row>
    <row r="5" spans="1:9">
      <c r="C5" s="2" t="s">
        <v>6</v>
      </c>
      <c r="D5" s="27"/>
      <c r="G5" s="1" t="s">
        <v>7</v>
      </c>
    </row>
    <row r="6" spans="1:9">
      <c r="F6" s="1" t="s">
        <v>8</v>
      </c>
      <c r="G6" s="1">
        <v>97</v>
      </c>
    </row>
    <row r="7" spans="1:9">
      <c r="C7" s="2" t="s">
        <v>9</v>
      </c>
      <c r="D7" s="27"/>
      <c r="F7" s="1" t="s">
        <v>10</v>
      </c>
      <c r="G7" s="1">
        <v>91</v>
      </c>
    </row>
    <row r="9" spans="1:9">
      <c r="A9" s="18" t="s">
        <v>11</v>
      </c>
      <c r="B9" s="18" t="s">
        <v>12</v>
      </c>
      <c r="C9" s="18" t="s">
        <v>13</v>
      </c>
      <c r="D9" s="18" t="s">
        <v>14</v>
      </c>
      <c r="E9" s="18" t="s">
        <v>15</v>
      </c>
      <c r="F9" s="18" t="s">
        <v>16</v>
      </c>
      <c r="G9" s="18" t="s">
        <v>17</v>
      </c>
      <c r="H9" s="18" t="s">
        <v>18</v>
      </c>
      <c r="I9" s="18" t="s">
        <v>19</v>
      </c>
    </row>
    <row r="10" spans="1:9">
      <c r="A10" s="8" t="s">
        <v>20</v>
      </c>
      <c r="B10" s="2">
        <v>1</v>
      </c>
      <c r="C10" s="2">
        <v>20</v>
      </c>
      <c r="D10" s="8"/>
      <c r="E10" s="2"/>
      <c r="F10" s="2"/>
      <c r="G10" s="2"/>
      <c r="H10" s="6" cm="1">
        <f t="array" ref="H10">IF(COUNTIF($F11:$F13,"Y")&gt;$B10,"ERROR",IF(OR(AND($D$5="Non-TUM", $F$12="Y"), AND($D$5="TUM", $F$11="Y")), "TUM Error", MIN($C10,SUMPRODUCT($E11:$E13,--($F11:$F13="Y")))))</f>
        <v>0</v>
      </c>
      <c r="I10" s="7"/>
    </row>
    <row r="11" spans="1:9">
      <c r="A11" s="9"/>
      <c r="D11" s="9" t="s">
        <v>21</v>
      </c>
      <c r="E11" s="1">
        <v>20</v>
      </c>
      <c r="F11" s="3"/>
      <c r="I11" s="7"/>
    </row>
    <row r="12" spans="1:9">
      <c r="A12" s="9"/>
      <c r="D12" s="9" t="s">
        <v>22</v>
      </c>
      <c r="E12" s="1">
        <v>15</v>
      </c>
      <c r="F12" s="3"/>
      <c r="I12" s="7"/>
    </row>
    <row r="13" spans="1:9">
      <c r="A13" s="9"/>
      <c r="D13" s="9" t="s">
        <v>23</v>
      </c>
      <c r="E13" s="1">
        <v>10</v>
      </c>
      <c r="F13" s="3"/>
      <c r="I13" s="7"/>
    </row>
    <row r="14" spans="1:9">
      <c r="A14" s="9"/>
      <c r="D14" s="9"/>
    </row>
    <row r="15" spans="1:9">
      <c r="A15" s="8" t="s">
        <v>24</v>
      </c>
      <c r="B15" s="2">
        <v>1</v>
      </c>
      <c r="C15" s="2">
        <v>2</v>
      </c>
      <c r="D15" s="8"/>
      <c r="E15" s="2"/>
      <c r="F15" s="2"/>
      <c r="G15" s="2"/>
      <c r="H15" s="6" cm="1">
        <f t="array" ref="H15">IF(COUNTIF($F16:$F16,"Y")&gt;$B15,"ERROR",MIN($C15,SUMPRODUCT($E16:$E16,--($F16:$F16="Y"))))</f>
        <v>0</v>
      </c>
      <c r="I15" s="7"/>
    </row>
    <row r="16" spans="1:9">
      <c r="A16" s="9"/>
      <c r="D16" s="9" t="s">
        <v>25</v>
      </c>
      <c r="E16" s="1">
        <v>2</v>
      </c>
      <c r="F16" s="3"/>
      <c r="I16" s="7"/>
    </row>
    <row r="17" spans="1:9">
      <c r="A17" s="9"/>
      <c r="D17" s="9"/>
    </row>
    <row r="18" spans="1:9">
      <c r="A18" s="8" t="s">
        <v>26</v>
      </c>
      <c r="B18" s="2">
        <v>1</v>
      </c>
      <c r="C18" s="2">
        <v>5</v>
      </c>
      <c r="D18" s="8"/>
      <c r="E18" s="2"/>
      <c r="F18" s="2"/>
      <c r="G18" s="2"/>
      <c r="H18" s="6" cm="1">
        <f t="array" ref="H18">IF(COUNTIF($F19:$F19,"Y")&gt;$B18,"ERROR",MIN($C18,SUMPRODUCT($E19:$E19,--($F19:$F19="Y"))))</f>
        <v>0</v>
      </c>
      <c r="I18" s="7"/>
    </row>
    <row r="19" spans="1:9" ht="30">
      <c r="A19" s="9"/>
      <c r="D19" s="9" t="s">
        <v>27</v>
      </c>
      <c r="E19" s="1">
        <v>5</v>
      </c>
      <c r="F19" s="3"/>
      <c r="I19" s="7"/>
    </row>
    <row r="20" spans="1:9">
      <c r="A20" s="9"/>
      <c r="D20" s="9"/>
    </row>
    <row r="21" spans="1:9">
      <c r="A21" s="8" t="s">
        <v>28</v>
      </c>
      <c r="B21" s="2">
        <v>1</v>
      </c>
      <c r="C21" s="2">
        <v>5</v>
      </c>
      <c r="D21" s="8"/>
      <c r="E21" s="2"/>
      <c r="F21" s="2"/>
      <c r="G21" s="2"/>
      <c r="H21" s="6" cm="1">
        <f t="array" ref="H21">IF(COUNTIF($F22:$F23,"Y")&gt;$B21,"ERROR",MIN($C21,SUMPRODUCT($E22:$E23,--($F22:$F23="Y"))))</f>
        <v>0</v>
      </c>
      <c r="I21" s="7"/>
    </row>
    <row r="22" spans="1:9">
      <c r="A22" s="9"/>
      <c r="D22" s="9" t="s">
        <v>29</v>
      </c>
      <c r="E22" s="1">
        <v>5</v>
      </c>
      <c r="F22" s="3"/>
      <c r="I22" s="7"/>
    </row>
    <row r="23" spans="1:9">
      <c r="A23" s="9"/>
      <c r="D23" s="9" t="s">
        <v>30</v>
      </c>
      <c r="E23" s="1">
        <v>3</v>
      </c>
      <c r="F23" s="3"/>
      <c r="I23" s="7"/>
    </row>
    <row r="24" spans="1:9">
      <c r="A24" s="9"/>
      <c r="D24" s="9"/>
    </row>
    <row r="25" spans="1:9">
      <c r="A25" s="8" t="s">
        <v>31</v>
      </c>
      <c r="B25" s="2">
        <v>4</v>
      </c>
      <c r="C25" s="2">
        <v>6</v>
      </c>
      <c r="D25" s="8"/>
      <c r="E25" s="2"/>
      <c r="F25" s="2"/>
      <c r="G25" s="2"/>
      <c r="H25" s="6" cm="1">
        <f t="array" ref="H25">IF(COUNTIF($F26:$F28,"Y")&gt;$B25,"ERROR",MIN($C25,SUMPRODUCT($E26:$E28,--($F26:$F28="Y"),--($D26:$D28&lt;&gt;""))))</f>
        <v>0</v>
      </c>
      <c r="I25" s="7"/>
    </row>
    <row r="26" spans="1:9">
      <c r="A26" s="10" t="s">
        <v>32</v>
      </c>
      <c r="B26" s="1" t="s">
        <v>33</v>
      </c>
      <c r="D26" s="11"/>
      <c r="E26" s="1">
        <v>2</v>
      </c>
      <c r="F26" s="3"/>
      <c r="I26" s="7"/>
    </row>
    <row r="27" spans="1:9">
      <c r="A27" s="10" t="s">
        <v>34</v>
      </c>
      <c r="B27" s="1" t="s">
        <v>35</v>
      </c>
      <c r="D27" s="11"/>
      <c r="E27" s="1">
        <v>2</v>
      </c>
      <c r="F27" s="3"/>
      <c r="I27" s="7"/>
    </row>
    <row r="28" spans="1:9">
      <c r="A28" s="9"/>
      <c r="B28" s="1" t="s">
        <v>36</v>
      </c>
      <c r="D28" s="11"/>
      <c r="E28" s="1">
        <v>2</v>
      </c>
      <c r="F28" s="3"/>
      <c r="I28" s="7"/>
    </row>
    <row r="29" spans="1:9">
      <c r="A29" s="10" t="s">
        <v>37</v>
      </c>
      <c r="B29" s="1" t="s">
        <v>38</v>
      </c>
      <c r="D29" s="11"/>
    </row>
    <row r="30" spans="1:9">
      <c r="A30" s="9"/>
      <c r="D30" s="9"/>
    </row>
    <row r="31" spans="1:9">
      <c r="A31" s="8" t="s">
        <v>39</v>
      </c>
      <c r="B31" s="2">
        <v>2</v>
      </c>
      <c r="C31" s="2">
        <v>5</v>
      </c>
      <c r="D31" s="8"/>
      <c r="E31" s="2"/>
      <c r="F31" s="2"/>
      <c r="G31" s="2"/>
      <c r="H31" s="6">
        <f>IF(OR($G$32="ERROR", $G$36="ERROR"), "ERROR", MIN($C31, $G$32+$G$36))</f>
        <v>0</v>
      </c>
      <c r="I31" s="7"/>
    </row>
    <row r="32" spans="1:9">
      <c r="A32" s="12" t="s">
        <v>40</v>
      </c>
      <c r="B32" s="2">
        <v>1</v>
      </c>
      <c r="C32" s="2">
        <v>5</v>
      </c>
      <c r="D32" s="8"/>
      <c r="E32" s="2"/>
      <c r="F32" s="2"/>
      <c r="G32" s="6" cm="1">
        <f t="array" ref="G32">IF(COUNTIF($F33:$F35,"Y")&gt;$B32,"ERROR",MIN($C32,SUMPRODUCT($E33:$E35,--($F33:$F35="Y"))))</f>
        <v>0</v>
      </c>
      <c r="I32" s="7"/>
    </row>
    <row r="33" spans="1:9">
      <c r="A33" s="9"/>
      <c r="D33" s="9" t="s">
        <v>41</v>
      </c>
      <c r="E33" s="1">
        <v>5</v>
      </c>
      <c r="F33" s="3"/>
      <c r="I33" s="7"/>
    </row>
    <row r="34" spans="1:9">
      <c r="A34" s="9"/>
      <c r="D34" s="9" t="s">
        <v>42</v>
      </c>
      <c r="E34" s="1">
        <v>3</v>
      </c>
      <c r="F34" s="3"/>
      <c r="I34" s="7"/>
    </row>
    <row r="35" spans="1:9">
      <c r="A35" s="9"/>
      <c r="D35" s="9" t="s">
        <v>43</v>
      </c>
      <c r="E35" s="1">
        <v>1</v>
      </c>
      <c r="F35" s="3"/>
      <c r="I35" s="7"/>
    </row>
    <row r="36" spans="1:9">
      <c r="A36" s="12" t="s">
        <v>44</v>
      </c>
      <c r="B36" s="2">
        <v>1</v>
      </c>
      <c r="C36" s="2">
        <v>5</v>
      </c>
      <c r="D36" s="8"/>
      <c r="E36" s="2"/>
      <c r="F36" s="2"/>
      <c r="G36" s="6" cm="1">
        <f t="array" ref="G36">IF(COUNTIF($F37:$F38,"Y")&gt;$B36,"ERROR",MIN($C36,SUMPRODUCT($E37:$E38,--($F37:$F38="Y"))))</f>
        <v>0</v>
      </c>
      <c r="I36" s="7"/>
    </row>
    <row r="37" spans="1:9">
      <c r="A37" s="9"/>
      <c r="D37" s="9" t="s">
        <v>45</v>
      </c>
      <c r="E37" s="1">
        <v>5</v>
      </c>
      <c r="F37" s="3"/>
      <c r="I37" s="7"/>
    </row>
    <row r="38" spans="1:9">
      <c r="A38" s="9"/>
      <c r="D38" s="9" t="s">
        <v>46</v>
      </c>
      <c r="E38" s="1">
        <v>3</v>
      </c>
      <c r="F38" s="3"/>
      <c r="I38" s="7"/>
    </row>
    <row r="39" spans="1:9">
      <c r="A39" s="9"/>
      <c r="D39" s="9"/>
    </row>
    <row r="40" spans="1:9">
      <c r="A40" s="8" t="s">
        <v>47</v>
      </c>
      <c r="B40" s="2">
        <v>1</v>
      </c>
      <c r="C40" s="2">
        <v>2</v>
      </c>
      <c r="D40" s="8"/>
      <c r="E40" s="2"/>
      <c r="F40" s="2"/>
      <c r="G40" s="2"/>
      <c r="H40" s="6" cm="1">
        <f t="array" ref="H40">IF(COUNTIF($F41:$F42,"Y")&gt;$B40,"ERROR",MIN($C40,SUMPRODUCT($E41:$E42,--($F41:$F42="Y"),--($D41:$D42&lt;&gt;""))))</f>
        <v>0</v>
      </c>
      <c r="I40" s="7"/>
    </row>
    <row r="41" spans="1:9">
      <c r="A41" s="9"/>
      <c r="D41" s="9" t="s">
        <v>48</v>
      </c>
      <c r="E41" s="1">
        <v>2</v>
      </c>
      <c r="F41" s="3"/>
      <c r="I41" s="7"/>
    </row>
    <row r="42" spans="1:9">
      <c r="A42" s="10" t="s">
        <v>49</v>
      </c>
      <c r="B42" s="1" t="s">
        <v>50</v>
      </c>
      <c r="D42" s="11"/>
      <c r="E42" s="1">
        <v>2</v>
      </c>
      <c r="F42" s="3"/>
      <c r="I42" s="7"/>
    </row>
    <row r="43" spans="1:9">
      <c r="A43" s="9"/>
      <c r="D43" s="9"/>
    </row>
    <row r="44" spans="1:9">
      <c r="A44" s="8" t="s">
        <v>51</v>
      </c>
      <c r="B44" s="2">
        <v>15</v>
      </c>
      <c r="C44" s="2">
        <v>6</v>
      </c>
      <c r="D44" s="8"/>
      <c r="E44" s="2"/>
      <c r="F44" s="2"/>
      <c r="G44" s="2"/>
      <c r="H44" s="6" cm="1">
        <f t="array" ref="H44">IF(COUNTIF($F45:$F60,"Y")&gt;$B44,"ERROR",MIN($C44,SUMPRODUCT($E45:$E60,--($F45:$F60="Y"),--($D45:$D60&lt;&gt;""))))</f>
        <v>0</v>
      </c>
      <c r="I44" s="7"/>
    </row>
    <row r="45" spans="1:9">
      <c r="A45" s="9"/>
      <c r="D45" s="9" t="s">
        <v>52</v>
      </c>
      <c r="E45" s="1">
        <v>2</v>
      </c>
      <c r="F45" s="3"/>
      <c r="I45" s="7"/>
    </row>
    <row r="46" spans="1:9">
      <c r="A46" s="9"/>
      <c r="D46" s="9" t="s">
        <v>53</v>
      </c>
      <c r="E46" s="1">
        <v>2</v>
      </c>
      <c r="F46" s="3"/>
      <c r="I46" s="7"/>
    </row>
    <row r="47" spans="1:9">
      <c r="A47" s="9"/>
      <c r="D47" s="9" t="s">
        <v>54</v>
      </c>
      <c r="E47" s="1">
        <v>2</v>
      </c>
      <c r="F47" s="3"/>
      <c r="I47" s="7"/>
    </row>
    <row r="48" spans="1:9">
      <c r="A48" s="9"/>
      <c r="D48" s="9" t="s">
        <v>55</v>
      </c>
      <c r="E48" s="1">
        <v>2</v>
      </c>
      <c r="F48" s="3"/>
      <c r="I48" s="7"/>
    </row>
    <row r="49" spans="1:9">
      <c r="A49" s="9"/>
      <c r="D49" s="9" t="s">
        <v>56</v>
      </c>
      <c r="E49" s="1">
        <v>2</v>
      </c>
      <c r="F49" s="3"/>
      <c r="I49" s="7"/>
    </row>
    <row r="50" spans="1:9">
      <c r="A50" s="9"/>
      <c r="D50" s="9" t="s">
        <v>57</v>
      </c>
      <c r="E50" s="1">
        <v>2</v>
      </c>
      <c r="F50" s="3"/>
      <c r="I50" s="7"/>
    </row>
    <row r="51" spans="1:9">
      <c r="A51" s="9"/>
      <c r="D51" s="9" t="s">
        <v>58</v>
      </c>
      <c r="E51" s="1">
        <v>2</v>
      </c>
      <c r="F51" s="3"/>
      <c r="I51" s="7"/>
    </row>
    <row r="52" spans="1:9">
      <c r="A52" s="9"/>
      <c r="D52" s="9" t="s">
        <v>59</v>
      </c>
      <c r="E52" s="1">
        <v>2</v>
      </c>
      <c r="F52" s="3"/>
      <c r="I52" s="7"/>
    </row>
    <row r="53" spans="1:9">
      <c r="A53" s="9"/>
      <c r="D53" s="9" t="s">
        <v>60</v>
      </c>
      <c r="E53" s="1">
        <v>2</v>
      </c>
      <c r="F53" s="3"/>
      <c r="I53" s="7"/>
    </row>
    <row r="54" spans="1:9" ht="30">
      <c r="A54" s="9"/>
      <c r="D54" s="34" t="s">
        <v>61</v>
      </c>
      <c r="E54" s="1">
        <v>0</v>
      </c>
      <c r="F54" s="3"/>
      <c r="I54" s="7"/>
    </row>
    <row r="55" spans="1:9">
      <c r="A55" s="9"/>
      <c r="D55" s="9" t="s">
        <v>62</v>
      </c>
      <c r="E55" s="1">
        <v>2</v>
      </c>
      <c r="F55" s="3"/>
      <c r="I55" s="7"/>
    </row>
    <row r="56" spans="1:9">
      <c r="A56" s="9"/>
      <c r="D56" s="9" t="s">
        <v>63</v>
      </c>
      <c r="E56" s="1">
        <v>2</v>
      </c>
      <c r="F56" s="3"/>
      <c r="I56" s="7"/>
    </row>
    <row r="57" spans="1:9">
      <c r="A57" s="9"/>
      <c r="D57" s="9" t="s">
        <v>64</v>
      </c>
      <c r="E57" s="1">
        <v>2</v>
      </c>
      <c r="F57" s="3"/>
      <c r="I57" s="7"/>
    </row>
    <row r="58" spans="1:9">
      <c r="A58" s="10" t="s">
        <v>65</v>
      </c>
      <c r="B58" s="1" t="s">
        <v>66</v>
      </c>
      <c r="D58" s="11"/>
      <c r="E58" s="1">
        <v>2</v>
      </c>
      <c r="F58" s="3"/>
      <c r="I58" s="7"/>
    </row>
    <row r="59" spans="1:9">
      <c r="A59" s="10" t="s">
        <v>34</v>
      </c>
      <c r="B59" s="1" t="s">
        <v>67</v>
      </c>
      <c r="D59" s="11"/>
      <c r="E59" s="1">
        <v>2</v>
      </c>
      <c r="F59" s="3"/>
      <c r="I59" s="7"/>
    </row>
    <row r="60" spans="1:9">
      <c r="A60" s="9"/>
      <c r="B60" s="1" t="s">
        <v>68</v>
      </c>
      <c r="D60" s="11"/>
      <c r="E60" s="1">
        <v>2</v>
      </c>
      <c r="F60" s="3"/>
      <c r="I60" s="7"/>
    </row>
    <row r="61" spans="1:9">
      <c r="A61" s="9"/>
      <c r="D61" s="9"/>
    </row>
    <row r="62" spans="1:9">
      <c r="A62" s="8" t="s">
        <v>69</v>
      </c>
      <c r="B62" s="2">
        <v>12</v>
      </c>
      <c r="C62" s="2">
        <v>4</v>
      </c>
      <c r="D62" s="8"/>
      <c r="E62" s="2"/>
      <c r="F62" s="2"/>
      <c r="G62" s="2"/>
      <c r="H62" s="6" cm="1">
        <f t="array" ref="H62">IF(COUNTIF($F63:$F74,"Y")&gt;$B62,"ERROR",IF(AND($D$5="Non-TUM", $F$72="Y"), "Non-TUM", MIN($C62,SUMPRODUCT($E63:$E74,--($F63:$F74="Y"),--($D63:$D74&lt;&gt;"")))))</f>
        <v>0</v>
      </c>
      <c r="I62" s="7"/>
    </row>
    <row r="63" spans="1:9">
      <c r="A63" s="9"/>
      <c r="D63" s="9" t="s">
        <v>70</v>
      </c>
      <c r="E63" s="1">
        <v>2</v>
      </c>
      <c r="F63" s="3"/>
      <c r="I63" s="7"/>
    </row>
    <row r="64" spans="1:9">
      <c r="A64" s="9"/>
      <c r="D64" s="9" t="s">
        <v>71</v>
      </c>
      <c r="E64" s="1">
        <v>2</v>
      </c>
      <c r="F64" s="3"/>
      <c r="I64" s="7"/>
    </row>
    <row r="65" spans="1:9">
      <c r="A65" s="9"/>
      <c r="D65" s="9" t="s">
        <v>72</v>
      </c>
      <c r="E65" s="1">
        <v>2</v>
      </c>
      <c r="F65" s="3"/>
      <c r="I65" s="7"/>
    </row>
    <row r="66" spans="1:9">
      <c r="A66" s="9"/>
      <c r="D66" s="9" t="s">
        <v>73</v>
      </c>
      <c r="E66" s="1">
        <v>2</v>
      </c>
      <c r="F66" s="3"/>
      <c r="I66" s="7"/>
    </row>
    <row r="67" spans="1:9">
      <c r="A67" s="9"/>
      <c r="D67" s="9" t="s">
        <v>74</v>
      </c>
      <c r="E67" s="1">
        <v>2</v>
      </c>
      <c r="F67" s="3"/>
      <c r="I67" s="7"/>
    </row>
    <row r="68" spans="1:9">
      <c r="A68" s="9"/>
      <c r="D68" s="9" t="s">
        <v>75</v>
      </c>
      <c r="E68" s="1">
        <v>2</v>
      </c>
      <c r="F68" s="3"/>
      <c r="I68" s="7"/>
    </row>
    <row r="69" spans="1:9">
      <c r="A69" s="9"/>
      <c r="D69" s="9" t="s">
        <v>76</v>
      </c>
      <c r="E69" s="1">
        <v>2</v>
      </c>
      <c r="F69" s="3"/>
      <c r="I69" s="7"/>
    </row>
    <row r="70" spans="1:9">
      <c r="A70" s="9"/>
      <c r="D70" s="9" t="s">
        <v>77</v>
      </c>
      <c r="E70" s="1">
        <v>2</v>
      </c>
      <c r="F70" s="3"/>
      <c r="I70" s="7"/>
    </row>
    <row r="71" spans="1:9">
      <c r="A71" s="9"/>
      <c r="D71" s="9" t="s">
        <v>78</v>
      </c>
      <c r="E71" s="1">
        <v>2</v>
      </c>
      <c r="F71" s="3"/>
      <c r="I71" s="7"/>
    </row>
    <row r="72" spans="1:9">
      <c r="A72" s="9"/>
      <c r="D72" s="9" t="s">
        <v>79</v>
      </c>
      <c r="E72" s="1">
        <v>2</v>
      </c>
      <c r="F72" s="3"/>
      <c r="I72" s="7"/>
    </row>
    <row r="73" spans="1:9">
      <c r="A73" s="10" t="s">
        <v>65</v>
      </c>
      <c r="B73" s="1" t="s">
        <v>80</v>
      </c>
      <c r="D73" s="11"/>
      <c r="E73" s="1">
        <v>2</v>
      </c>
      <c r="F73" s="3"/>
      <c r="I73" s="7"/>
    </row>
    <row r="74" spans="1:9">
      <c r="A74" s="10" t="s">
        <v>34</v>
      </c>
      <c r="B74" s="1" t="s">
        <v>81</v>
      </c>
      <c r="D74" s="11"/>
      <c r="E74" s="1">
        <v>2</v>
      </c>
      <c r="F74" s="3"/>
      <c r="I74" s="7"/>
    </row>
    <row r="75" spans="1:9">
      <c r="A75" s="9"/>
      <c r="D75" s="9"/>
    </row>
    <row r="76" spans="1:9">
      <c r="A76" s="8" t="s">
        <v>82</v>
      </c>
      <c r="B76" s="2">
        <v>9</v>
      </c>
      <c r="C76" s="2">
        <v>2</v>
      </c>
      <c r="D76" s="8"/>
      <c r="E76" s="2"/>
      <c r="F76" s="2"/>
      <c r="G76" s="2"/>
      <c r="H76" s="6" cm="1">
        <f t="array" ref="H76">IF(COUNTIF($F77:$F85,"Y")&gt;$B76,"ERROR",MIN($C76,SUMPRODUCT($E77:$E85,--($F77:$F85="Y"),--($D77:$D85&lt;&gt;""))))</f>
        <v>0</v>
      </c>
      <c r="I76" s="7"/>
    </row>
    <row r="77" spans="1:9">
      <c r="A77" s="9"/>
      <c r="D77" s="9" t="s">
        <v>83</v>
      </c>
      <c r="E77" s="1">
        <v>2</v>
      </c>
      <c r="F77" s="3"/>
      <c r="I77" s="7"/>
    </row>
    <row r="78" spans="1:9">
      <c r="A78" s="9"/>
      <c r="D78" s="9" t="s">
        <v>84</v>
      </c>
      <c r="E78" s="1">
        <v>2</v>
      </c>
      <c r="F78" s="3"/>
      <c r="I78" s="7"/>
    </row>
    <row r="79" spans="1:9">
      <c r="A79" s="9"/>
      <c r="D79" s="9" t="s">
        <v>85</v>
      </c>
      <c r="E79" s="1">
        <v>2</v>
      </c>
      <c r="F79" s="3"/>
      <c r="I79" s="7"/>
    </row>
    <row r="80" spans="1:9" ht="30">
      <c r="A80" s="9"/>
      <c r="D80" s="9" t="s">
        <v>86</v>
      </c>
      <c r="E80" s="1">
        <v>2</v>
      </c>
      <c r="F80" s="3"/>
      <c r="I80" s="7"/>
    </row>
    <row r="81" spans="1:9">
      <c r="A81" s="9"/>
      <c r="D81" s="9" t="s">
        <v>87</v>
      </c>
      <c r="E81" s="1">
        <v>2</v>
      </c>
      <c r="F81" s="3"/>
      <c r="I81" s="7"/>
    </row>
    <row r="82" spans="1:9" ht="30">
      <c r="A82" s="9"/>
      <c r="D82" s="9" t="s">
        <v>88</v>
      </c>
      <c r="E82" s="1">
        <v>2</v>
      </c>
      <c r="F82" s="3"/>
      <c r="I82" s="7"/>
    </row>
    <row r="83" spans="1:9" ht="30">
      <c r="A83" s="9"/>
      <c r="D83" s="9" t="s">
        <v>89</v>
      </c>
      <c r="E83" s="1">
        <v>2</v>
      </c>
      <c r="F83" s="3"/>
      <c r="I83" s="7"/>
    </row>
    <row r="84" spans="1:9" ht="30">
      <c r="A84" s="10" t="s">
        <v>90</v>
      </c>
      <c r="D84" s="9" t="s">
        <v>91</v>
      </c>
      <c r="E84" s="1">
        <v>2</v>
      </c>
      <c r="F84" s="3"/>
      <c r="I84" s="7"/>
    </row>
    <row r="85" spans="1:9">
      <c r="A85" s="10" t="s">
        <v>92</v>
      </c>
      <c r="B85" s="1" t="s">
        <v>93</v>
      </c>
      <c r="D85" s="11"/>
      <c r="E85" s="1">
        <v>2</v>
      </c>
      <c r="F85" s="3"/>
      <c r="I85" s="7"/>
    </row>
    <row r="86" spans="1:9">
      <c r="A86" s="9"/>
      <c r="D86" s="9"/>
    </row>
    <row r="87" spans="1:9">
      <c r="A87" s="8" t="s">
        <v>94</v>
      </c>
      <c r="B87" s="2">
        <v>25</v>
      </c>
      <c r="C87" s="2">
        <v>6</v>
      </c>
      <c r="D87" s="8" t="s">
        <v>95</v>
      </c>
      <c r="E87" s="2"/>
      <c r="F87" s="2"/>
      <c r="G87" s="2"/>
      <c r="H87" s="6">
        <f>IF(OR($G$110="ERROR", $G$121="ERROR"), "ERROR", MIN($C87, $G$110+$G$121))</f>
        <v>0</v>
      </c>
      <c r="I87" s="7"/>
    </row>
    <row r="88" spans="1:9">
      <c r="A88" s="12" t="s">
        <v>96</v>
      </c>
      <c r="B88" s="2">
        <v>17</v>
      </c>
      <c r="C88" s="2">
        <v>6</v>
      </c>
      <c r="D88" s="9"/>
      <c r="F88" s="2" t="s">
        <v>97</v>
      </c>
      <c r="G88" s="2" t="s">
        <v>98</v>
      </c>
    </row>
    <row r="89" spans="1:9">
      <c r="A89" s="9"/>
      <c r="D89" s="9" t="s">
        <v>99</v>
      </c>
      <c r="E89" s="1" t="s">
        <v>100</v>
      </c>
      <c r="F89" s="3"/>
      <c r="G89" s="3"/>
      <c r="I89" s="7"/>
    </row>
    <row r="90" spans="1:9">
      <c r="A90" s="13" t="s">
        <v>101</v>
      </c>
      <c r="D90" s="9" t="s">
        <v>102</v>
      </c>
      <c r="E90" s="1" t="s">
        <v>100</v>
      </c>
      <c r="F90" s="3"/>
      <c r="G90" s="3"/>
      <c r="I90" s="7"/>
    </row>
    <row r="91" spans="1:9">
      <c r="A91" s="9"/>
      <c r="D91" s="9" t="s">
        <v>103</v>
      </c>
      <c r="E91" s="1" t="s">
        <v>100</v>
      </c>
      <c r="F91" s="3"/>
      <c r="G91" s="3"/>
      <c r="I91" s="7"/>
    </row>
    <row r="92" spans="1:9">
      <c r="A92" s="9"/>
      <c r="D92" s="34" t="s">
        <v>104</v>
      </c>
      <c r="E92" s="1">
        <v>0</v>
      </c>
      <c r="F92" s="3"/>
      <c r="G92" s="3"/>
      <c r="I92" s="7"/>
    </row>
    <row r="93" spans="1:9">
      <c r="A93" s="9"/>
      <c r="D93" s="9" t="s">
        <v>105</v>
      </c>
      <c r="E93" s="1" t="s">
        <v>100</v>
      </c>
      <c r="F93" s="3"/>
      <c r="G93" s="3"/>
      <c r="I93" s="7"/>
    </row>
    <row r="94" spans="1:9">
      <c r="A94" s="9"/>
      <c r="D94" s="9" t="s">
        <v>106</v>
      </c>
      <c r="E94" s="1" t="s">
        <v>100</v>
      </c>
      <c r="F94" s="3"/>
      <c r="G94" s="3"/>
      <c r="I94" s="7"/>
    </row>
    <row r="95" spans="1:9">
      <c r="A95" s="9"/>
      <c r="D95" s="9" t="s">
        <v>107</v>
      </c>
      <c r="E95" s="1" t="s">
        <v>100</v>
      </c>
      <c r="F95" s="3"/>
      <c r="G95" s="3"/>
      <c r="I95" s="7"/>
    </row>
    <row r="96" spans="1:9" ht="30">
      <c r="A96" s="9"/>
      <c r="D96" s="34" t="s">
        <v>108</v>
      </c>
      <c r="E96" s="1">
        <v>0</v>
      </c>
      <c r="F96" s="3"/>
      <c r="G96" s="3"/>
      <c r="I96" s="7"/>
    </row>
    <row r="97" spans="1:9">
      <c r="A97" s="9"/>
      <c r="D97" s="9" t="s">
        <v>109</v>
      </c>
      <c r="E97" s="1">
        <v>1</v>
      </c>
      <c r="G97" s="3"/>
      <c r="I97" s="7"/>
    </row>
    <row r="98" spans="1:9">
      <c r="A98" s="9"/>
      <c r="D98" s="9" t="s">
        <v>110</v>
      </c>
      <c r="E98" s="1">
        <v>1</v>
      </c>
      <c r="G98" s="3"/>
      <c r="I98" s="7"/>
    </row>
    <row r="99" spans="1:9">
      <c r="A99" s="9"/>
      <c r="D99" s="9" t="s">
        <v>111</v>
      </c>
      <c r="E99" s="1">
        <v>1</v>
      </c>
      <c r="G99" s="3"/>
      <c r="I99" s="7"/>
    </row>
    <row r="100" spans="1:9">
      <c r="A100" s="9"/>
      <c r="D100" s="9" t="s">
        <v>112</v>
      </c>
      <c r="E100" s="1">
        <v>1</v>
      </c>
      <c r="G100" s="3"/>
      <c r="I100" s="7"/>
    </row>
    <row r="101" spans="1:9" ht="30">
      <c r="A101" s="9"/>
      <c r="D101" s="9" t="s">
        <v>113</v>
      </c>
      <c r="E101" s="1">
        <v>1</v>
      </c>
      <c r="G101" s="3"/>
      <c r="I101" s="7"/>
    </row>
    <row r="102" spans="1:9">
      <c r="A102" s="9"/>
      <c r="D102" s="9" t="s">
        <v>114</v>
      </c>
      <c r="E102" s="1">
        <v>1</v>
      </c>
      <c r="G102" s="3"/>
      <c r="I102" s="7"/>
    </row>
    <row r="103" spans="1:9">
      <c r="A103" s="9"/>
      <c r="D103" s="34" t="s">
        <v>115</v>
      </c>
      <c r="E103" s="1">
        <v>0</v>
      </c>
      <c r="G103" s="3"/>
      <c r="I103" s="7"/>
    </row>
    <row r="104" spans="1:9">
      <c r="A104" s="9"/>
      <c r="D104" s="9" t="s">
        <v>116</v>
      </c>
      <c r="E104" s="1">
        <v>1</v>
      </c>
      <c r="G104" s="3"/>
      <c r="I104" s="7"/>
    </row>
    <row r="105" spans="1:9">
      <c r="A105" s="9"/>
      <c r="D105" s="9" t="s">
        <v>117</v>
      </c>
      <c r="E105" s="1">
        <v>1</v>
      </c>
      <c r="G105" s="3"/>
      <c r="I105" s="7"/>
    </row>
    <row r="106" spans="1:9">
      <c r="A106" s="9"/>
      <c r="D106" s="9" t="s">
        <v>118</v>
      </c>
      <c r="E106" s="1">
        <v>1</v>
      </c>
      <c r="G106" s="3"/>
      <c r="I106" s="7"/>
    </row>
    <row r="107" spans="1:9">
      <c r="A107" s="9"/>
      <c r="D107" s="9" t="s">
        <v>119</v>
      </c>
      <c r="E107" s="1">
        <v>1</v>
      </c>
      <c r="G107" s="3"/>
      <c r="I107" s="7"/>
    </row>
    <row r="108" spans="1:9">
      <c r="A108" s="9"/>
      <c r="D108" s="9" t="s">
        <v>120</v>
      </c>
      <c r="E108" s="1">
        <v>1</v>
      </c>
      <c r="G108" s="3"/>
      <c r="I108" s="7"/>
    </row>
    <row r="109" spans="1:9">
      <c r="A109" s="9"/>
      <c r="D109" s="8" t="s">
        <v>121</v>
      </c>
      <c r="F109" s="6">
        <f>COUNTIFS($E89:$E108, "&lt;&gt;"&amp;0, $F89:$F108, "Y")</f>
        <v>0</v>
      </c>
      <c r="G109" s="6">
        <f>COUNTIFS($E89:$E108, "&lt;&gt;"&amp;0, $G89:$G108, "Y")</f>
        <v>0</v>
      </c>
      <c r="I109" s="7"/>
    </row>
    <row r="110" spans="1:9">
      <c r="A110" s="9"/>
      <c r="D110" s="8" t="s">
        <v>122</v>
      </c>
      <c r="E110" s="2" t="s">
        <v>123</v>
      </c>
      <c r="F110" s="2"/>
      <c r="G110" s="6" cm="1">
        <f t="array" ref="G110">IF(OR(SUMPRODUCT(--($F89:$F96="Y"),--($G89:$G96="Y"))&gt;0, COUNTIF($F89:$G108,"Y")&gt;$B88),"ERROR",MIN($C88,(2*$F109)+$G109))</f>
        <v>0</v>
      </c>
      <c r="I110" s="7"/>
    </row>
    <row r="111" spans="1:9">
      <c r="A111" s="9"/>
      <c r="D111" s="9"/>
    </row>
    <row r="112" spans="1:9">
      <c r="A112" s="12" t="s">
        <v>124</v>
      </c>
      <c r="B112" s="2">
        <v>8</v>
      </c>
      <c r="C112" s="2">
        <v>-6</v>
      </c>
      <c r="D112" s="9"/>
      <c r="F112" s="2" t="s">
        <v>125</v>
      </c>
    </row>
    <row r="113" spans="1:9">
      <c r="A113" s="9"/>
      <c r="D113" s="9" t="s">
        <v>126</v>
      </c>
      <c r="E113" s="1">
        <v>-3</v>
      </c>
      <c r="F113" s="3"/>
      <c r="I113" s="7"/>
    </row>
    <row r="114" spans="1:9">
      <c r="A114" s="9"/>
      <c r="D114" s="9" t="s">
        <v>127</v>
      </c>
      <c r="E114" s="1">
        <v>-3</v>
      </c>
      <c r="F114" s="3"/>
      <c r="I114" s="7"/>
    </row>
    <row r="115" spans="1:9">
      <c r="A115" s="9"/>
      <c r="D115" s="9" t="s">
        <v>128</v>
      </c>
      <c r="E115" s="1">
        <v>-3</v>
      </c>
      <c r="F115" s="3"/>
      <c r="I115" s="7"/>
    </row>
    <row r="116" spans="1:9">
      <c r="A116" s="9"/>
      <c r="D116" s="9" t="s">
        <v>129</v>
      </c>
      <c r="E116" s="1">
        <v>-3</v>
      </c>
      <c r="F116" s="3"/>
      <c r="I116" s="7"/>
    </row>
    <row r="117" spans="1:9">
      <c r="A117" s="9"/>
      <c r="D117" s="9" t="s">
        <v>130</v>
      </c>
      <c r="E117" s="1">
        <v>-3</v>
      </c>
      <c r="F117" s="3"/>
      <c r="I117" s="7"/>
    </row>
    <row r="118" spans="1:9">
      <c r="A118" s="9"/>
      <c r="D118" s="9" t="s">
        <v>131</v>
      </c>
      <c r="E118" s="1">
        <v>-3</v>
      </c>
      <c r="F118" s="3"/>
      <c r="I118" s="7"/>
    </row>
    <row r="119" spans="1:9">
      <c r="A119" s="9"/>
      <c r="D119" s="9" t="s">
        <v>132</v>
      </c>
      <c r="E119" s="1">
        <v>-3</v>
      </c>
      <c r="F119" s="3"/>
      <c r="I119" s="7"/>
    </row>
    <row r="120" spans="1:9">
      <c r="A120" s="9"/>
      <c r="D120" s="9" t="s">
        <v>133</v>
      </c>
      <c r="E120" s="1">
        <v>-3</v>
      </c>
      <c r="F120" s="3"/>
      <c r="I120" s="7"/>
    </row>
    <row r="121" spans="1:9">
      <c r="A121" s="9"/>
      <c r="D121" s="8" t="s">
        <v>134</v>
      </c>
      <c r="E121" s="2" t="s">
        <v>135</v>
      </c>
      <c r="G121" s="6" cm="1">
        <f t="array" ref="G121">IF(COUNTIF($F113:$F120,"Y")&gt;$B112,"ERROR",MAX($C112,SUMPRODUCT($E113:$E120,--($F113:$F120="Y"))))</f>
        <v>0</v>
      </c>
      <c r="I121" s="7"/>
    </row>
    <row r="122" spans="1:9">
      <c r="A122" s="9"/>
      <c r="D122" s="9"/>
    </row>
    <row r="123" spans="1:9">
      <c r="A123" s="8" t="s">
        <v>136</v>
      </c>
      <c r="B123" s="2">
        <v>1</v>
      </c>
      <c r="C123" s="2">
        <v>3</v>
      </c>
      <c r="D123" s="8"/>
      <c r="E123" s="2"/>
      <c r="F123" s="2"/>
      <c r="G123" s="2"/>
      <c r="H123" s="6" cm="1">
        <f t="array" ref="H123">IF(COUNTIF($F124:$F125,"Y")&gt;$B123,"ERROR",MIN($C123,SUMPRODUCT($E124:$E125,--($F124:$F125="Y"))))</f>
        <v>0</v>
      </c>
      <c r="I123" s="7"/>
    </row>
    <row r="124" spans="1:9">
      <c r="A124" s="9"/>
      <c r="D124" s="9" t="s">
        <v>137</v>
      </c>
      <c r="E124" s="1">
        <v>3</v>
      </c>
      <c r="F124" s="3"/>
      <c r="I124" s="7"/>
    </row>
    <row r="125" spans="1:9">
      <c r="A125" s="9"/>
      <c r="D125" s="9" t="s">
        <v>138</v>
      </c>
      <c r="E125" s="1">
        <v>3</v>
      </c>
      <c r="F125" s="3"/>
      <c r="I125" s="7"/>
    </row>
    <row r="126" spans="1:9">
      <c r="A126" s="9"/>
      <c r="D126" s="9"/>
    </row>
    <row r="127" spans="1:9">
      <c r="A127" s="8" t="s">
        <v>139</v>
      </c>
      <c r="B127" s="2">
        <v>1</v>
      </c>
      <c r="C127" s="2">
        <v>4</v>
      </c>
      <c r="D127" s="8"/>
      <c r="E127" s="2"/>
      <c r="F127" s="2"/>
      <c r="G127" s="2"/>
      <c r="H127" s="6" cm="1">
        <f t="array" ref="H127">IF(COUNTIF($F128:$F136,"Y")&gt;$B127,"ERROR",MIN($C127,SUMPRODUCT($E128:$E136,--($F128:$F136="Y"))))</f>
        <v>0</v>
      </c>
      <c r="I127" s="7"/>
    </row>
    <row r="128" spans="1:9" ht="30">
      <c r="A128" s="9"/>
      <c r="D128" s="9" t="s">
        <v>140</v>
      </c>
      <c r="E128" s="1">
        <v>4</v>
      </c>
      <c r="F128" s="3"/>
      <c r="I128" s="7"/>
    </row>
    <row r="129" spans="1:9" ht="30">
      <c r="A129" s="9"/>
      <c r="D129" s="9" t="s">
        <v>141</v>
      </c>
      <c r="E129" s="1">
        <v>4</v>
      </c>
      <c r="F129" s="3"/>
      <c r="I129" s="7"/>
    </row>
    <row r="130" spans="1:9" ht="30">
      <c r="A130" s="9"/>
      <c r="D130" s="9" t="s">
        <v>142</v>
      </c>
      <c r="E130" s="1">
        <v>4</v>
      </c>
      <c r="F130" s="3"/>
      <c r="I130" s="7"/>
    </row>
    <row r="131" spans="1:9">
      <c r="A131" s="9"/>
      <c r="D131" s="9" t="s">
        <v>143</v>
      </c>
      <c r="E131" s="1">
        <v>4</v>
      </c>
      <c r="F131" s="3"/>
      <c r="I131" s="7"/>
    </row>
    <row r="132" spans="1:9">
      <c r="A132" s="9"/>
      <c r="D132" s="9" t="s">
        <v>144</v>
      </c>
      <c r="E132" s="1">
        <v>4</v>
      </c>
      <c r="F132" s="3"/>
      <c r="I132" s="7"/>
    </row>
    <row r="133" spans="1:9">
      <c r="A133" s="9"/>
      <c r="D133" s="9" t="s">
        <v>145</v>
      </c>
      <c r="E133" s="1">
        <v>4</v>
      </c>
      <c r="F133" s="3"/>
      <c r="I133" s="7"/>
    </row>
    <row r="134" spans="1:9">
      <c r="A134" s="9"/>
      <c r="D134" s="9" t="s">
        <v>146</v>
      </c>
      <c r="E134" s="1">
        <v>3</v>
      </c>
      <c r="F134" s="3"/>
      <c r="I134" s="7"/>
    </row>
    <row r="135" spans="1:9">
      <c r="A135" s="9"/>
      <c r="D135" s="9" t="s">
        <v>147</v>
      </c>
      <c r="E135" s="1">
        <v>3</v>
      </c>
      <c r="F135" s="3"/>
      <c r="I135" s="7"/>
    </row>
    <row r="136" spans="1:9">
      <c r="A136" s="9"/>
      <c r="D136" s="9" t="s">
        <v>148</v>
      </c>
      <c r="E136" s="1">
        <v>3</v>
      </c>
      <c r="F136" s="3"/>
      <c r="I136" s="7"/>
    </row>
    <row r="137" spans="1:9">
      <c r="A137" s="9"/>
      <c r="D137" s="9"/>
    </row>
    <row r="138" spans="1:9">
      <c r="A138" s="8" t="s">
        <v>149</v>
      </c>
      <c r="B138" s="2">
        <v>6</v>
      </c>
      <c r="C138" s="2">
        <v>12</v>
      </c>
      <c r="D138" s="8"/>
      <c r="E138" s="2"/>
      <c r="F138" s="2"/>
      <c r="G138" s="2"/>
      <c r="H138" s="6">
        <f>IF(OR($G$139="ERROR",$G$141="ERROR",$G$150="ERROR",$G$157="ERROR",$G$161="ERROR"),"ERROR",MIN($C138,$G$139+$G$141+$G$150+IF($D$5="Non-TUM",$G$157,IF($D$5="TUM",$G$161,0))))</f>
        <v>0</v>
      </c>
      <c r="I138" s="7"/>
    </row>
    <row r="139" spans="1:9">
      <c r="A139" s="12" t="s">
        <v>150</v>
      </c>
      <c r="B139" s="2">
        <v>1</v>
      </c>
      <c r="C139" s="2">
        <v>1</v>
      </c>
      <c r="D139" s="8"/>
      <c r="E139" s="2"/>
      <c r="F139" s="2"/>
      <c r="G139" s="6" cm="1">
        <f t="array" ref="G139">IF(COUNTIF($F140:$F140,"Y")&gt;$B139,"ERROR",MIN($C139,SUMPRODUCT($E140:$E140,--($F140:$F140="Y"))))</f>
        <v>0</v>
      </c>
      <c r="I139" s="7"/>
    </row>
    <row r="140" spans="1:9" ht="45">
      <c r="A140" s="9"/>
      <c r="D140" s="9" t="s">
        <v>151</v>
      </c>
      <c r="E140" s="1">
        <v>1</v>
      </c>
      <c r="F140" s="3"/>
      <c r="I140" s="7"/>
    </row>
    <row r="141" spans="1:9">
      <c r="A141" s="12" t="s">
        <v>152</v>
      </c>
      <c r="B141" s="2">
        <v>2</v>
      </c>
      <c r="C141" s="2">
        <v>5</v>
      </c>
      <c r="D141" s="8"/>
      <c r="E141" s="2"/>
      <c r="F141" s="2"/>
      <c r="G141" s="6">
        <f>IF(OR($G$142="ERROR", $G$147="ERROR"), "ERROR", MIN($C141, $G$142+$G$147))</f>
        <v>0</v>
      </c>
      <c r="I141" s="7"/>
    </row>
    <row r="142" spans="1:9">
      <c r="A142" s="14" t="s">
        <v>153</v>
      </c>
      <c r="B142" s="2">
        <v>1</v>
      </c>
      <c r="C142" s="2">
        <v>5</v>
      </c>
      <c r="D142" s="8"/>
      <c r="E142" s="2"/>
      <c r="F142" s="2"/>
      <c r="G142" s="6" cm="1">
        <f t="array" ref="G142">IF(COUNTIF($F143:$F146,"Y")&gt;$B142,"ERROR",MIN($C142,SUMPRODUCT($E143:$E146,--($F143:$F146="Y"))))</f>
        <v>0</v>
      </c>
      <c r="I142" s="7"/>
    </row>
    <row r="143" spans="1:9">
      <c r="A143" s="9"/>
      <c r="D143" s="9" t="s">
        <v>154</v>
      </c>
      <c r="E143" s="1">
        <v>5</v>
      </c>
      <c r="F143" s="3"/>
      <c r="I143" s="7"/>
    </row>
    <row r="144" spans="1:9" ht="30">
      <c r="A144" s="9"/>
      <c r="D144" s="9" t="s">
        <v>155</v>
      </c>
      <c r="E144" s="1">
        <v>3</v>
      </c>
      <c r="F144" s="3"/>
      <c r="I144" s="7"/>
    </row>
    <row r="145" spans="1:9" ht="30">
      <c r="A145" s="9"/>
      <c r="D145" s="9" t="s">
        <v>156</v>
      </c>
      <c r="E145" s="1">
        <v>2</v>
      </c>
      <c r="F145" s="3"/>
      <c r="I145" s="7"/>
    </row>
    <row r="146" spans="1:9" ht="30">
      <c r="A146" s="9"/>
      <c r="D146" s="9" t="s">
        <v>157</v>
      </c>
      <c r="E146" s="1">
        <v>1</v>
      </c>
      <c r="F146" s="3"/>
      <c r="I146" s="7"/>
    </row>
    <row r="147" spans="1:9">
      <c r="A147" s="14" t="s">
        <v>158</v>
      </c>
      <c r="B147" s="2">
        <v>1</v>
      </c>
      <c r="C147" s="2">
        <v>2</v>
      </c>
      <c r="D147" s="8"/>
      <c r="E147" s="2"/>
      <c r="F147" s="2"/>
      <c r="G147" s="6" cm="1">
        <f t="array" ref="G147">IF(COUNTIF($F148:$F149,"Y")&gt;$B147,"ERROR",IF(COUNTIF($F143:$F146, "Y")=0, 0, MIN($C147,SUMPRODUCT($E148:$E149,--($F148:$F149="Y")))))</f>
        <v>0</v>
      </c>
      <c r="I147" s="7"/>
    </row>
    <row r="148" spans="1:9" ht="30">
      <c r="A148" s="15" t="s">
        <v>159</v>
      </c>
      <c r="D148" s="9" t="s">
        <v>160</v>
      </c>
      <c r="E148" s="1">
        <v>2</v>
      </c>
      <c r="F148" s="3"/>
      <c r="I148" s="7"/>
    </row>
    <row r="149" spans="1:9">
      <c r="A149" s="9"/>
      <c r="D149" s="9" t="s">
        <v>161</v>
      </c>
      <c r="E149" s="1">
        <v>1</v>
      </c>
      <c r="F149" s="3"/>
      <c r="I149" s="7"/>
    </row>
    <row r="150" spans="1:9">
      <c r="A150" s="12" t="s">
        <v>162</v>
      </c>
      <c r="B150" s="2">
        <v>2</v>
      </c>
      <c r="C150" s="2">
        <v>3</v>
      </c>
      <c r="D150" s="8"/>
      <c r="E150" s="2"/>
      <c r="F150" s="2"/>
      <c r="G150" s="6">
        <f>IF(OR($G$151="ERROR", $G$155="ERROR"), "ERROR", MIN($C150, $G$151+$G$155))</f>
        <v>0</v>
      </c>
      <c r="I150" s="7"/>
    </row>
    <row r="151" spans="1:9">
      <c r="A151" s="14" t="s">
        <v>163</v>
      </c>
      <c r="B151" s="2">
        <v>1</v>
      </c>
      <c r="C151" s="2">
        <v>3</v>
      </c>
      <c r="D151" s="8"/>
      <c r="E151" s="2"/>
      <c r="F151" s="2"/>
      <c r="G151" s="6" cm="1">
        <f t="array" ref="G151">IF(COUNTIF($F152:$F154,"Y")&gt;$B151,"ERROR",MIN($C151,SUMPRODUCT($E152:$E154,--($F152:$F154="Y"))))</f>
        <v>0</v>
      </c>
      <c r="I151" s="7"/>
    </row>
    <row r="152" spans="1:9" ht="30">
      <c r="A152" s="9"/>
      <c r="D152" s="9" t="s">
        <v>164</v>
      </c>
      <c r="E152" s="1">
        <v>3</v>
      </c>
      <c r="F152" s="3"/>
      <c r="I152" s="7"/>
    </row>
    <row r="153" spans="1:9" ht="30">
      <c r="A153" s="9"/>
      <c r="D153" s="9" t="s">
        <v>165</v>
      </c>
      <c r="E153" s="1">
        <v>2</v>
      </c>
      <c r="F153" s="3"/>
      <c r="I153" s="7"/>
    </row>
    <row r="154" spans="1:9" ht="30">
      <c r="A154" s="9"/>
      <c r="D154" s="9" t="s">
        <v>166</v>
      </c>
      <c r="E154" s="1">
        <v>1</v>
      </c>
      <c r="F154" s="3"/>
      <c r="I154" s="7"/>
    </row>
    <row r="155" spans="1:9">
      <c r="A155" s="14" t="s">
        <v>167</v>
      </c>
      <c r="B155" s="2">
        <v>1</v>
      </c>
      <c r="C155" s="2">
        <v>1</v>
      </c>
      <c r="D155" s="8"/>
      <c r="E155" s="2"/>
      <c r="F155" s="2"/>
      <c r="G155" s="6" cm="1">
        <f t="array" ref="G155">IF(COUNTIF($F156:$F156,"Y")&gt;$B155,"ERROR",IF(COUNTIF($F152:$F154, "Y")=0, 0, MIN($C155,SUMPRODUCT($E156:$E156,--($F156:$F156="Y")))))</f>
        <v>0</v>
      </c>
      <c r="I155" s="7"/>
    </row>
    <row r="156" spans="1:9" ht="30">
      <c r="A156" s="15" t="s">
        <v>168</v>
      </c>
      <c r="D156" s="9" t="s">
        <v>169</v>
      </c>
      <c r="E156" s="1">
        <v>1</v>
      </c>
      <c r="F156" s="3"/>
      <c r="I156" s="7"/>
    </row>
    <row r="157" spans="1:9">
      <c r="A157" s="12" t="s">
        <v>8</v>
      </c>
      <c r="B157" s="2">
        <v>1</v>
      </c>
      <c r="C157" s="2">
        <v>3</v>
      </c>
      <c r="D157" s="8"/>
      <c r="E157" s="2"/>
      <c r="F157" s="2"/>
      <c r="G157" s="6" t="str" cm="1">
        <f t="array" ref="G157">IF($D$5&lt;&gt;"Non-TUM", "N/A", IF(COUNTIF($F158:$F160,"Y")&gt;$B157,"ERROR",MIN($C157,SUMPRODUCT($E158:$E160,--($F158:$F160="Y")))))</f>
        <v>N/A</v>
      </c>
      <c r="I157" s="7"/>
    </row>
    <row r="158" spans="1:9">
      <c r="A158" s="9"/>
      <c r="D158" s="9" t="s">
        <v>170</v>
      </c>
      <c r="E158" s="1">
        <v>3</v>
      </c>
      <c r="F158" s="3"/>
      <c r="I158" s="7"/>
    </row>
    <row r="159" spans="1:9" ht="45">
      <c r="A159" s="9"/>
      <c r="D159" s="9" t="s">
        <v>171</v>
      </c>
      <c r="E159" s="1">
        <v>3</v>
      </c>
      <c r="F159" s="3"/>
      <c r="I159" s="7"/>
    </row>
    <row r="160" spans="1:9">
      <c r="A160" s="9"/>
      <c r="D160" s="9" t="s">
        <v>172</v>
      </c>
      <c r="E160" s="1">
        <v>2</v>
      </c>
      <c r="F160" s="3"/>
      <c r="I160" s="7"/>
    </row>
    <row r="161" spans="1:9">
      <c r="A161" s="12" t="s">
        <v>10</v>
      </c>
      <c r="B161" s="2">
        <v>1</v>
      </c>
      <c r="C161" s="2">
        <v>2</v>
      </c>
      <c r="D161" s="8"/>
      <c r="E161" s="2"/>
      <c r="F161" s="2"/>
      <c r="G161" s="6" t="str" cm="1">
        <f t="array" ref="G161">IF($D$5&lt;&gt;"TUM", "N/A", IF(COUNTIF($F162:$F162,"Y")&gt;$B161,"ERROR",MIN($C161,SUMPRODUCT($E162:$E162,--($F162:$F162="Y")))))</f>
        <v>N/A</v>
      </c>
      <c r="I161" s="7"/>
    </row>
    <row r="162" spans="1:9">
      <c r="A162" s="9"/>
      <c r="D162" s="9" t="s">
        <v>173</v>
      </c>
      <c r="E162" s="1">
        <v>2</v>
      </c>
      <c r="F162" s="3"/>
      <c r="I162" s="7"/>
    </row>
    <row r="163" spans="1:9">
      <c r="A163" s="9"/>
      <c r="D163" s="9"/>
    </row>
    <row r="164" spans="1:9">
      <c r="A164" s="8" t="s">
        <v>174</v>
      </c>
      <c r="B164" s="2">
        <v>1</v>
      </c>
      <c r="C164" s="2">
        <v>3</v>
      </c>
      <c r="D164" s="8"/>
      <c r="E164" s="2"/>
      <c r="F164" s="2"/>
      <c r="G164" s="2"/>
      <c r="H164" s="6" cm="1">
        <f t="array" ref="H164">IF(COUNTIF($F165:$F167,"Y")&gt;$B164,"ERROR",MIN($C164,SUMPRODUCT($E165:$E167,--($F165:$F167="Y"))))</f>
        <v>0</v>
      </c>
      <c r="I164" s="7"/>
    </row>
    <row r="165" spans="1:9" ht="45">
      <c r="A165" s="10" t="s">
        <v>175</v>
      </c>
      <c r="D165" s="9" t="s">
        <v>176</v>
      </c>
      <c r="E165" s="1">
        <v>3</v>
      </c>
      <c r="F165" s="3"/>
      <c r="I165" s="7"/>
    </row>
    <row r="166" spans="1:9" ht="60">
      <c r="A166" s="9"/>
      <c r="D166" s="9" t="s">
        <v>177</v>
      </c>
      <c r="E166" s="1">
        <v>3</v>
      </c>
      <c r="F166" s="3"/>
      <c r="I166" s="7"/>
    </row>
    <row r="167" spans="1:9" ht="45">
      <c r="A167" s="9"/>
      <c r="D167" s="9" t="s">
        <v>178</v>
      </c>
      <c r="E167" s="1">
        <v>3</v>
      </c>
      <c r="F167" s="3"/>
      <c r="I167" s="7"/>
    </row>
    <row r="168" spans="1:9">
      <c r="A168" s="9"/>
      <c r="D168" s="9"/>
    </row>
    <row r="169" spans="1:9">
      <c r="A169" s="8" t="s">
        <v>179</v>
      </c>
      <c r="B169" s="2">
        <v>1</v>
      </c>
      <c r="C169" s="2">
        <v>3</v>
      </c>
      <c r="D169" s="8"/>
      <c r="E169" s="2"/>
      <c r="F169" s="2"/>
      <c r="G169" s="2"/>
      <c r="H169" s="6" cm="1">
        <f t="array" ref="H169">IF(COUNTIF($F170:$F171,"Y")&gt;$B169,"ERROR",MIN($C169,SUMPRODUCT($E170:$E171,--($F170:$F171="Y"))))</f>
        <v>0</v>
      </c>
      <c r="I169" s="7"/>
    </row>
    <row r="170" spans="1:9" ht="30">
      <c r="A170" s="10" t="s">
        <v>180</v>
      </c>
      <c r="D170" s="9" t="s">
        <v>181</v>
      </c>
      <c r="E170" s="1">
        <v>3</v>
      </c>
      <c r="F170" s="3"/>
      <c r="I170" s="7"/>
    </row>
    <row r="171" spans="1:9" ht="60">
      <c r="A171" s="9"/>
      <c r="D171" s="9" t="s">
        <v>182</v>
      </c>
      <c r="E171" s="1">
        <v>2</v>
      </c>
      <c r="F171" s="3"/>
      <c r="I171" s="7"/>
    </row>
    <row r="172" spans="1:9">
      <c r="A172" s="9"/>
      <c r="D172" s="9"/>
    </row>
    <row r="173" spans="1:9">
      <c r="A173" s="8" t="s">
        <v>183</v>
      </c>
      <c r="B173" s="2">
        <v>1</v>
      </c>
      <c r="C173" s="2">
        <v>8</v>
      </c>
      <c r="D173" s="8"/>
      <c r="E173" s="2"/>
      <c r="F173" s="2"/>
      <c r="G173" s="2"/>
      <c r="H173" s="6" cm="1">
        <f t="array" ref="H173">IF(COUNTIF($F174:$F175,"Y")&gt;$B173,"ERROR",MIN($C173,SUMPRODUCT($E174:$E175,--($F174:$F175="Y"))))</f>
        <v>0</v>
      </c>
      <c r="I173" s="7"/>
    </row>
    <row r="174" spans="1:9">
      <c r="A174" s="9"/>
      <c r="D174" s="9" t="s">
        <v>184</v>
      </c>
      <c r="E174" s="1">
        <v>8</v>
      </c>
      <c r="F174" s="3"/>
      <c r="I174" s="7"/>
    </row>
    <row r="175" spans="1:9" ht="30">
      <c r="A175" s="9"/>
      <c r="D175" s="9" t="s">
        <v>185</v>
      </c>
      <c r="E175" s="1">
        <v>8</v>
      </c>
      <c r="F175" s="3"/>
      <c r="I175" s="7"/>
    </row>
    <row r="176" spans="1:9">
      <c r="A176" s="9"/>
      <c r="D176" s="9"/>
    </row>
    <row r="177" spans="1:9" hidden="1">
      <c r="A177" s="8" t="s">
        <v>186</v>
      </c>
      <c r="B177" s="2">
        <v>0</v>
      </c>
      <c r="C177" s="2">
        <v>0</v>
      </c>
      <c r="D177" s="8"/>
      <c r="E177" s="2"/>
      <c r="F177" s="2"/>
      <c r="G177" s="2"/>
      <c r="H177" s="6">
        <f>IF(OR($G$178="ERROR",$G$180="ERROR"),"ERROR",MIN($C177,$G$178+$G$180))</f>
        <v>0</v>
      </c>
      <c r="I177" s="17"/>
    </row>
    <row r="178" spans="1:9" hidden="1">
      <c r="A178" s="12" t="s">
        <v>187</v>
      </c>
      <c r="B178" s="2">
        <v>0</v>
      </c>
      <c r="C178" s="2">
        <v>0</v>
      </c>
      <c r="D178" s="8"/>
      <c r="E178" s="2"/>
      <c r="F178" s="2"/>
      <c r="G178" s="6" cm="1">
        <f t="array" ref="G178">IF(COUNTIF($F179:$F179,"Y")&gt;$B178,"ERROR",MIN($C178,SUMPRODUCT($E179:$E179,--($F179:$F179="Y"))))</f>
        <v>0</v>
      </c>
      <c r="H178" s="2"/>
      <c r="I178" s="17"/>
    </row>
    <row r="179" spans="1:9" hidden="1">
      <c r="A179" s="9"/>
      <c r="D179" s="9" t="s">
        <v>188</v>
      </c>
      <c r="E179" s="1">
        <v>1</v>
      </c>
      <c r="F179" s="3"/>
      <c r="I179" s="17"/>
    </row>
    <row r="180" spans="1:9" hidden="1">
      <c r="A180" s="12" t="s">
        <v>189</v>
      </c>
      <c r="B180" s="2">
        <v>0</v>
      </c>
      <c r="C180" s="2">
        <v>0</v>
      </c>
      <c r="D180" s="8"/>
      <c r="E180" s="2"/>
      <c r="F180" s="2"/>
      <c r="G180" s="6" cm="1">
        <f t="array" ref="G180">IF(COUNTIF($F181:$F186,"Y")&gt;$B180,"ERROR",MIN($C180,SUMPRODUCT($E181:$E186,--($F181:$F186="Y"))))</f>
        <v>0</v>
      </c>
      <c r="H180" s="2"/>
      <c r="I180" s="17"/>
    </row>
    <row r="181" spans="1:9" hidden="1">
      <c r="A181" s="9"/>
      <c r="D181" s="9" t="s">
        <v>190</v>
      </c>
      <c r="E181" s="1">
        <v>3</v>
      </c>
      <c r="F181" s="3"/>
      <c r="I181" s="17"/>
    </row>
    <row r="182" spans="1:9" hidden="1">
      <c r="A182" s="9"/>
      <c r="D182" s="9" t="s">
        <v>191</v>
      </c>
      <c r="E182" s="1">
        <v>3</v>
      </c>
      <c r="F182" s="3"/>
      <c r="I182" s="17"/>
    </row>
    <row r="183" spans="1:9" hidden="1">
      <c r="A183" s="9"/>
      <c r="D183" s="9" t="s">
        <v>192</v>
      </c>
      <c r="E183" s="1">
        <v>2</v>
      </c>
      <c r="F183" s="3"/>
      <c r="I183" s="17"/>
    </row>
    <row r="184" spans="1:9" ht="75" hidden="1">
      <c r="A184" s="9"/>
      <c r="D184" s="9" t="s">
        <v>193</v>
      </c>
      <c r="E184" s="1">
        <v>2</v>
      </c>
      <c r="F184" s="3"/>
      <c r="I184" s="17"/>
    </row>
    <row r="185" spans="1:9" hidden="1">
      <c r="A185" s="9"/>
      <c r="D185" s="9" t="s">
        <v>194</v>
      </c>
      <c r="E185" s="1">
        <v>1</v>
      </c>
      <c r="F185" s="3"/>
      <c r="I185" s="17"/>
    </row>
    <row r="186" spans="1:9" hidden="1">
      <c r="A186" s="9"/>
      <c r="D186" s="9" t="s">
        <v>195</v>
      </c>
      <c r="E186" s="1">
        <v>1</v>
      </c>
      <c r="F186" s="3"/>
      <c r="I186" s="17"/>
    </row>
    <row r="187" spans="1:9" hidden="1">
      <c r="A187" s="9"/>
      <c r="D187" s="9"/>
    </row>
    <row r="188" spans="1:9" hidden="1">
      <c r="A188" s="8" t="s">
        <v>196</v>
      </c>
      <c r="B188" s="2">
        <v>0</v>
      </c>
      <c r="C188" s="2">
        <v>0</v>
      </c>
      <c r="D188" s="8"/>
      <c r="E188" s="2"/>
      <c r="F188" s="2"/>
      <c r="G188" s="2"/>
      <c r="H188" s="6">
        <f>IF(OR($G$189="ERROR",$G$195="ERROR"),"ERROR",MIN($C188,$G$189+$G$195))</f>
        <v>0</v>
      </c>
      <c r="I188" s="17"/>
    </row>
    <row r="189" spans="1:9" hidden="1">
      <c r="A189" s="12" t="s">
        <v>197</v>
      </c>
      <c r="B189" s="2">
        <v>0</v>
      </c>
      <c r="C189" s="2">
        <v>0</v>
      </c>
      <c r="D189" s="8"/>
      <c r="E189" s="2"/>
      <c r="F189" s="2"/>
      <c r="G189" s="6">
        <f>IF(OR($G$190="ERROR", $G$192="ERROR"), "ERROR", MIN($C189, $G$190+IF($G$192="Pop. Mismatch", 0, $G$192)))</f>
        <v>0</v>
      </c>
      <c r="H189" s="2"/>
      <c r="I189" s="17"/>
    </row>
    <row r="190" spans="1:9" hidden="1">
      <c r="A190" s="14" t="s">
        <v>198</v>
      </c>
      <c r="B190" s="2">
        <v>0</v>
      </c>
      <c r="C190" s="2">
        <v>0</v>
      </c>
      <c r="D190" s="8"/>
      <c r="E190" s="2"/>
      <c r="F190" s="2"/>
      <c r="G190" s="6" cm="1">
        <f t="array" ref="G190">IF(COUNTIF($F191:$F191,"Y")&gt;$B190,"ERROR",MIN($C190,SUMPRODUCT($E191:$E191,--($F191:$F191="Y"))))</f>
        <v>0</v>
      </c>
      <c r="H190" s="2"/>
      <c r="I190" s="17"/>
    </row>
    <row r="191" spans="1:9" hidden="1">
      <c r="A191" s="9"/>
      <c r="D191" s="9" t="s">
        <v>190</v>
      </c>
      <c r="E191" s="1">
        <v>2</v>
      </c>
      <c r="F191" s="3"/>
      <c r="I191" s="17"/>
    </row>
    <row r="192" spans="1:9" hidden="1">
      <c r="A192" s="14" t="s">
        <v>199</v>
      </c>
      <c r="B192" s="2">
        <v>0</v>
      </c>
      <c r="C192" s="2">
        <v>0</v>
      </c>
      <c r="D192" s="8"/>
      <c r="E192" s="2"/>
      <c r="F192" s="2"/>
      <c r="G192" s="6" cm="1">
        <f t="array" ref="G192">IF(COUNTIF($F193:$F194,"Y")&gt;$B192,"ERROR",IF(OR(AND($D$7&lt;&gt;"Not Age-Restricted", $F$193="Y"), AND($D$7&lt;&gt;"Age-Restricted", $F$194="Y")), "Pop. Mismatch", MIN($C192,SUMPRODUCT($E193:$E194,--($F193:$F194="Y")))))</f>
        <v>0</v>
      </c>
      <c r="H192" s="2"/>
      <c r="I192" s="17"/>
    </row>
    <row r="193" spans="1:9" ht="30" hidden="1">
      <c r="A193" s="9"/>
      <c r="D193" s="9" t="s">
        <v>200</v>
      </c>
      <c r="E193" s="1">
        <v>1</v>
      </c>
      <c r="F193" s="3"/>
      <c r="I193" s="17"/>
    </row>
    <row r="194" spans="1:9" ht="30" hidden="1">
      <c r="A194" s="9"/>
      <c r="D194" s="9" t="s">
        <v>201</v>
      </c>
      <c r="E194" s="1">
        <v>1</v>
      </c>
      <c r="F194" s="3"/>
      <c r="I194" s="17"/>
    </row>
    <row r="195" spans="1:9" hidden="1">
      <c r="A195" s="12" t="s">
        <v>202</v>
      </c>
      <c r="B195" s="2">
        <v>0</v>
      </c>
      <c r="C195" s="2">
        <v>0</v>
      </c>
      <c r="D195" s="8"/>
      <c r="E195" s="2"/>
      <c r="F195" s="2"/>
      <c r="G195" s="6">
        <f>IF(OR($G$196="ERROR", $G$204="ERROR"), "ERROR", MIN($C195, $G$196+$G$204))</f>
        <v>0</v>
      </c>
      <c r="H195" s="2"/>
      <c r="I195" s="17"/>
    </row>
    <row r="196" spans="1:9" hidden="1">
      <c r="A196" s="14" t="s">
        <v>203</v>
      </c>
      <c r="B196" s="2">
        <v>0</v>
      </c>
      <c r="C196" s="2">
        <v>0</v>
      </c>
      <c r="D196" s="8"/>
      <c r="E196" s="2"/>
      <c r="F196" s="2"/>
      <c r="G196" s="6" cm="1">
        <f t="array" ref="G196">IF(COUNTIF($F197:$F203,"Y")&gt;$B196,"ERROR",MIN($C196,SUMPRODUCT($E197:$E203,--($F197:$F203="Y"))))</f>
        <v>0</v>
      </c>
      <c r="H196" s="2"/>
      <c r="I196" s="17"/>
    </row>
    <row r="197" spans="1:9" ht="105" hidden="1">
      <c r="A197" s="9"/>
      <c r="D197" s="9" t="s">
        <v>204</v>
      </c>
      <c r="E197" s="1">
        <v>5</v>
      </c>
      <c r="F197" s="3"/>
      <c r="I197" s="17"/>
    </row>
    <row r="198" spans="1:9" hidden="1">
      <c r="A198" s="9"/>
      <c r="D198" s="9" t="s">
        <v>205</v>
      </c>
      <c r="E198" s="1">
        <v>1</v>
      </c>
      <c r="F198" s="3"/>
      <c r="I198" s="17"/>
    </row>
    <row r="199" spans="1:9" hidden="1">
      <c r="A199" s="9"/>
      <c r="D199" s="9" t="s">
        <v>206</v>
      </c>
      <c r="E199" s="1">
        <v>1</v>
      </c>
      <c r="F199" s="3"/>
      <c r="I199" s="17"/>
    </row>
    <row r="200" spans="1:9" hidden="1">
      <c r="A200" s="9"/>
      <c r="D200" s="9" t="s">
        <v>207</v>
      </c>
      <c r="E200" s="1">
        <v>2</v>
      </c>
      <c r="F200" s="3"/>
      <c r="I200" s="17"/>
    </row>
    <row r="201" spans="1:9" ht="30" hidden="1">
      <c r="A201" s="9"/>
      <c r="D201" s="9" t="s">
        <v>208</v>
      </c>
      <c r="E201" s="1">
        <v>2</v>
      </c>
      <c r="F201" s="3"/>
      <c r="I201" s="17"/>
    </row>
    <row r="202" spans="1:9" ht="30" hidden="1">
      <c r="A202" s="9"/>
      <c r="D202" s="9" t="s">
        <v>209</v>
      </c>
      <c r="E202" s="1">
        <v>2</v>
      </c>
      <c r="F202" s="3"/>
      <c r="I202" s="17"/>
    </row>
    <row r="203" spans="1:9" ht="90" hidden="1">
      <c r="A203" s="9"/>
      <c r="D203" s="9" t="s">
        <v>210</v>
      </c>
      <c r="E203" s="1">
        <v>5</v>
      </c>
      <c r="F203" s="3"/>
      <c r="I203" s="17"/>
    </row>
    <row r="204" spans="1:9" hidden="1">
      <c r="A204" s="14" t="s">
        <v>211</v>
      </c>
      <c r="B204" s="2">
        <v>0</v>
      </c>
      <c r="C204" s="2">
        <v>0</v>
      </c>
      <c r="D204" s="2"/>
      <c r="E204" s="2"/>
      <c r="F204" s="2"/>
      <c r="G204" s="6" cm="1">
        <f t="array" ref="G204">IF(COUNTIF($F205:$F206,"Y")&gt;$B204,"ERROR",MIN($C204,SUMPRODUCT($E205:$E206,--($F205:$F206="Y"))))</f>
        <v>0</v>
      </c>
      <c r="H204" s="2"/>
      <c r="I204" s="17"/>
    </row>
    <row r="205" spans="1:9" hidden="1">
      <c r="A205" s="9"/>
      <c r="D205" s="9" t="s">
        <v>212</v>
      </c>
      <c r="E205" s="1">
        <v>2</v>
      </c>
      <c r="F205" s="3"/>
      <c r="I205" s="17"/>
    </row>
    <row r="206" spans="1:9" hidden="1">
      <c r="A206" s="9"/>
      <c r="D206" s="9" t="s">
        <v>213</v>
      </c>
      <c r="E206" s="1">
        <v>1</v>
      </c>
      <c r="F206" s="3"/>
      <c r="I206" s="17"/>
    </row>
    <row r="207" spans="1:9" hidden="1">
      <c r="A207" s="9"/>
      <c r="D207" s="9"/>
    </row>
    <row r="208" spans="1:9">
      <c r="A208" s="8" t="s">
        <v>214</v>
      </c>
      <c r="B208" s="2">
        <v>1</v>
      </c>
      <c r="C208" s="2">
        <v>1</v>
      </c>
      <c r="D208" s="8"/>
      <c r="E208" s="2"/>
      <c r="F208" s="2"/>
      <c r="G208" s="2"/>
      <c r="H208" s="6" cm="1">
        <f t="array" ref="H208">IF(COUNTIF($F209:$F211,"Y")&gt;$B208,"ERROR",MIN($C208,SUMPRODUCT($E209:$E211,--($F209:$F211="Y"))))</f>
        <v>0</v>
      </c>
      <c r="I208" s="7"/>
    </row>
    <row r="209" spans="1:9" ht="30">
      <c r="A209" s="9"/>
      <c r="D209" s="9" t="s">
        <v>215</v>
      </c>
      <c r="E209" s="1">
        <v>1</v>
      </c>
      <c r="F209" s="3"/>
      <c r="I209" s="7"/>
    </row>
    <row r="210" spans="1:9" ht="30">
      <c r="A210" s="9"/>
      <c r="D210" s="9" t="s">
        <v>216</v>
      </c>
      <c r="E210" s="1">
        <v>1</v>
      </c>
      <c r="F210" s="3"/>
      <c r="I210" s="7"/>
    </row>
    <row r="211" spans="1:9" ht="30">
      <c r="A211" s="9"/>
      <c r="D211" s="9" t="s">
        <v>217</v>
      </c>
      <c r="E211" s="1">
        <v>1</v>
      </c>
      <c r="F211" s="3"/>
      <c r="I211" s="7"/>
    </row>
    <row r="212" spans="1:9">
      <c r="A212" s="9"/>
      <c r="D212" s="9"/>
    </row>
    <row r="213" spans="1:9">
      <c r="A213" s="8" t="s">
        <v>218</v>
      </c>
      <c r="B213" s="2">
        <v>8</v>
      </c>
      <c r="C213" s="2">
        <v>-100</v>
      </c>
      <c r="D213" s="8"/>
      <c r="E213" s="2"/>
      <c r="F213" s="2"/>
      <c r="G213" s="2"/>
      <c r="H213" s="6">
        <f>IF(OR($G$214="ERROR", $G$221="ERROR"), "ERROR", MAX($C213, $G$214+$G$221))</f>
        <v>0</v>
      </c>
      <c r="I213" s="7"/>
    </row>
    <row r="214" spans="1:9">
      <c r="A214" s="12" t="s">
        <v>219</v>
      </c>
      <c r="B214" s="2">
        <v>6</v>
      </c>
      <c r="C214" s="2">
        <v>-75</v>
      </c>
      <c r="D214" s="8"/>
      <c r="E214" s="2"/>
      <c r="F214" s="2"/>
      <c r="G214" s="6" cm="1">
        <f t="array" ref="G214">IF(COUNTIF($F215:$F220,"Y")&gt;$B214,"ERROR",MAX($C214,SUMPRODUCT($E215:$E220,--($F215:$F220="Y"))))</f>
        <v>0</v>
      </c>
      <c r="I214" s="7"/>
    </row>
    <row r="215" spans="1:9">
      <c r="A215" s="9"/>
      <c r="D215" s="9" t="s">
        <v>220</v>
      </c>
      <c r="E215" s="1">
        <v>-15</v>
      </c>
      <c r="F215" s="3"/>
      <c r="I215" s="7"/>
    </row>
    <row r="216" spans="1:9">
      <c r="A216" s="9"/>
      <c r="D216" s="9" t="s">
        <v>221</v>
      </c>
      <c r="E216" s="1">
        <v>-10</v>
      </c>
      <c r="F216" s="3"/>
      <c r="I216" s="7"/>
    </row>
    <row r="217" spans="1:9">
      <c r="A217" s="9"/>
      <c r="D217" s="9" t="s">
        <v>222</v>
      </c>
      <c r="E217" s="1">
        <v>-5</v>
      </c>
      <c r="F217" s="3"/>
      <c r="I217" s="7"/>
    </row>
    <row r="218" spans="1:9">
      <c r="A218" s="9"/>
      <c r="D218" s="9" t="s">
        <v>223</v>
      </c>
      <c r="E218" s="1">
        <v>-15</v>
      </c>
      <c r="F218" s="3"/>
      <c r="I218" s="7"/>
    </row>
    <row r="219" spans="1:9" ht="30">
      <c r="A219" s="9"/>
      <c r="D219" s="9" t="s">
        <v>224</v>
      </c>
      <c r="E219" s="1">
        <v>-15</v>
      </c>
      <c r="F219" s="3"/>
      <c r="I219" s="7"/>
    </row>
    <row r="220" spans="1:9" ht="30">
      <c r="A220" s="9"/>
      <c r="D220" s="9" t="s">
        <v>225</v>
      </c>
      <c r="E220" s="1">
        <v>-15</v>
      </c>
      <c r="F220" s="3"/>
      <c r="I220" s="7"/>
    </row>
    <row r="221" spans="1:9">
      <c r="A221" s="12" t="s">
        <v>226</v>
      </c>
      <c r="B221" s="2">
        <v>2</v>
      </c>
      <c r="C221" s="2">
        <v>-25</v>
      </c>
      <c r="D221" s="8"/>
      <c r="E221" s="2"/>
      <c r="F221" s="2"/>
      <c r="G221" s="6" cm="1">
        <f t="array" ref="G221">IF(COUNTIF($F222:$F223,"Y")&gt;$B221,"ERROR",MAX($C221,(SUMPRODUCT($E223:$E223,--($F223:$F223="Y"))-$F$222)))</f>
        <v>0</v>
      </c>
      <c r="I221" s="7"/>
    </row>
    <row r="222" spans="1:9">
      <c r="A222" s="9"/>
      <c r="D222" s="9" t="s">
        <v>227</v>
      </c>
      <c r="E222" s="1" t="s">
        <v>228</v>
      </c>
      <c r="F222" s="19"/>
      <c r="G222" s="1" t="s">
        <v>229</v>
      </c>
      <c r="I222" s="7"/>
    </row>
    <row r="223" spans="1:9">
      <c r="A223" s="9"/>
      <c r="D223" s="9" t="s">
        <v>230</v>
      </c>
      <c r="E223" s="1">
        <v>-15</v>
      </c>
      <c r="F223" s="3"/>
      <c r="I223" s="7"/>
    </row>
    <row r="224" spans="1:9">
      <c r="A224" s="9"/>
      <c r="D224" s="9"/>
    </row>
    <row r="225" spans="1:9">
      <c r="A225" s="8" t="s">
        <v>231</v>
      </c>
      <c r="B225" s="2"/>
      <c r="C225" s="2"/>
      <c r="D225" s="8"/>
      <c r="E225" s="2"/>
      <c r="F225" s="5" t="s">
        <v>232</v>
      </c>
      <c r="G225" s="5" t="s">
        <v>233</v>
      </c>
      <c r="H225" s="5" t="s">
        <v>234</v>
      </c>
      <c r="I225" s="5" t="s">
        <v>235</v>
      </c>
    </row>
    <row r="226" spans="1:9" ht="30">
      <c r="A226" s="10" t="s">
        <v>236</v>
      </c>
      <c r="D226" s="9"/>
      <c r="F226" s="6">
        <f>ROUND(0.65*MAX($G$6:$G$7),0)</f>
        <v>63</v>
      </c>
      <c r="G226" s="6" t="str">
        <f>IF(ISBLANK($D$5), "-", _xlfn.XLOOKUP($D$5, $F$6:$F$7, $G$6:$G$7, "ERROR", 0, 1))</f>
        <v>-</v>
      </c>
      <c r="H226" s="4" t="str">
        <f>IF(COUNTA($D$2, $D$5, $D$7)&lt;3, "-", IFERROR($H$10+$H$15+$H$18+$H$21+$H$25+$H$31+$H$40+$H$44+$H$62+$H$76+$H$87+$H$123+$H$127+$H$138+$H$164+$H$169+$H$173+$H$177+$H$188+$H$208+$H$213, "ERROR"))</f>
        <v>-</v>
      </c>
      <c r="I226" s="7" t="str">
        <f>IF(COUNTA($D$2, $D$5, $D$7)&lt;3, "-", IFERROR($I$10+$I$15+$I$18+$I$21+$I$25+$I$31+$I$40+$I$44+$I$62+$I$76+$I$87+$I$123+$I$127+$I$138+$I$164+$I$169+$I$173+$I$177+$I$188+$I$208+$I$213, "ERROR"))</f>
        <v>-</v>
      </c>
    </row>
    <row r="227" spans="1:9">
      <c r="D227" s="9"/>
    </row>
  </sheetData>
  <sheetProtection algorithmName="SHA-512" hashValue="fo0DvFYenI1MRSpq2+6rd8pnXGYEKXAoNNA2l5ME+/Rx+IwMr7szxClwdSu5pv6yK2YosIFzxESfzXLSGd1p1w==" saltValue="mbFhAgNVaoFOwJtyxrm7Vw==" spinCount="100000" sheet="1" objects="1" scenarios="1"/>
  <phoneticPr fontId="5" type="noConversion"/>
  <conditionalFormatting sqref="F225:F226">
    <cfRule type="expression" dxfId="5" priority="1">
      <formula>OR(F225="ERROR", F225="TUM Error")</formula>
    </cfRule>
  </conditionalFormatting>
  <conditionalFormatting sqref="G10:I226">
    <cfRule type="expression" dxfId="4" priority="3">
      <formula>OR(G10="ERROR", G10="TUM Error")</formula>
    </cfRule>
  </conditionalFormatting>
  <dataValidations count="2">
    <dataValidation type="whole" operator="greaterThanOrEqual" allowBlank="1" showInputMessage="1" showErrorMessage="1" sqref="F222" xr:uid="{9C5F9B01-D6C3-4505-8A40-5CCB5BF33138}">
      <formula1>0</formula1>
    </dataValidation>
    <dataValidation type="list" allowBlank="1" showInputMessage="1" showErrorMessage="1" sqref="D4" xr:uid="{FC6BAD85-12FA-40BD-B12D-7D5D7BF2E4E5}">
      <formula1>INDIRECT(LEFT($D$3, 3))</formula1>
    </dataValidation>
  </dataValidations>
  <pageMargins left="0.7" right="0.7" top="0.75" bottom="0.75" header="0.3" footer="0.3"/>
  <pageSetup scale="43" fitToHeight="0" orientation="portrait" r:id="rId1"/>
  <rowBreaks count="2" manualBreakCount="2">
    <brk id="86" max="16383" man="1"/>
    <brk id="163" max="16383" man="1"/>
  </row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D8E1193A-F06D-4FAD-8012-52EA486E53A5}">
          <x14:formula1>
            <xm:f>'Data Validation'!$N$2:$N$3</xm:f>
          </x14:formula1>
          <xm:sqref>F11:F13 F16 F19 F22:F23 F26:F28 F33:F35 F37:F38 F41:F42 F45:F60 F63:F74 F77:F85 F124:F125 F128:F136 F140 F143:F146 F148:F149 F152:F154 F156 F158:F160 F162 F165:F167 F170:F171 F174:F175 F209:F211 G89:G108 F89:F96 F215:F220 F223 F113:F120 F179 F181:F186 F191 F193:F194 F197:F203 F205:F206</xm:sqref>
        </x14:dataValidation>
        <x14:dataValidation type="list" allowBlank="1" showInputMessage="1" showErrorMessage="1" xr:uid="{BBD81C22-F4B1-485C-8E2D-82E12DEBCF9B}">
          <x14:formula1>
            <xm:f>'Data Validation'!$F$2:$F$3</xm:f>
          </x14:formula1>
          <xm:sqref>D5</xm:sqref>
        </x14:dataValidation>
        <x14:dataValidation type="list" allowBlank="1" showInputMessage="1" showErrorMessage="1" xr:uid="{C1EB03B7-8820-42F5-ABE2-27376CFEC46C}">
          <x14:formula1>
            <xm:f>'Data Validation'!$H$2:$H$5</xm:f>
          </x14:formula1>
          <xm:sqref>D7</xm:sqref>
        </x14:dataValidation>
        <x14:dataValidation type="list" allowBlank="1" showInputMessage="1" showErrorMessage="1" xr:uid="{BAA31021-7C79-4637-9FDD-8DB5680DB233}">
          <x14:formula1>
            <xm:f>'Data Validation'!$A$2:$A$22</xm:f>
          </x14:formula1>
          <xm:sqref>D3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80EF49-7121-4344-80B3-BE4BE627FB50}">
  <sheetPr>
    <pageSetUpPr fitToPage="1"/>
  </sheetPr>
  <dimension ref="A1:I227"/>
  <sheetViews>
    <sheetView workbookViewId="0">
      <pane ySplit="9" topLeftCell="A10" activePane="bottomLeft" state="frozen"/>
      <selection pane="bottomLeft" activeCell="D2" sqref="D2"/>
    </sheetView>
  </sheetViews>
  <sheetFormatPr defaultRowHeight="15"/>
  <cols>
    <col min="1" max="1" width="50.7109375" style="1" customWidth="1"/>
    <col min="2" max="2" width="13.28515625" style="1" customWidth="1"/>
    <col min="3" max="3" width="14.85546875" style="1" customWidth="1"/>
    <col min="4" max="4" width="60.7109375" style="1" customWidth="1"/>
    <col min="5" max="5" width="11" style="1" bestFit="1" customWidth="1"/>
    <col min="6" max="7" width="15.7109375" style="1" customWidth="1"/>
    <col min="8" max="8" width="10.7109375" style="1" customWidth="1"/>
    <col min="9" max="9" width="13.140625" style="1" bestFit="1" customWidth="1"/>
    <col min="10" max="16" width="9.140625" style="1" customWidth="1"/>
    <col min="17" max="16384" width="9.140625" style="1"/>
  </cols>
  <sheetData>
    <row r="1" spans="1:9">
      <c r="A1" s="20" t="s">
        <v>237</v>
      </c>
    </row>
    <row r="2" spans="1:9" ht="30">
      <c r="A2" s="10" t="s">
        <v>1</v>
      </c>
      <c r="C2" s="2" t="s">
        <v>2</v>
      </c>
      <c r="D2" s="25"/>
    </row>
    <row r="3" spans="1:9">
      <c r="A3" s="16" t="s">
        <v>3</v>
      </c>
      <c r="C3" s="1" t="s">
        <v>4</v>
      </c>
      <c r="D3" s="26"/>
    </row>
    <row r="4" spans="1:9">
      <c r="C4" s="1" t="s">
        <v>5</v>
      </c>
      <c r="D4" s="26"/>
    </row>
    <row r="5" spans="1:9">
      <c r="C5" s="2" t="s">
        <v>6</v>
      </c>
      <c r="D5" s="25"/>
      <c r="G5" s="1" t="s">
        <v>7</v>
      </c>
    </row>
    <row r="6" spans="1:9">
      <c r="F6" s="1" t="s">
        <v>8</v>
      </c>
      <c r="G6" s="1">
        <v>88</v>
      </c>
    </row>
    <row r="7" spans="1:9">
      <c r="C7" s="2" t="s">
        <v>9</v>
      </c>
      <c r="D7" s="25"/>
      <c r="F7" s="1" t="s">
        <v>10</v>
      </c>
      <c r="G7" s="1">
        <v>82</v>
      </c>
    </row>
    <row r="9" spans="1:9">
      <c r="A9" s="18" t="s">
        <v>11</v>
      </c>
      <c r="B9" s="18" t="s">
        <v>12</v>
      </c>
      <c r="C9" s="18" t="s">
        <v>13</v>
      </c>
      <c r="D9" s="18" t="s">
        <v>14</v>
      </c>
      <c r="E9" s="18" t="s">
        <v>15</v>
      </c>
      <c r="F9" s="18" t="s">
        <v>16</v>
      </c>
      <c r="G9" s="18" t="s">
        <v>17</v>
      </c>
      <c r="H9" s="18" t="s">
        <v>18</v>
      </c>
      <c r="I9" s="18" t="s">
        <v>19</v>
      </c>
    </row>
    <row r="10" spans="1:9">
      <c r="A10" s="8" t="s">
        <v>20</v>
      </c>
      <c r="B10" s="2">
        <v>1</v>
      </c>
      <c r="C10" s="2">
        <v>20</v>
      </c>
      <c r="D10" s="8"/>
      <c r="E10" s="2"/>
      <c r="F10" s="2"/>
      <c r="G10" s="2"/>
      <c r="H10" s="6" cm="1">
        <f t="array" ref="H10">IF(COUNTIF($F11:$F13,"Y")&gt;$B10,"ERROR",IF(OR(AND($D$5="Non-TUM", $F$12="Y"), AND($D$5="TUM", $F$11="Y")), "TUM Error", MIN($C10,SUMPRODUCT($E11:$E13,--($F11:$F13="Y")))))</f>
        <v>0</v>
      </c>
      <c r="I10" s="7"/>
    </row>
    <row r="11" spans="1:9">
      <c r="A11" s="9"/>
      <c r="D11" s="9" t="s">
        <v>21</v>
      </c>
      <c r="E11" s="1">
        <v>20</v>
      </c>
      <c r="F11" s="3"/>
      <c r="I11" s="7"/>
    </row>
    <row r="12" spans="1:9">
      <c r="A12" s="9"/>
      <c r="D12" s="9" t="s">
        <v>22</v>
      </c>
      <c r="E12" s="1">
        <v>15</v>
      </c>
      <c r="F12" s="3"/>
      <c r="I12" s="7"/>
    </row>
    <row r="13" spans="1:9">
      <c r="A13" s="9"/>
      <c r="D13" s="9" t="s">
        <v>23</v>
      </c>
      <c r="E13" s="1">
        <v>10</v>
      </c>
      <c r="F13" s="3"/>
      <c r="I13" s="7"/>
    </row>
    <row r="14" spans="1:9">
      <c r="A14" s="9"/>
      <c r="D14" s="9"/>
    </row>
    <row r="15" spans="1:9">
      <c r="A15" s="8" t="s">
        <v>24</v>
      </c>
      <c r="B15" s="2">
        <v>1</v>
      </c>
      <c r="C15" s="2">
        <v>2</v>
      </c>
      <c r="D15" s="8"/>
      <c r="E15" s="2"/>
      <c r="F15" s="2"/>
      <c r="G15" s="2"/>
      <c r="H15" s="6" cm="1">
        <f t="array" ref="H15">IF(COUNTIF($F16:$F16,"Y")&gt;$B15,"ERROR",MIN($C15,SUMPRODUCT($E16:$E16,--($F16:$F16="Y"))))</f>
        <v>0</v>
      </c>
      <c r="I15" s="7"/>
    </row>
    <row r="16" spans="1:9">
      <c r="A16" s="9"/>
      <c r="D16" s="9" t="s">
        <v>25</v>
      </c>
      <c r="E16" s="1">
        <v>2</v>
      </c>
      <c r="F16" s="3"/>
      <c r="I16" s="7"/>
    </row>
    <row r="17" spans="1:9">
      <c r="A17" s="9"/>
      <c r="D17" s="9"/>
    </row>
    <row r="18" spans="1:9" hidden="1">
      <c r="A18" s="8" t="s">
        <v>26</v>
      </c>
      <c r="B18" s="2">
        <v>0</v>
      </c>
      <c r="C18" s="2">
        <v>0</v>
      </c>
      <c r="D18" s="8"/>
      <c r="E18" s="2"/>
      <c r="F18" s="2"/>
      <c r="G18" s="2"/>
      <c r="H18" s="6" cm="1">
        <f t="array" ref="H18">IF(COUNTIF($F19:$F19,"Y")&gt;$B18,"ERROR",MIN($C18,SUMPRODUCT($E19:$E19,--($F19:$F19="Y"))))</f>
        <v>0</v>
      </c>
      <c r="I18" s="7"/>
    </row>
    <row r="19" spans="1:9" ht="30" hidden="1">
      <c r="A19" s="9"/>
      <c r="D19" s="9" t="s">
        <v>27</v>
      </c>
      <c r="E19" s="1">
        <v>5</v>
      </c>
      <c r="F19" s="3"/>
      <c r="I19" s="7"/>
    </row>
    <row r="20" spans="1:9" hidden="1">
      <c r="A20" s="9"/>
      <c r="D20" s="9"/>
    </row>
    <row r="21" spans="1:9">
      <c r="A21" s="8" t="s">
        <v>28</v>
      </c>
      <c r="B21" s="2">
        <v>1</v>
      </c>
      <c r="C21" s="2">
        <v>5</v>
      </c>
      <c r="D21" s="8"/>
      <c r="E21" s="2"/>
      <c r="F21" s="2"/>
      <c r="G21" s="2"/>
      <c r="H21" s="6" cm="1">
        <f t="array" ref="H21">IF(COUNTIF($F22:$F23,"Y")&gt;$B21,"ERROR",MIN($C21,SUMPRODUCT($E22:$E23,--($F22:$F23="Y"))))</f>
        <v>0</v>
      </c>
      <c r="I21" s="7"/>
    </row>
    <row r="22" spans="1:9">
      <c r="A22" s="9"/>
      <c r="D22" s="9" t="s">
        <v>29</v>
      </c>
      <c r="E22" s="1">
        <v>5</v>
      </c>
      <c r="F22" s="3"/>
      <c r="I22" s="7"/>
    </row>
    <row r="23" spans="1:9">
      <c r="A23" s="9"/>
      <c r="D23" s="9" t="s">
        <v>30</v>
      </c>
      <c r="E23" s="1">
        <v>3</v>
      </c>
      <c r="F23" s="3"/>
      <c r="I23" s="7"/>
    </row>
    <row r="24" spans="1:9">
      <c r="A24" s="9"/>
      <c r="D24" s="9"/>
    </row>
    <row r="25" spans="1:9" hidden="1">
      <c r="A25" s="8" t="s">
        <v>31</v>
      </c>
      <c r="B25" s="2">
        <v>0</v>
      </c>
      <c r="C25" s="2">
        <v>0</v>
      </c>
      <c r="D25" s="8"/>
      <c r="E25" s="2"/>
      <c r="F25" s="2"/>
      <c r="G25" s="2"/>
      <c r="H25" s="6" cm="1">
        <f t="array" ref="H25">IF(COUNTIF($F26:$F28,"Y")&gt;$B25,"ERROR",MIN($C25,SUMPRODUCT($E26:$E28,--($F26:$F28="Y"),--($D26:$D28&lt;&gt;""))))</f>
        <v>0</v>
      </c>
      <c r="I25" s="7"/>
    </row>
    <row r="26" spans="1:9" hidden="1">
      <c r="A26" s="10" t="s">
        <v>32</v>
      </c>
      <c r="B26" s="1" t="s">
        <v>33</v>
      </c>
      <c r="D26" s="11"/>
      <c r="E26" s="1">
        <v>2</v>
      </c>
      <c r="F26" s="3"/>
      <c r="I26" s="7"/>
    </row>
    <row r="27" spans="1:9" hidden="1">
      <c r="A27" s="10" t="s">
        <v>34</v>
      </c>
      <c r="B27" s="1" t="s">
        <v>35</v>
      </c>
      <c r="D27" s="11"/>
      <c r="E27" s="1">
        <v>2</v>
      </c>
      <c r="F27" s="3"/>
      <c r="I27" s="7"/>
    </row>
    <row r="28" spans="1:9" hidden="1">
      <c r="A28" s="9"/>
      <c r="B28" s="1" t="s">
        <v>36</v>
      </c>
      <c r="D28" s="11"/>
      <c r="E28" s="1">
        <v>2</v>
      </c>
      <c r="F28" s="3"/>
      <c r="I28" s="7"/>
    </row>
    <row r="29" spans="1:9" hidden="1">
      <c r="A29" s="10" t="s">
        <v>37</v>
      </c>
      <c r="B29" s="1" t="s">
        <v>38</v>
      </c>
      <c r="D29" s="11"/>
    </row>
    <row r="30" spans="1:9" hidden="1">
      <c r="A30" s="9"/>
      <c r="D30" s="9"/>
    </row>
    <row r="31" spans="1:9">
      <c r="A31" s="8" t="s">
        <v>39</v>
      </c>
      <c r="B31" s="2">
        <v>2</v>
      </c>
      <c r="C31" s="2">
        <v>5</v>
      </c>
      <c r="D31" s="8"/>
      <c r="E31" s="2"/>
      <c r="F31" s="2"/>
      <c r="G31" s="2"/>
      <c r="H31" s="6">
        <f>IF(OR($G$32="ERROR", $G$36="ERROR"), "ERROR", MIN($C31, $G$32+$G$36))</f>
        <v>0</v>
      </c>
      <c r="I31" s="7"/>
    </row>
    <row r="32" spans="1:9">
      <c r="A32" s="12" t="s">
        <v>40</v>
      </c>
      <c r="B32" s="2">
        <v>1</v>
      </c>
      <c r="C32" s="2">
        <v>5</v>
      </c>
      <c r="D32" s="8"/>
      <c r="E32" s="2"/>
      <c r="F32" s="2"/>
      <c r="G32" s="6" cm="1">
        <f t="array" ref="G32">IF(COUNTIF($F33:$F35,"Y")&gt;$B32,"ERROR",MIN($C32,SUMPRODUCT($E33:$E35,--($F33:$F35="Y"))))</f>
        <v>0</v>
      </c>
      <c r="I32" s="7"/>
    </row>
    <row r="33" spans="1:9">
      <c r="A33" s="9"/>
      <c r="D33" s="9" t="s">
        <v>41</v>
      </c>
      <c r="E33" s="1">
        <v>5</v>
      </c>
      <c r="F33" s="3"/>
      <c r="I33" s="7"/>
    </row>
    <row r="34" spans="1:9">
      <c r="A34" s="9"/>
      <c r="D34" s="9" t="s">
        <v>42</v>
      </c>
      <c r="E34" s="1">
        <v>3</v>
      </c>
      <c r="F34" s="3"/>
      <c r="I34" s="7"/>
    </row>
    <row r="35" spans="1:9">
      <c r="A35" s="9"/>
      <c r="D35" s="9" t="s">
        <v>43</v>
      </c>
      <c r="E35" s="1">
        <v>1</v>
      </c>
      <c r="F35" s="3"/>
      <c r="I35" s="7"/>
    </row>
    <row r="36" spans="1:9">
      <c r="A36" s="12" t="s">
        <v>44</v>
      </c>
      <c r="B36" s="2">
        <v>1</v>
      </c>
      <c r="C36" s="2">
        <v>5</v>
      </c>
      <c r="D36" s="8"/>
      <c r="E36" s="2"/>
      <c r="F36" s="2"/>
      <c r="G36" s="6" cm="1">
        <f t="array" ref="G36">IF(COUNTIF($F37:$F38,"Y")&gt;$B36,"ERROR",MIN($C36,SUMPRODUCT($E37:$E38,--($F37:$F38="Y"))))</f>
        <v>0</v>
      </c>
      <c r="I36" s="7"/>
    </row>
    <row r="37" spans="1:9">
      <c r="A37" s="9"/>
      <c r="D37" s="9" t="s">
        <v>45</v>
      </c>
      <c r="E37" s="1">
        <v>5</v>
      </c>
      <c r="F37" s="3"/>
      <c r="I37" s="7"/>
    </row>
    <row r="38" spans="1:9">
      <c r="A38" s="9"/>
      <c r="D38" s="9" t="s">
        <v>46</v>
      </c>
      <c r="E38" s="1">
        <v>3</v>
      </c>
      <c r="F38" s="3"/>
      <c r="I38" s="7"/>
    </row>
    <row r="39" spans="1:9">
      <c r="A39" s="9"/>
      <c r="D39" s="9"/>
    </row>
    <row r="40" spans="1:9">
      <c r="A40" s="8" t="s">
        <v>47</v>
      </c>
      <c r="B40" s="2">
        <v>1</v>
      </c>
      <c r="C40" s="2">
        <v>2</v>
      </c>
      <c r="D40" s="8"/>
      <c r="E40" s="2"/>
      <c r="F40" s="2"/>
      <c r="G40" s="2"/>
      <c r="H40" s="6" cm="1">
        <f t="array" ref="H40">IF(COUNTIF($F41:$F42,"Y")&gt;$B40,"ERROR",MIN($C40,SUMPRODUCT($E41:$E42,--($F41:$F42="Y"),--($D41:$D42&lt;&gt;""))))</f>
        <v>0</v>
      </c>
      <c r="I40" s="7"/>
    </row>
    <row r="41" spans="1:9">
      <c r="A41" s="9"/>
      <c r="D41" s="9" t="s">
        <v>48</v>
      </c>
      <c r="E41" s="1">
        <v>2</v>
      </c>
      <c r="F41" s="3"/>
      <c r="I41" s="7"/>
    </row>
    <row r="42" spans="1:9">
      <c r="A42" s="10" t="s">
        <v>49</v>
      </c>
      <c r="B42" s="1" t="s">
        <v>50</v>
      </c>
      <c r="D42" s="11"/>
      <c r="E42" s="1">
        <v>2</v>
      </c>
      <c r="F42" s="3"/>
      <c r="I42" s="7"/>
    </row>
    <row r="43" spans="1:9">
      <c r="A43" s="9"/>
      <c r="D43" s="9"/>
    </row>
    <row r="44" spans="1:9">
      <c r="A44" s="8" t="s">
        <v>51</v>
      </c>
      <c r="B44" s="2">
        <v>16</v>
      </c>
      <c r="C44" s="2">
        <v>6</v>
      </c>
      <c r="D44" s="8"/>
      <c r="E44" s="2"/>
      <c r="F44" s="2"/>
      <c r="G44" s="2"/>
      <c r="H44" s="6" cm="1">
        <f t="array" ref="H44">IF(COUNTIF($F45:$F60,"Y")&gt;$B44,"ERROR",MIN($C44,SUMPRODUCT($E45:$E60,--($F45:$F60="Y"),--($D45:$D60&lt;&gt;""))))</f>
        <v>0</v>
      </c>
      <c r="I44" s="7"/>
    </row>
    <row r="45" spans="1:9">
      <c r="A45" s="9"/>
      <c r="D45" s="9" t="s">
        <v>52</v>
      </c>
      <c r="E45" s="1">
        <v>2</v>
      </c>
      <c r="F45" s="3"/>
      <c r="I45" s="7"/>
    </row>
    <row r="46" spans="1:9">
      <c r="A46" s="9"/>
      <c r="D46" s="9" t="s">
        <v>53</v>
      </c>
      <c r="E46" s="1">
        <v>2</v>
      </c>
      <c r="F46" s="3"/>
      <c r="I46" s="7"/>
    </row>
    <row r="47" spans="1:9">
      <c r="A47" s="9"/>
      <c r="D47" s="9" t="s">
        <v>54</v>
      </c>
      <c r="E47" s="1">
        <v>2</v>
      </c>
      <c r="F47" s="3"/>
      <c r="I47" s="7"/>
    </row>
    <row r="48" spans="1:9">
      <c r="A48" s="9"/>
      <c r="D48" s="9" t="s">
        <v>55</v>
      </c>
      <c r="E48" s="1">
        <v>2</v>
      </c>
      <c r="F48" s="3"/>
      <c r="I48" s="7"/>
    </row>
    <row r="49" spans="1:9">
      <c r="A49" s="9"/>
      <c r="D49" s="9" t="s">
        <v>56</v>
      </c>
      <c r="E49" s="1">
        <v>2</v>
      </c>
      <c r="F49" s="3"/>
      <c r="I49" s="7"/>
    </row>
    <row r="50" spans="1:9">
      <c r="A50" s="9"/>
      <c r="D50" s="9" t="s">
        <v>57</v>
      </c>
      <c r="E50" s="1">
        <v>2</v>
      </c>
      <c r="F50" s="3"/>
      <c r="I50" s="7"/>
    </row>
    <row r="51" spans="1:9">
      <c r="A51" s="9"/>
      <c r="D51" s="9" t="s">
        <v>58</v>
      </c>
      <c r="E51" s="1">
        <v>2</v>
      </c>
      <c r="F51" s="3"/>
      <c r="I51" s="7"/>
    </row>
    <row r="52" spans="1:9">
      <c r="A52" s="9"/>
      <c r="D52" s="9" t="s">
        <v>59</v>
      </c>
      <c r="E52" s="1">
        <v>2</v>
      </c>
      <c r="F52" s="3"/>
      <c r="I52" s="7"/>
    </row>
    <row r="53" spans="1:9">
      <c r="A53" s="9"/>
      <c r="D53" s="9" t="s">
        <v>60</v>
      </c>
      <c r="E53" s="1">
        <v>2</v>
      </c>
      <c r="F53" s="3"/>
      <c r="I53" s="7"/>
    </row>
    <row r="54" spans="1:9" ht="30">
      <c r="A54" s="9"/>
      <c r="D54" s="30" t="s">
        <v>61</v>
      </c>
      <c r="E54" s="1">
        <v>2</v>
      </c>
      <c r="F54" s="3"/>
      <c r="I54" s="7"/>
    </row>
    <row r="55" spans="1:9">
      <c r="A55" s="9"/>
      <c r="D55" s="9" t="s">
        <v>62</v>
      </c>
      <c r="E55" s="1">
        <v>2</v>
      </c>
      <c r="F55" s="3"/>
      <c r="I55" s="7"/>
    </row>
    <row r="56" spans="1:9">
      <c r="A56" s="9"/>
      <c r="D56" s="9" t="s">
        <v>63</v>
      </c>
      <c r="E56" s="1">
        <v>2</v>
      </c>
      <c r="F56" s="3"/>
      <c r="I56" s="7"/>
    </row>
    <row r="57" spans="1:9">
      <c r="A57" s="9"/>
      <c r="D57" s="9" t="s">
        <v>64</v>
      </c>
      <c r="E57" s="1">
        <v>2</v>
      </c>
      <c r="F57" s="3"/>
      <c r="I57" s="7"/>
    </row>
    <row r="58" spans="1:9">
      <c r="A58" s="10" t="s">
        <v>65</v>
      </c>
      <c r="B58" s="1" t="s">
        <v>66</v>
      </c>
      <c r="D58" s="11"/>
      <c r="E58" s="1">
        <v>2</v>
      </c>
      <c r="F58" s="3"/>
      <c r="I58" s="7"/>
    </row>
    <row r="59" spans="1:9">
      <c r="A59" s="10" t="s">
        <v>34</v>
      </c>
      <c r="B59" s="1" t="s">
        <v>67</v>
      </c>
      <c r="D59" s="11"/>
      <c r="E59" s="1">
        <v>2</v>
      </c>
      <c r="F59" s="3"/>
      <c r="I59" s="7"/>
    </row>
    <row r="60" spans="1:9">
      <c r="A60" s="9"/>
      <c r="B60" s="1" t="s">
        <v>68</v>
      </c>
      <c r="D60" s="11"/>
      <c r="E60" s="1">
        <v>2</v>
      </c>
      <c r="F60" s="3"/>
      <c r="I60" s="7"/>
    </row>
    <row r="61" spans="1:9">
      <c r="A61" s="9"/>
      <c r="D61" s="9"/>
    </row>
    <row r="62" spans="1:9">
      <c r="A62" s="8" t="s">
        <v>69</v>
      </c>
      <c r="B62" s="2">
        <v>11</v>
      </c>
      <c r="C62" s="2">
        <v>4</v>
      </c>
      <c r="D62" s="8"/>
      <c r="E62" s="2"/>
      <c r="F62" s="2"/>
      <c r="G62" s="2"/>
      <c r="H62" s="6" cm="1">
        <f t="array" ref="H62">IF(COUNTIF($F63:$F74,"Y")&gt;$B62,"ERROR",IF(AND($D$5="Non-TUM", $F$72="Y"), "Non-TUM", MIN($C62,SUMPRODUCT($E63:$E74,--($F63:$F74="Y"),--($D63:$D74&lt;&gt;"")))))</f>
        <v>0</v>
      </c>
      <c r="I62" s="7"/>
    </row>
    <row r="63" spans="1:9">
      <c r="A63" s="9"/>
      <c r="D63" s="34" t="s">
        <v>70</v>
      </c>
      <c r="E63" s="1">
        <v>0</v>
      </c>
      <c r="F63" s="3"/>
      <c r="I63" s="7"/>
    </row>
    <row r="64" spans="1:9">
      <c r="A64" s="9"/>
      <c r="D64" s="9" t="s">
        <v>71</v>
      </c>
      <c r="E64" s="1">
        <v>2</v>
      </c>
      <c r="F64" s="3"/>
      <c r="I64" s="7"/>
    </row>
    <row r="65" spans="1:9">
      <c r="A65" s="9"/>
      <c r="D65" s="9" t="s">
        <v>72</v>
      </c>
      <c r="E65" s="1">
        <v>2</v>
      </c>
      <c r="F65" s="3"/>
      <c r="I65" s="7"/>
    </row>
    <row r="66" spans="1:9">
      <c r="A66" s="9"/>
      <c r="D66" s="9" t="s">
        <v>73</v>
      </c>
      <c r="E66" s="1">
        <v>2</v>
      </c>
      <c r="F66" s="3"/>
      <c r="I66" s="7"/>
    </row>
    <row r="67" spans="1:9">
      <c r="A67" s="9"/>
      <c r="D67" s="9" t="s">
        <v>74</v>
      </c>
      <c r="E67" s="1">
        <v>2</v>
      </c>
      <c r="F67" s="3"/>
      <c r="I67" s="7"/>
    </row>
    <row r="68" spans="1:9">
      <c r="A68" s="9"/>
      <c r="D68" s="9" t="s">
        <v>75</v>
      </c>
      <c r="E68" s="1">
        <v>2</v>
      </c>
      <c r="F68" s="3"/>
      <c r="I68" s="7"/>
    </row>
    <row r="69" spans="1:9">
      <c r="A69" s="9"/>
      <c r="D69" s="9" t="s">
        <v>76</v>
      </c>
      <c r="E69" s="1">
        <v>2</v>
      </c>
      <c r="F69" s="3"/>
      <c r="I69" s="7"/>
    </row>
    <row r="70" spans="1:9">
      <c r="A70" s="9"/>
      <c r="D70" s="9" t="s">
        <v>77</v>
      </c>
      <c r="E70" s="1">
        <v>2</v>
      </c>
      <c r="F70" s="3"/>
      <c r="I70" s="7"/>
    </row>
    <row r="71" spans="1:9">
      <c r="A71" s="9"/>
      <c r="D71" s="9" t="s">
        <v>78</v>
      </c>
      <c r="E71" s="1">
        <v>2</v>
      </c>
      <c r="F71" s="3"/>
      <c r="I71" s="7"/>
    </row>
    <row r="72" spans="1:9">
      <c r="A72" s="9"/>
      <c r="D72" s="9" t="s">
        <v>79</v>
      </c>
      <c r="E72" s="1">
        <v>2</v>
      </c>
      <c r="F72" s="3"/>
      <c r="I72" s="7"/>
    </row>
    <row r="73" spans="1:9">
      <c r="A73" s="10" t="s">
        <v>65</v>
      </c>
      <c r="B73" s="1" t="s">
        <v>80</v>
      </c>
      <c r="D73" s="11"/>
      <c r="E73" s="1">
        <v>2</v>
      </c>
      <c r="F73" s="3"/>
      <c r="I73" s="7"/>
    </row>
    <row r="74" spans="1:9">
      <c r="A74" s="10" t="s">
        <v>34</v>
      </c>
      <c r="B74" s="1" t="s">
        <v>81</v>
      </c>
      <c r="D74" s="11"/>
      <c r="E74" s="1">
        <v>2</v>
      </c>
      <c r="F74" s="3"/>
      <c r="I74" s="7"/>
    </row>
    <row r="75" spans="1:9">
      <c r="A75" s="9"/>
      <c r="D75" s="9"/>
    </row>
    <row r="76" spans="1:9">
      <c r="A76" s="8" t="s">
        <v>82</v>
      </c>
      <c r="B76" s="2">
        <v>9</v>
      </c>
      <c r="C76" s="2">
        <v>2</v>
      </c>
      <c r="D76" s="8"/>
      <c r="E76" s="2"/>
      <c r="F76" s="2"/>
      <c r="G76" s="2"/>
      <c r="H76" s="6" cm="1">
        <f t="array" ref="H76">IF(COUNTIF($F77:$F85,"Y")&gt;$B76,"ERROR",MIN($C76,SUMPRODUCT($E77:$E85,--($F77:$F85="Y"),--($D77:$D85&lt;&gt;""))))</f>
        <v>0</v>
      </c>
      <c r="I76" s="7"/>
    </row>
    <row r="77" spans="1:9">
      <c r="A77" s="9"/>
      <c r="D77" s="9" t="s">
        <v>83</v>
      </c>
      <c r="E77" s="1">
        <v>2</v>
      </c>
      <c r="F77" s="3"/>
      <c r="I77" s="7"/>
    </row>
    <row r="78" spans="1:9">
      <c r="A78" s="9"/>
      <c r="D78" s="9" t="s">
        <v>84</v>
      </c>
      <c r="E78" s="1">
        <v>2</v>
      </c>
      <c r="F78" s="3"/>
      <c r="I78" s="7"/>
    </row>
    <row r="79" spans="1:9">
      <c r="A79" s="9"/>
      <c r="D79" s="9" t="s">
        <v>85</v>
      </c>
      <c r="E79" s="1">
        <v>2</v>
      </c>
      <c r="F79" s="3"/>
      <c r="I79" s="7"/>
    </row>
    <row r="80" spans="1:9" ht="30">
      <c r="A80" s="9"/>
      <c r="D80" s="9" t="s">
        <v>86</v>
      </c>
      <c r="E80" s="1">
        <v>2</v>
      </c>
      <c r="F80" s="3"/>
      <c r="I80" s="7"/>
    </row>
    <row r="81" spans="1:9">
      <c r="A81" s="9"/>
      <c r="D81" s="9" t="s">
        <v>87</v>
      </c>
      <c r="E81" s="1">
        <v>2</v>
      </c>
      <c r="F81" s="3"/>
      <c r="I81" s="7"/>
    </row>
    <row r="82" spans="1:9" ht="30">
      <c r="A82" s="9"/>
      <c r="D82" s="9" t="s">
        <v>88</v>
      </c>
      <c r="E82" s="1">
        <v>2</v>
      </c>
      <c r="F82" s="3"/>
      <c r="I82" s="7"/>
    </row>
    <row r="83" spans="1:9" ht="30">
      <c r="A83" s="9"/>
      <c r="D83" s="9" t="s">
        <v>89</v>
      </c>
      <c r="E83" s="1">
        <v>2</v>
      </c>
      <c r="F83" s="3"/>
      <c r="I83" s="7"/>
    </row>
    <row r="84" spans="1:9" ht="30">
      <c r="A84" s="10" t="s">
        <v>90</v>
      </c>
      <c r="D84" s="9" t="s">
        <v>91</v>
      </c>
      <c r="E84" s="1">
        <v>2</v>
      </c>
      <c r="F84" s="3"/>
      <c r="I84" s="7"/>
    </row>
    <row r="85" spans="1:9">
      <c r="A85" s="10" t="s">
        <v>92</v>
      </c>
      <c r="B85" s="1" t="s">
        <v>93</v>
      </c>
      <c r="D85" s="11"/>
      <c r="E85" s="1">
        <v>2</v>
      </c>
      <c r="F85" s="3"/>
      <c r="I85" s="7"/>
    </row>
    <row r="86" spans="1:9">
      <c r="A86" s="9"/>
      <c r="D86" s="9"/>
    </row>
    <row r="87" spans="1:9">
      <c r="A87" s="8" t="s">
        <v>94</v>
      </c>
      <c r="B87" s="2">
        <v>23</v>
      </c>
      <c r="C87" s="2">
        <v>6</v>
      </c>
      <c r="D87" s="8" t="s">
        <v>95</v>
      </c>
      <c r="E87" s="2"/>
      <c r="F87" s="2"/>
      <c r="G87" s="2"/>
      <c r="H87" s="6">
        <f>IF(OR($G$110="ERROR", $G$121="ERROR"), "ERROR", MIN($C87, $G$110+$G$121))</f>
        <v>0</v>
      </c>
      <c r="I87" s="7"/>
    </row>
    <row r="88" spans="1:9">
      <c r="A88" s="12" t="s">
        <v>96</v>
      </c>
      <c r="B88" s="2">
        <v>15</v>
      </c>
      <c r="C88" s="2">
        <v>6</v>
      </c>
      <c r="D88" s="9"/>
      <c r="F88" s="2" t="s">
        <v>97</v>
      </c>
      <c r="G88" s="2" t="s">
        <v>125</v>
      </c>
    </row>
    <row r="89" spans="1:9" ht="30">
      <c r="A89" s="9"/>
      <c r="D89" s="9" t="s">
        <v>238</v>
      </c>
      <c r="E89" s="1" t="s">
        <v>100</v>
      </c>
      <c r="F89" s="3"/>
      <c r="G89" s="3"/>
      <c r="I89" s="7"/>
    </row>
    <row r="90" spans="1:9">
      <c r="A90" s="13" t="s">
        <v>101</v>
      </c>
      <c r="D90" s="9" t="s">
        <v>102</v>
      </c>
      <c r="E90" s="1" t="s">
        <v>100</v>
      </c>
      <c r="F90" s="3"/>
      <c r="G90" s="3"/>
      <c r="I90" s="7"/>
    </row>
    <row r="91" spans="1:9">
      <c r="A91" s="9"/>
      <c r="D91" s="34" t="s">
        <v>103</v>
      </c>
      <c r="E91" s="1">
        <v>0</v>
      </c>
      <c r="F91" s="3"/>
      <c r="G91" s="3"/>
      <c r="I91" s="7"/>
    </row>
    <row r="92" spans="1:9">
      <c r="A92" s="9"/>
      <c r="D92" s="30" t="s">
        <v>104</v>
      </c>
      <c r="E92" s="1" t="s">
        <v>100</v>
      </c>
      <c r="F92" s="3"/>
      <c r="G92" s="3"/>
      <c r="I92" s="7"/>
    </row>
    <row r="93" spans="1:9">
      <c r="A93" s="9"/>
      <c r="D93" s="34" t="s">
        <v>105</v>
      </c>
      <c r="E93" s="1">
        <v>0</v>
      </c>
      <c r="F93" s="3"/>
      <c r="G93" s="3"/>
      <c r="I93" s="7"/>
    </row>
    <row r="94" spans="1:9">
      <c r="A94" s="9"/>
      <c r="D94" s="34" t="s">
        <v>106</v>
      </c>
      <c r="E94" s="1">
        <v>0</v>
      </c>
      <c r="F94" s="3"/>
      <c r="G94" s="3"/>
      <c r="I94" s="7"/>
    </row>
    <row r="95" spans="1:9">
      <c r="A95" s="9"/>
      <c r="D95" s="34" t="s">
        <v>107</v>
      </c>
      <c r="E95" s="1">
        <v>0</v>
      </c>
      <c r="F95" s="3"/>
      <c r="G95" s="3"/>
      <c r="I95" s="7"/>
    </row>
    <row r="96" spans="1:9" ht="30">
      <c r="A96" s="9"/>
      <c r="D96" s="34" t="s">
        <v>108</v>
      </c>
      <c r="E96" s="1">
        <v>0</v>
      </c>
      <c r="F96" s="3"/>
      <c r="G96" s="3"/>
      <c r="I96" s="7"/>
    </row>
    <row r="97" spans="1:9">
      <c r="A97" s="9"/>
      <c r="D97" s="9" t="s">
        <v>109</v>
      </c>
      <c r="E97" s="1">
        <v>1</v>
      </c>
      <c r="G97" s="3"/>
      <c r="I97" s="7"/>
    </row>
    <row r="98" spans="1:9">
      <c r="A98" s="9"/>
      <c r="D98" s="9" t="s">
        <v>110</v>
      </c>
      <c r="E98" s="1">
        <v>1</v>
      </c>
      <c r="G98" s="3"/>
      <c r="I98" s="7"/>
    </row>
    <row r="99" spans="1:9">
      <c r="A99" s="9"/>
      <c r="D99" s="9" t="s">
        <v>111</v>
      </c>
      <c r="E99" s="1">
        <v>1</v>
      </c>
      <c r="G99" s="3"/>
      <c r="I99" s="7"/>
    </row>
    <row r="100" spans="1:9">
      <c r="A100" s="9"/>
      <c r="D100" s="9" t="s">
        <v>112</v>
      </c>
      <c r="E100" s="1">
        <v>1</v>
      </c>
      <c r="G100" s="3"/>
      <c r="I100" s="7"/>
    </row>
    <row r="101" spans="1:9" ht="30">
      <c r="A101" s="9"/>
      <c r="D101" s="9" t="s">
        <v>113</v>
      </c>
      <c r="E101" s="1">
        <v>1</v>
      </c>
      <c r="G101" s="3"/>
      <c r="I101" s="7"/>
    </row>
    <row r="102" spans="1:9">
      <c r="A102" s="9"/>
      <c r="D102" s="9" t="s">
        <v>114</v>
      </c>
      <c r="E102" s="1">
        <v>1</v>
      </c>
      <c r="G102" s="3"/>
      <c r="I102" s="7"/>
    </row>
    <row r="103" spans="1:9">
      <c r="A103" s="9"/>
      <c r="D103" s="30" t="s">
        <v>115</v>
      </c>
      <c r="E103" s="1">
        <v>1</v>
      </c>
      <c r="G103" s="3"/>
      <c r="I103" s="7"/>
    </row>
    <row r="104" spans="1:9">
      <c r="A104" s="9"/>
      <c r="D104" s="9" t="s">
        <v>116</v>
      </c>
      <c r="E104" s="1">
        <v>1</v>
      </c>
      <c r="G104" s="3"/>
      <c r="I104" s="7"/>
    </row>
    <row r="105" spans="1:9">
      <c r="A105" s="9"/>
      <c r="D105" s="9" t="s">
        <v>117</v>
      </c>
      <c r="E105" s="1">
        <v>1</v>
      </c>
      <c r="G105" s="3"/>
      <c r="I105" s="7"/>
    </row>
    <row r="106" spans="1:9">
      <c r="A106" s="9"/>
      <c r="D106" s="9" t="s">
        <v>118</v>
      </c>
      <c r="E106" s="1">
        <v>1</v>
      </c>
      <c r="G106" s="3"/>
      <c r="I106" s="7"/>
    </row>
    <row r="107" spans="1:9">
      <c r="A107" s="9"/>
      <c r="D107" s="9" t="s">
        <v>119</v>
      </c>
      <c r="E107" s="1">
        <v>1</v>
      </c>
      <c r="G107" s="3"/>
      <c r="I107" s="7"/>
    </row>
    <row r="108" spans="1:9">
      <c r="A108" s="9"/>
      <c r="D108" s="9" t="s">
        <v>120</v>
      </c>
      <c r="E108" s="1">
        <v>1</v>
      </c>
      <c r="G108" s="3"/>
      <c r="I108" s="7"/>
    </row>
    <row r="109" spans="1:9">
      <c r="A109" s="9"/>
      <c r="D109" s="8" t="s">
        <v>121</v>
      </c>
      <c r="F109" s="6">
        <f>COUNTIFS($E89:$E108, "&lt;&gt;"&amp;0, $F89:$F108, "Y")</f>
        <v>0</v>
      </c>
      <c r="G109" s="6">
        <f>COUNTIFS($E89:$E108, "&lt;&gt;"&amp;0, $G89:$G108, "Y")</f>
        <v>0</v>
      </c>
      <c r="I109" s="7"/>
    </row>
    <row r="110" spans="1:9">
      <c r="A110" s="9"/>
      <c r="D110" s="8" t="s">
        <v>122</v>
      </c>
      <c r="E110" s="2" t="s">
        <v>123</v>
      </c>
      <c r="F110" s="2"/>
      <c r="G110" s="6" cm="1">
        <f t="array" ref="G110">IF(OR(SUMPRODUCT(--($F89:$F96="Y"),--($G89:$G96="Y"))&gt;0, COUNTIF($F89:$G108,"Y")&gt;$B88),"ERROR",MIN($C88,(2*$F109)+$G109))</f>
        <v>0</v>
      </c>
      <c r="I110" s="7"/>
    </row>
    <row r="111" spans="1:9">
      <c r="A111" s="9"/>
      <c r="D111" s="9"/>
    </row>
    <row r="112" spans="1:9">
      <c r="A112" s="12" t="s">
        <v>124</v>
      </c>
      <c r="B112" s="2">
        <v>8</v>
      </c>
      <c r="C112" s="2">
        <v>-6</v>
      </c>
      <c r="D112" s="9"/>
      <c r="F112" s="2" t="s">
        <v>125</v>
      </c>
    </row>
    <row r="113" spans="1:9">
      <c r="A113" s="9"/>
      <c r="D113" s="9" t="s">
        <v>126</v>
      </c>
      <c r="E113" s="1">
        <v>-3</v>
      </c>
      <c r="F113" s="3"/>
      <c r="I113" s="7"/>
    </row>
    <row r="114" spans="1:9">
      <c r="A114" s="9"/>
      <c r="D114" s="9" t="s">
        <v>127</v>
      </c>
      <c r="E114" s="1">
        <v>-3</v>
      </c>
      <c r="F114" s="3"/>
      <c r="I114" s="7"/>
    </row>
    <row r="115" spans="1:9">
      <c r="A115" s="9"/>
      <c r="D115" s="9" t="s">
        <v>128</v>
      </c>
      <c r="E115" s="1">
        <v>-3</v>
      </c>
      <c r="F115" s="3"/>
      <c r="I115" s="7"/>
    </row>
    <row r="116" spans="1:9">
      <c r="A116" s="9"/>
      <c r="D116" s="9" t="s">
        <v>129</v>
      </c>
      <c r="E116" s="1">
        <v>-3</v>
      </c>
      <c r="F116" s="3"/>
      <c r="I116" s="7"/>
    </row>
    <row r="117" spans="1:9">
      <c r="A117" s="9"/>
      <c r="D117" s="9" t="s">
        <v>130</v>
      </c>
      <c r="E117" s="1">
        <v>-3</v>
      </c>
      <c r="F117" s="3"/>
      <c r="I117" s="7"/>
    </row>
    <row r="118" spans="1:9">
      <c r="A118" s="9"/>
      <c r="D118" s="9" t="s">
        <v>131</v>
      </c>
      <c r="E118" s="1">
        <v>-3</v>
      </c>
      <c r="F118" s="3"/>
      <c r="I118" s="7"/>
    </row>
    <row r="119" spans="1:9">
      <c r="A119" s="9"/>
      <c r="D119" s="9" t="s">
        <v>132</v>
      </c>
      <c r="E119" s="1">
        <v>-3</v>
      </c>
      <c r="F119" s="3"/>
      <c r="I119" s="7"/>
    </row>
    <row r="120" spans="1:9">
      <c r="A120" s="9"/>
      <c r="D120" s="9" t="s">
        <v>133</v>
      </c>
      <c r="E120" s="1">
        <v>-3</v>
      </c>
      <c r="F120" s="3"/>
      <c r="I120" s="7"/>
    </row>
    <row r="121" spans="1:9">
      <c r="A121" s="9"/>
      <c r="D121" s="8" t="s">
        <v>134</v>
      </c>
      <c r="E121" s="2" t="s">
        <v>135</v>
      </c>
      <c r="G121" s="6" cm="1">
        <f t="array" ref="G121">IF(COUNTIF($F113:$F120,"Y")&gt;$B112,"ERROR",MAX($C112,SUMPRODUCT($E113:$E120,--($F113:$F120="Y"))))</f>
        <v>0</v>
      </c>
      <c r="I121" s="7"/>
    </row>
    <row r="122" spans="1:9">
      <c r="A122" s="9"/>
      <c r="D122" s="9"/>
    </row>
    <row r="123" spans="1:9">
      <c r="A123" s="8" t="s">
        <v>136</v>
      </c>
      <c r="B123" s="2">
        <v>1</v>
      </c>
      <c r="C123" s="2">
        <v>3</v>
      </c>
      <c r="D123" s="8"/>
      <c r="E123" s="2"/>
      <c r="F123" s="2"/>
      <c r="G123" s="2"/>
      <c r="H123" s="6" cm="1">
        <f t="array" ref="H123">IF(COUNTIF($F124:$F125,"Y")&gt;$B123,"ERROR",MIN($C123,SUMPRODUCT($E124:$E125,--($F124:$F125="Y"))))</f>
        <v>0</v>
      </c>
      <c r="I123" s="7"/>
    </row>
    <row r="124" spans="1:9">
      <c r="A124" s="9"/>
      <c r="D124" s="9" t="s">
        <v>137</v>
      </c>
      <c r="E124" s="1">
        <v>3</v>
      </c>
      <c r="F124" s="3"/>
      <c r="I124" s="7"/>
    </row>
    <row r="125" spans="1:9">
      <c r="A125" s="9"/>
      <c r="D125" s="9" t="s">
        <v>138</v>
      </c>
      <c r="E125" s="1">
        <v>3</v>
      </c>
      <c r="F125" s="3"/>
      <c r="I125" s="7"/>
    </row>
    <row r="126" spans="1:9">
      <c r="A126" s="9"/>
      <c r="D126" s="9"/>
    </row>
    <row r="127" spans="1:9">
      <c r="A127" s="8" t="s">
        <v>139</v>
      </c>
      <c r="B127" s="2">
        <v>1</v>
      </c>
      <c r="C127" s="2">
        <v>4</v>
      </c>
      <c r="D127" s="8"/>
      <c r="E127" s="2"/>
      <c r="F127" s="2"/>
      <c r="G127" s="2"/>
      <c r="H127" s="6" cm="1">
        <f t="array" ref="H127">IF(COUNTIF($F128:$F136,"Y")&gt;$B127,"ERROR",MIN($C127,SUMPRODUCT($E128:$E136,--($F128:$F136="Y"))))</f>
        <v>0</v>
      </c>
      <c r="I127" s="7"/>
    </row>
    <row r="128" spans="1:9" ht="30">
      <c r="A128" s="9"/>
      <c r="D128" s="9" t="s">
        <v>140</v>
      </c>
      <c r="E128" s="1">
        <v>4</v>
      </c>
      <c r="F128" s="3"/>
      <c r="I128" s="7"/>
    </row>
    <row r="129" spans="1:9" ht="30">
      <c r="A129" s="9"/>
      <c r="D129" s="9" t="s">
        <v>141</v>
      </c>
      <c r="E129" s="1">
        <v>4</v>
      </c>
      <c r="F129" s="3"/>
      <c r="I129" s="7"/>
    </row>
    <row r="130" spans="1:9" ht="30">
      <c r="A130" s="9"/>
      <c r="D130" s="9" t="s">
        <v>142</v>
      </c>
      <c r="E130" s="1">
        <v>4</v>
      </c>
      <c r="F130" s="3"/>
      <c r="I130" s="7"/>
    </row>
    <row r="131" spans="1:9">
      <c r="A131" s="9"/>
      <c r="D131" s="9" t="s">
        <v>143</v>
      </c>
      <c r="E131" s="1">
        <v>4</v>
      </c>
      <c r="F131" s="3"/>
      <c r="I131" s="7"/>
    </row>
    <row r="132" spans="1:9">
      <c r="A132" s="9"/>
      <c r="D132" s="9" t="s">
        <v>144</v>
      </c>
      <c r="E132" s="1">
        <v>4</v>
      </c>
      <c r="F132" s="3"/>
      <c r="I132" s="7"/>
    </row>
    <row r="133" spans="1:9">
      <c r="A133" s="9"/>
      <c r="D133" s="9" t="s">
        <v>145</v>
      </c>
      <c r="E133" s="1">
        <v>4</v>
      </c>
      <c r="F133" s="3"/>
      <c r="I133" s="7"/>
    </row>
    <row r="134" spans="1:9">
      <c r="A134" s="9"/>
      <c r="D134" s="9" t="s">
        <v>146</v>
      </c>
      <c r="E134" s="1">
        <v>3</v>
      </c>
      <c r="F134" s="3"/>
      <c r="I134" s="7"/>
    </row>
    <row r="135" spans="1:9">
      <c r="A135" s="9"/>
      <c r="D135" s="9" t="s">
        <v>147</v>
      </c>
      <c r="E135" s="1">
        <v>3</v>
      </c>
      <c r="F135" s="3"/>
      <c r="I135" s="7"/>
    </row>
    <row r="136" spans="1:9">
      <c r="A136" s="9"/>
      <c r="D136" s="9" t="s">
        <v>148</v>
      </c>
      <c r="E136" s="1">
        <v>3</v>
      </c>
      <c r="F136" s="3"/>
      <c r="I136" s="7"/>
    </row>
    <row r="137" spans="1:9">
      <c r="A137" s="9"/>
      <c r="D137" s="9"/>
    </row>
    <row r="138" spans="1:9">
      <c r="A138" s="8" t="s">
        <v>149</v>
      </c>
      <c r="B138" s="2">
        <v>2</v>
      </c>
      <c r="C138" s="2">
        <v>4</v>
      </c>
      <c r="D138" s="8"/>
      <c r="E138" s="2"/>
      <c r="F138" s="2"/>
      <c r="G138" s="2"/>
      <c r="H138" s="6">
        <f>IF(OR($G$139="ERROR",$G$141="ERROR",$G$150="ERROR",$G$157="ERROR",$G$161="ERROR"),"ERROR",MIN($C138,$G$139+$G$141+$G$150+IF($D$5="Non-TUM",$G$157,IF($D$5="TUM",$G$161,0))))</f>
        <v>0</v>
      </c>
      <c r="I138" s="7"/>
    </row>
    <row r="139" spans="1:9">
      <c r="A139" s="12" t="s">
        <v>150</v>
      </c>
      <c r="B139" s="2">
        <v>1</v>
      </c>
      <c r="C139" s="2">
        <v>1</v>
      </c>
      <c r="D139" s="8"/>
      <c r="E139" s="2"/>
      <c r="F139" s="2"/>
      <c r="G139" s="6" cm="1">
        <f t="array" ref="G139">IF(COUNTIF($F140:$F140,"Y")&gt;$B139,"ERROR",MIN($C139,SUMPRODUCT($E140:$E140,--($F140:$F140="Y"))))</f>
        <v>0</v>
      </c>
      <c r="I139" s="7"/>
    </row>
    <row r="140" spans="1:9" ht="45">
      <c r="A140" s="9"/>
      <c r="D140" s="9" t="s">
        <v>151</v>
      </c>
      <c r="E140" s="1">
        <v>1</v>
      </c>
      <c r="F140" s="3"/>
      <c r="I140" s="7"/>
    </row>
    <row r="141" spans="1:9" hidden="1">
      <c r="A141" s="12" t="s">
        <v>152</v>
      </c>
      <c r="B141" s="2">
        <v>0</v>
      </c>
      <c r="C141" s="2">
        <v>0</v>
      </c>
      <c r="D141" s="8"/>
      <c r="E141" s="2"/>
      <c r="F141" s="2"/>
      <c r="G141" s="6">
        <f>IF(OR($G$142="ERROR", $G$147="ERROR"), "ERROR", MIN($C141, $G$142+$G$147))</f>
        <v>0</v>
      </c>
      <c r="I141" s="7"/>
    </row>
    <row r="142" spans="1:9" hidden="1">
      <c r="A142" s="14" t="s">
        <v>153</v>
      </c>
      <c r="B142" s="2">
        <v>0</v>
      </c>
      <c r="C142" s="2">
        <v>0</v>
      </c>
      <c r="D142" s="8"/>
      <c r="E142" s="2"/>
      <c r="F142" s="2"/>
      <c r="G142" s="6" cm="1">
        <f t="array" ref="G142">IF(COUNTIF($F143:$F146,"Y")&gt;$B142,"ERROR",MIN($C142,SUMPRODUCT($E143:$E146,--($F143:$F146="Y"))))</f>
        <v>0</v>
      </c>
      <c r="I142" s="7"/>
    </row>
    <row r="143" spans="1:9" hidden="1">
      <c r="A143" s="9"/>
      <c r="D143" s="9" t="s">
        <v>154</v>
      </c>
      <c r="E143" s="1">
        <v>5</v>
      </c>
      <c r="F143" s="3"/>
      <c r="I143" s="7"/>
    </row>
    <row r="144" spans="1:9" ht="30" hidden="1">
      <c r="A144" s="9"/>
      <c r="D144" s="9" t="s">
        <v>155</v>
      </c>
      <c r="E144" s="1">
        <v>3</v>
      </c>
      <c r="F144" s="3"/>
      <c r="I144" s="7"/>
    </row>
    <row r="145" spans="1:9" ht="30" hidden="1">
      <c r="A145" s="9"/>
      <c r="D145" s="9" t="s">
        <v>156</v>
      </c>
      <c r="E145" s="1">
        <v>2</v>
      </c>
      <c r="F145" s="3"/>
      <c r="I145" s="7"/>
    </row>
    <row r="146" spans="1:9" ht="30" hidden="1">
      <c r="A146" s="9"/>
      <c r="D146" s="9" t="s">
        <v>157</v>
      </c>
      <c r="E146" s="1">
        <v>1</v>
      </c>
      <c r="F146" s="3"/>
      <c r="I146" s="7"/>
    </row>
    <row r="147" spans="1:9" hidden="1">
      <c r="A147" s="14" t="s">
        <v>158</v>
      </c>
      <c r="B147" s="2">
        <v>0</v>
      </c>
      <c r="C147" s="2">
        <v>0</v>
      </c>
      <c r="D147" s="8"/>
      <c r="E147" s="2"/>
      <c r="F147" s="2"/>
      <c r="G147" s="6" cm="1">
        <f t="array" ref="G147">IF(COUNTIF($F148:$F149,"Y")&gt;$B147,"ERROR",IF(COUNTIF($F143:$F146, "Y")=0, 0, MIN($C147,SUMPRODUCT($E148:$E149,--($F148:$F149="Y")))))</f>
        <v>0</v>
      </c>
      <c r="I147" s="7"/>
    </row>
    <row r="148" spans="1:9" ht="30" hidden="1">
      <c r="A148" s="15" t="s">
        <v>159</v>
      </c>
      <c r="D148" s="9" t="s">
        <v>160</v>
      </c>
      <c r="E148" s="1">
        <v>2</v>
      </c>
      <c r="F148" s="3"/>
      <c r="I148" s="7"/>
    </row>
    <row r="149" spans="1:9" hidden="1">
      <c r="A149" s="9"/>
      <c r="D149" s="9" t="s">
        <v>161</v>
      </c>
      <c r="E149" s="1">
        <v>1</v>
      </c>
      <c r="F149" s="3"/>
      <c r="I149" s="7"/>
    </row>
    <row r="150" spans="1:9" hidden="1">
      <c r="A150" s="12" t="s">
        <v>162</v>
      </c>
      <c r="B150" s="2">
        <v>0</v>
      </c>
      <c r="C150" s="2">
        <v>0</v>
      </c>
      <c r="D150" s="8"/>
      <c r="E150" s="2"/>
      <c r="F150" s="2"/>
      <c r="G150" s="6">
        <f>IF(OR($G$151="ERROR", $G$155="ERROR"), "ERROR", MIN($C150, $G$151+$G$155))</f>
        <v>0</v>
      </c>
      <c r="I150" s="7"/>
    </row>
    <row r="151" spans="1:9" hidden="1">
      <c r="A151" s="14" t="s">
        <v>163</v>
      </c>
      <c r="B151" s="2">
        <v>0</v>
      </c>
      <c r="C151" s="2">
        <v>0</v>
      </c>
      <c r="D151" s="8"/>
      <c r="E151" s="2"/>
      <c r="F151" s="2"/>
      <c r="G151" s="6" cm="1">
        <f t="array" ref="G151">IF(COUNTIF($F152:$F154,"Y")&gt;$B151,"ERROR",MIN($C151,SUMPRODUCT($E152:$E154,--($F152:$F154="Y"))))</f>
        <v>0</v>
      </c>
      <c r="I151" s="7"/>
    </row>
    <row r="152" spans="1:9" ht="30" hidden="1">
      <c r="A152" s="9"/>
      <c r="D152" s="9" t="s">
        <v>164</v>
      </c>
      <c r="E152" s="1">
        <v>3</v>
      </c>
      <c r="F152" s="3"/>
      <c r="I152" s="7"/>
    </row>
    <row r="153" spans="1:9" ht="30" hidden="1">
      <c r="A153" s="9"/>
      <c r="D153" s="9" t="s">
        <v>165</v>
      </c>
      <c r="E153" s="1">
        <v>2</v>
      </c>
      <c r="F153" s="3"/>
      <c r="I153" s="7"/>
    </row>
    <row r="154" spans="1:9" ht="30" hidden="1">
      <c r="A154" s="9"/>
      <c r="D154" s="9" t="s">
        <v>166</v>
      </c>
      <c r="E154" s="1">
        <v>1</v>
      </c>
      <c r="F154" s="3"/>
      <c r="I154" s="7"/>
    </row>
    <row r="155" spans="1:9" hidden="1">
      <c r="A155" s="14" t="s">
        <v>167</v>
      </c>
      <c r="B155" s="2">
        <v>0</v>
      </c>
      <c r="C155" s="2">
        <v>0</v>
      </c>
      <c r="D155" s="8"/>
      <c r="E155" s="2"/>
      <c r="F155" s="2"/>
      <c r="G155" s="6" cm="1">
        <f t="array" ref="G155">IF(COUNTIF($F156:$F156,"Y")&gt;$B155,"ERROR",IF(COUNTIF($F152:$F154, "Y")=0, 0, MIN($C155,SUMPRODUCT($E156:$E156,--($F156:$F156="Y")))))</f>
        <v>0</v>
      </c>
      <c r="I155" s="7"/>
    </row>
    <row r="156" spans="1:9" ht="30" hidden="1">
      <c r="A156" s="15" t="s">
        <v>168</v>
      </c>
      <c r="D156" s="9" t="s">
        <v>169</v>
      </c>
      <c r="E156" s="1">
        <v>1</v>
      </c>
      <c r="F156" s="3"/>
      <c r="I156" s="7"/>
    </row>
    <row r="157" spans="1:9">
      <c r="A157" s="12" t="s">
        <v>8</v>
      </c>
      <c r="B157" s="2">
        <v>1</v>
      </c>
      <c r="C157" s="2">
        <v>3</v>
      </c>
      <c r="D157" s="8"/>
      <c r="E157" s="2"/>
      <c r="F157" s="2"/>
      <c r="G157" s="6" t="str" cm="1">
        <f t="array" ref="G157">IF($D$5&lt;&gt;"Non-TUM", "N/A", IF(COUNTIF($F158:$F160,"Y")&gt;$B157,"ERROR",MIN($C157,SUMPRODUCT($E158:$E160,--($F158:$F160="Y")))))</f>
        <v>N/A</v>
      </c>
      <c r="I157" s="7"/>
    </row>
    <row r="158" spans="1:9">
      <c r="A158" s="9"/>
      <c r="D158" s="9" t="s">
        <v>170</v>
      </c>
      <c r="E158" s="1">
        <v>3</v>
      </c>
      <c r="F158" s="3"/>
      <c r="I158" s="7"/>
    </row>
    <row r="159" spans="1:9" ht="45">
      <c r="A159" s="9"/>
      <c r="D159" s="34" t="s">
        <v>171</v>
      </c>
      <c r="E159" s="1">
        <v>2</v>
      </c>
      <c r="F159" s="3"/>
      <c r="I159" s="7"/>
    </row>
    <row r="160" spans="1:9">
      <c r="A160" s="9"/>
      <c r="D160" s="9" t="s">
        <v>172</v>
      </c>
      <c r="E160" s="1">
        <v>2</v>
      </c>
      <c r="F160" s="3"/>
      <c r="I160" s="7"/>
    </row>
    <row r="161" spans="1:9">
      <c r="A161" s="12" t="s">
        <v>10</v>
      </c>
      <c r="B161" s="2">
        <v>1</v>
      </c>
      <c r="C161" s="2">
        <v>2</v>
      </c>
      <c r="D161" s="8"/>
      <c r="E161" s="2"/>
      <c r="F161" s="2"/>
      <c r="G161" s="6" t="str" cm="1">
        <f t="array" ref="G161">IF($D$5&lt;&gt;"TUM", "N/A", IF(COUNTIF($F162:$F162,"Y")&gt;$B161,"ERROR",MIN($C161,SUMPRODUCT($E162:$E162,--($F162:$F162="Y")))))</f>
        <v>N/A</v>
      </c>
      <c r="I161" s="7"/>
    </row>
    <row r="162" spans="1:9">
      <c r="A162" s="9"/>
      <c r="D162" s="9" t="s">
        <v>173</v>
      </c>
      <c r="E162" s="1">
        <v>2</v>
      </c>
      <c r="F162" s="3"/>
      <c r="I162" s="7"/>
    </row>
    <row r="163" spans="1:9">
      <c r="A163" s="9"/>
      <c r="D163" s="9"/>
    </row>
    <row r="164" spans="1:9">
      <c r="A164" s="8" t="s">
        <v>174</v>
      </c>
      <c r="B164" s="2">
        <v>1</v>
      </c>
      <c r="C164" s="2">
        <v>3</v>
      </c>
      <c r="D164" s="8"/>
      <c r="E164" s="2"/>
      <c r="F164" s="2"/>
      <c r="G164" s="2"/>
      <c r="H164" s="6" cm="1">
        <f t="array" ref="H164">IF(COUNTIF($F165:$F167,"Y")&gt;$B164,"ERROR",MIN($C164,SUMPRODUCT($E165:$E167,--($F165:$F167="Y"))))</f>
        <v>0</v>
      </c>
      <c r="I164" s="7"/>
    </row>
    <row r="165" spans="1:9" ht="45">
      <c r="A165" s="10" t="s">
        <v>175</v>
      </c>
      <c r="D165" s="9" t="s">
        <v>176</v>
      </c>
      <c r="E165" s="1">
        <v>3</v>
      </c>
      <c r="F165" s="3"/>
      <c r="I165" s="7"/>
    </row>
    <row r="166" spans="1:9" ht="60">
      <c r="A166" s="9"/>
      <c r="D166" s="9" t="s">
        <v>177</v>
      </c>
      <c r="E166" s="1">
        <v>3</v>
      </c>
      <c r="F166" s="3"/>
      <c r="I166" s="7"/>
    </row>
    <row r="167" spans="1:9" ht="45">
      <c r="A167" s="9"/>
      <c r="D167" s="9" t="s">
        <v>178</v>
      </c>
      <c r="E167" s="1">
        <v>3</v>
      </c>
      <c r="F167" s="3"/>
      <c r="I167" s="7"/>
    </row>
    <row r="168" spans="1:9">
      <c r="A168" s="9"/>
      <c r="D168" s="9"/>
    </row>
    <row r="169" spans="1:9">
      <c r="A169" s="8" t="s">
        <v>179</v>
      </c>
      <c r="B169" s="2">
        <v>1</v>
      </c>
      <c r="C169" s="2">
        <v>3</v>
      </c>
      <c r="D169" s="8"/>
      <c r="E169" s="2"/>
      <c r="F169" s="2"/>
      <c r="G169" s="2"/>
      <c r="H169" s="6" cm="1">
        <f t="array" ref="H169">IF(COUNTIF($F170:$F171,"Y")&gt;$B169,"ERROR",MIN($C169,SUMPRODUCT($E170:$E171,--($F170:$F171="Y"))))</f>
        <v>0</v>
      </c>
      <c r="I169" s="7"/>
    </row>
    <row r="170" spans="1:9" ht="30">
      <c r="A170" s="10" t="s">
        <v>180</v>
      </c>
      <c r="D170" s="9" t="s">
        <v>181</v>
      </c>
      <c r="E170" s="1">
        <v>3</v>
      </c>
      <c r="F170" s="3"/>
      <c r="I170" s="7"/>
    </row>
    <row r="171" spans="1:9" ht="60">
      <c r="A171" s="9"/>
      <c r="D171" s="9" t="s">
        <v>182</v>
      </c>
      <c r="E171" s="1">
        <v>2</v>
      </c>
      <c r="F171" s="3"/>
      <c r="I171" s="7"/>
    </row>
    <row r="172" spans="1:9">
      <c r="A172" s="9"/>
      <c r="D172" s="9"/>
    </row>
    <row r="173" spans="1:9">
      <c r="A173" s="8" t="s">
        <v>183</v>
      </c>
      <c r="B173" s="2">
        <v>1</v>
      </c>
      <c r="C173" s="2">
        <v>8</v>
      </c>
      <c r="D173" s="8"/>
      <c r="E173" s="2"/>
      <c r="F173" s="2"/>
      <c r="G173" s="2"/>
      <c r="H173" s="6" cm="1">
        <f t="array" ref="H173">IF(COUNTIF($F174:$F175,"Y")&gt;$B173,"ERROR",MIN($C173,SUMPRODUCT($E174:$E175,--($F174:$F175="Y"))))</f>
        <v>0</v>
      </c>
      <c r="I173" s="7"/>
    </row>
    <row r="174" spans="1:9">
      <c r="A174" s="9"/>
      <c r="D174" s="9" t="s">
        <v>184</v>
      </c>
      <c r="E174" s="1">
        <v>8</v>
      </c>
      <c r="F174" s="3"/>
      <c r="I174" s="7"/>
    </row>
    <row r="175" spans="1:9" ht="30">
      <c r="A175" s="9"/>
      <c r="D175" s="9" t="s">
        <v>185</v>
      </c>
      <c r="E175" s="1">
        <v>8</v>
      </c>
      <c r="F175" s="3"/>
      <c r="I175" s="7"/>
    </row>
    <row r="176" spans="1:9">
      <c r="A176" s="9"/>
      <c r="D176" s="9"/>
    </row>
    <row r="177" spans="1:9">
      <c r="A177" s="8" t="s">
        <v>186</v>
      </c>
      <c r="B177" s="2">
        <v>7</v>
      </c>
      <c r="C177" s="2">
        <v>10</v>
      </c>
      <c r="D177" s="8"/>
      <c r="E177" s="2"/>
      <c r="F177" s="2"/>
      <c r="G177" s="2"/>
      <c r="H177" s="6">
        <f>IF(OR($G$178="ERROR",$G$180="ERROR"),"ERROR",MIN($C177,$G$178+$G$180))</f>
        <v>0</v>
      </c>
      <c r="I177" s="17"/>
    </row>
    <row r="178" spans="1:9">
      <c r="A178" s="12" t="s">
        <v>187</v>
      </c>
      <c r="B178" s="2">
        <v>1</v>
      </c>
      <c r="C178" s="2">
        <v>1</v>
      </c>
      <c r="D178" s="8"/>
      <c r="E178" s="2"/>
      <c r="F178" s="2"/>
      <c r="G178" s="6" cm="1">
        <f t="array" ref="G178">IF(COUNTIF($F179:$F179,"Y")&gt;$B178,"ERROR",MIN($C178,SUMPRODUCT($E179:$E179,--($F179:$F179="Y"))))</f>
        <v>0</v>
      </c>
      <c r="H178" s="2"/>
      <c r="I178" s="17"/>
    </row>
    <row r="179" spans="1:9">
      <c r="A179" s="9"/>
      <c r="D179" s="9" t="s">
        <v>188</v>
      </c>
      <c r="E179" s="1">
        <v>1</v>
      </c>
      <c r="F179" s="3"/>
      <c r="I179" s="17"/>
    </row>
    <row r="180" spans="1:9">
      <c r="A180" s="12" t="s">
        <v>189</v>
      </c>
      <c r="B180" s="2">
        <v>6</v>
      </c>
      <c r="C180" s="2">
        <v>9</v>
      </c>
      <c r="D180" s="8"/>
      <c r="E180" s="2"/>
      <c r="F180" s="2"/>
      <c r="G180" s="6" cm="1">
        <f t="array" ref="G180">IF(COUNTIF($F181:$F186,"Y")&gt;$B180,"ERROR",MIN($C180,SUMPRODUCT($E181:$E186,--($F181:$F186="Y"))))</f>
        <v>0</v>
      </c>
      <c r="H180" s="2"/>
      <c r="I180" s="17"/>
    </row>
    <row r="181" spans="1:9">
      <c r="A181" s="9"/>
      <c r="D181" s="9" t="s">
        <v>190</v>
      </c>
      <c r="E181" s="1">
        <v>3</v>
      </c>
      <c r="F181" s="3"/>
      <c r="I181" s="17"/>
    </row>
    <row r="182" spans="1:9">
      <c r="A182" s="9"/>
      <c r="D182" s="9" t="s">
        <v>191</v>
      </c>
      <c r="E182" s="1">
        <v>3</v>
      </c>
      <c r="F182" s="3"/>
      <c r="I182" s="17"/>
    </row>
    <row r="183" spans="1:9">
      <c r="A183" s="9"/>
      <c r="D183" s="9" t="s">
        <v>192</v>
      </c>
      <c r="E183" s="1">
        <v>2</v>
      </c>
      <c r="F183" s="3"/>
      <c r="I183" s="17"/>
    </row>
    <row r="184" spans="1:9" ht="75">
      <c r="A184" s="9"/>
      <c r="D184" s="9" t="s">
        <v>193</v>
      </c>
      <c r="E184" s="1">
        <v>2</v>
      </c>
      <c r="F184" s="3"/>
      <c r="I184" s="17"/>
    </row>
    <row r="185" spans="1:9">
      <c r="A185" s="9"/>
      <c r="D185" s="9" t="s">
        <v>194</v>
      </c>
      <c r="E185" s="1">
        <v>1</v>
      </c>
      <c r="F185" s="3"/>
      <c r="I185" s="17"/>
    </row>
    <row r="186" spans="1:9">
      <c r="A186" s="9"/>
      <c r="D186" s="9" t="s">
        <v>195</v>
      </c>
      <c r="E186" s="1">
        <v>1</v>
      </c>
      <c r="F186" s="3"/>
      <c r="I186" s="17"/>
    </row>
    <row r="187" spans="1:9">
      <c r="A187" s="9"/>
      <c r="D187" s="9"/>
    </row>
    <row r="188" spans="1:9" hidden="1">
      <c r="A188" s="8" t="s">
        <v>196</v>
      </c>
      <c r="B188" s="2">
        <v>0</v>
      </c>
      <c r="C188" s="2">
        <v>0</v>
      </c>
      <c r="D188" s="8"/>
      <c r="E188" s="2"/>
      <c r="F188" s="2"/>
      <c r="G188" s="2"/>
      <c r="H188" s="6">
        <f>IF(OR($G$189="ERROR",$G$195="ERROR"),"ERROR",MIN($C188,$G$189+$G$195))</f>
        <v>0</v>
      </c>
      <c r="I188" s="17"/>
    </row>
    <row r="189" spans="1:9" hidden="1">
      <c r="A189" s="12" t="s">
        <v>197</v>
      </c>
      <c r="B189" s="2">
        <v>0</v>
      </c>
      <c r="C189" s="2">
        <v>0</v>
      </c>
      <c r="D189" s="8"/>
      <c r="E189" s="2"/>
      <c r="F189" s="2"/>
      <c r="G189" s="6">
        <f>IF(OR($G$190="ERROR", $G$192="ERROR"), "ERROR", MIN($C189, $G$190+IF($G$192="Pop. Mismatch", 0, $G$192)))</f>
        <v>0</v>
      </c>
      <c r="H189" s="2"/>
      <c r="I189" s="17"/>
    </row>
    <row r="190" spans="1:9" hidden="1">
      <c r="A190" s="14" t="s">
        <v>198</v>
      </c>
      <c r="B190" s="2">
        <v>0</v>
      </c>
      <c r="C190" s="2">
        <v>0</v>
      </c>
      <c r="D190" s="8"/>
      <c r="E190" s="2"/>
      <c r="F190" s="2"/>
      <c r="G190" s="6" cm="1">
        <f t="array" ref="G190">IF(COUNTIF($F191:$F191,"Y")&gt;$B190,"ERROR",MIN($C190,SUMPRODUCT($E191:$E191,--($F191:$F191="Y"))))</f>
        <v>0</v>
      </c>
      <c r="H190" s="2"/>
      <c r="I190" s="17"/>
    </row>
    <row r="191" spans="1:9" hidden="1">
      <c r="A191" s="9"/>
      <c r="D191" s="9" t="s">
        <v>190</v>
      </c>
      <c r="E191" s="1">
        <v>2</v>
      </c>
      <c r="F191" s="3"/>
      <c r="I191" s="17"/>
    </row>
    <row r="192" spans="1:9" hidden="1">
      <c r="A192" s="14" t="s">
        <v>199</v>
      </c>
      <c r="B192" s="2">
        <v>0</v>
      </c>
      <c r="C192" s="2">
        <v>0</v>
      </c>
      <c r="D192" s="8"/>
      <c r="E192" s="2"/>
      <c r="F192" s="2"/>
      <c r="G192" s="6" cm="1">
        <f t="array" ref="G192">IF(COUNTIF($F193:$F194,"Y")&gt;$B192,"ERROR",IF(OR(AND($D$7&lt;&gt;"Not Age-Restricted", $F$193="Y"), AND($D$7&lt;&gt;"Age-Restricted", $F$194="Y")), "Pop. Mismatch", MIN($C192,SUMPRODUCT($E193:$E194,--($F193:$F194="Y")))))</f>
        <v>0</v>
      </c>
      <c r="H192" s="2"/>
      <c r="I192" s="17"/>
    </row>
    <row r="193" spans="1:9" ht="30" hidden="1">
      <c r="A193" s="9"/>
      <c r="D193" s="9" t="s">
        <v>200</v>
      </c>
      <c r="E193" s="1">
        <v>1</v>
      </c>
      <c r="F193" s="3"/>
      <c r="I193" s="17"/>
    </row>
    <row r="194" spans="1:9" ht="30" hidden="1">
      <c r="A194" s="9"/>
      <c r="D194" s="9" t="s">
        <v>201</v>
      </c>
      <c r="E194" s="1">
        <v>1</v>
      </c>
      <c r="F194" s="3"/>
      <c r="I194" s="17"/>
    </row>
    <row r="195" spans="1:9" hidden="1">
      <c r="A195" s="12" t="s">
        <v>202</v>
      </c>
      <c r="B195" s="2">
        <v>0</v>
      </c>
      <c r="C195" s="2">
        <v>0</v>
      </c>
      <c r="D195" s="8"/>
      <c r="E195" s="2"/>
      <c r="F195" s="2"/>
      <c r="G195" s="6">
        <f>IF(OR($G$196="ERROR", $G$204="ERROR"), "ERROR", MIN($C195, $G$196+$G$204))</f>
        <v>0</v>
      </c>
      <c r="H195" s="2"/>
      <c r="I195" s="17"/>
    </row>
    <row r="196" spans="1:9" hidden="1">
      <c r="A196" s="14" t="s">
        <v>203</v>
      </c>
      <c r="B196" s="2">
        <v>0</v>
      </c>
      <c r="C196" s="2">
        <v>0</v>
      </c>
      <c r="D196" s="8"/>
      <c r="E196" s="2"/>
      <c r="F196" s="2"/>
      <c r="G196" s="6" cm="1">
        <f t="array" ref="G196">IF(COUNTIF($F197:$F203,"Y")&gt;$B196,"ERROR",MIN($C196,SUMPRODUCT($E197:$E203,--($F197:$F203="Y"))))</f>
        <v>0</v>
      </c>
      <c r="H196" s="2"/>
      <c r="I196" s="17"/>
    </row>
    <row r="197" spans="1:9" ht="105" hidden="1">
      <c r="A197" s="9"/>
      <c r="D197" s="9" t="s">
        <v>204</v>
      </c>
      <c r="E197" s="1">
        <v>5</v>
      </c>
      <c r="F197" s="3"/>
      <c r="I197" s="17"/>
    </row>
    <row r="198" spans="1:9" hidden="1">
      <c r="A198" s="9"/>
      <c r="D198" s="9" t="s">
        <v>205</v>
      </c>
      <c r="E198" s="1">
        <v>1</v>
      </c>
      <c r="F198" s="3"/>
      <c r="I198" s="17"/>
    </row>
    <row r="199" spans="1:9" hidden="1">
      <c r="A199" s="9"/>
      <c r="D199" s="9" t="s">
        <v>206</v>
      </c>
      <c r="E199" s="1">
        <v>1</v>
      </c>
      <c r="F199" s="3"/>
      <c r="I199" s="17"/>
    </row>
    <row r="200" spans="1:9" hidden="1">
      <c r="A200" s="9"/>
      <c r="D200" s="9" t="s">
        <v>207</v>
      </c>
      <c r="E200" s="1">
        <v>2</v>
      </c>
      <c r="F200" s="3"/>
      <c r="I200" s="17"/>
    </row>
    <row r="201" spans="1:9" ht="30" hidden="1">
      <c r="A201" s="9"/>
      <c r="D201" s="9" t="s">
        <v>208</v>
      </c>
      <c r="E201" s="1">
        <v>2</v>
      </c>
      <c r="F201" s="3"/>
      <c r="I201" s="17"/>
    </row>
    <row r="202" spans="1:9" ht="30" hidden="1">
      <c r="A202" s="9"/>
      <c r="D202" s="9" t="s">
        <v>209</v>
      </c>
      <c r="E202" s="1">
        <v>2</v>
      </c>
      <c r="F202" s="3"/>
      <c r="I202" s="17"/>
    </row>
    <row r="203" spans="1:9" ht="90" hidden="1">
      <c r="A203" s="9"/>
      <c r="D203" s="9" t="s">
        <v>210</v>
      </c>
      <c r="E203" s="1">
        <v>5</v>
      </c>
      <c r="F203" s="3"/>
      <c r="I203" s="17"/>
    </row>
    <row r="204" spans="1:9" hidden="1">
      <c r="A204" s="14" t="s">
        <v>211</v>
      </c>
      <c r="B204" s="2">
        <v>0</v>
      </c>
      <c r="C204" s="2">
        <v>0</v>
      </c>
      <c r="D204" s="2"/>
      <c r="E204" s="2"/>
      <c r="F204" s="2"/>
      <c r="G204" s="6" cm="1">
        <f t="array" ref="G204">IF(COUNTIF($F205:$F206,"Y")&gt;$B204,"ERROR",MIN($C204,SUMPRODUCT($E205:$E206,--($F205:$F206="Y"))))</f>
        <v>0</v>
      </c>
      <c r="H204" s="2"/>
      <c r="I204" s="17"/>
    </row>
    <row r="205" spans="1:9" hidden="1">
      <c r="A205" s="9"/>
      <c r="D205" s="9" t="s">
        <v>212</v>
      </c>
      <c r="E205" s="1">
        <v>2</v>
      </c>
      <c r="F205" s="3"/>
      <c r="I205" s="17"/>
    </row>
    <row r="206" spans="1:9" hidden="1">
      <c r="A206" s="9"/>
      <c r="D206" s="9" t="s">
        <v>213</v>
      </c>
      <c r="E206" s="1">
        <v>1</v>
      </c>
      <c r="F206" s="3"/>
      <c r="I206" s="17"/>
    </row>
    <row r="207" spans="1:9" hidden="1">
      <c r="A207" s="9"/>
      <c r="D207" s="9"/>
    </row>
    <row r="208" spans="1:9">
      <c r="A208" s="8" t="s">
        <v>214</v>
      </c>
      <c r="B208" s="2">
        <v>1</v>
      </c>
      <c r="C208" s="2">
        <v>1</v>
      </c>
      <c r="D208" s="8"/>
      <c r="E208" s="2"/>
      <c r="F208" s="2"/>
      <c r="G208" s="2"/>
      <c r="H208" s="6" cm="1">
        <f t="array" ref="H208">IF(COUNTIF($F209:$F211,"Y")&gt;$B208,"ERROR",MIN($C208,SUMPRODUCT($E209:$E211,--($F209:$F211="Y"))))</f>
        <v>0</v>
      </c>
      <c r="I208" s="7"/>
    </row>
    <row r="209" spans="1:9" ht="30">
      <c r="A209" s="9"/>
      <c r="D209" s="9" t="s">
        <v>215</v>
      </c>
      <c r="E209" s="1">
        <v>1</v>
      </c>
      <c r="F209" s="3"/>
      <c r="I209" s="7"/>
    </row>
    <row r="210" spans="1:9" ht="30">
      <c r="A210" s="9"/>
      <c r="D210" s="9" t="s">
        <v>216</v>
      </c>
      <c r="E210" s="1">
        <v>1</v>
      </c>
      <c r="F210" s="3"/>
      <c r="I210" s="7"/>
    </row>
    <row r="211" spans="1:9" ht="30">
      <c r="A211" s="9"/>
      <c r="D211" s="9" t="s">
        <v>217</v>
      </c>
      <c r="E211" s="1">
        <v>1</v>
      </c>
      <c r="F211" s="3"/>
      <c r="I211" s="7"/>
    </row>
    <row r="212" spans="1:9">
      <c r="A212" s="9"/>
      <c r="D212" s="9"/>
    </row>
    <row r="213" spans="1:9">
      <c r="A213" s="8" t="s">
        <v>218</v>
      </c>
      <c r="B213" s="2">
        <v>8</v>
      </c>
      <c r="C213" s="2">
        <v>-100</v>
      </c>
      <c r="D213" s="8"/>
      <c r="E213" s="2"/>
      <c r="F213" s="2"/>
      <c r="G213" s="2"/>
      <c r="H213" s="6">
        <f>IF(OR($G$214="ERROR", $G$221="ERROR"), "ERROR", MAX($C213, $G$214+$G$221))</f>
        <v>0</v>
      </c>
      <c r="I213" s="7"/>
    </row>
    <row r="214" spans="1:9">
      <c r="A214" s="12" t="s">
        <v>219</v>
      </c>
      <c r="B214" s="2">
        <v>6</v>
      </c>
      <c r="C214" s="2">
        <v>-75</v>
      </c>
      <c r="D214" s="8"/>
      <c r="E214" s="2"/>
      <c r="F214" s="2"/>
      <c r="G214" s="6" cm="1">
        <f t="array" ref="G214">IF(COUNTIF($F215:$F220,"Y")&gt;$B214,"ERROR",MAX($C214,SUMPRODUCT($E215:$E220,--($F215:$F220="Y"))))</f>
        <v>0</v>
      </c>
      <c r="I214" s="7"/>
    </row>
    <row r="215" spans="1:9">
      <c r="A215" s="9"/>
      <c r="D215" s="9" t="s">
        <v>220</v>
      </c>
      <c r="E215" s="1">
        <v>-15</v>
      </c>
      <c r="F215" s="3"/>
      <c r="I215" s="7"/>
    </row>
    <row r="216" spans="1:9">
      <c r="A216" s="9"/>
      <c r="D216" s="9" t="s">
        <v>221</v>
      </c>
      <c r="E216" s="1">
        <v>-10</v>
      </c>
      <c r="F216" s="3"/>
      <c r="I216" s="7"/>
    </row>
    <row r="217" spans="1:9">
      <c r="A217" s="9"/>
      <c r="D217" s="9" t="s">
        <v>222</v>
      </c>
      <c r="E217" s="1">
        <v>-5</v>
      </c>
      <c r="F217" s="3"/>
      <c r="I217" s="7"/>
    </row>
    <row r="218" spans="1:9">
      <c r="A218" s="9"/>
      <c r="D218" s="9" t="s">
        <v>223</v>
      </c>
      <c r="E218" s="1">
        <v>-15</v>
      </c>
      <c r="F218" s="3"/>
      <c r="I218" s="7"/>
    </row>
    <row r="219" spans="1:9" ht="30">
      <c r="A219" s="9"/>
      <c r="D219" s="9" t="s">
        <v>224</v>
      </c>
      <c r="E219" s="1">
        <v>-15</v>
      </c>
      <c r="F219" s="3"/>
      <c r="I219" s="7"/>
    </row>
    <row r="220" spans="1:9" ht="30">
      <c r="A220" s="9"/>
      <c r="D220" s="9" t="s">
        <v>225</v>
      </c>
      <c r="E220" s="1">
        <v>-15</v>
      </c>
      <c r="F220" s="3"/>
      <c r="I220" s="7"/>
    </row>
    <row r="221" spans="1:9">
      <c r="A221" s="12" t="s">
        <v>226</v>
      </c>
      <c r="B221" s="2">
        <v>2</v>
      </c>
      <c r="C221" s="2">
        <v>-25</v>
      </c>
      <c r="D221" s="8"/>
      <c r="E221" s="2"/>
      <c r="F221" s="2"/>
      <c r="G221" s="6" cm="1">
        <f t="array" ref="G221">IF(COUNTIF($F222:$F223,"Y")&gt;$B221,"ERROR",MAX($C221,(SUMPRODUCT($E223:$E223,--($F223:$F223="Y"))-$F$222)))</f>
        <v>0</v>
      </c>
      <c r="I221" s="7"/>
    </row>
    <row r="222" spans="1:9">
      <c r="A222" s="9"/>
      <c r="D222" s="9" t="s">
        <v>227</v>
      </c>
      <c r="E222" s="1" t="s">
        <v>228</v>
      </c>
      <c r="F222" s="19"/>
      <c r="G222" s="1" t="s">
        <v>229</v>
      </c>
      <c r="I222" s="7"/>
    </row>
    <row r="223" spans="1:9">
      <c r="A223" s="9"/>
      <c r="D223" s="9" t="s">
        <v>230</v>
      </c>
      <c r="E223" s="1">
        <v>-15</v>
      </c>
      <c r="F223" s="3"/>
      <c r="I223" s="7"/>
    </row>
    <row r="224" spans="1:9">
      <c r="A224" s="9"/>
      <c r="D224" s="9"/>
    </row>
    <row r="225" spans="1:9">
      <c r="A225" s="8" t="s">
        <v>231</v>
      </c>
      <c r="B225" s="2"/>
      <c r="C225" s="2"/>
      <c r="D225" s="8"/>
      <c r="E225" s="2"/>
      <c r="F225" s="5" t="s">
        <v>232</v>
      </c>
      <c r="G225" s="5" t="s">
        <v>233</v>
      </c>
      <c r="H225" s="5" t="s">
        <v>234</v>
      </c>
      <c r="I225" s="5" t="s">
        <v>235</v>
      </c>
    </row>
    <row r="226" spans="1:9" ht="30">
      <c r="A226" s="10" t="s">
        <v>236</v>
      </c>
      <c r="D226" s="9"/>
      <c r="F226" s="6">
        <f>ROUND(0.65*MAX($G$6:$G$7),0)</f>
        <v>57</v>
      </c>
      <c r="G226" s="6" t="str">
        <f>IF(ISBLANK($D$5), "-", _xlfn.XLOOKUP($D$5, $F$6:$F$7, $G$6:$G$7, "ERROR", 0, 1))</f>
        <v>-</v>
      </c>
      <c r="H226" s="4" t="str">
        <f>IF(COUNTA($D$2, $D$5, $D$7)&lt;3, "-", IFERROR($H$10+$H$15+$H$18+$H$21+$H$25+$H$31+$H$40+$H$44+$H$62+$H$76+$H$87+$H$123+$H$127+$H$138+$H$164+$H$169+$H$173+$H$177+$H$188+$H$208+$H$213, "ERROR"))</f>
        <v>-</v>
      </c>
      <c r="I226" s="7" t="str">
        <f>IF(COUNTA($D$2, $D$5, $D$7)&lt;3, "-", IFERROR($I$10+$I$15+$I$18+$I$21+$I$25+$I$31+$I$40+$I$44+$I$62+$I$76+$I$87+$I$123+$I$127+$I$138+$I$164+$I$169+$I$173+$I$177+$I$188+$I$208+$I$213, "ERROR"))</f>
        <v>-</v>
      </c>
    </row>
    <row r="227" spans="1:9">
      <c r="D227" s="9"/>
    </row>
  </sheetData>
  <sheetProtection algorithmName="SHA-512" hashValue="t4HXNUnsc6T9Okf5dKCO29S/Ze1xorEKIoNUpmO6idK8MuQESHehSCkqxTDzxMBqqpaqRjWhQyJPluA17mj3CA==" saltValue="6opjvY3VoDHl/px6K5+MWw==" spinCount="100000" sheet="1" objects="1" scenarios="1"/>
  <conditionalFormatting sqref="F225:F226">
    <cfRule type="expression" dxfId="3" priority="1">
      <formula>OR(F225="ERROR", F225="TUM Error")</formula>
    </cfRule>
  </conditionalFormatting>
  <conditionalFormatting sqref="G10:I226">
    <cfRule type="expression" dxfId="2" priority="3">
      <formula>OR(G10="ERROR", G10="TUM Error")</formula>
    </cfRule>
  </conditionalFormatting>
  <dataValidations count="2">
    <dataValidation type="list" allowBlank="1" showInputMessage="1" showErrorMessage="1" sqref="D4" xr:uid="{08448FF1-7A1E-4573-BB84-4A2009318589}">
      <formula1>INDIRECT(LEFT($D$3, 3))</formula1>
    </dataValidation>
    <dataValidation type="whole" operator="greaterThanOrEqual" allowBlank="1" showInputMessage="1" showErrorMessage="1" sqref="F222" xr:uid="{1E05B18B-7F76-4A0A-BD1F-21526A82BECC}">
      <formula1>0</formula1>
    </dataValidation>
  </dataValidations>
  <pageMargins left="0.7" right="0.7" top="0.75" bottom="0.75" header="0.3" footer="0.3"/>
  <pageSetup scale="44" fitToHeight="0" orientation="portrait" r:id="rId1"/>
  <rowBreaks count="2" manualBreakCount="2">
    <brk id="86" max="16383" man="1"/>
    <brk id="163" max="16383" man="1"/>
  </row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68A652FB-F324-4919-B866-6DD3F64E34C8}">
          <x14:formula1>
            <xm:f>'Data Validation'!$A$2:$A$22</xm:f>
          </x14:formula1>
          <xm:sqref>D3</xm:sqref>
        </x14:dataValidation>
        <x14:dataValidation type="list" allowBlank="1" showInputMessage="1" showErrorMessage="1" xr:uid="{3BBE3ADA-25C2-415E-ABC2-CF7ACCFFEF45}">
          <x14:formula1>
            <xm:f>'Data Validation'!$J$2:$J$3</xm:f>
          </x14:formula1>
          <xm:sqref>D7</xm:sqref>
        </x14:dataValidation>
        <x14:dataValidation type="list" allowBlank="1" showInputMessage="1" showErrorMessage="1" xr:uid="{09ACB83E-D601-4760-B1A0-54253E099A28}">
          <x14:formula1>
            <xm:f>'Data Validation'!$F$2:$F$3</xm:f>
          </x14:formula1>
          <xm:sqref>D5</xm:sqref>
        </x14:dataValidation>
        <x14:dataValidation type="list" allowBlank="1" showInputMessage="1" showErrorMessage="1" xr:uid="{8E866CE3-0A12-48CE-A6D3-5D4886BCAF18}">
          <x14:formula1>
            <xm:f>'Data Validation'!$N$2:$N$3</xm:f>
          </x14:formula1>
          <xm:sqref>F11:F13 F16 F19 F22:F23 F26:F28 F33:F35 F37:F38 F41:F42 F45:F60 F63:F74 F77:F85 F124:F125 F128:F136 F140 F143:F146 F148:F149 F152:F154 F156 F158:F160 F162 F165:F167 F170:F171 F174:F175 F209:F211 G89:G108 F89:F96 F215:F220 F223 F113:F120 F179 F181:F186 F191 F193:F194 F197:F203 F205:F206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E718D-52B9-45B8-9B5C-482FF383F4C6}">
  <sheetPr>
    <pageSetUpPr fitToPage="1"/>
  </sheetPr>
  <dimension ref="A1:I227"/>
  <sheetViews>
    <sheetView workbookViewId="0">
      <pane ySplit="9" topLeftCell="A10" activePane="bottomLeft" state="frozen"/>
      <selection pane="bottomLeft" activeCell="D2" sqref="D2"/>
    </sheetView>
  </sheetViews>
  <sheetFormatPr defaultRowHeight="15"/>
  <cols>
    <col min="1" max="1" width="50.7109375" style="1" customWidth="1"/>
    <col min="2" max="2" width="13.28515625" style="1" customWidth="1"/>
    <col min="3" max="3" width="14.85546875" style="1" bestFit="1" customWidth="1"/>
    <col min="4" max="4" width="60.7109375" style="1" customWidth="1"/>
    <col min="5" max="5" width="11" style="1" bestFit="1" customWidth="1"/>
    <col min="6" max="7" width="15.7109375" style="1" customWidth="1"/>
    <col min="8" max="8" width="10.7109375" style="1" customWidth="1"/>
    <col min="9" max="9" width="13.140625" style="1" bestFit="1" customWidth="1"/>
    <col min="10" max="16" width="9.140625" style="1" customWidth="1"/>
    <col min="17" max="16384" width="9.140625" style="1"/>
  </cols>
  <sheetData>
    <row r="1" spans="1:9">
      <c r="A1" s="22" t="s">
        <v>239</v>
      </c>
    </row>
    <row r="2" spans="1:9" ht="30">
      <c r="A2" s="10" t="s">
        <v>240</v>
      </c>
      <c r="C2" s="2" t="s">
        <v>2</v>
      </c>
      <c r="D2" s="23"/>
    </row>
    <row r="3" spans="1:9">
      <c r="A3" s="16" t="s">
        <v>3</v>
      </c>
      <c r="C3" s="1" t="s">
        <v>4</v>
      </c>
      <c r="D3" s="24"/>
    </row>
    <row r="4" spans="1:9">
      <c r="C4" s="1" t="s">
        <v>5</v>
      </c>
      <c r="D4" s="24"/>
    </row>
    <row r="5" spans="1:9">
      <c r="C5" s="2" t="s">
        <v>6</v>
      </c>
      <c r="D5" s="23"/>
      <c r="G5" s="1" t="s">
        <v>7</v>
      </c>
    </row>
    <row r="6" spans="1:9">
      <c r="F6" s="1" t="s">
        <v>8</v>
      </c>
      <c r="G6" s="1">
        <v>98</v>
      </c>
    </row>
    <row r="7" spans="1:9">
      <c r="C7" s="2" t="s">
        <v>241</v>
      </c>
      <c r="D7" s="23"/>
      <c r="F7" s="1" t="s">
        <v>10</v>
      </c>
      <c r="G7" s="1">
        <v>92</v>
      </c>
    </row>
    <row r="9" spans="1:9">
      <c r="A9" s="18" t="s">
        <v>11</v>
      </c>
      <c r="B9" s="18" t="s">
        <v>12</v>
      </c>
      <c r="C9" s="18" t="s">
        <v>13</v>
      </c>
      <c r="D9" s="18" t="s">
        <v>14</v>
      </c>
      <c r="E9" s="18" t="s">
        <v>15</v>
      </c>
      <c r="F9" s="18" t="s">
        <v>16</v>
      </c>
      <c r="G9" s="18" t="s">
        <v>17</v>
      </c>
      <c r="H9" s="18" t="s">
        <v>18</v>
      </c>
      <c r="I9" s="18" t="s">
        <v>19</v>
      </c>
    </row>
    <row r="10" spans="1:9">
      <c r="A10" s="8" t="s">
        <v>20</v>
      </c>
      <c r="B10" s="2">
        <v>1</v>
      </c>
      <c r="C10" s="2">
        <v>20</v>
      </c>
      <c r="D10" s="8"/>
      <c r="E10" s="2"/>
      <c r="F10" s="2"/>
      <c r="G10" s="2"/>
      <c r="H10" s="6" cm="1">
        <f t="array" ref="H10">IF(COUNTIF($F11:$F13,"Y")&gt;$B10,"ERROR",IF(OR(AND($D$5="Non-TUM", $F$12="Y"), AND($D$5="TUM", $F$11="Y")), "TUM Error", MIN($C10,SUMPRODUCT($E11:$E13,--($F11:$F13="Y")))))</f>
        <v>0</v>
      </c>
      <c r="I10" s="7"/>
    </row>
    <row r="11" spans="1:9">
      <c r="A11" s="9"/>
      <c r="D11" s="9" t="s">
        <v>21</v>
      </c>
      <c r="E11" s="1">
        <v>20</v>
      </c>
      <c r="F11" s="3"/>
      <c r="I11" s="7"/>
    </row>
    <row r="12" spans="1:9">
      <c r="A12" s="9"/>
      <c r="D12" s="9" t="s">
        <v>22</v>
      </c>
      <c r="E12" s="1">
        <v>15</v>
      </c>
      <c r="F12" s="3"/>
      <c r="I12" s="7"/>
    </row>
    <row r="13" spans="1:9">
      <c r="A13" s="9"/>
      <c r="D13" s="9" t="s">
        <v>23</v>
      </c>
      <c r="E13" s="1">
        <v>10</v>
      </c>
      <c r="F13" s="3"/>
      <c r="I13" s="7"/>
    </row>
    <row r="14" spans="1:9">
      <c r="A14" s="9"/>
      <c r="D14" s="9"/>
    </row>
    <row r="15" spans="1:9">
      <c r="A15" s="8" t="s">
        <v>24</v>
      </c>
      <c r="B15" s="2">
        <v>1</v>
      </c>
      <c r="C15" s="2">
        <v>2</v>
      </c>
      <c r="D15" s="8"/>
      <c r="E15" s="2"/>
      <c r="F15" s="2"/>
      <c r="G15" s="2"/>
      <c r="H15" s="6" cm="1">
        <f t="array" ref="H15">IF(COUNTIF($F16:$F16,"Y")&gt;$B15,"ERROR",MIN($C15,SUMPRODUCT($E16:$E16,--($F16:$F16="Y"))))</f>
        <v>0</v>
      </c>
      <c r="I15" s="7"/>
    </row>
    <row r="16" spans="1:9">
      <c r="A16" s="9"/>
      <c r="D16" s="9" t="s">
        <v>25</v>
      </c>
      <c r="E16" s="1">
        <v>2</v>
      </c>
      <c r="F16" s="3"/>
      <c r="I16" s="7"/>
    </row>
    <row r="17" spans="1:9">
      <c r="A17" s="9"/>
      <c r="D17" s="9"/>
    </row>
    <row r="18" spans="1:9" hidden="1">
      <c r="A18" s="8" t="s">
        <v>26</v>
      </c>
      <c r="B18" s="2">
        <v>0</v>
      </c>
      <c r="C18" s="2">
        <v>0</v>
      </c>
      <c r="D18" s="8"/>
      <c r="E18" s="2"/>
      <c r="F18" s="2"/>
      <c r="G18" s="2"/>
      <c r="H18" s="6" cm="1">
        <f t="array" ref="H18">IF(COUNTIF($F19:$F19,"Y")&gt;$B18,"ERROR",MIN($C18,SUMPRODUCT($E19:$E19,--($F19:$F19="Y"))))</f>
        <v>0</v>
      </c>
      <c r="I18" s="7"/>
    </row>
    <row r="19" spans="1:9" ht="30" hidden="1">
      <c r="A19" s="9"/>
      <c r="D19" s="9" t="s">
        <v>27</v>
      </c>
      <c r="E19" s="1">
        <v>5</v>
      </c>
      <c r="F19" s="3"/>
      <c r="I19" s="7"/>
    </row>
    <row r="20" spans="1:9" hidden="1">
      <c r="A20" s="9"/>
      <c r="D20" s="9"/>
    </row>
    <row r="21" spans="1:9">
      <c r="A21" s="8" t="s">
        <v>28</v>
      </c>
      <c r="B21" s="2">
        <v>1</v>
      </c>
      <c r="C21" s="2">
        <v>5</v>
      </c>
      <c r="D21" s="8"/>
      <c r="E21" s="2"/>
      <c r="F21" s="2"/>
      <c r="G21" s="2"/>
      <c r="H21" s="6" cm="1">
        <f t="array" ref="H21">IF(COUNTIF($F22:$F23,"Y")&gt;$B21,"ERROR",MIN($C21,SUMPRODUCT($E22:$E23,--($F22:$F23="Y"))))</f>
        <v>0</v>
      </c>
      <c r="I21" s="7"/>
    </row>
    <row r="22" spans="1:9">
      <c r="A22" s="9"/>
      <c r="D22" s="9" t="s">
        <v>29</v>
      </c>
      <c r="E22" s="1">
        <v>5</v>
      </c>
      <c r="F22" s="3"/>
      <c r="I22" s="7"/>
    </row>
    <row r="23" spans="1:9">
      <c r="A23" s="9"/>
      <c r="D23" s="9" t="s">
        <v>30</v>
      </c>
      <c r="E23" s="1">
        <v>3</v>
      </c>
      <c r="F23" s="3"/>
      <c r="I23" s="7"/>
    </row>
    <row r="24" spans="1:9">
      <c r="A24" s="9"/>
      <c r="D24" s="9"/>
    </row>
    <row r="25" spans="1:9" hidden="1">
      <c r="A25" s="8" t="s">
        <v>31</v>
      </c>
      <c r="B25" s="2">
        <v>0</v>
      </c>
      <c r="C25" s="2">
        <v>0</v>
      </c>
      <c r="D25" s="8"/>
      <c r="E25" s="2"/>
      <c r="F25" s="2"/>
      <c r="G25" s="2"/>
      <c r="H25" s="6" cm="1">
        <f t="array" ref="H25">IF(COUNTIF($F26:$F28,"Y")&gt;$B25,"ERROR",MIN($C25,SUMPRODUCT($E26:$E28,--($F26:$F28="Y"),--($D26:$D28&lt;&gt;""))))</f>
        <v>0</v>
      </c>
      <c r="I25" s="7"/>
    </row>
    <row r="26" spans="1:9" hidden="1">
      <c r="A26" s="10" t="s">
        <v>32</v>
      </c>
      <c r="B26" s="1" t="s">
        <v>33</v>
      </c>
      <c r="D26" s="11"/>
      <c r="E26" s="1">
        <v>2</v>
      </c>
      <c r="F26" s="3"/>
      <c r="I26" s="7"/>
    </row>
    <row r="27" spans="1:9" hidden="1">
      <c r="A27" s="10" t="s">
        <v>34</v>
      </c>
      <c r="B27" s="1" t="s">
        <v>35</v>
      </c>
      <c r="D27" s="11"/>
      <c r="E27" s="1">
        <v>2</v>
      </c>
      <c r="F27" s="3"/>
      <c r="I27" s="7"/>
    </row>
    <row r="28" spans="1:9" hidden="1">
      <c r="A28" s="9"/>
      <c r="B28" s="1" t="s">
        <v>36</v>
      </c>
      <c r="D28" s="11"/>
      <c r="E28" s="1">
        <v>2</v>
      </c>
      <c r="F28" s="3"/>
      <c r="I28" s="7"/>
    </row>
    <row r="29" spans="1:9" hidden="1">
      <c r="A29" s="10" t="s">
        <v>37</v>
      </c>
      <c r="B29" s="1" t="s">
        <v>38</v>
      </c>
      <c r="D29" s="11"/>
    </row>
    <row r="30" spans="1:9" hidden="1">
      <c r="A30" s="9"/>
      <c r="D30" s="9"/>
    </row>
    <row r="31" spans="1:9">
      <c r="A31" s="8" t="s">
        <v>39</v>
      </c>
      <c r="B31" s="2">
        <v>2</v>
      </c>
      <c r="C31" s="2">
        <v>5</v>
      </c>
      <c r="D31" s="8"/>
      <c r="E31" s="2"/>
      <c r="F31" s="2"/>
      <c r="G31" s="2"/>
      <c r="H31" s="6">
        <f>IF(OR($G$32="ERROR", $G$36="ERROR"), "ERROR", MIN($C31, $G$32+$G$36))</f>
        <v>0</v>
      </c>
      <c r="I31" s="7"/>
    </row>
    <row r="32" spans="1:9">
      <c r="A32" s="12" t="s">
        <v>40</v>
      </c>
      <c r="B32" s="2">
        <v>1</v>
      </c>
      <c r="C32" s="2">
        <v>5</v>
      </c>
      <c r="D32" s="8"/>
      <c r="E32" s="2"/>
      <c r="F32" s="2"/>
      <c r="G32" s="6" cm="1">
        <f t="array" ref="G32">IF(COUNTIF($F33:$F35,"Y")&gt;$B32,"ERROR",MIN($C32,SUMPRODUCT($E33:$E35,--($F33:$F35="Y"))))</f>
        <v>0</v>
      </c>
      <c r="I32" s="7"/>
    </row>
    <row r="33" spans="1:9">
      <c r="A33" s="9"/>
      <c r="D33" s="9" t="s">
        <v>41</v>
      </c>
      <c r="E33" s="1">
        <v>5</v>
      </c>
      <c r="F33" s="3"/>
      <c r="I33" s="7"/>
    </row>
    <row r="34" spans="1:9">
      <c r="A34" s="9"/>
      <c r="D34" s="9" t="s">
        <v>42</v>
      </c>
      <c r="E34" s="1">
        <v>3</v>
      </c>
      <c r="F34" s="3"/>
      <c r="I34" s="7"/>
    </row>
    <row r="35" spans="1:9">
      <c r="A35" s="9"/>
      <c r="D35" s="9" t="s">
        <v>43</v>
      </c>
      <c r="E35" s="1">
        <v>1</v>
      </c>
      <c r="F35" s="3"/>
      <c r="I35" s="7"/>
    </row>
    <row r="36" spans="1:9">
      <c r="A36" s="12" t="s">
        <v>44</v>
      </c>
      <c r="B36" s="2">
        <v>1</v>
      </c>
      <c r="C36" s="2">
        <v>5</v>
      </c>
      <c r="D36" s="8"/>
      <c r="E36" s="2"/>
      <c r="F36" s="2"/>
      <c r="G36" s="6" cm="1">
        <f t="array" ref="G36">IF(COUNTIF($F37:$F38,"Y")&gt;$B36,"ERROR",MIN($C36,SUMPRODUCT($E37:$E38,--($F37:$F38="Y"))))</f>
        <v>0</v>
      </c>
      <c r="I36" s="7"/>
    </row>
    <row r="37" spans="1:9">
      <c r="A37" s="9"/>
      <c r="D37" s="9" t="s">
        <v>45</v>
      </c>
      <c r="E37" s="1">
        <v>5</v>
      </c>
      <c r="F37" s="3"/>
      <c r="I37" s="7"/>
    </row>
    <row r="38" spans="1:9">
      <c r="A38" s="9"/>
      <c r="D38" s="9" t="s">
        <v>46</v>
      </c>
      <c r="E38" s="1">
        <v>3</v>
      </c>
      <c r="F38" s="3"/>
      <c r="I38" s="7"/>
    </row>
    <row r="39" spans="1:9">
      <c r="A39" s="9"/>
      <c r="D39" s="9"/>
    </row>
    <row r="40" spans="1:9">
      <c r="A40" s="8" t="s">
        <v>47</v>
      </c>
      <c r="B40" s="2">
        <v>1</v>
      </c>
      <c r="C40" s="2">
        <v>2</v>
      </c>
      <c r="D40" s="8"/>
      <c r="E40" s="2"/>
      <c r="F40" s="2"/>
      <c r="G40" s="2"/>
      <c r="H40" s="6" cm="1">
        <f t="array" ref="H40">IF(COUNTIF($F41:$F42,"Y")&gt;$B40,"ERROR",MIN($C40,SUMPRODUCT($E41:$E42,--($F41:$F42="Y"),--($D41:$D42&lt;&gt;""))))</f>
        <v>0</v>
      </c>
      <c r="I40" s="7"/>
    </row>
    <row r="41" spans="1:9">
      <c r="A41" s="9"/>
      <c r="D41" s="9" t="s">
        <v>48</v>
      </c>
      <c r="E41" s="1">
        <v>2</v>
      </c>
      <c r="F41" s="3"/>
      <c r="I41" s="7"/>
    </row>
    <row r="42" spans="1:9">
      <c r="A42" s="10" t="s">
        <v>49</v>
      </c>
      <c r="B42" s="1" t="s">
        <v>50</v>
      </c>
      <c r="D42" s="11"/>
      <c r="E42" s="1">
        <v>2</v>
      </c>
      <c r="F42" s="3"/>
      <c r="I42" s="7"/>
    </row>
    <row r="43" spans="1:9">
      <c r="A43" s="9"/>
      <c r="D43" s="9"/>
    </row>
    <row r="44" spans="1:9">
      <c r="A44" s="8" t="s">
        <v>51</v>
      </c>
      <c r="B44" s="2">
        <v>15</v>
      </c>
      <c r="C44" s="2">
        <v>6</v>
      </c>
      <c r="D44" s="8"/>
      <c r="E44" s="2"/>
      <c r="F44" s="2"/>
      <c r="G44" s="2"/>
      <c r="H44" s="6" cm="1">
        <f t="array" ref="H44">IF(COUNTIF($F45:$F60,"Y")&gt;$B44,"ERROR",MIN($C44,SUMPRODUCT($E45:$E60,--($F45:$F60="Y"),--($D45:$D60&lt;&gt;""))))</f>
        <v>0</v>
      </c>
      <c r="I44" s="7"/>
    </row>
    <row r="45" spans="1:9">
      <c r="A45" s="9"/>
      <c r="D45" s="9" t="s">
        <v>52</v>
      </c>
      <c r="E45" s="1">
        <v>2</v>
      </c>
      <c r="F45" s="3"/>
      <c r="I45" s="7"/>
    </row>
    <row r="46" spans="1:9">
      <c r="A46" s="9"/>
      <c r="D46" s="9" t="s">
        <v>53</v>
      </c>
      <c r="E46" s="1">
        <v>2</v>
      </c>
      <c r="F46" s="3"/>
      <c r="I46" s="7"/>
    </row>
    <row r="47" spans="1:9">
      <c r="A47" s="9"/>
      <c r="D47" s="9" t="s">
        <v>54</v>
      </c>
      <c r="E47" s="1">
        <v>2</v>
      </c>
      <c r="F47" s="3"/>
      <c r="I47" s="7"/>
    </row>
    <row r="48" spans="1:9">
      <c r="A48" s="9"/>
      <c r="D48" s="9" t="s">
        <v>55</v>
      </c>
      <c r="E48" s="1">
        <v>2</v>
      </c>
      <c r="F48" s="3"/>
      <c r="I48" s="7"/>
    </row>
    <row r="49" spans="1:9">
      <c r="A49" s="9"/>
      <c r="D49" s="9" t="s">
        <v>56</v>
      </c>
      <c r="E49" s="1">
        <v>2</v>
      </c>
      <c r="F49" s="3"/>
      <c r="I49" s="7"/>
    </row>
    <row r="50" spans="1:9">
      <c r="A50" s="9"/>
      <c r="D50" s="9" t="s">
        <v>57</v>
      </c>
      <c r="E50" s="1">
        <v>2</v>
      </c>
      <c r="F50" s="3"/>
      <c r="I50" s="7"/>
    </row>
    <row r="51" spans="1:9">
      <c r="A51" s="9"/>
      <c r="D51" s="9" t="s">
        <v>58</v>
      </c>
      <c r="E51" s="1">
        <v>2</v>
      </c>
      <c r="F51" s="3"/>
      <c r="I51" s="7"/>
    </row>
    <row r="52" spans="1:9">
      <c r="A52" s="9"/>
      <c r="D52" s="9" t="s">
        <v>59</v>
      </c>
      <c r="E52" s="1">
        <v>2</v>
      </c>
      <c r="F52" s="3"/>
      <c r="I52" s="7"/>
    </row>
    <row r="53" spans="1:9">
      <c r="A53" s="9"/>
      <c r="D53" s="9" t="s">
        <v>60</v>
      </c>
      <c r="E53" s="1">
        <v>2</v>
      </c>
      <c r="F53" s="3"/>
      <c r="I53" s="7"/>
    </row>
    <row r="54" spans="1:9" ht="30">
      <c r="A54" s="9"/>
      <c r="D54" s="34" t="s">
        <v>61</v>
      </c>
      <c r="E54" s="1">
        <v>0</v>
      </c>
      <c r="F54" s="3"/>
      <c r="I54" s="7"/>
    </row>
    <row r="55" spans="1:9">
      <c r="A55" s="9"/>
      <c r="D55" s="9" t="s">
        <v>62</v>
      </c>
      <c r="E55" s="1">
        <v>2</v>
      </c>
      <c r="F55" s="3"/>
      <c r="I55" s="7"/>
    </row>
    <row r="56" spans="1:9">
      <c r="A56" s="9"/>
      <c r="D56" s="9" t="s">
        <v>63</v>
      </c>
      <c r="E56" s="1">
        <v>2</v>
      </c>
      <c r="F56" s="3"/>
      <c r="I56" s="7"/>
    </row>
    <row r="57" spans="1:9">
      <c r="A57" s="9"/>
      <c r="D57" s="9" t="s">
        <v>64</v>
      </c>
      <c r="E57" s="1">
        <v>2</v>
      </c>
      <c r="F57" s="3"/>
      <c r="I57" s="7"/>
    </row>
    <row r="58" spans="1:9">
      <c r="A58" s="10" t="s">
        <v>65</v>
      </c>
      <c r="B58" s="1" t="s">
        <v>66</v>
      </c>
      <c r="D58" s="11"/>
      <c r="E58" s="1">
        <v>2</v>
      </c>
      <c r="F58" s="3"/>
      <c r="I58" s="7"/>
    </row>
    <row r="59" spans="1:9">
      <c r="A59" s="10" t="s">
        <v>34</v>
      </c>
      <c r="B59" s="1" t="s">
        <v>67</v>
      </c>
      <c r="D59" s="11"/>
      <c r="E59" s="1">
        <v>2</v>
      </c>
      <c r="F59" s="3"/>
      <c r="I59" s="7"/>
    </row>
    <row r="60" spans="1:9">
      <c r="A60" s="9"/>
      <c r="B60" s="1" t="s">
        <v>68</v>
      </c>
      <c r="D60" s="11"/>
      <c r="E60" s="1">
        <v>2</v>
      </c>
      <c r="F60" s="3"/>
      <c r="I60" s="7"/>
    </row>
    <row r="61" spans="1:9">
      <c r="A61" s="9"/>
      <c r="D61" s="9"/>
    </row>
    <row r="62" spans="1:9">
      <c r="A62" s="8" t="s">
        <v>69</v>
      </c>
      <c r="B62" s="2">
        <v>11</v>
      </c>
      <c r="C62" s="2">
        <v>4</v>
      </c>
      <c r="D62" s="8"/>
      <c r="E62" s="2"/>
      <c r="F62" s="2"/>
      <c r="G62" s="2"/>
      <c r="H62" s="6" cm="1">
        <f t="array" ref="H62">IF(COUNTIF($F63:$F74,"Y")&gt;$B62,"ERROR",IF(AND($D$5="Non-TUM", $F$72="Y"), "Non-TUM", MIN($C62,SUMPRODUCT($E63:$E74,--($F63:$F74="Y"),--($D63:$D74&lt;&gt;"")))))</f>
        <v>0</v>
      </c>
      <c r="I62" s="7"/>
    </row>
    <row r="63" spans="1:9">
      <c r="A63" s="9"/>
      <c r="D63" s="34" t="s">
        <v>70</v>
      </c>
      <c r="E63" s="1">
        <v>0</v>
      </c>
      <c r="F63" s="3"/>
      <c r="I63" s="7"/>
    </row>
    <row r="64" spans="1:9">
      <c r="A64" s="9"/>
      <c r="D64" s="9" t="s">
        <v>71</v>
      </c>
      <c r="E64" s="1">
        <v>2</v>
      </c>
      <c r="F64" s="3"/>
      <c r="I64" s="7"/>
    </row>
    <row r="65" spans="1:9">
      <c r="A65" s="9"/>
      <c r="D65" s="9" t="s">
        <v>72</v>
      </c>
      <c r="E65" s="1">
        <v>2</v>
      </c>
      <c r="F65" s="3"/>
      <c r="I65" s="7"/>
    </row>
    <row r="66" spans="1:9">
      <c r="A66" s="9"/>
      <c r="D66" s="9" t="s">
        <v>73</v>
      </c>
      <c r="E66" s="1">
        <v>2</v>
      </c>
      <c r="F66" s="3"/>
      <c r="I66" s="7"/>
    </row>
    <row r="67" spans="1:9">
      <c r="A67" s="9"/>
      <c r="D67" s="9" t="s">
        <v>74</v>
      </c>
      <c r="E67" s="1">
        <v>2</v>
      </c>
      <c r="F67" s="3"/>
      <c r="I67" s="7"/>
    </row>
    <row r="68" spans="1:9">
      <c r="A68" s="9"/>
      <c r="D68" s="9" t="s">
        <v>75</v>
      </c>
      <c r="E68" s="1">
        <v>2</v>
      </c>
      <c r="F68" s="3"/>
      <c r="I68" s="7"/>
    </row>
    <row r="69" spans="1:9">
      <c r="A69" s="9"/>
      <c r="D69" s="9" t="s">
        <v>76</v>
      </c>
      <c r="E69" s="1">
        <v>2</v>
      </c>
      <c r="F69" s="3"/>
      <c r="I69" s="7"/>
    </row>
    <row r="70" spans="1:9">
      <c r="A70" s="9"/>
      <c r="D70" s="9" t="s">
        <v>77</v>
      </c>
      <c r="E70" s="1">
        <v>2</v>
      </c>
      <c r="F70" s="3"/>
      <c r="I70" s="7"/>
    </row>
    <row r="71" spans="1:9">
      <c r="A71" s="9"/>
      <c r="D71" s="9" t="s">
        <v>78</v>
      </c>
      <c r="E71" s="1">
        <v>2</v>
      </c>
      <c r="F71" s="3"/>
      <c r="I71" s="7"/>
    </row>
    <row r="72" spans="1:9">
      <c r="A72" s="9"/>
      <c r="D72" s="9" t="s">
        <v>79</v>
      </c>
      <c r="E72" s="1">
        <v>2</v>
      </c>
      <c r="F72" s="3"/>
      <c r="I72" s="7"/>
    </row>
    <row r="73" spans="1:9">
      <c r="A73" s="10" t="s">
        <v>65</v>
      </c>
      <c r="B73" s="1" t="s">
        <v>80</v>
      </c>
      <c r="D73" s="11"/>
      <c r="E73" s="1">
        <v>2</v>
      </c>
      <c r="F73" s="3"/>
      <c r="I73" s="7"/>
    </row>
    <row r="74" spans="1:9">
      <c r="A74" s="10" t="s">
        <v>34</v>
      </c>
      <c r="B74" s="1" t="s">
        <v>81</v>
      </c>
      <c r="D74" s="11"/>
      <c r="E74" s="1">
        <v>2</v>
      </c>
      <c r="F74" s="3"/>
      <c r="I74" s="7"/>
    </row>
    <row r="75" spans="1:9">
      <c r="A75" s="9"/>
      <c r="D75" s="9"/>
    </row>
    <row r="76" spans="1:9">
      <c r="A76" s="8" t="s">
        <v>82</v>
      </c>
      <c r="B76" s="2">
        <v>9</v>
      </c>
      <c r="C76" s="2">
        <v>2</v>
      </c>
      <c r="D76" s="8"/>
      <c r="E76" s="2"/>
      <c r="F76" s="2"/>
      <c r="G76" s="2"/>
      <c r="H76" s="6" cm="1">
        <f t="array" ref="H76">IF(COUNTIF($F77:$F85,"Y")&gt;$B76,"ERROR",MIN($C76,SUMPRODUCT($E77:$E85,--($F77:$F85="Y"),--($D77:$D85&lt;&gt;""))))</f>
        <v>0</v>
      </c>
      <c r="I76" s="7"/>
    </row>
    <row r="77" spans="1:9">
      <c r="A77" s="9"/>
      <c r="D77" s="9" t="s">
        <v>83</v>
      </c>
      <c r="E77" s="1">
        <v>2</v>
      </c>
      <c r="F77" s="3"/>
      <c r="I77" s="7"/>
    </row>
    <row r="78" spans="1:9">
      <c r="A78" s="9"/>
      <c r="D78" s="9" t="s">
        <v>84</v>
      </c>
      <c r="E78" s="1">
        <v>2</v>
      </c>
      <c r="F78" s="3"/>
      <c r="I78" s="7"/>
    </row>
    <row r="79" spans="1:9">
      <c r="A79" s="9"/>
      <c r="D79" s="9" t="s">
        <v>85</v>
      </c>
      <c r="E79" s="1">
        <v>2</v>
      </c>
      <c r="F79" s="3"/>
      <c r="I79" s="7"/>
    </row>
    <row r="80" spans="1:9" ht="30">
      <c r="A80" s="9"/>
      <c r="D80" s="9" t="s">
        <v>86</v>
      </c>
      <c r="E80" s="1">
        <v>2</v>
      </c>
      <c r="F80" s="3"/>
      <c r="I80" s="7"/>
    </row>
    <row r="81" spans="1:9">
      <c r="A81" s="9"/>
      <c r="D81" s="9" t="s">
        <v>87</v>
      </c>
      <c r="E81" s="1">
        <v>2</v>
      </c>
      <c r="F81" s="3"/>
      <c r="I81" s="7"/>
    </row>
    <row r="82" spans="1:9" ht="30">
      <c r="A82" s="9"/>
      <c r="D82" s="9" t="s">
        <v>88</v>
      </c>
      <c r="E82" s="1">
        <v>2</v>
      </c>
      <c r="F82" s="3"/>
      <c r="I82" s="7"/>
    </row>
    <row r="83" spans="1:9" ht="30">
      <c r="A83" s="9"/>
      <c r="D83" s="9" t="s">
        <v>89</v>
      </c>
      <c r="E83" s="1">
        <v>2</v>
      </c>
      <c r="F83" s="3"/>
      <c r="I83" s="7"/>
    </row>
    <row r="84" spans="1:9" ht="30">
      <c r="A84" s="10" t="s">
        <v>90</v>
      </c>
      <c r="D84" s="9" t="s">
        <v>91</v>
      </c>
      <c r="E84" s="1">
        <v>2</v>
      </c>
      <c r="F84" s="3"/>
      <c r="I84" s="7"/>
    </row>
    <row r="85" spans="1:9">
      <c r="A85" s="10" t="s">
        <v>92</v>
      </c>
      <c r="B85" s="1" t="s">
        <v>93</v>
      </c>
      <c r="D85" s="11"/>
      <c r="E85" s="1">
        <v>2</v>
      </c>
      <c r="F85" s="3"/>
      <c r="I85" s="7"/>
    </row>
    <row r="86" spans="1:9">
      <c r="A86" s="9"/>
      <c r="D86" s="9"/>
    </row>
    <row r="87" spans="1:9">
      <c r="A87" s="8" t="s">
        <v>94</v>
      </c>
      <c r="B87" s="2">
        <v>26</v>
      </c>
      <c r="C87" s="2">
        <v>6</v>
      </c>
      <c r="D87" s="8" t="s">
        <v>95</v>
      </c>
      <c r="E87" s="2"/>
      <c r="F87" s="2"/>
      <c r="G87" s="2"/>
      <c r="H87" s="6">
        <f>IF(OR($G$110="ERROR", $G$121="ERROR"), "ERROR", MIN($C87, $G$110+$G$121))</f>
        <v>0</v>
      </c>
      <c r="I87" s="7"/>
    </row>
    <row r="88" spans="1:9">
      <c r="A88" s="12" t="s">
        <v>96</v>
      </c>
      <c r="B88" s="2">
        <v>18</v>
      </c>
      <c r="C88" s="2">
        <v>6</v>
      </c>
      <c r="D88" s="9"/>
      <c r="F88" s="2" t="s">
        <v>97</v>
      </c>
      <c r="G88" s="2" t="s">
        <v>125</v>
      </c>
    </row>
    <row r="89" spans="1:9">
      <c r="A89" s="9"/>
      <c r="D89" s="9" t="s">
        <v>99</v>
      </c>
      <c r="E89" s="1" t="s">
        <v>100</v>
      </c>
      <c r="F89" s="3"/>
      <c r="G89" s="3"/>
      <c r="I89" s="7"/>
    </row>
    <row r="90" spans="1:9">
      <c r="A90" s="13" t="s">
        <v>101</v>
      </c>
      <c r="D90" s="9" t="s">
        <v>102</v>
      </c>
      <c r="E90" s="1" t="s">
        <v>100</v>
      </c>
      <c r="F90" s="3"/>
      <c r="G90" s="3"/>
      <c r="I90" s="7"/>
    </row>
    <row r="91" spans="1:9">
      <c r="A91" s="9"/>
      <c r="D91" s="9" t="s">
        <v>103</v>
      </c>
      <c r="E91" s="1" t="s">
        <v>100</v>
      </c>
      <c r="F91" s="3"/>
      <c r="G91" s="3"/>
      <c r="I91" s="7"/>
    </row>
    <row r="92" spans="1:9">
      <c r="A92" s="9"/>
      <c r="D92" s="34" t="s">
        <v>104</v>
      </c>
      <c r="E92" s="1">
        <v>0</v>
      </c>
      <c r="F92" s="3"/>
      <c r="G92" s="3"/>
      <c r="I92" s="7"/>
    </row>
    <row r="93" spans="1:9">
      <c r="A93" s="9"/>
      <c r="D93" s="9" t="s">
        <v>105</v>
      </c>
      <c r="E93" s="1" t="s">
        <v>100</v>
      </c>
      <c r="F93" s="3"/>
      <c r="G93" s="3"/>
      <c r="I93" s="7"/>
    </row>
    <row r="94" spans="1:9">
      <c r="A94" s="9"/>
      <c r="D94" s="9" t="s">
        <v>106</v>
      </c>
      <c r="E94" s="1" t="s">
        <v>100</v>
      </c>
      <c r="F94" s="3"/>
      <c r="G94" s="3"/>
      <c r="I94" s="7"/>
    </row>
    <row r="95" spans="1:9">
      <c r="A95" s="9"/>
      <c r="D95" s="9" t="s">
        <v>107</v>
      </c>
      <c r="E95" s="1" t="s">
        <v>100</v>
      </c>
      <c r="F95" s="3"/>
      <c r="G95" s="3"/>
      <c r="I95" s="7"/>
    </row>
    <row r="96" spans="1:9" ht="30">
      <c r="A96" s="9"/>
      <c r="D96" s="29" t="s">
        <v>108</v>
      </c>
      <c r="E96" s="1" t="s">
        <v>100</v>
      </c>
      <c r="F96" s="3"/>
      <c r="G96" s="3"/>
      <c r="I96" s="7"/>
    </row>
    <row r="97" spans="1:9">
      <c r="A97" s="9"/>
      <c r="D97" s="9" t="s">
        <v>109</v>
      </c>
      <c r="E97" s="1">
        <v>1</v>
      </c>
      <c r="G97" s="3"/>
      <c r="I97" s="7"/>
    </row>
    <row r="98" spans="1:9">
      <c r="A98" s="9"/>
      <c r="D98" s="9" t="s">
        <v>110</v>
      </c>
      <c r="E98" s="1">
        <v>1</v>
      </c>
      <c r="G98" s="3"/>
      <c r="I98" s="7"/>
    </row>
    <row r="99" spans="1:9">
      <c r="A99" s="9"/>
      <c r="D99" s="9" t="s">
        <v>111</v>
      </c>
      <c r="E99" s="1">
        <v>1</v>
      </c>
      <c r="G99" s="3"/>
      <c r="I99" s="7"/>
    </row>
    <row r="100" spans="1:9">
      <c r="A100" s="9"/>
      <c r="D100" s="9" t="s">
        <v>112</v>
      </c>
      <c r="E100" s="1">
        <v>1</v>
      </c>
      <c r="G100" s="3"/>
      <c r="I100" s="7"/>
    </row>
    <row r="101" spans="1:9" ht="30">
      <c r="A101" s="9"/>
      <c r="D101" s="9" t="s">
        <v>113</v>
      </c>
      <c r="E101" s="1">
        <v>1</v>
      </c>
      <c r="G101" s="3"/>
      <c r="I101" s="7"/>
    </row>
    <row r="102" spans="1:9">
      <c r="A102" s="9"/>
      <c r="D102" s="9" t="s">
        <v>114</v>
      </c>
      <c r="E102" s="1">
        <v>1</v>
      </c>
      <c r="G102" s="3"/>
      <c r="I102" s="7"/>
    </row>
    <row r="103" spans="1:9">
      <c r="A103" s="9"/>
      <c r="D103" s="34" t="s">
        <v>115</v>
      </c>
      <c r="E103" s="1">
        <v>0</v>
      </c>
      <c r="G103" s="3"/>
      <c r="I103" s="7"/>
    </row>
    <row r="104" spans="1:9">
      <c r="A104" s="9"/>
      <c r="D104" s="9" t="s">
        <v>116</v>
      </c>
      <c r="E104" s="1">
        <v>1</v>
      </c>
      <c r="G104" s="3"/>
      <c r="I104" s="7"/>
    </row>
    <row r="105" spans="1:9">
      <c r="A105" s="9"/>
      <c r="D105" s="9" t="s">
        <v>117</v>
      </c>
      <c r="E105" s="1">
        <v>1</v>
      </c>
      <c r="G105" s="3"/>
      <c r="I105" s="7"/>
    </row>
    <row r="106" spans="1:9">
      <c r="A106" s="9"/>
      <c r="D106" s="9" t="s">
        <v>118</v>
      </c>
      <c r="E106" s="1">
        <v>1</v>
      </c>
      <c r="G106" s="3"/>
      <c r="I106" s="7"/>
    </row>
    <row r="107" spans="1:9">
      <c r="A107" s="9"/>
      <c r="D107" s="9" t="s">
        <v>119</v>
      </c>
      <c r="E107" s="1">
        <v>1</v>
      </c>
      <c r="G107" s="3"/>
      <c r="I107" s="7"/>
    </row>
    <row r="108" spans="1:9">
      <c r="A108" s="9"/>
      <c r="D108" s="9" t="s">
        <v>120</v>
      </c>
      <c r="E108" s="1">
        <v>1</v>
      </c>
      <c r="G108" s="3"/>
      <c r="I108" s="7"/>
    </row>
    <row r="109" spans="1:9">
      <c r="A109" s="9"/>
      <c r="D109" s="8" t="s">
        <v>121</v>
      </c>
      <c r="F109" s="6">
        <f>COUNTIFS($E89:$E108, "&lt;&gt;"&amp;0, $F89:$F108, "Y")</f>
        <v>0</v>
      </c>
      <c r="G109" s="6">
        <f>COUNTIFS($E89:$E108, "&lt;&gt;"&amp;0, $G89:$G108, "Y")</f>
        <v>0</v>
      </c>
      <c r="I109" s="7"/>
    </row>
    <row r="110" spans="1:9">
      <c r="A110" s="9"/>
      <c r="D110" s="8" t="s">
        <v>122</v>
      </c>
      <c r="E110" s="2" t="s">
        <v>123</v>
      </c>
      <c r="F110" s="2"/>
      <c r="G110" s="6" cm="1">
        <f t="array" ref="G110">IF(OR(SUMPRODUCT(--($F89:$F96="Y"),--($G89:$G96="Y"))&gt;0, COUNTIF($F89:$G108,"Y")&gt;$B88),"ERROR",MIN($C88,(2*$F109)+$G109))</f>
        <v>0</v>
      </c>
      <c r="I110" s="7"/>
    </row>
    <row r="111" spans="1:9">
      <c r="A111" s="9"/>
      <c r="D111" s="9"/>
    </row>
    <row r="112" spans="1:9">
      <c r="A112" s="12" t="s">
        <v>124</v>
      </c>
      <c r="B112" s="2">
        <v>8</v>
      </c>
      <c r="C112" s="2">
        <v>-6</v>
      </c>
      <c r="D112" s="9"/>
      <c r="F112" s="2" t="s">
        <v>125</v>
      </c>
    </row>
    <row r="113" spans="1:9">
      <c r="A113" s="9"/>
      <c r="D113" s="9" t="s">
        <v>126</v>
      </c>
      <c r="E113" s="1">
        <v>-3</v>
      </c>
      <c r="F113" s="3"/>
      <c r="I113" s="7"/>
    </row>
    <row r="114" spans="1:9">
      <c r="A114" s="9"/>
      <c r="D114" s="9" t="s">
        <v>127</v>
      </c>
      <c r="E114" s="1">
        <v>-3</v>
      </c>
      <c r="F114" s="3"/>
      <c r="I114" s="7"/>
    </row>
    <row r="115" spans="1:9">
      <c r="A115" s="9"/>
      <c r="D115" s="9" t="s">
        <v>128</v>
      </c>
      <c r="E115" s="1">
        <v>-3</v>
      </c>
      <c r="F115" s="3"/>
      <c r="I115" s="7"/>
    </row>
    <row r="116" spans="1:9">
      <c r="A116" s="9"/>
      <c r="D116" s="9" t="s">
        <v>129</v>
      </c>
      <c r="E116" s="1">
        <v>-3</v>
      </c>
      <c r="F116" s="3"/>
      <c r="I116" s="7"/>
    </row>
    <row r="117" spans="1:9">
      <c r="A117" s="9"/>
      <c r="D117" s="9" t="s">
        <v>130</v>
      </c>
      <c r="E117" s="1">
        <v>-3</v>
      </c>
      <c r="F117" s="3"/>
      <c r="I117" s="7"/>
    </row>
    <row r="118" spans="1:9">
      <c r="A118" s="9"/>
      <c r="D118" s="9" t="s">
        <v>131</v>
      </c>
      <c r="E118" s="1">
        <v>-3</v>
      </c>
      <c r="F118" s="3"/>
      <c r="I118" s="7"/>
    </row>
    <row r="119" spans="1:9">
      <c r="A119" s="9"/>
      <c r="D119" s="9" t="s">
        <v>132</v>
      </c>
      <c r="E119" s="1">
        <v>-3</v>
      </c>
      <c r="F119" s="3"/>
      <c r="I119" s="7"/>
    </row>
    <row r="120" spans="1:9">
      <c r="A120" s="9"/>
      <c r="D120" s="9" t="s">
        <v>133</v>
      </c>
      <c r="E120" s="1">
        <v>-3</v>
      </c>
      <c r="F120" s="3"/>
      <c r="I120" s="7"/>
    </row>
    <row r="121" spans="1:9">
      <c r="A121" s="9"/>
      <c r="D121" s="8" t="s">
        <v>134</v>
      </c>
      <c r="E121" s="2" t="s">
        <v>135</v>
      </c>
      <c r="G121" s="6" cm="1">
        <f t="array" ref="G121">IF(COUNTIF($F113:$F120,"Y")&gt;$B112,"ERROR",MAX($C112,SUMPRODUCT($E113:$E120,--($F113:$F120="Y"))))</f>
        <v>0</v>
      </c>
      <c r="I121" s="7"/>
    </row>
    <row r="122" spans="1:9">
      <c r="A122" s="9"/>
      <c r="D122" s="9"/>
    </row>
    <row r="123" spans="1:9">
      <c r="A123" s="8" t="s">
        <v>136</v>
      </c>
      <c r="B123" s="2">
        <v>1</v>
      </c>
      <c r="C123" s="2">
        <v>3</v>
      </c>
      <c r="D123" s="8"/>
      <c r="E123" s="2"/>
      <c r="F123" s="2"/>
      <c r="G123" s="2"/>
      <c r="H123" s="6" cm="1">
        <f t="array" ref="H123">IF(COUNTIF($F124:$F125,"Y")&gt;$B123,"ERROR",MIN($C123,SUMPRODUCT($E124:$E125,--($F124:$F125="Y"))))</f>
        <v>0</v>
      </c>
      <c r="I123" s="7"/>
    </row>
    <row r="124" spans="1:9">
      <c r="A124" s="9"/>
      <c r="D124" s="9" t="s">
        <v>137</v>
      </c>
      <c r="E124" s="1">
        <v>3</v>
      </c>
      <c r="F124" s="3"/>
      <c r="I124" s="7"/>
    </row>
    <row r="125" spans="1:9">
      <c r="A125" s="9"/>
      <c r="D125" s="9" t="s">
        <v>138</v>
      </c>
      <c r="E125" s="1">
        <v>3</v>
      </c>
      <c r="F125" s="3"/>
      <c r="I125" s="7"/>
    </row>
    <row r="126" spans="1:9">
      <c r="A126" s="9"/>
      <c r="D126" s="9"/>
    </row>
    <row r="127" spans="1:9">
      <c r="A127" s="8" t="s">
        <v>139</v>
      </c>
      <c r="B127" s="2">
        <v>1</v>
      </c>
      <c r="C127" s="2">
        <v>4</v>
      </c>
      <c r="D127" s="8"/>
      <c r="E127" s="2"/>
      <c r="F127" s="2"/>
      <c r="G127" s="2"/>
      <c r="H127" s="6" cm="1">
        <f t="array" ref="H127">IF(COUNTIF($F128:$F136,"Y")&gt;$B127,"ERROR",MIN($C127,SUMPRODUCT($E128:$E136,--($F128:$F136="Y"))))</f>
        <v>0</v>
      </c>
      <c r="I127" s="7"/>
    </row>
    <row r="128" spans="1:9" ht="30">
      <c r="A128" s="9"/>
      <c r="D128" s="9" t="s">
        <v>140</v>
      </c>
      <c r="E128" s="1">
        <v>4</v>
      </c>
      <c r="F128" s="3"/>
      <c r="I128" s="7"/>
    </row>
    <row r="129" spans="1:9" ht="30">
      <c r="A129" s="9"/>
      <c r="D129" s="9" t="s">
        <v>141</v>
      </c>
      <c r="E129" s="1">
        <v>4</v>
      </c>
      <c r="F129" s="3"/>
      <c r="I129" s="7"/>
    </row>
    <row r="130" spans="1:9" ht="30">
      <c r="A130" s="9"/>
      <c r="D130" s="9" t="s">
        <v>142</v>
      </c>
      <c r="E130" s="1">
        <v>4</v>
      </c>
      <c r="F130" s="3"/>
      <c r="I130" s="7"/>
    </row>
    <row r="131" spans="1:9">
      <c r="A131" s="9"/>
      <c r="D131" s="9" t="s">
        <v>143</v>
      </c>
      <c r="E131" s="1">
        <v>4</v>
      </c>
      <c r="F131" s="3"/>
      <c r="I131" s="7"/>
    </row>
    <row r="132" spans="1:9">
      <c r="A132" s="9"/>
      <c r="D132" s="9" t="s">
        <v>144</v>
      </c>
      <c r="E132" s="1">
        <v>4</v>
      </c>
      <c r="F132" s="3"/>
      <c r="I132" s="7"/>
    </row>
    <row r="133" spans="1:9">
      <c r="A133" s="9"/>
      <c r="D133" s="9" t="s">
        <v>145</v>
      </c>
      <c r="E133" s="1">
        <v>4</v>
      </c>
      <c r="F133" s="3"/>
      <c r="I133" s="7"/>
    </row>
    <row r="134" spans="1:9">
      <c r="A134" s="9"/>
      <c r="D134" s="9" t="s">
        <v>146</v>
      </c>
      <c r="E134" s="1">
        <v>3</v>
      </c>
      <c r="F134" s="3"/>
      <c r="I134" s="7"/>
    </row>
    <row r="135" spans="1:9">
      <c r="A135" s="9"/>
      <c r="D135" s="9" t="s">
        <v>147</v>
      </c>
      <c r="E135" s="1">
        <v>3</v>
      </c>
      <c r="F135" s="3"/>
      <c r="I135" s="7"/>
    </row>
    <row r="136" spans="1:9">
      <c r="A136" s="9"/>
      <c r="D136" s="9" t="s">
        <v>148</v>
      </c>
      <c r="E136" s="1">
        <v>3</v>
      </c>
      <c r="F136" s="3"/>
      <c r="I136" s="7"/>
    </row>
    <row r="137" spans="1:9">
      <c r="A137" s="9"/>
      <c r="D137" s="9"/>
    </row>
    <row r="138" spans="1:9">
      <c r="A138" s="8" t="s">
        <v>149</v>
      </c>
      <c r="B138" s="2">
        <v>2</v>
      </c>
      <c r="C138" s="2">
        <v>4</v>
      </c>
      <c r="D138" s="8"/>
      <c r="E138" s="2"/>
      <c r="F138" s="2"/>
      <c r="G138" s="2"/>
      <c r="H138" s="6">
        <f>IF(OR($G$139="ERROR",$G$141="ERROR",$G$150="ERROR",$G$157="ERROR",$G$161="ERROR"),"ERROR",MIN($C138,$G$139+$G$141+$G$150+IF($D$5="Non-TUM",$G$157,IF($D$5="TUM",$G$161,0))))</f>
        <v>0</v>
      </c>
      <c r="I138" s="7"/>
    </row>
    <row r="139" spans="1:9">
      <c r="A139" s="12" t="s">
        <v>150</v>
      </c>
      <c r="B139" s="2">
        <v>1</v>
      </c>
      <c r="C139" s="2">
        <v>1</v>
      </c>
      <c r="D139" s="8"/>
      <c r="E139" s="2"/>
      <c r="F139" s="2"/>
      <c r="G139" s="6" cm="1">
        <f t="array" ref="G139">IF(COUNTIF($F140:$F140,"Y")&gt;$B139,"ERROR",MIN($C139,SUMPRODUCT($E140:$E140,--($F140:$F140="Y"))))</f>
        <v>0</v>
      </c>
      <c r="I139" s="7"/>
    </row>
    <row r="140" spans="1:9" ht="45">
      <c r="A140" s="9"/>
      <c r="D140" s="9" t="s">
        <v>151</v>
      </c>
      <c r="E140" s="1">
        <v>1</v>
      </c>
      <c r="F140" s="3"/>
      <c r="I140" s="7"/>
    </row>
    <row r="141" spans="1:9" hidden="1">
      <c r="A141" s="12" t="s">
        <v>152</v>
      </c>
      <c r="B141" s="2">
        <v>0</v>
      </c>
      <c r="C141" s="2">
        <v>0</v>
      </c>
      <c r="D141" s="8"/>
      <c r="E141" s="2"/>
      <c r="F141" s="2"/>
      <c r="G141" s="6">
        <f>IF(OR($G$142="ERROR", $G$147="ERROR"), "ERROR", MIN($C141, $G$142+$G$147))</f>
        <v>0</v>
      </c>
      <c r="I141" s="7"/>
    </row>
    <row r="142" spans="1:9" hidden="1">
      <c r="A142" s="14" t="s">
        <v>153</v>
      </c>
      <c r="B142" s="2">
        <v>0</v>
      </c>
      <c r="C142" s="2">
        <v>0</v>
      </c>
      <c r="D142" s="8"/>
      <c r="E142" s="2"/>
      <c r="F142" s="2"/>
      <c r="G142" s="6" cm="1">
        <f t="array" ref="G142">IF(COUNTIF($F143:$F146,"Y")&gt;$B142,"ERROR",MIN($C142,SUMPRODUCT($E143:$E146,--($F143:$F146="Y"))))</f>
        <v>0</v>
      </c>
      <c r="I142" s="7"/>
    </row>
    <row r="143" spans="1:9" hidden="1">
      <c r="A143" s="9"/>
      <c r="D143" s="9" t="s">
        <v>154</v>
      </c>
      <c r="E143" s="1">
        <v>5</v>
      </c>
      <c r="F143" s="3"/>
      <c r="I143" s="7"/>
    </row>
    <row r="144" spans="1:9" ht="30" hidden="1">
      <c r="A144" s="9"/>
      <c r="D144" s="9" t="s">
        <v>155</v>
      </c>
      <c r="E144" s="1">
        <v>3</v>
      </c>
      <c r="F144" s="3"/>
      <c r="I144" s="7"/>
    </row>
    <row r="145" spans="1:9" ht="30" hidden="1">
      <c r="A145" s="9"/>
      <c r="D145" s="9" t="s">
        <v>156</v>
      </c>
      <c r="E145" s="1">
        <v>2</v>
      </c>
      <c r="F145" s="3"/>
      <c r="I145" s="7"/>
    </row>
    <row r="146" spans="1:9" ht="30" hidden="1">
      <c r="A146" s="9"/>
      <c r="D146" s="9" t="s">
        <v>157</v>
      </c>
      <c r="E146" s="1">
        <v>1</v>
      </c>
      <c r="F146" s="3"/>
      <c r="I146" s="7"/>
    </row>
    <row r="147" spans="1:9" hidden="1">
      <c r="A147" s="14" t="s">
        <v>158</v>
      </c>
      <c r="B147" s="2">
        <v>0</v>
      </c>
      <c r="C147" s="2">
        <v>0</v>
      </c>
      <c r="D147" s="8"/>
      <c r="E147" s="2"/>
      <c r="F147" s="2"/>
      <c r="G147" s="6" cm="1">
        <f t="array" ref="G147">IF(COUNTIF($F148:$F149,"Y")&gt;$B147,"ERROR",IF(COUNTIF($F143:$F146, "Y")=0, 0, MIN($C147,SUMPRODUCT($E148:$E149,--($F148:$F149="Y")))))</f>
        <v>0</v>
      </c>
      <c r="I147" s="7"/>
    </row>
    <row r="148" spans="1:9" ht="30" hidden="1">
      <c r="A148" s="15" t="s">
        <v>159</v>
      </c>
      <c r="D148" s="9" t="s">
        <v>160</v>
      </c>
      <c r="E148" s="1">
        <v>2</v>
      </c>
      <c r="F148" s="3"/>
      <c r="I148" s="7"/>
    </row>
    <row r="149" spans="1:9" hidden="1">
      <c r="A149" s="9"/>
      <c r="D149" s="9" t="s">
        <v>161</v>
      </c>
      <c r="E149" s="1">
        <v>1</v>
      </c>
      <c r="F149" s="3"/>
      <c r="I149" s="7"/>
    </row>
    <row r="150" spans="1:9" hidden="1">
      <c r="A150" s="12" t="s">
        <v>162</v>
      </c>
      <c r="B150" s="2">
        <v>0</v>
      </c>
      <c r="C150" s="2">
        <v>0</v>
      </c>
      <c r="D150" s="8"/>
      <c r="E150" s="2"/>
      <c r="F150" s="2"/>
      <c r="G150" s="6">
        <f>IF(OR($G$151="ERROR", $G$155="ERROR"), "ERROR", MIN($C150, $G$151+$G$155))</f>
        <v>0</v>
      </c>
      <c r="I150" s="7"/>
    </row>
    <row r="151" spans="1:9" hidden="1">
      <c r="A151" s="14" t="s">
        <v>163</v>
      </c>
      <c r="B151" s="2">
        <v>0</v>
      </c>
      <c r="C151" s="2">
        <v>0</v>
      </c>
      <c r="D151" s="8"/>
      <c r="E151" s="2"/>
      <c r="F151" s="2"/>
      <c r="G151" s="6" cm="1">
        <f t="array" ref="G151">IF(COUNTIF($F152:$F154,"Y")&gt;$B151,"ERROR",MIN($C151,SUMPRODUCT($E152:$E154,--($F152:$F154="Y"))))</f>
        <v>0</v>
      </c>
      <c r="I151" s="7"/>
    </row>
    <row r="152" spans="1:9" ht="30" hidden="1">
      <c r="A152" s="9"/>
      <c r="D152" s="9" t="s">
        <v>164</v>
      </c>
      <c r="E152" s="1">
        <v>3</v>
      </c>
      <c r="F152" s="3"/>
      <c r="I152" s="7"/>
    </row>
    <row r="153" spans="1:9" ht="30" hidden="1">
      <c r="A153" s="9"/>
      <c r="D153" s="9" t="s">
        <v>165</v>
      </c>
      <c r="E153" s="1">
        <v>2</v>
      </c>
      <c r="F153" s="3"/>
      <c r="I153" s="7"/>
    </row>
    <row r="154" spans="1:9" ht="30" hidden="1">
      <c r="A154" s="9"/>
      <c r="D154" s="9" t="s">
        <v>166</v>
      </c>
      <c r="E154" s="1">
        <v>1</v>
      </c>
      <c r="F154" s="3"/>
      <c r="I154" s="7"/>
    </row>
    <row r="155" spans="1:9" hidden="1">
      <c r="A155" s="14" t="s">
        <v>167</v>
      </c>
      <c r="B155" s="2">
        <v>0</v>
      </c>
      <c r="C155" s="2">
        <v>0</v>
      </c>
      <c r="D155" s="8"/>
      <c r="E155" s="2"/>
      <c r="F155" s="2"/>
      <c r="G155" s="6" cm="1">
        <f t="array" ref="G155">IF(COUNTIF($F156:$F156,"Y")&gt;$B155,"ERROR",IF(COUNTIF($F152:$F154, "Y")=0, 0, MIN($C155,SUMPRODUCT($E156:$E156,--($F156:$F156="Y")))))</f>
        <v>0</v>
      </c>
      <c r="I155" s="7"/>
    </row>
    <row r="156" spans="1:9" ht="30" hidden="1">
      <c r="A156" s="15" t="s">
        <v>168</v>
      </c>
      <c r="D156" s="9" t="s">
        <v>169</v>
      </c>
      <c r="E156" s="1">
        <v>1</v>
      </c>
      <c r="F156" s="3"/>
      <c r="I156" s="7"/>
    </row>
    <row r="157" spans="1:9">
      <c r="A157" s="12" t="s">
        <v>8</v>
      </c>
      <c r="B157" s="2">
        <v>1</v>
      </c>
      <c r="C157" s="2">
        <v>3</v>
      </c>
      <c r="D157" s="8"/>
      <c r="E157" s="2"/>
      <c r="F157" s="2"/>
      <c r="G157" s="6" t="str" cm="1">
        <f t="array" ref="G157">IF($D$5&lt;&gt;"Non-TUM", "N/A", IF(COUNTIF($F158:$F160,"Y")&gt;$B157,"ERROR",MIN($C157,SUMPRODUCT($E158:$E160,--($F158:$F160="Y")))))</f>
        <v>N/A</v>
      </c>
      <c r="I157" s="7"/>
    </row>
    <row r="158" spans="1:9">
      <c r="A158" s="9"/>
      <c r="D158" s="9" t="s">
        <v>170</v>
      </c>
      <c r="E158" s="1">
        <v>3</v>
      </c>
      <c r="F158" s="3"/>
      <c r="I158" s="7"/>
    </row>
    <row r="159" spans="1:9" ht="45">
      <c r="A159" s="9"/>
      <c r="D159" s="9" t="s">
        <v>171</v>
      </c>
      <c r="E159" s="1">
        <v>3</v>
      </c>
      <c r="F159" s="3"/>
      <c r="I159" s="7"/>
    </row>
    <row r="160" spans="1:9">
      <c r="A160" s="9"/>
      <c r="D160" s="9" t="s">
        <v>172</v>
      </c>
      <c r="E160" s="1">
        <v>2</v>
      </c>
      <c r="F160" s="3"/>
      <c r="I160" s="7"/>
    </row>
    <row r="161" spans="1:9">
      <c r="A161" s="12" t="s">
        <v>10</v>
      </c>
      <c r="B161" s="2">
        <v>1</v>
      </c>
      <c r="C161" s="2">
        <v>2</v>
      </c>
      <c r="D161" s="8"/>
      <c r="E161" s="2"/>
      <c r="F161" s="2"/>
      <c r="G161" s="6" t="str" cm="1">
        <f t="array" ref="G161">IF($D$5&lt;&gt;"TUM", "N/A", IF(COUNTIF($F162:$F162,"Y")&gt;$B161,"ERROR",MIN($C161,SUMPRODUCT($E162:$E162,--($F162:$F162="Y")))))</f>
        <v>N/A</v>
      </c>
      <c r="I161" s="7"/>
    </row>
    <row r="162" spans="1:9">
      <c r="A162" s="9"/>
      <c r="D162" s="9" t="s">
        <v>173</v>
      </c>
      <c r="E162" s="1">
        <v>2</v>
      </c>
      <c r="F162" s="3"/>
      <c r="I162" s="7"/>
    </row>
    <row r="163" spans="1:9">
      <c r="A163" s="9"/>
      <c r="D163" s="9"/>
    </row>
    <row r="164" spans="1:9">
      <c r="A164" s="8" t="s">
        <v>174</v>
      </c>
      <c r="B164" s="2">
        <v>1</v>
      </c>
      <c r="C164" s="2">
        <v>3</v>
      </c>
      <c r="D164" s="8"/>
      <c r="E164" s="2"/>
      <c r="F164" s="2"/>
      <c r="G164" s="2"/>
      <c r="H164" s="6" cm="1">
        <f t="array" ref="H164">IF(COUNTIF($F165:$F167,"Y")&gt;$B164,"ERROR",MIN($C164,SUMPRODUCT($E165:$E167,--($F165:$F167="Y"))))</f>
        <v>0</v>
      </c>
      <c r="I164" s="7"/>
    </row>
    <row r="165" spans="1:9" ht="45">
      <c r="A165" s="10" t="s">
        <v>175</v>
      </c>
      <c r="D165" s="9" t="s">
        <v>176</v>
      </c>
      <c r="E165" s="1">
        <v>3</v>
      </c>
      <c r="F165" s="3"/>
      <c r="I165" s="7"/>
    </row>
    <row r="166" spans="1:9" ht="60">
      <c r="A166" s="9"/>
      <c r="D166" s="9" t="s">
        <v>177</v>
      </c>
      <c r="E166" s="1">
        <v>3</v>
      </c>
      <c r="F166" s="3"/>
      <c r="I166" s="7"/>
    </row>
    <row r="167" spans="1:9" ht="45">
      <c r="A167" s="9"/>
      <c r="D167" s="9" t="s">
        <v>178</v>
      </c>
      <c r="E167" s="1">
        <v>3</v>
      </c>
      <c r="F167" s="3"/>
      <c r="I167" s="7"/>
    </row>
    <row r="168" spans="1:9">
      <c r="A168" s="9"/>
      <c r="D168" s="9"/>
    </row>
    <row r="169" spans="1:9" hidden="1">
      <c r="A169" s="8" t="s">
        <v>179</v>
      </c>
      <c r="B169" s="2">
        <v>0</v>
      </c>
      <c r="C169" s="2">
        <v>0</v>
      </c>
      <c r="D169" s="8"/>
      <c r="E169" s="2"/>
      <c r="F169" s="2"/>
      <c r="G169" s="2"/>
      <c r="H169" s="6" cm="1">
        <f t="array" ref="H169">IF(COUNTIF($F170:$F171,"Y")&gt;$B169,"ERROR",MIN($C169,SUMPRODUCT($E170:$E171,--($F170:$F171="Y"))))</f>
        <v>0</v>
      </c>
      <c r="I169" s="7"/>
    </row>
    <row r="170" spans="1:9" ht="30" hidden="1">
      <c r="A170" s="10" t="s">
        <v>180</v>
      </c>
      <c r="D170" s="9" t="s">
        <v>181</v>
      </c>
      <c r="E170" s="1">
        <v>3</v>
      </c>
      <c r="F170" s="3"/>
      <c r="I170" s="7"/>
    </row>
    <row r="171" spans="1:9" ht="60" hidden="1">
      <c r="A171" s="9"/>
      <c r="D171" s="9" t="s">
        <v>182</v>
      </c>
      <c r="E171" s="1">
        <v>2</v>
      </c>
      <c r="F171" s="3"/>
      <c r="I171" s="7"/>
    </row>
    <row r="172" spans="1:9" hidden="1">
      <c r="A172" s="9"/>
      <c r="D172" s="9"/>
    </row>
    <row r="173" spans="1:9">
      <c r="A173" s="8" t="s">
        <v>183</v>
      </c>
      <c r="B173" s="2">
        <v>1</v>
      </c>
      <c r="C173" s="2">
        <v>8</v>
      </c>
      <c r="D173" s="8"/>
      <c r="E173" s="2"/>
      <c r="F173" s="2"/>
      <c r="G173" s="2"/>
      <c r="H173" s="6" cm="1">
        <f t="array" ref="H173">IF(COUNTIF($F174:$F175,"Y")&gt;$B173,"ERROR",MIN($C173,SUMPRODUCT($E174:$E175,--($F174:$F175="Y"))))</f>
        <v>0</v>
      </c>
      <c r="I173" s="7"/>
    </row>
    <row r="174" spans="1:9">
      <c r="A174" s="9"/>
      <c r="D174" s="9" t="s">
        <v>184</v>
      </c>
      <c r="E174" s="1">
        <v>8</v>
      </c>
      <c r="F174" s="3"/>
      <c r="I174" s="7"/>
    </row>
    <row r="175" spans="1:9" ht="30">
      <c r="A175" s="9"/>
      <c r="D175" s="9" t="s">
        <v>185</v>
      </c>
      <c r="E175" s="1">
        <v>8</v>
      </c>
      <c r="F175" s="3"/>
      <c r="I175" s="7"/>
    </row>
    <row r="176" spans="1:9">
      <c r="A176" s="9"/>
      <c r="D176" s="9"/>
    </row>
    <row r="177" spans="1:9" hidden="1">
      <c r="A177" s="8" t="s">
        <v>186</v>
      </c>
      <c r="B177" s="2">
        <v>0</v>
      </c>
      <c r="C177" s="2">
        <v>0</v>
      </c>
      <c r="D177" s="8"/>
      <c r="E177" s="2"/>
      <c r="F177" s="2"/>
      <c r="G177" s="2"/>
      <c r="H177" s="6">
        <f>IF(OR($G$178="ERROR",$G$180="ERROR"),"ERROR",MIN($C177,$G$178+$G$180))</f>
        <v>0</v>
      </c>
      <c r="I177" s="17"/>
    </row>
    <row r="178" spans="1:9" hidden="1">
      <c r="A178" s="12" t="s">
        <v>187</v>
      </c>
      <c r="B178" s="2">
        <v>0</v>
      </c>
      <c r="C178" s="2">
        <v>0</v>
      </c>
      <c r="D178" s="8"/>
      <c r="E178" s="2"/>
      <c r="F178" s="2"/>
      <c r="G178" s="6" cm="1">
        <f t="array" ref="G178">IF(COUNTIF($F179:$F179,"Y")&gt;$B178,"ERROR",MIN($C178,SUMPRODUCT($E179:$E179,--($F179:$F179="Y"))))</f>
        <v>0</v>
      </c>
      <c r="H178" s="2"/>
      <c r="I178" s="17"/>
    </row>
    <row r="179" spans="1:9" hidden="1">
      <c r="A179" s="9"/>
      <c r="D179" s="9" t="s">
        <v>188</v>
      </c>
      <c r="E179" s="1">
        <v>1</v>
      </c>
      <c r="F179" s="3"/>
      <c r="I179" s="17"/>
    </row>
    <row r="180" spans="1:9" hidden="1">
      <c r="A180" s="12" t="s">
        <v>189</v>
      </c>
      <c r="B180" s="2">
        <v>0</v>
      </c>
      <c r="C180" s="2">
        <v>0</v>
      </c>
      <c r="D180" s="8"/>
      <c r="E180" s="2"/>
      <c r="F180" s="2"/>
      <c r="G180" s="6" cm="1">
        <f t="array" ref="G180">IF(COUNTIF($F181:$F186,"Y")&gt;$B180,"ERROR",MIN($C180,SUMPRODUCT($E181:$E186,--($F181:$F186="Y"))))</f>
        <v>0</v>
      </c>
      <c r="H180" s="2"/>
      <c r="I180" s="17"/>
    </row>
    <row r="181" spans="1:9" hidden="1">
      <c r="A181" s="9"/>
      <c r="D181" s="9" t="s">
        <v>190</v>
      </c>
      <c r="E181" s="1">
        <v>3</v>
      </c>
      <c r="F181" s="3"/>
      <c r="I181" s="17"/>
    </row>
    <row r="182" spans="1:9" hidden="1">
      <c r="A182" s="9"/>
      <c r="D182" s="9" t="s">
        <v>191</v>
      </c>
      <c r="E182" s="1">
        <v>3</v>
      </c>
      <c r="F182" s="3"/>
      <c r="I182" s="17"/>
    </row>
    <row r="183" spans="1:9" hidden="1">
      <c r="A183" s="9"/>
      <c r="D183" s="9" t="s">
        <v>192</v>
      </c>
      <c r="E183" s="1">
        <v>2</v>
      </c>
      <c r="F183" s="3"/>
      <c r="I183" s="17"/>
    </row>
    <row r="184" spans="1:9" ht="75" hidden="1">
      <c r="A184" s="9"/>
      <c r="D184" s="9" t="s">
        <v>193</v>
      </c>
      <c r="E184" s="1">
        <v>2</v>
      </c>
      <c r="F184" s="3"/>
      <c r="I184" s="17"/>
    </row>
    <row r="185" spans="1:9" hidden="1">
      <c r="A185" s="9"/>
      <c r="D185" s="9" t="s">
        <v>194</v>
      </c>
      <c r="E185" s="1">
        <v>1</v>
      </c>
      <c r="F185" s="3"/>
      <c r="I185" s="17"/>
    </row>
    <row r="186" spans="1:9" hidden="1">
      <c r="A186" s="9"/>
      <c r="D186" s="9" t="s">
        <v>195</v>
      </c>
      <c r="E186" s="1">
        <v>1</v>
      </c>
      <c r="F186" s="3"/>
      <c r="I186" s="17"/>
    </row>
    <row r="187" spans="1:9" hidden="1">
      <c r="A187" s="9"/>
      <c r="D187" s="9"/>
    </row>
    <row r="188" spans="1:9">
      <c r="A188" s="8" t="s">
        <v>196</v>
      </c>
      <c r="B188" s="2">
        <v>10</v>
      </c>
      <c r="C188" s="2">
        <v>23</v>
      </c>
      <c r="D188" s="8"/>
      <c r="E188" s="2"/>
      <c r="F188" s="2"/>
      <c r="G188" s="2"/>
      <c r="H188" s="6">
        <f>IF(OR($G$189="ERROR",$G$195="ERROR"),"ERROR",MIN($C188,$G$189+$G$195))</f>
        <v>0</v>
      </c>
      <c r="I188" s="17"/>
    </row>
    <row r="189" spans="1:9">
      <c r="A189" s="12" t="s">
        <v>197</v>
      </c>
      <c r="B189" s="2">
        <v>2</v>
      </c>
      <c r="C189" s="2">
        <v>3</v>
      </c>
      <c r="D189" s="8"/>
      <c r="E189" s="2"/>
      <c r="F189" s="2"/>
      <c r="G189" s="6">
        <f>IF(OR($G$190="ERROR", $G$192="ERROR"), "ERROR", MIN($C189, $G$190+IF($G$192="Pop. Mismatch", 0, $G$192)))</f>
        <v>0</v>
      </c>
      <c r="H189" s="2"/>
      <c r="I189" s="17"/>
    </row>
    <row r="190" spans="1:9">
      <c r="A190" s="14" t="s">
        <v>198</v>
      </c>
      <c r="B190" s="2">
        <v>1</v>
      </c>
      <c r="C190" s="2">
        <v>2</v>
      </c>
      <c r="D190" s="8"/>
      <c r="E190" s="2"/>
      <c r="F190" s="2"/>
      <c r="G190" s="6" cm="1">
        <f t="array" ref="G190">IF(COUNTIF($F191:$F191,"Y")&gt;$B190,"ERROR",MIN($C190,SUMPRODUCT($E191:$E191,--($F191:$F191="Y"))))</f>
        <v>0</v>
      </c>
      <c r="H190" s="2"/>
      <c r="I190" s="17"/>
    </row>
    <row r="191" spans="1:9">
      <c r="A191" s="9"/>
      <c r="D191" s="9" t="s">
        <v>190</v>
      </c>
      <c r="E191" s="1">
        <v>2</v>
      </c>
      <c r="F191" s="3"/>
      <c r="I191" s="17"/>
    </row>
    <row r="192" spans="1:9">
      <c r="A192" s="14" t="s">
        <v>199</v>
      </c>
      <c r="B192" s="2">
        <v>1</v>
      </c>
      <c r="C192" s="2">
        <v>1</v>
      </c>
      <c r="D192" s="8"/>
      <c r="E192" s="2"/>
      <c r="F192" s="2"/>
      <c r="G192" s="6" cm="1">
        <f t="array" ref="G192">IF(COUNTIF($F193:$F194,"Y")&gt;$B192,"ERROR",IF(OR(AND($D$7&lt;&gt;"Not Age-Restricted", $F$193="Y"), AND($D$7&lt;&gt;"Age-Restricted", $F$194="Y")), "Pop. Mismatch", MIN($C192,SUMPRODUCT($E193:$E194,--($F193:$F194="Y")))))</f>
        <v>0</v>
      </c>
      <c r="H192" s="2"/>
      <c r="I192" s="17"/>
    </row>
    <row r="193" spans="1:9" ht="30">
      <c r="A193" s="9"/>
      <c r="D193" s="9" t="s">
        <v>200</v>
      </c>
      <c r="E193" s="1">
        <v>1</v>
      </c>
      <c r="F193" s="3"/>
      <c r="I193" s="17"/>
    </row>
    <row r="194" spans="1:9" ht="30">
      <c r="A194" s="9"/>
      <c r="D194" s="9" t="s">
        <v>201</v>
      </c>
      <c r="E194" s="1">
        <v>1</v>
      </c>
      <c r="F194" s="3"/>
      <c r="I194" s="17"/>
    </row>
    <row r="195" spans="1:9">
      <c r="A195" s="12" t="s">
        <v>202</v>
      </c>
      <c r="B195" s="2">
        <v>8</v>
      </c>
      <c r="C195" s="2">
        <v>20</v>
      </c>
      <c r="D195" s="8"/>
      <c r="E195" s="2"/>
      <c r="F195" s="2"/>
      <c r="G195" s="6">
        <f>IF(OR($G$196="ERROR", $G$204="ERROR"), "ERROR", MIN($C195, $G$196+$G$204))</f>
        <v>0</v>
      </c>
      <c r="H195" s="2"/>
      <c r="I195" s="17"/>
    </row>
    <row r="196" spans="1:9">
      <c r="A196" s="14" t="s">
        <v>203</v>
      </c>
      <c r="B196" s="2">
        <v>7</v>
      </c>
      <c r="C196" s="2">
        <v>18</v>
      </c>
      <c r="D196" s="8"/>
      <c r="E196" s="2"/>
      <c r="F196" s="2"/>
      <c r="G196" s="6" cm="1">
        <f t="array" ref="G196">IF(COUNTIF($F197:$F203,"Y")&gt;$B196,"ERROR",MIN($C196,SUMPRODUCT($E197:$E203,--($F197:$F203="Y"))))</f>
        <v>0</v>
      </c>
      <c r="H196" s="2"/>
      <c r="I196" s="17"/>
    </row>
    <row r="197" spans="1:9" ht="105">
      <c r="A197" s="9"/>
      <c r="D197" s="9" t="s">
        <v>204</v>
      </c>
      <c r="E197" s="1">
        <v>5</v>
      </c>
      <c r="F197" s="3"/>
      <c r="I197" s="17"/>
    </row>
    <row r="198" spans="1:9">
      <c r="A198" s="9"/>
      <c r="D198" s="9" t="s">
        <v>205</v>
      </c>
      <c r="E198" s="1">
        <v>1</v>
      </c>
      <c r="F198" s="3"/>
      <c r="I198" s="17"/>
    </row>
    <row r="199" spans="1:9">
      <c r="A199" s="9"/>
      <c r="D199" s="9" t="s">
        <v>206</v>
      </c>
      <c r="E199" s="1">
        <v>1</v>
      </c>
      <c r="F199" s="3"/>
      <c r="I199" s="17"/>
    </row>
    <row r="200" spans="1:9">
      <c r="A200" s="9"/>
      <c r="D200" s="9" t="s">
        <v>207</v>
      </c>
      <c r="E200" s="1">
        <v>2</v>
      </c>
      <c r="F200" s="3"/>
      <c r="I200" s="17"/>
    </row>
    <row r="201" spans="1:9" ht="30">
      <c r="A201" s="9"/>
      <c r="D201" s="9" t="s">
        <v>208</v>
      </c>
      <c r="E201" s="1">
        <v>2</v>
      </c>
      <c r="F201" s="3"/>
      <c r="I201" s="17"/>
    </row>
    <row r="202" spans="1:9" ht="30">
      <c r="A202" s="9"/>
      <c r="D202" s="9" t="s">
        <v>209</v>
      </c>
      <c r="E202" s="1">
        <v>2</v>
      </c>
      <c r="F202" s="3"/>
      <c r="I202" s="17"/>
    </row>
    <row r="203" spans="1:9" ht="90">
      <c r="A203" s="9"/>
      <c r="D203" s="9" t="s">
        <v>210</v>
      </c>
      <c r="E203" s="1">
        <v>5</v>
      </c>
      <c r="F203" s="3"/>
      <c r="I203" s="17"/>
    </row>
    <row r="204" spans="1:9">
      <c r="A204" s="14" t="s">
        <v>211</v>
      </c>
      <c r="B204" s="2">
        <v>1</v>
      </c>
      <c r="C204" s="2">
        <v>2</v>
      </c>
      <c r="D204" s="2"/>
      <c r="E204" s="2"/>
      <c r="F204" s="2"/>
      <c r="G204" s="6" cm="1">
        <f t="array" ref="G204">IF(COUNTIF($F205:$F206,"Y")&gt;$B204,"ERROR",MIN($C204,SUMPRODUCT($E205:$E206,--($F205:$F206="Y"))))</f>
        <v>0</v>
      </c>
      <c r="H204" s="2"/>
      <c r="I204" s="17"/>
    </row>
    <row r="205" spans="1:9">
      <c r="A205" s="9"/>
      <c r="D205" s="9" t="s">
        <v>212</v>
      </c>
      <c r="E205" s="1">
        <v>2</v>
      </c>
      <c r="F205" s="3"/>
      <c r="I205" s="17"/>
    </row>
    <row r="206" spans="1:9">
      <c r="A206" s="9"/>
      <c r="D206" s="9" t="s">
        <v>213</v>
      </c>
      <c r="E206" s="1">
        <v>1</v>
      </c>
      <c r="F206" s="3"/>
      <c r="I206" s="17"/>
    </row>
    <row r="207" spans="1:9">
      <c r="A207" s="9"/>
      <c r="D207" s="9"/>
    </row>
    <row r="208" spans="1:9">
      <c r="A208" s="8" t="s">
        <v>214</v>
      </c>
      <c r="B208" s="2">
        <v>1</v>
      </c>
      <c r="C208" s="2">
        <v>1</v>
      </c>
      <c r="D208" s="8"/>
      <c r="E208" s="2"/>
      <c r="F208" s="2"/>
      <c r="G208" s="2"/>
      <c r="H208" s="6" cm="1">
        <f t="array" ref="H208">IF(COUNTIF($F209:$F211,"Y")&gt;$B208,"ERROR",MIN($C208,SUMPRODUCT($E209:$E211,--($F209:$F211="Y"))))</f>
        <v>0</v>
      </c>
      <c r="I208" s="7"/>
    </row>
    <row r="209" spans="1:9" ht="30">
      <c r="A209" s="9"/>
      <c r="D209" s="9" t="s">
        <v>215</v>
      </c>
      <c r="E209" s="1">
        <v>1</v>
      </c>
      <c r="F209" s="3"/>
      <c r="I209" s="7"/>
    </row>
    <row r="210" spans="1:9" ht="30">
      <c r="A210" s="9"/>
      <c r="D210" s="9" t="s">
        <v>216</v>
      </c>
      <c r="E210" s="1">
        <v>1</v>
      </c>
      <c r="F210" s="3"/>
      <c r="I210" s="7"/>
    </row>
    <row r="211" spans="1:9" ht="30">
      <c r="A211" s="9"/>
      <c r="D211" s="9" t="s">
        <v>217</v>
      </c>
      <c r="E211" s="1">
        <v>1</v>
      </c>
      <c r="F211" s="3"/>
      <c r="I211" s="7"/>
    </row>
    <row r="212" spans="1:9">
      <c r="A212" s="9"/>
      <c r="D212" s="9"/>
    </row>
    <row r="213" spans="1:9">
      <c r="A213" s="8" t="s">
        <v>218</v>
      </c>
      <c r="B213" s="2">
        <v>8</v>
      </c>
      <c r="C213" s="2">
        <v>-100</v>
      </c>
      <c r="D213" s="8"/>
      <c r="E213" s="2"/>
      <c r="F213" s="2"/>
      <c r="G213" s="2"/>
      <c r="H213" s="6">
        <f>IF(OR($G$214="ERROR", $G$221="ERROR"), "ERROR", MAX($C213, $G$214+$G$221))</f>
        <v>0</v>
      </c>
      <c r="I213" s="7"/>
    </row>
    <row r="214" spans="1:9">
      <c r="A214" s="12" t="s">
        <v>219</v>
      </c>
      <c r="B214" s="2">
        <v>6</v>
      </c>
      <c r="C214" s="2">
        <v>-75</v>
      </c>
      <c r="D214" s="8"/>
      <c r="E214" s="2"/>
      <c r="F214" s="2"/>
      <c r="G214" s="6" cm="1">
        <f t="array" ref="G214">IF(COUNTIF($F215:$F220,"Y")&gt;$B214,"ERROR",MAX($C214,SUMPRODUCT($E215:$E220,--($F215:$F220="Y"))))</f>
        <v>0</v>
      </c>
      <c r="I214" s="7"/>
    </row>
    <row r="215" spans="1:9">
      <c r="A215" s="9"/>
      <c r="D215" s="9" t="s">
        <v>220</v>
      </c>
      <c r="E215" s="1">
        <v>-15</v>
      </c>
      <c r="F215" s="3"/>
      <c r="I215" s="7"/>
    </row>
    <row r="216" spans="1:9">
      <c r="A216" s="9"/>
      <c r="D216" s="9" t="s">
        <v>221</v>
      </c>
      <c r="E216" s="1">
        <v>-10</v>
      </c>
      <c r="F216" s="3"/>
      <c r="I216" s="7"/>
    </row>
    <row r="217" spans="1:9">
      <c r="A217" s="9"/>
      <c r="D217" s="9" t="s">
        <v>222</v>
      </c>
      <c r="E217" s="1">
        <v>-5</v>
      </c>
      <c r="F217" s="3"/>
      <c r="I217" s="7"/>
    </row>
    <row r="218" spans="1:9">
      <c r="A218" s="9"/>
      <c r="D218" s="9" t="s">
        <v>223</v>
      </c>
      <c r="E218" s="1">
        <v>-15</v>
      </c>
      <c r="F218" s="3"/>
      <c r="I218" s="7"/>
    </row>
    <row r="219" spans="1:9" ht="30">
      <c r="A219" s="9"/>
      <c r="D219" s="9" t="s">
        <v>224</v>
      </c>
      <c r="E219" s="1">
        <v>-15</v>
      </c>
      <c r="F219" s="3"/>
      <c r="I219" s="7"/>
    </row>
    <row r="220" spans="1:9" ht="30">
      <c r="A220" s="9"/>
      <c r="D220" s="9" t="s">
        <v>225</v>
      </c>
      <c r="E220" s="1">
        <v>-15</v>
      </c>
      <c r="F220" s="3"/>
      <c r="I220" s="7"/>
    </row>
    <row r="221" spans="1:9">
      <c r="A221" s="12" t="s">
        <v>226</v>
      </c>
      <c r="B221" s="2">
        <v>2</v>
      </c>
      <c r="C221" s="2">
        <v>-25</v>
      </c>
      <c r="D221" s="8"/>
      <c r="E221" s="2"/>
      <c r="F221" s="2"/>
      <c r="G221" s="6" cm="1">
        <f t="array" ref="G221">IF(COUNTIF($F222:$F223,"Y")&gt;$B221,"ERROR",MAX($C221,(SUMPRODUCT($E223:$E223,--($F223:$F223="Y"))-$F$222)))</f>
        <v>0</v>
      </c>
      <c r="I221" s="7"/>
    </row>
    <row r="222" spans="1:9">
      <c r="A222" s="9"/>
      <c r="D222" s="9" t="s">
        <v>227</v>
      </c>
      <c r="E222" s="1" t="s">
        <v>228</v>
      </c>
      <c r="F222" s="19"/>
      <c r="G222" s="1" t="s">
        <v>229</v>
      </c>
      <c r="I222" s="7"/>
    </row>
    <row r="223" spans="1:9">
      <c r="A223" s="9"/>
      <c r="D223" s="9" t="s">
        <v>230</v>
      </c>
      <c r="E223" s="1">
        <v>-15</v>
      </c>
      <c r="F223" s="3"/>
      <c r="I223" s="7"/>
    </row>
    <row r="224" spans="1:9">
      <c r="A224" s="9"/>
      <c r="D224" s="9"/>
    </row>
    <row r="225" spans="1:9">
      <c r="A225" s="8" t="s">
        <v>231</v>
      </c>
      <c r="B225" s="2"/>
      <c r="C225" s="2"/>
      <c r="D225" s="8"/>
      <c r="E225" s="2"/>
      <c r="F225" s="5" t="s">
        <v>232</v>
      </c>
      <c r="G225" s="5" t="s">
        <v>233</v>
      </c>
      <c r="H225" s="5" t="s">
        <v>234</v>
      </c>
      <c r="I225" s="5" t="s">
        <v>235</v>
      </c>
    </row>
    <row r="226" spans="1:9" ht="30">
      <c r="A226" s="10" t="s">
        <v>242</v>
      </c>
      <c r="D226" s="9"/>
      <c r="F226" s="6">
        <f>ROUND(0.65*MAX($G$6:$G$7),0)</f>
        <v>64</v>
      </c>
      <c r="G226" s="6" t="str">
        <f>IF(ISBLANK($D$5), "-", _xlfn.XLOOKUP($D$5, $F$6:$F$7, $G$6:$G$7, "ERROR", 0, 1))</f>
        <v>-</v>
      </c>
      <c r="H226" s="4" t="str">
        <f>IF(COUNTA($D$2, $D$5, $D$7)&lt;3, "-", IFERROR($H$10+$H$15+$H$18+$H$21+$H$25+$H$31+$H$40+$H$44+$H$62+$H$76+$H$87+$H$123+$H$127+$H$138+$H$164+$H$169+$H$173+$H$177+$H$188+$H$208+$H$213, "ERROR"))</f>
        <v>-</v>
      </c>
      <c r="I226" s="7" t="str">
        <f>IF(COUNTA($D$2, $D$5, $D$7)&lt;3, "-", IFERROR($I$10+$I$15+$I$18+$I$21+$I$25+$I$31+$I$40+$I$44+$I$62+$I$76+$I$87+$I$123+$I$127+$I$138+$I$164+$I$169+$I$173+$I$177+$I$188+$I$208+$I$213, "ERROR"))</f>
        <v>-</v>
      </c>
    </row>
    <row r="227" spans="1:9">
      <c r="D227" s="9"/>
    </row>
  </sheetData>
  <sheetProtection algorithmName="SHA-512" hashValue="tSjsWKcmSS+0O6YUQytjEwR058fWnu3sEdKmsPhYZGnQm7hk0NFZAALPkf1uvZobM4mAj5BZUF2SIH0i7ndmAw==" saltValue="tE2CaDmROh0e0RiATNadaQ==" spinCount="100000" sheet="1" objects="1" scenarios="1"/>
  <conditionalFormatting sqref="F225:F226">
    <cfRule type="expression" dxfId="1" priority="1">
      <formula>OR(F225="ERROR", F225="TUM Error")</formula>
    </cfRule>
  </conditionalFormatting>
  <conditionalFormatting sqref="G10:I226">
    <cfRule type="expression" dxfId="0" priority="3">
      <formula>OR(G10="ERROR", G10="TUM Error")</formula>
    </cfRule>
  </conditionalFormatting>
  <dataValidations count="2">
    <dataValidation type="list" allowBlank="1" showInputMessage="1" showErrorMessage="1" sqref="D4" xr:uid="{02099F6A-93C9-484F-A08E-019A995FAAE2}">
      <formula1>INDIRECT(LEFT($D$3, 3))</formula1>
    </dataValidation>
    <dataValidation type="whole" operator="greaterThanOrEqual" allowBlank="1" showInputMessage="1" showErrorMessage="1" sqref="F222" xr:uid="{D0C48028-DDE8-496F-84C2-EC27668A0C00}">
      <formula1>0</formula1>
    </dataValidation>
  </dataValidations>
  <pageMargins left="0.7" right="0.7" top="0.75" bottom="0.75" header="0.3" footer="0.3"/>
  <pageSetup scale="44" fitToHeight="0" orientation="portrait" r:id="rId1"/>
  <rowBreaks count="2" manualBreakCount="2">
    <brk id="86" max="16383" man="1"/>
    <brk id="163" max="16383" man="1"/>
  </rowBreak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ED9386DD-FE3F-4510-8ED5-1F9B27990D2C}">
          <x14:formula1>
            <xm:f>'Data Validation'!$A$2:$A$22</xm:f>
          </x14:formula1>
          <xm:sqref>D3</xm:sqref>
        </x14:dataValidation>
        <x14:dataValidation type="list" allowBlank="1" showInputMessage="1" showErrorMessage="1" xr:uid="{77CDBDBD-16DA-4CD6-AFA0-87A1DA785E1F}">
          <x14:formula1>
            <xm:f>'Data Validation'!$L$2:$L$3</xm:f>
          </x14:formula1>
          <xm:sqref>D7</xm:sqref>
        </x14:dataValidation>
        <x14:dataValidation type="list" allowBlank="1" showInputMessage="1" showErrorMessage="1" xr:uid="{4EEA80FD-9CDC-46CA-92FA-98BF915C46E0}">
          <x14:formula1>
            <xm:f>'Data Validation'!$F$2:$F$3</xm:f>
          </x14:formula1>
          <xm:sqref>D5</xm:sqref>
        </x14:dataValidation>
        <x14:dataValidation type="list" allowBlank="1" showInputMessage="1" showErrorMessage="1" xr:uid="{C3B3D41F-5B1A-4EE6-B959-067F84E82A56}">
          <x14:formula1>
            <xm:f>'Data Validation'!$N$2:$N$3</xm:f>
          </x14:formula1>
          <xm:sqref>F11:F13 F16 F19 F22:F23 F26:F28 F33:F35 F37:F38 F41:F42 F45:F60 F63:F74 F77:F85 F124:F125 F128:F136 F140 F143:F146 F148:F149 F152:F154 F156 F158:F160 F162 F165:F167 F170:F171 F174:F175 F209:F211 G89:G108 F89:F96 F215:F220 F223 F113:F120 F179 F181:F186 F191 F193:F194 F197:F203 F205:F206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EFA4E-4AE0-4AE4-BFF4-CCFD0D408807}">
  <sheetPr>
    <pageSetUpPr fitToPage="1"/>
  </sheetPr>
  <dimension ref="A1:E23"/>
  <sheetViews>
    <sheetView workbookViewId="0">
      <pane ySplit="6" topLeftCell="A7" activePane="bottomLeft" state="frozen"/>
      <selection pane="bottomLeft" activeCell="D2" sqref="D2"/>
    </sheetView>
  </sheetViews>
  <sheetFormatPr defaultRowHeight="15"/>
  <cols>
    <col min="1" max="1" width="50.7109375" style="1" customWidth="1"/>
    <col min="2" max="2" width="13.28515625" style="1" customWidth="1"/>
    <col min="3" max="3" width="14.85546875" style="1" customWidth="1"/>
    <col min="4" max="4" width="60.7109375" style="1" customWidth="1"/>
    <col min="5" max="5" width="15.7109375" style="1" customWidth="1"/>
    <col min="6" max="12" width="9.140625" style="1" customWidth="1"/>
    <col min="13" max="16384" width="9.140625" style="1"/>
  </cols>
  <sheetData>
    <row r="1" spans="1:5">
      <c r="A1" s="31" t="s">
        <v>243</v>
      </c>
    </row>
    <row r="2" spans="1:5">
      <c r="C2" s="2" t="s">
        <v>2</v>
      </c>
      <c r="D2" s="32"/>
    </row>
    <row r="3" spans="1:5">
      <c r="A3" s="16" t="s">
        <v>3</v>
      </c>
      <c r="C3" s="1" t="s">
        <v>4</v>
      </c>
      <c r="D3" s="33"/>
    </row>
    <row r="4" spans="1:5">
      <c r="C4" s="1" t="s">
        <v>5</v>
      </c>
      <c r="D4" s="33"/>
    </row>
    <row r="6" spans="1:5">
      <c r="A6" s="18" t="s">
        <v>11</v>
      </c>
      <c r="D6" s="18" t="s">
        <v>14</v>
      </c>
      <c r="E6" s="18" t="s">
        <v>16</v>
      </c>
    </row>
    <row r="7" spans="1:5">
      <c r="A7" s="8" t="s">
        <v>20</v>
      </c>
      <c r="D7" s="8"/>
      <c r="E7" s="2"/>
    </row>
    <row r="8" spans="1:5">
      <c r="A8" s="9"/>
      <c r="B8" s="1" t="s">
        <v>244</v>
      </c>
      <c r="D8" s="9" t="s">
        <v>245</v>
      </c>
      <c r="E8" s="3"/>
    </row>
    <row r="9" spans="1:5">
      <c r="A9" s="9"/>
      <c r="B9" s="1" t="s">
        <v>246</v>
      </c>
      <c r="D9" s="9" t="s">
        <v>23</v>
      </c>
      <c r="E9" s="3"/>
    </row>
    <row r="10" spans="1:5">
      <c r="A10" s="9"/>
      <c r="D10" s="9"/>
    </row>
    <row r="11" spans="1:5">
      <c r="A11" s="8" t="s">
        <v>28</v>
      </c>
      <c r="D11" s="8"/>
      <c r="E11" s="2"/>
    </row>
    <row r="12" spans="1:5">
      <c r="A12" s="9"/>
      <c r="B12" s="1" t="s">
        <v>246</v>
      </c>
      <c r="D12" s="9" t="s">
        <v>247</v>
      </c>
      <c r="E12" s="3"/>
    </row>
    <row r="13" spans="1:5">
      <c r="A13" s="9"/>
      <c r="D13" s="9"/>
    </row>
    <row r="14" spans="1:5">
      <c r="A14" s="8" t="s">
        <v>218</v>
      </c>
      <c r="D14" s="8"/>
      <c r="E14" s="2"/>
    </row>
    <row r="15" spans="1:5">
      <c r="A15" s="12" t="s">
        <v>219</v>
      </c>
      <c r="D15" s="8"/>
      <c r="E15" s="2"/>
    </row>
    <row r="16" spans="1:5">
      <c r="A16" s="9"/>
      <c r="B16" s="1" t="s">
        <v>244</v>
      </c>
      <c r="D16" s="9" t="s">
        <v>220</v>
      </c>
      <c r="E16" s="3"/>
    </row>
    <row r="17" spans="1:5">
      <c r="A17" s="9"/>
      <c r="B17" s="1" t="s">
        <v>244</v>
      </c>
      <c r="D17" s="9" t="s">
        <v>221</v>
      </c>
      <c r="E17" s="3"/>
    </row>
    <row r="18" spans="1:5">
      <c r="A18" s="9"/>
      <c r="B18" s="1" t="s">
        <v>244</v>
      </c>
      <c r="D18" s="9" t="s">
        <v>222</v>
      </c>
      <c r="E18" s="3"/>
    </row>
    <row r="19" spans="1:5">
      <c r="A19" s="9"/>
      <c r="B19" s="1" t="s">
        <v>244</v>
      </c>
      <c r="D19" s="9" t="s">
        <v>223</v>
      </c>
      <c r="E19" s="3"/>
    </row>
    <row r="20" spans="1:5" ht="30">
      <c r="A20" s="9"/>
      <c r="B20" s="1" t="s">
        <v>244</v>
      </c>
      <c r="D20" s="9" t="s">
        <v>224</v>
      </c>
      <c r="E20" s="3"/>
    </row>
    <row r="21" spans="1:5" ht="30">
      <c r="A21" s="9"/>
      <c r="B21" s="1" t="s">
        <v>244</v>
      </c>
      <c r="D21" s="9" t="s">
        <v>225</v>
      </c>
      <c r="E21" s="3"/>
    </row>
    <row r="22" spans="1:5">
      <c r="A22" s="12" t="s">
        <v>226</v>
      </c>
      <c r="D22" s="8"/>
      <c r="E22" s="2"/>
    </row>
    <row r="23" spans="1:5">
      <c r="A23" s="9"/>
      <c r="B23" s="1" t="s">
        <v>244</v>
      </c>
      <c r="D23" s="9" t="s">
        <v>230</v>
      </c>
      <c r="E23" s="3"/>
    </row>
  </sheetData>
  <sheetProtection algorithmName="SHA-512" hashValue="O+kW1zwEvz/8Ex2/DuhciLwtiNR52jAY+QUC7eFkhxWRcfbzGqQ3P7Tq3kG8lBTvddHRAjASBzXfmMb/d1iDwg==" saltValue="FNm3n9ik80MLjLaeeYvVDQ==" spinCount="100000" sheet="1" objects="1" scenarios="1"/>
  <dataValidations count="1">
    <dataValidation type="list" allowBlank="1" showInputMessage="1" showErrorMessage="1" sqref="D4" xr:uid="{2AC806DB-C191-4DE4-8CAE-17EE65E43E9D}">
      <formula1>INDIRECT(LEFT($D$3, 3))</formula1>
    </dataValidation>
  </dataValidations>
  <pageMargins left="0.7" right="0.7" top="0.75" bottom="0.75" header="0.3" footer="0.3"/>
  <pageSetup scale="44" fitToHeight="0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D21894B-9D88-4935-814B-108FBD0F83C3}">
          <x14:formula1>
            <xm:f>'Data Validation'!$A$2:$A$22</xm:f>
          </x14:formula1>
          <xm:sqref>D3</xm:sqref>
        </x14:dataValidation>
        <x14:dataValidation type="list" allowBlank="1" showInputMessage="1" showErrorMessage="1" xr:uid="{EFDEF9F2-0443-4F16-976B-B57CEEC38DF8}">
          <x14:formula1>
            <xm:f>'Data Validation'!$N$2:$N$3</xm:f>
          </x14:formula1>
          <xm:sqref>E12 E16:E21 E23 E8:E9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697B4-C4BB-45B3-B5DB-C2080743BDF0}">
  <dimension ref="A1:N565"/>
  <sheetViews>
    <sheetView workbookViewId="0">
      <selection activeCell="L4" sqref="L4"/>
    </sheetView>
  </sheetViews>
  <sheetFormatPr defaultRowHeight="15"/>
  <sheetData>
    <row r="1" spans="1:14">
      <c r="A1" t="s">
        <v>4</v>
      </c>
      <c r="C1" t="s">
        <v>4</v>
      </c>
      <c r="D1" t="s">
        <v>5</v>
      </c>
      <c r="F1" t="s">
        <v>248</v>
      </c>
      <c r="H1" t="s">
        <v>249</v>
      </c>
      <c r="J1" t="s">
        <v>250</v>
      </c>
      <c r="L1" t="s">
        <v>251</v>
      </c>
      <c r="N1" t="s">
        <v>252</v>
      </c>
    </row>
    <row r="2" spans="1:14">
      <c r="A2" s="1" t="s">
        <v>253</v>
      </c>
      <c r="B2" s="1"/>
      <c r="C2" s="1" t="s">
        <v>253</v>
      </c>
      <c r="D2" s="1" t="s">
        <v>254</v>
      </c>
      <c r="E2" s="1"/>
      <c r="F2" s="1" t="s">
        <v>8</v>
      </c>
      <c r="G2" s="1"/>
      <c r="H2" s="1" t="s">
        <v>255</v>
      </c>
      <c r="I2" s="1"/>
      <c r="J2" s="1" t="s">
        <v>256</v>
      </c>
      <c r="K2" s="1"/>
      <c r="L2" s="1" t="s">
        <v>257</v>
      </c>
      <c r="M2" s="1"/>
      <c r="N2" s="1" t="s">
        <v>258</v>
      </c>
    </row>
    <row r="3" spans="1:14">
      <c r="A3" s="1" t="s">
        <v>259</v>
      </c>
      <c r="B3" s="1"/>
      <c r="C3" s="1" t="s">
        <v>253</v>
      </c>
      <c r="D3" s="1" t="s">
        <v>260</v>
      </c>
      <c r="E3" s="1"/>
      <c r="F3" s="1" t="s">
        <v>10</v>
      </c>
      <c r="G3" s="1"/>
      <c r="H3" s="1" t="s">
        <v>256</v>
      </c>
      <c r="I3" s="1"/>
      <c r="J3" s="1" t="s">
        <v>261</v>
      </c>
      <c r="K3" s="1"/>
      <c r="L3" s="1" t="s">
        <v>262</v>
      </c>
      <c r="M3" s="1"/>
      <c r="N3" s="1" t="s">
        <v>263</v>
      </c>
    </row>
    <row r="4" spans="1:14">
      <c r="A4" s="1" t="s">
        <v>264</v>
      </c>
      <c r="B4" s="1"/>
      <c r="C4" s="1" t="s">
        <v>253</v>
      </c>
      <c r="D4" s="1" t="s">
        <v>265</v>
      </c>
      <c r="E4" s="1"/>
      <c r="F4" s="1"/>
      <c r="G4" s="1"/>
      <c r="H4" s="1" t="s">
        <v>266</v>
      </c>
      <c r="I4" s="1"/>
      <c r="J4" s="1"/>
      <c r="K4" s="1"/>
      <c r="L4" s="1"/>
      <c r="M4" s="1"/>
      <c r="N4" s="1"/>
    </row>
    <row r="5" spans="1:14">
      <c r="A5" s="1" t="s">
        <v>267</v>
      </c>
      <c r="B5" s="1"/>
      <c r="C5" s="1" t="s">
        <v>253</v>
      </c>
      <c r="D5" s="1" t="s">
        <v>268</v>
      </c>
      <c r="E5" s="1"/>
      <c r="F5" s="1"/>
      <c r="G5" s="1"/>
      <c r="H5" s="1" t="s">
        <v>261</v>
      </c>
      <c r="I5" s="1"/>
      <c r="J5" s="1"/>
      <c r="K5" s="1"/>
      <c r="L5" s="1"/>
      <c r="M5" s="1"/>
      <c r="N5" s="1"/>
    </row>
    <row r="6" spans="1:14">
      <c r="A6" s="1" t="s">
        <v>269</v>
      </c>
      <c r="B6" s="1"/>
      <c r="C6" s="1" t="s">
        <v>253</v>
      </c>
      <c r="D6" s="1" t="s">
        <v>270</v>
      </c>
      <c r="E6" s="1"/>
      <c r="F6" s="1"/>
      <c r="G6" s="1"/>
      <c r="H6" s="1"/>
      <c r="I6" s="1"/>
      <c r="J6" s="1"/>
      <c r="K6" s="1"/>
      <c r="L6" s="1"/>
      <c r="M6" s="1"/>
      <c r="N6" s="1"/>
    </row>
    <row r="7" spans="1:14">
      <c r="A7" s="1" t="s">
        <v>271</v>
      </c>
      <c r="B7" s="1"/>
      <c r="C7" s="1" t="s">
        <v>253</v>
      </c>
      <c r="D7" s="1" t="s">
        <v>272</v>
      </c>
      <c r="E7" s="1"/>
      <c r="F7" s="1"/>
      <c r="G7" s="1"/>
      <c r="H7" s="1"/>
      <c r="I7" s="1"/>
      <c r="J7" s="1"/>
      <c r="K7" s="1"/>
      <c r="L7" s="1"/>
      <c r="M7" s="1"/>
      <c r="N7" s="1"/>
    </row>
    <row r="8" spans="1:14">
      <c r="A8" s="1" t="s">
        <v>273</v>
      </c>
      <c r="B8" s="1"/>
      <c r="C8" s="1" t="s">
        <v>253</v>
      </c>
      <c r="D8" s="1" t="s">
        <v>274</v>
      </c>
      <c r="E8" s="1"/>
      <c r="F8" s="1"/>
      <c r="G8" s="1"/>
      <c r="H8" s="1"/>
      <c r="I8" s="1"/>
      <c r="J8" s="1"/>
      <c r="K8" s="1"/>
      <c r="L8" s="1"/>
      <c r="M8" s="1"/>
      <c r="N8" s="1"/>
    </row>
    <row r="9" spans="1:14">
      <c r="A9" s="1" t="s">
        <v>275</v>
      </c>
      <c r="B9" s="1"/>
      <c r="C9" s="1" t="s">
        <v>253</v>
      </c>
      <c r="D9" s="1" t="s">
        <v>276</v>
      </c>
      <c r="E9" s="1"/>
      <c r="F9" s="1"/>
      <c r="G9" s="1"/>
      <c r="H9" s="1"/>
      <c r="I9" s="1"/>
      <c r="J9" s="1"/>
      <c r="K9" s="1"/>
      <c r="L9" s="1"/>
      <c r="M9" s="1"/>
      <c r="N9" s="1"/>
    </row>
    <row r="10" spans="1:14">
      <c r="A10" s="1" t="s">
        <v>277</v>
      </c>
      <c r="B10" s="1"/>
      <c r="C10" s="1" t="s">
        <v>253</v>
      </c>
      <c r="D10" s="1" t="s">
        <v>278</v>
      </c>
      <c r="E10" s="1"/>
      <c r="F10" s="1"/>
      <c r="G10" s="1"/>
      <c r="H10" s="1"/>
      <c r="I10" s="1"/>
      <c r="J10" s="1"/>
      <c r="K10" s="1"/>
      <c r="L10" s="1"/>
      <c r="M10" s="1"/>
      <c r="N10" s="1"/>
    </row>
    <row r="11" spans="1:14">
      <c r="A11" s="1" t="s">
        <v>279</v>
      </c>
      <c r="B11" s="1"/>
      <c r="C11" s="1" t="s">
        <v>253</v>
      </c>
      <c r="D11" s="1" t="s">
        <v>280</v>
      </c>
      <c r="E11" s="1"/>
      <c r="F11" s="1"/>
      <c r="G11" s="1"/>
      <c r="H11" s="1"/>
      <c r="I11" s="1"/>
      <c r="J11" s="1"/>
      <c r="K11" s="1"/>
      <c r="L11" s="1"/>
      <c r="M11" s="1"/>
      <c r="N11" s="1"/>
    </row>
    <row r="12" spans="1:14">
      <c r="A12" s="1" t="s">
        <v>281</v>
      </c>
      <c r="B12" s="1"/>
      <c r="C12" s="1" t="s">
        <v>253</v>
      </c>
      <c r="D12" s="1" t="s">
        <v>282</v>
      </c>
      <c r="E12" s="1"/>
      <c r="F12" s="1"/>
      <c r="G12" s="1"/>
      <c r="H12" s="1"/>
      <c r="I12" s="1"/>
      <c r="J12" s="1"/>
      <c r="K12" s="1"/>
      <c r="L12" s="1"/>
      <c r="M12" s="1"/>
      <c r="N12" s="1"/>
    </row>
    <row r="13" spans="1:14">
      <c r="A13" s="1" t="s">
        <v>283</v>
      </c>
      <c r="B13" s="1"/>
      <c r="C13" s="1" t="s">
        <v>253</v>
      </c>
      <c r="D13" s="1" t="s">
        <v>284</v>
      </c>
      <c r="E13" s="1"/>
      <c r="F13" s="1"/>
      <c r="G13" s="1"/>
      <c r="H13" s="1"/>
      <c r="I13" s="1"/>
      <c r="J13" s="1"/>
      <c r="K13" s="1"/>
      <c r="L13" s="1"/>
      <c r="M13" s="1"/>
      <c r="N13" s="1"/>
    </row>
    <row r="14" spans="1:14">
      <c r="A14" s="1" t="s">
        <v>285</v>
      </c>
      <c r="B14" s="1"/>
      <c r="C14" s="1" t="s">
        <v>253</v>
      </c>
      <c r="D14" s="1" t="s">
        <v>286</v>
      </c>
      <c r="E14" s="1"/>
      <c r="F14" s="1"/>
      <c r="G14" s="1"/>
      <c r="H14" s="1"/>
      <c r="I14" s="1"/>
      <c r="J14" s="1"/>
      <c r="K14" s="1"/>
      <c r="L14" s="1"/>
      <c r="M14" s="1"/>
      <c r="N14" s="1"/>
    </row>
    <row r="15" spans="1:14">
      <c r="A15" s="1" t="s">
        <v>287</v>
      </c>
      <c r="B15" s="1"/>
      <c r="C15" s="1" t="s">
        <v>253</v>
      </c>
      <c r="D15" s="1" t="s">
        <v>288</v>
      </c>
      <c r="E15" s="1"/>
      <c r="F15" s="1"/>
      <c r="G15" s="1"/>
      <c r="H15" s="1"/>
      <c r="I15" s="1"/>
      <c r="J15" s="1"/>
      <c r="K15" s="1"/>
      <c r="L15" s="1"/>
      <c r="M15" s="1"/>
      <c r="N15" s="1"/>
    </row>
    <row r="16" spans="1:14">
      <c r="A16" s="1" t="s">
        <v>289</v>
      </c>
      <c r="B16" s="1"/>
      <c r="C16" s="1" t="s">
        <v>253</v>
      </c>
      <c r="D16" s="1" t="s">
        <v>290</v>
      </c>
      <c r="E16" s="1"/>
      <c r="F16" s="1"/>
      <c r="G16" s="1"/>
      <c r="H16" s="1"/>
      <c r="I16" s="1"/>
      <c r="J16" s="1"/>
      <c r="K16" s="1"/>
      <c r="L16" s="1"/>
      <c r="M16" s="1"/>
      <c r="N16" s="1"/>
    </row>
    <row r="17" spans="1:14">
      <c r="A17" s="1" t="s">
        <v>291</v>
      </c>
      <c r="B17" s="1"/>
      <c r="C17" s="1" t="s">
        <v>253</v>
      </c>
      <c r="D17" s="1" t="s">
        <v>292</v>
      </c>
      <c r="E17" s="1"/>
      <c r="F17" s="1"/>
      <c r="G17" s="1"/>
      <c r="H17" s="1"/>
      <c r="I17" s="1"/>
      <c r="J17" s="1"/>
      <c r="K17" s="1"/>
      <c r="L17" s="1"/>
      <c r="M17" s="1"/>
      <c r="N17" s="1"/>
    </row>
    <row r="18" spans="1:14">
      <c r="A18" s="1" t="s">
        <v>293</v>
      </c>
      <c r="B18" s="1"/>
      <c r="C18" s="1" t="s">
        <v>253</v>
      </c>
      <c r="D18" s="1" t="s">
        <v>294</v>
      </c>
      <c r="E18" s="1"/>
      <c r="F18" s="1"/>
      <c r="G18" s="1"/>
      <c r="H18" s="1"/>
      <c r="I18" s="1"/>
      <c r="J18" s="1"/>
      <c r="K18" s="1"/>
      <c r="L18" s="1"/>
      <c r="M18" s="1"/>
      <c r="N18" s="1"/>
    </row>
    <row r="19" spans="1:14">
      <c r="A19" s="1" t="s">
        <v>295</v>
      </c>
      <c r="B19" s="1"/>
      <c r="C19" s="1" t="s">
        <v>253</v>
      </c>
      <c r="D19" s="1" t="s">
        <v>296</v>
      </c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4">
      <c r="A20" s="1" t="s">
        <v>297</v>
      </c>
      <c r="B20" s="1"/>
      <c r="C20" s="1" t="s">
        <v>253</v>
      </c>
      <c r="D20" s="1" t="s">
        <v>298</v>
      </c>
      <c r="E20" s="1"/>
      <c r="F20" s="1"/>
      <c r="G20" s="1"/>
      <c r="H20" s="1"/>
      <c r="I20" s="1"/>
      <c r="J20" s="1"/>
      <c r="K20" s="1"/>
      <c r="L20" s="1"/>
      <c r="M20" s="1"/>
      <c r="N20" s="1"/>
    </row>
    <row r="21" spans="1:14">
      <c r="A21" s="1" t="s">
        <v>299</v>
      </c>
      <c r="B21" s="1"/>
      <c r="C21" s="1" t="s">
        <v>253</v>
      </c>
      <c r="D21" s="1" t="s">
        <v>300</v>
      </c>
      <c r="E21" s="1"/>
      <c r="F21" s="1"/>
      <c r="G21" s="1"/>
      <c r="H21" s="1"/>
      <c r="I21" s="1"/>
      <c r="J21" s="1"/>
      <c r="K21" s="1"/>
      <c r="L21" s="1"/>
      <c r="M21" s="1"/>
      <c r="N21" s="1"/>
    </row>
    <row r="22" spans="1:14">
      <c r="A22" s="1" t="s">
        <v>301</v>
      </c>
      <c r="B22" s="1"/>
      <c r="C22" s="1" t="s">
        <v>253</v>
      </c>
      <c r="D22" s="1" t="s">
        <v>302</v>
      </c>
      <c r="E22" s="1"/>
      <c r="F22" s="1"/>
      <c r="G22" s="1"/>
      <c r="H22" s="1"/>
      <c r="I22" s="1"/>
      <c r="J22" s="1"/>
      <c r="K22" s="1"/>
      <c r="L22" s="1"/>
      <c r="M22" s="1"/>
      <c r="N22" s="1"/>
    </row>
    <row r="23" spans="1:14">
      <c r="A23" s="1"/>
      <c r="B23" s="1"/>
      <c r="C23" s="1" t="s">
        <v>253</v>
      </c>
      <c r="D23" s="1" t="s">
        <v>303</v>
      </c>
      <c r="E23" s="1"/>
      <c r="F23" s="1"/>
      <c r="G23" s="1"/>
      <c r="H23" s="1"/>
      <c r="I23" s="1"/>
      <c r="J23" s="1"/>
      <c r="K23" s="1"/>
      <c r="L23" s="1"/>
      <c r="M23" s="1"/>
      <c r="N23" s="1"/>
    </row>
    <row r="24" spans="1:14">
      <c r="A24" s="1"/>
      <c r="B24" s="1"/>
      <c r="C24" s="1" t="s">
        <v>253</v>
      </c>
      <c r="D24" s="1" t="s">
        <v>304</v>
      </c>
      <c r="E24" s="1"/>
      <c r="F24" s="1"/>
      <c r="G24" s="1"/>
      <c r="H24" s="1"/>
      <c r="I24" s="1"/>
      <c r="J24" s="1"/>
      <c r="K24" s="1"/>
      <c r="L24" s="1"/>
      <c r="M24" s="1"/>
      <c r="N24" s="1"/>
    </row>
    <row r="25" spans="1:14">
      <c r="A25" s="1"/>
      <c r="B25" s="1"/>
      <c r="C25" s="1" t="s">
        <v>259</v>
      </c>
      <c r="D25" s="1" t="s">
        <v>305</v>
      </c>
      <c r="E25" s="1"/>
      <c r="F25" s="1"/>
      <c r="G25" s="1"/>
      <c r="H25" s="1"/>
      <c r="I25" s="1"/>
      <c r="J25" s="1"/>
      <c r="K25" s="1"/>
      <c r="L25" s="1"/>
      <c r="M25" s="1"/>
      <c r="N25" s="1"/>
    </row>
    <row r="26" spans="1:14">
      <c r="A26" s="1"/>
      <c r="B26" s="1"/>
      <c r="C26" s="1" t="s">
        <v>259</v>
      </c>
      <c r="D26" s="1" t="s">
        <v>306</v>
      </c>
      <c r="E26" s="1"/>
      <c r="F26" s="1"/>
      <c r="G26" s="1"/>
      <c r="H26" s="1"/>
      <c r="I26" s="1"/>
      <c r="J26" s="1"/>
      <c r="K26" s="1"/>
      <c r="L26" s="1"/>
      <c r="M26" s="1"/>
      <c r="N26" s="1"/>
    </row>
    <row r="27" spans="1:14">
      <c r="A27" s="1"/>
      <c r="B27" s="1"/>
      <c r="C27" s="1" t="s">
        <v>259</v>
      </c>
      <c r="D27" s="1" t="s">
        <v>307</v>
      </c>
      <c r="E27" s="1"/>
      <c r="F27" s="1"/>
      <c r="G27" s="1"/>
      <c r="H27" s="1"/>
      <c r="I27" s="1"/>
      <c r="J27" s="1"/>
      <c r="K27" s="1"/>
      <c r="L27" s="1"/>
      <c r="M27" s="1"/>
      <c r="N27" s="1"/>
    </row>
    <row r="28" spans="1:14">
      <c r="A28" s="1"/>
      <c r="B28" s="1"/>
      <c r="C28" s="1" t="s">
        <v>259</v>
      </c>
      <c r="D28" s="1" t="s">
        <v>308</v>
      </c>
      <c r="E28" s="1"/>
      <c r="F28" s="1"/>
      <c r="G28" s="1"/>
      <c r="H28" s="1"/>
      <c r="I28" s="1"/>
      <c r="J28" s="1"/>
      <c r="K28" s="1"/>
      <c r="L28" s="1"/>
      <c r="M28" s="1"/>
      <c r="N28" s="1"/>
    </row>
    <row r="29" spans="1:14">
      <c r="A29" s="1"/>
      <c r="B29" s="1"/>
      <c r="C29" s="1" t="s">
        <v>259</v>
      </c>
      <c r="D29" s="1" t="s">
        <v>309</v>
      </c>
      <c r="E29" s="1"/>
      <c r="F29" s="1"/>
      <c r="G29" s="1"/>
      <c r="H29" s="1"/>
      <c r="I29" s="1"/>
      <c r="J29" s="1"/>
      <c r="K29" s="1"/>
      <c r="L29" s="1"/>
      <c r="M29" s="1"/>
      <c r="N29" s="1"/>
    </row>
    <row r="30" spans="1:14">
      <c r="A30" s="1"/>
      <c r="B30" s="1"/>
      <c r="C30" s="1" t="s">
        <v>259</v>
      </c>
      <c r="D30" s="1" t="s">
        <v>310</v>
      </c>
      <c r="E30" s="1"/>
      <c r="F30" s="1"/>
      <c r="G30" s="1"/>
      <c r="H30" s="1"/>
      <c r="I30" s="1"/>
      <c r="J30" s="1"/>
      <c r="K30" s="1"/>
      <c r="L30" s="1"/>
      <c r="M30" s="1"/>
      <c r="N30" s="1"/>
    </row>
    <row r="31" spans="1:14">
      <c r="A31" s="1"/>
      <c r="B31" s="1"/>
      <c r="C31" s="1" t="s">
        <v>259</v>
      </c>
      <c r="D31" s="1" t="s">
        <v>311</v>
      </c>
      <c r="E31" s="1"/>
      <c r="F31" s="1"/>
      <c r="G31" s="1"/>
      <c r="H31" s="1"/>
      <c r="I31" s="1"/>
      <c r="J31" s="1"/>
      <c r="K31" s="1"/>
      <c r="L31" s="1"/>
      <c r="M31" s="1"/>
      <c r="N31" s="1"/>
    </row>
    <row r="32" spans="1:14">
      <c r="A32" s="1"/>
      <c r="B32" s="1"/>
      <c r="C32" s="1" t="s">
        <v>259</v>
      </c>
      <c r="D32" s="1" t="s">
        <v>312</v>
      </c>
      <c r="E32" s="1"/>
      <c r="F32" s="1"/>
      <c r="G32" s="1"/>
      <c r="H32" s="1"/>
      <c r="I32" s="1"/>
      <c r="J32" s="1"/>
      <c r="K32" s="1"/>
      <c r="L32" s="1"/>
      <c r="M32" s="1"/>
      <c r="N32" s="1"/>
    </row>
    <row r="33" spans="1:14">
      <c r="A33" s="1"/>
      <c r="B33" s="1"/>
      <c r="C33" s="1" t="s">
        <v>259</v>
      </c>
      <c r="D33" s="1" t="s">
        <v>313</v>
      </c>
      <c r="E33" s="1"/>
      <c r="F33" s="1"/>
      <c r="G33" s="1"/>
      <c r="H33" s="1"/>
      <c r="I33" s="1"/>
      <c r="J33" s="1"/>
      <c r="K33" s="1"/>
      <c r="L33" s="1"/>
      <c r="M33" s="1"/>
      <c r="N33" s="1"/>
    </row>
    <row r="34" spans="1:14">
      <c r="A34" s="1"/>
      <c r="B34" s="1"/>
      <c r="C34" s="1" t="s">
        <v>259</v>
      </c>
      <c r="D34" s="1" t="s">
        <v>314</v>
      </c>
      <c r="E34" s="1"/>
      <c r="F34" s="1"/>
      <c r="G34" s="1"/>
      <c r="H34" s="1"/>
      <c r="I34" s="1"/>
      <c r="J34" s="1"/>
      <c r="K34" s="1"/>
      <c r="L34" s="1"/>
      <c r="M34" s="1"/>
      <c r="N34" s="1"/>
    </row>
    <row r="35" spans="1:14">
      <c r="A35" s="1"/>
      <c r="B35" s="1"/>
      <c r="C35" s="1" t="s">
        <v>259</v>
      </c>
      <c r="D35" s="1" t="s">
        <v>315</v>
      </c>
      <c r="E35" s="1"/>
      <c r="F35" s="1"/>
      <c r="G35" s="1"/>
      <c r="H35" s="1"/>
      <c r="I35" s="1"/>
      <c r="J35" s="1"/>
      <c r="K35" s="1"/>
      <c r="L35" s="1"/>
      <c r="M35" s="1"/>
      <c r="N35" s="1"/>
    </row>
    <row r="36" spans="1:14">
      <c r="A36" s="1"/>
      <c r="B36" s="1"/>
      <c r="C36" s="1" t="s">
        <v>259</v>
      </c>
      <c r="D36" s="1" t="s">
        <v>316</v>
      </c>
      <c r="E36" s="1"/>
      <c r="F36" s="1"/>
      <c r="G36" s="1"/>
      <c r="H36" s="1"/>
      <c r="I36" s="1"/>
      <c r="J36" s="1"/>
      <c r="K36" s="1"/>
      <c r="L36" s="1"/>
      <c r="M36" s="1"/>
      <c r="N36" s="1"/>
    </row>
    <row r="37" spans="1:14">
      <c r="A37" s="1"/>
      <c r="B37" s="1"/>
      <c r="C37" s="1" t="s">
        <v>259</v>
      </c>
      <c r="D37" s="1" t="s">
        <v>317</v>
      </c>
      <c r="E37" s="1"/>
      <c r="F37" s="1"/>
      <c r="G37" s="1"/>
      <c r="H37" s="1"/>
      <c r="I37" s="1"/>
      <c r="J37" s="1"/>
      <c r="K37" s="1"/>
      <c r="L37" s="1"/>
      <c r="M37" s="1"/>
      <c r="N37" s="1"/>
    </row>
    <row r="38" spans="1:14">
      <c r="A38" s="1"/>
      <c r="B38" s="1"/>
      <c r="C38" s="1" t="s">
        <v>259</v>
      </c>
      <c r="D38" s="1" t="s">
        <v>318</v>
      </c>
      <c r="E38" s="1"/>
      <c r="F38" s="1"/>
      <c r="G38" s="1"/>
      <c r="H38" s="1"/>
      <c r="I38" s="1"/>
      <c r="J38" s="1"/>
      <c r="K38" s="1"/>
      <c r="L38" s="1"/>
      <c r="M38" s="1"/>
      <c r="N38" s="1"/>
    </row>
    <row r="39" spans="1:14">
      <c r="A39" s="1"/>
      <c r="B39" s="1"/>
      <c r="C39" s="1" t="s">
        <v>259</v>
      </c>
      <c r="D39" s="1" t="s">
        <v>319</v>
      </c>
      <c r="E39" s="1"/>
      <c r="F39" s="1"/>
      <c r="G39" s="1"/>
      <c r="H39" s="1"/>
      <c r="I39" s="1"/>
      <c r="J39" s="1"/>
      <c r="K39" s="1"/>
      <c r="L39" s="1"/>
      <c r="M39" s="1"/>
      <c r="N39" s="1"/>
    </row>
    <row r="40" spans="1:14">
      <c r="A40" s="1"/>
      <c r="B40" s="1"/>
      <c r="C40" s="1" t="s">
        <v>259</v>
      </c>
      <c r="D40" s="1" t="s">
        <v>320</v>
      </c>
      <c r="E40" s="1"/>
      <c r="F40" s="1"/>
      <c r="G40" s="1"/>
      <c r="H40" s="1"/>
      <c r="I40" s="1"/>
      <c r="J40" s="1"/>
      <c r="K40" s="1"/>
      <c r="L40" s="1"/>
      <c r="M40" s="1"/>
      <c r="N40" s="1"/>
    </row>
    <row r="41" spans="1:14">
      <c r="A41" s="1"/>
      <c r="B41" s="1"/>
      <c r="C41" s="1" t="s">
        <v>259</v>
      </c>
      <c r="D41" s="1" t="s">
        <v>321</v>
      </c>
      <c r="E41" s="1"/>
      <c r="F41" s="1"/>
      <c r="G41" s="1"/>
      <c r="H41" s="1"/>
      <c r="I41" s="1"/>
      <c r="J41" s="1"/>
      <c r="K41" s="1"/>
      <c r="L41" s="1"/>
      <c r="M41" s="1"/>
      <c r="N41" s="1"/>
    </row>
    <row r="42" spans="1:14">
      <c r="A42" s="1"/>
      <c r="B42" s="1"/>
      <c r="C42" s="1" t="s">
        <v>259</v>
      </c>
      <c r="D42" s="1" t="s">
        <v>322</v>
      </c>
      <c r="E42" s="1"/>
      <c r="F42" s="1"/>
      <c r="G42" s="1"/>
      <c r="H42" s="1"/>
      <c r="I42" s="1"/>
      <c r="J42" s="1"/>
      <c r="K42" s="1"/>
      <c r="L42" s="1"/>
      <c r="M42" s="1"/>
      <c r="N42" s="1"/>
    </row>
    <row r="43" spans="1:14">
      <c r="A43" s="1"/>
      <c r="B43" s="1"/>
      <c r="C43" s="1" t="s">
        <v>259</v>
      </c>
      <c r="D43" s="1" t="s">
        <v>323</v>
      </c>
      <c r="E43" s="1"/>
      <c r="F43" s="1"/>
      <c r="G43" s="1"/>
      <c r="H43" s="1"/>
      <c r="I43" s="1"/>
      <c r="J43" s="1"/>
      <c r="K43" s="1"/>
      <c r="L43" s="1"/>
      <c r="M43" s="1"/>
      <c r="N43" s="1"/>
    </row>
    <row r="44" spans="1:14">
      <c r="A44" s="1"/>
      <c r="B44" s="1"/>
      <c r="C44" s="1" t="s">
        <v>259</v>
      </c>
      <c r="D44" s="1" t="s">
        <v>324</v>
      </c>
      <c r="E44" s="1"/>
      <c r="F44" s="1"/>
      <c r="G44" s="1"/>
      <c r="H44" s="1"/>
      <c r="I44" s="1"/>
      <c r="J44" s="1"/>
      <c r="K44" s="1"/>
      <c r="L44" s="1"/>
      <c r="M44" s="1"/>
      <c r="N44" s="1"/>
    </row>
    <row r="45" spans="1:14">
      <c r="A45" s="1"/>
      <c r="B45" s="1"/>
      <c r="C45" s="1" t="s">
        <v>259</v>
      </c>
      <c r="D45" s="1" t="s">
        <v>325</v>
      </c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14">
      <c r="A46" s="1"/>
      <c r="B46" s="1"/>
      <c r="C46" s="1" t="s">
        <v>259</v>
      </c>
      <c r="D46" s="1" t="s">
        <v>326</v>
      </c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4">
      <c r="A47" s="1"/>
      <c r="B47" s="1"/>
      <c r="C47" s="1" t="s">
        <v>259</v>
      </c>
      <c r="D47" s="1" t="s">
        <v>327</v>
      </c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4">
      <c r="A48" s="1"/>
      <c r="B48" s="1"/>
      <c r="C48" s="1" t="s">
        <v>259</v>
      </c>
      <c r="D48" s="1" t="s">
        <v>328</v>
      </c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>
      <c r="A49" s="1"/>
      <c r="B49" s="1"/>
      <c r="C49" s="1" t="s">
        <v>259</v>
      </c>
      <c r="D49" s="1" t="s">
        <v>329</v>
      </c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>
      <c r="A50" s="1"/>
      <c r="B50" s="1"/>
      <c r="C50" s="1" t="s">
        <v>259</v>
      </c>
      <c r="D50" s="1" t="s">
        <v>330</v>
      </c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>
      <c r="A51" s="1"/>
      <c r="B51" s="1"/>
      <c r="C51" s="1" t="s">
        <v>259</v>
      </c>
      <c r="D51" s="1" t="s">
        <v>331</v>
      </c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>
      <c r="A52" s="1"/>
      <c r="B52" s="1"/>
      <c r="C52" s="1" t="s">
        <v>259</v>
      </c>
      <c r="D52" s="1" t="s">
        <v>332</v>
      </c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>
      <c r="A53" s="1"/>
      <c r="B53" s="1"/>
      <c r="C53" s="1" t="s">
        <v>259</v>
      </c>
      <c r="D53" s="1" t="s">
        <v>333</v>
      </c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>
      <c r="A54" s="1"/>
      <c r="B54" s="1"/>
      <c r="C54" s="1" t="s">
        <v>259</v>
      </c>
      <c r="D54" s="1" t="s">
        <v>334</v>
      </c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>
      <c r="A55" s="1"/>
      <c r="B55" s="1"/>
      <c r="C55" s="1" t="s">
        <v>259</v>
      </c>
      <c r="D55" s="1" t="s">
        <v>335</v>
      </c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>
      <c r="A56" s="1"/>
      <c r="B56" s="1"/>
      <c r="C56" s="1" t="s">
        <v>259</v>
      </c>
      <c r="D56" s="1" t="s">
        <v>336</v>
      </c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>
      <c r="A57" s="1"/>
      <c r="B57" s="1"/>
      <c r="C57" s="1" t="s">
        <v>259</v>
      </c>
      <c r="D57" s="1" t="s">
        <v>337</v>
      </c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>
      <c r="A58" s="1"/>
      <c r="B58" s="1"/>
      <c r="C58" s="1" t="s">
        <v>259</v>
      </c>
      <c r="D58" s="1" t="s">
        <v>338</v>
      </c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>
      <c r="A59" s="1"/>
      <c r="B59" s="1"/>
      <c r="C59" s="1" t="s">
        <v>259</v>
      </c>
      <c r="D59" s="1" t="s">
        <v>339</v>
      </c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>
      <c r="A60" s="1"/>
      <c r="B60" s="1"/>
      <c r="C60" s="1" t="s">
        <v>259</v>
      </c>
      <c r="D60" s="1" t="s">
        <v>340</v>
      </c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>
      <c r="A61" s="1"/>
      <c r="B61" s="1"/>
      <c r="C61" s="1" t="s">
        <v>259</v>
      </c>
      <c r="D61" s="1" t="s">
        <v>341</v>
      </c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>
      <c r="A62" s="1"/>
      <c r="B62" s="1"/>
      <c r="C62" s="1" t="s">
        <v>259</v>
      </c>
      <c r="D62" s="1" t="s">
        <v>342</v>
      </c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>
      <c r="A63" s="1"/>
      <c r="B63" s="1"/>
      <c r="C63" s="1" t="s">
        <v>259</v>
      </c>
      <c r="D63" s="1" t="s">
        <v>343</v>
      </c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>
      <c r="A64" s="1"/>
      <c r="B64" s="1"/>
      <c r="C64" s="1" t="s">
        <v>259</v>
      </c>
      <c r="D64" s="1" t="s">
        <v>344</v>
      </c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>
      <c r="A65" s="1"/>
      <c r="B65" s="1"/>
      <c r="C65" s="1" t="s">
        <v>259</v>
      </c>
      <c r="D65" s="1" t="s">
        <v>345</v>
      </c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>
      <c r="A66" s="1"/>
      <c r="B66" s="1"/>
      <c r="C66" s="1" t="s">
        <v>259</v>
      </c>
      <c r="D66" s="1" t="s">
        <v>346</v>
      </c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>
      <c r="A67" s="1"/>
      <c r="B67" s="1"/>
      <c r="C67" s="1" t="s">
        <v>259</v>
      </c>
      <c r="D67" s="1" t="s">
        <v>347</v>
      </c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>
      <c r="A68" s="1"/>
      <c r="B68" s="1"/>
      <c r="C68" s="1" t="s">
        <v>259</v>
      </c>
      <c r="D68" s="1" t="s">
        <v>348</v>
      </c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>
      <c r="A69" s="1"/>
      <c r="B69" s="1"/>
      <c r="C69" s="1" t="s">
        <v>259</v>
      </c>
      <c r="D69" s="1" t="s">
        <v>349</v>
      </c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>
      <c r="A70" s="1"/>
      <c r="B70" s="1"/>
      <c r="C70" s="1" t="s">
        <v>259</v>
      </c>
      <c r="D70" s="1" t="s">
        <v>350</v>
      </c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>
      <c r="A71" s="1"/>
      <c r="B71" s="1"/>
      <c r="C71" s="1" t="s">
        <v>259</v>
      </c>
      <c r="D71" s="1" t="s">
        <v>351</v>
      </c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>
      <c r="A72" s="1"/>
      <c r="B72" s="1"/>
      <c r="C72" s="1" t="s">
        <v>259</v>
      </c>
      <c r="D72" s="1" t="s">
        <v>352</v>
      </c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>
      <c r="A73" s="1"/>
      <c r="B73" s="1"/>
      <c r="C73" s="1" t="s">
        <v>259</v>
      </c>
      <c r="D73" s="1" t="s">
        <v>353</v>
      </c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>
      <c r="A74" s="1"/>
      <c r="B74" s="1"/>
      <c r="C74" s="1" t="s">
        <v>259</v>
      </c>
      <c r="D74" s="1" t="s">
        <v>354</v>
      </c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>
      <c r="A75" s="1"/>
      <c r="B75" s="1"/>
      <c r="C75" s="1" t="s">
        <v>259</v>
      </c>
      <c r="D75" s="1" t="s">
        <v>355</v>
      </c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>
      <c r="A76" s="1"/>
      <c r="B76" s="1"/>
      <c r="C76" s="1" t="s">
        <v>259</v>
      </c>
      <c r="D76" s="1" t="s">
        <v>356</v>
      </c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>
      <c r="A77" s="1"/>
      <c r="B77" s="1"/>
      <c r="C77" s="1" t="s">
        <v>259</v>
      </c>
      <c r="D77" s="1" t="s">
        <v>357</v>
      </c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>
      <c r="A78" s="1"/>
      <c r="B78" s="1"/>
      <c r="C78" s="1" t="s">
        <v>259</v>
      </c>
      <c r="D78" s="1" t="s">
        <v>358</v>
      </c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>
      <c r="A79" s="1"/>
      <c r="B79" s="1"/>
      <c r="C79" s="1" t="s">
        <v>259</v>
      </c>
      <c r="D79" s="1" t="s">
        <v>359</v>
      </c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>
      <c r="A80" s="1"/>
      <c r="B80" s="1"/>
      <c r="C80" s="1" t="s">
        <v>259</v>
      </c>
      <c r="D80" s="1" t="s">
        <v>360</v>
      </c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>
      <c r="A81" s="1"/>
      <c r="B81" s="1"/>
      <c r="C81" s="1" t="s">
        <v>259</v>
      </c>
      <c r="D81" s="1" t="s">
        <v>361</v>
      </c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>
      <c r="A82" s="1"/>
      <c r="B82" s="1"/>
      <c r="C82" s="1" t="s">
        <v>259</v>
      </c>
      <c r="D82" s="1" t="s">
        <v>362</v>
      </c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>
      <c r="A83" s="1"/>
      <c r="B83" s="1"/>
      <c r="C83" s="1" t="s">
        <v>259</v>
      </c>
      <c r="D83" s="1" t="s">
        <v>363</v>
      </c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>
      <c r="A84" s="1"/>
      <c r="B84" s="1"/>
      <c r="C84" s="1" t="s">
        <v>259</v>
      </c>
      <c r="D84" s="1" t="s">
        <v>364</v>
      </c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>
      <c r="A85" s="1"/>
      <c r="B85" s="1"/>
      <c r="C85" s="1" t="s">
        <v>259</v>
      </c>
      <c r="D85" s="1" t="s">
        <v>365</v>
      </c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>
      <c r="A86" s="1"/>
      <c r="B86" s="1"/>
      <c r="C86" s="1" t="s">
        <v>259</v>
      </c>
      <c r="D86" s="1" t="s">
        <v>366</v>
      </c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>
      <c r="A87" s="1"/>
      <c r="B87" s="1"/>
      <c r="C87" s="1" t="s">
        <v>259</v>
      </c>
      <c r="D87" s="1" t="s">
        <v>367</v>
      </c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>
      <c r="A88" s="1"/>
      <c r="B88" s="1"/>
      <c r="C88" s="1" t="s">
        <v>259</v>
      </c>
      <c r="D88" s="1" t="s">
        <v>368</v>
      </c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>
      <c r="A89" s="1"/>
      <c r="B89" s="1"/>
      <c r="C89" s="1" t="s">
        <v>259</v>
      </c>
      <c r="D89" s="1" t="s">
        <v>369</v>
      </c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>
      <c r="A90" s="1"/>
      <c r="B90" s="1"/>
      <c r="C90" s="1" t="s">
        <v>259</v>
      </c>
      <c r="D90" s="1" t="s">
        <v>370</v>
      </c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>
      <c r="A91" s="1"/>
      <c r="B91" s="1"/>
      <c r="C91" s="1" t="s">
        <v>259</v>
      </c>
      <c r="D91" s="1" t="s">
        <v>371</v>
      </c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>
      <c r="A92" s="1"/>
      <c r="B92" s="1"/>
      <c r="C92" s="1" t="s">
        <v>259</v>
      </c>
      <c r="D92" s="1" t="s">
        <v>372</v>
      </c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>
      <c r="A93" s="1"/>
      <c r="B93" s="1"/>
      <c r="C93" s="1" t="s">
        <v>259</v>
      </c>
      <c r="D93" s="1" t="s">
        <v>373</v>
      </c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>
      <c r="A94" s="1"/>
      <c r="B94" s="1"/>
      <c r="C94" s="1" t="s">
        <v>259</v>
      </c>
      <c r="D94" s="1" t="s">
        <v>374</v>
      </c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>
      <c r="A95" s="1"/>
      <c r="B95" s="1"/>
      <c r="C95" s="1" t="s">
        <v>264</v>
      </c>
      <c r="D95" s="1" t="s">
        <v>375</v>
      </c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>
      <c r="A96" s="1"/>
      <c r="B96" s="1"/>
      <c r="C96" s="1" t="s">
        <v>264</v>
      </c>
      <c r="D96" s="1" t="s">
        <v>376</v>
      </c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>
      <c r="A97" s="1"/>
      <c r="B97" s="1"/>
      <c r="C97" s="1" t="s">
        <v>264</v>
      </c>
      <c r="D97" s="1" t="s">
        <v>377</v>
      </c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>
      <c r="A98" s="1"/>
      <c r="B98" s="1"/>
      <c r="C98" s="1" t="s">
        <v>264</v>
      </c>
      <c r="D98" s="1" t="s">
        <v>378</v>
      </c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>
      <c r="A99" s="1"/>
      <c r="B99" s="1"/>
      <c r="C99" s="1" t="s">
        <v>264</v>
      </c>
      <c r="D99" s="1" t="s">
        <v>379</v>
      </c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>
      <c r="A100" s="1"/>
      <c r="B100" s="1"/>
      <c r="C100" s="1" t="s">
        <v>264</v>
      </c>
      <c r="D100" s="1" t="s">
        <v>380</v>
      </c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>
      <c r="A101" s="1"/>
      <c r="B101" s="1"/>
      <c r="C101" s="1" t="s">
        <v>264</v>
      </c>
      <c r="D101" s="1" t="s">
        <v>381</v>
      </c>
      <c r="E101" s="1"/>
      <c r="F101" s="1"/>
      <c r="G101" s="1"/>
      <c r="H101" s="1"/>
      <c r="I101" s="1"/>
      <c r="J101" s="1"/>
      <c r="K101" s="1"/>
      <c r="L101" s="1"/>
      <c r="M101" s="1"/>
      <c r="N101" s="1"/>
    </row>
    <row r="102" spans="1:14">
      <c r="A102" s="1"/>
      <c r="B102" s="1"/>
      <c r="C102" s="1" t="s">
        <v>264</v>
      </c>
      <c r="D102" s="1" t="s">
        <v>382</v>
      </c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1:14">
      <c r="A103" s="1"/>
      <c r="B103" s="1"/>
      <c r="C103" s="1" t="s">
        <v>264</v>
      </c>
      <c r="D103" s="1" t="s">
        <v>383</v>
      </c>
      <c r="E103" s="1"/>
      <c r="F103" s="1"/>
      <c r="G103" s="1"/>
      <c r="H103" s="1"/>
      <c r="I103" s="1"/>
      <c r="J103" s="1"/>
      <c r="K103" s="1"/>
      <c r="L103" s="1"/>
      <c r="M103" s="1"/>
      <c r="N103" s="1"/>
    </row>
    <row r="104" spans="1:14">
      <c r="A104" s="1"/>
      <c r="B104" s="1"/>
      <c r="C104" s="1" t="s">
        <v>264</v>
      </c>
      <c r="D104" s="1" t="s">
        <v>384</v>
      </c>
      <c r="E104" s="1"/>
      <c r="F104" s="1"/>
      <c r="G104" s="1"/>
      <c r="H104" s="1"/>
      <c r="I104" s="1"/>
      <c r="J104" s="1"/>
      <c r="K104" s="1"/>
      <c r="L104" s="1"/>
      <c r="M104" s="1"/>
      <c r="N104" s="1"/>
    </row>
    <row r="105" spans="1:14">
      <c r="A105" s="1"/>
      <c r="B105" s="1"/>
      <c r="C105" s="1" t="s">
        <v>264</v>
      </c>
      <c r="D105" s="1" t="s">
        <v>385</v>
      </c>
      <c r="E105" s="1"/>
      <c r="F105" s="1"/>
      <c r="G105" s="1"/>
      <c r="H105" s="1"/>
      <c r="I105" s="1"/>
      <c r="J105" s="1"/>
      <c r="K105" s="1"/>
      <c r="L105" s="1"/>
      <c r="M105" s="1"/>
      <c r="N105" s="1"/>
    </row>
    <row r="106" spans="1:14">
      <c r="A106" s="1"/>
      <c r="B106" s="1"/>
      <c r="C106" s="1" t="s">
        <v>264</v>
      </c>
      <c r="D106" s="1" t="s">
        <v>386</v>
      </c>
      <c r="E106" s="1"/>
      <c r="F106" s="1"/>
      <c r="G106" s="1"/>
      <c r="H106" s="1"/>
      <c r="I106" s="1"/>
      <c r="J106" s="1"/>
      <c r="K106" s="1"/>
      <c r="L106" s="1"/>
      <c r="M106" s="1"/>
      <c r="N106" s="1"/>
    </row>
    <row r="107" spans="1:14">
      <c r="A107" s="1"/>
      <c r="B107" s="1"/>
      <c r="C107" s="1" t="s">
        <v>264</v>
      </c>
      <c r="D107" s="1" t="s">
        <v>387</v>
      </c>
      <c r="E107" s="1"/>
      <c r="F107" s="1"/>
      <c r="G107" s="1"/>
      <c r="H107" s="1"/>
      <c r="I107" s="1"/>
      <c r="J107" s="1"/>
      <c r="K107" s="1"/>
      <c r="L107" s="1"/>
      <c r="M107" s="1"/>
      <c r="N107" s="1"/>
    </row>
    <row r="108" spans="1:14">
      <c r="A108" s="1"/>
      <c r="B108" s="1"/>
      <c r="C108" s="1" t="s">
        <v>264</v>
      </c>
      <c r="D108" s="1" t="s">
        <v>388</v>
      </c>
      <c r="E108" s="1"/>
      <c r="F108" s="1"/>
      <c r="G108" s="1"/>
      <c r="H108" s="1"/>
      <c r="I108" s="1"/>
      <c r="J108" s="1"/>
      <c r="K108" s="1"/>
      <c r="L108" s="1"/>
      <c r="M108" s="1"/>
      <c r="N108" s="1"/>
    </row>
    <row r="109" spans="1:14">
      <c r="A109" s="1"/>
      <c r="B109" s="1"/>
      <c r="C109" s="1" t="s">
        <v>264</v>
      </c>
      <c r="D109" s="1" t="s">
        <v>389</v>
      </c>
      <c r="E109" s="1"/>
      <c r="F109" s="1"/>
      <c r="G109" s="1"/>
      <c r="H109" s="1"/>
      <c r="I109" s="1"/>
      <c r="J109" s="1"/>
      <c r="K109" s="1"/>
      <c r="L109" s="1"/>
      <c r="M109" s="1"/>
      <c r="N109" s="1"/>
    </row>
    <row r="110" spans="1:14">
      <c r="A110" s="1"/>
      <c r="B110" s="1"/>
      <c r="C110" s="1" t="s">
        <v>264</v>
      </c>
      <c r="D110" s="1" t="s">
        <v>390</v>
      </c>
      <c r="E110" s="1"/>
      <c r="F110" s="1"/>
      <c r="G110" s="1"/>
      <c r="H110" s="1"/>
      <c r="I110" s="1"/>
      <c r="J110" s="1"/>
      <c r="K110" s="1"/>
      <c r="L110" s="1"/>
      <c r="M110" s="1"/>
      <c r="N110" s="1"/>
    </row>
    <row r="111" spans="1:14">
      <c r="A111" s="1"/>
      <c r="B111" s="1"/>
      <c r="C111" s="1" t="s">
        <v>264</v>
      </c>
      <c r="D111" s="1" t="s">
        <v>391</v>
      </c>
      <c r="E111" s="1"/>
      <c r="F111" s="1"/>
      <c r="G111" s="1"/>
      <c r="H111" s="1"/>
      <c r="I111" s="1"/>
      <c r="J111" s="1"/>
      <c r="K111" s="1"/>
      <c r="L111" s="1"/>
      <c r="M111" s="1"/>
      <c r="N111" s="1"/>
    </row>
    <row r="112" spans="1:14">
      <c r="A112" s="1"/>
      <c r="B112" s="1"/>
      <c r="C112" s="1" t="s">
        <v>264</v>
      </c>
      <c r="D112" s="1" t="s">
        <v>392</v>
      </c>
      <c r="E112" s="1"/>
      <c r="F112" s="1"/>
      <c r="G112" s="1"/>
      <c r="H112" s="1"/>
      <c r="I112" s="1"/>
      <c r="J112" s="1"/>
      <c r="K112" s="1"/>
      <c r="L112" s="1"/>
      <c r="M112" s="1"/>
      <c r="N112" s="1"/>
    </row>
    <row r="113" spans="1:14">
      <c r="A113" s="1"/>
      <c r="B113" s="1"/>
      <c r="C113" s="1" t="s">
        <v>264</v>
      </c>
      <c r="D113" s="1" t="s">
        <v>393</v>
      </c>
      <c r="E113" s="1"/>
      <c r="F113" s="1"/>
      <c r="G113" s="1"/>
      <c r="H113" s="1"/>
      <c r="I113" s="1"/>
      <c r="J113" s="1"/>
      <c r="K113" s="1"/>
      <c r="L113" s="1"/>
      <c r="M113" s="1"/>
      <c r="N113" s="1"/>
    </row>
    <row r="114" spans="1:14">
      <c r="A114" s="1"/>
      <c r="B114" s="1"/>
      <c r="C114" s="1" t="s">
        <v>264</v>
      </c>
      <c r="D114" s="1" t="s">
        <v>394</v>
      </c>
      <c r="E114" s="1"/>
      <c r="F114" s="1"/>
      <c r="G114" s="1"/>
      <c r="H114" s="1"/>
      <c r="I114" s="1"/>
      <c r="J114" s="1"/>
      <c r="K114" s="1"/>
      <c r="L114" s="1"/>
      <c r="M114" s="1"/>
      <c r="N114" s="1"/>
    </row>
    <row r="115" spans="1:14">
      <c r="A115" s="1"/>
      <c r="B115" s="1"/>
      <c r="C115" s="1" t="s">
        <v>264</v>
      </c>
      <c r="D115" s="1" t="s">
        <v>395</v>
      </c>
      <c r="E115" s="1"/>
      <c r="F115" s="1"/>
      <c r="G115" s="1"/>
      <c r="H115" s="1"/>
      <c r="I115" s="1"/>
      <c r="J115" s="1"/>
      <c r="K115" s="1"/>
      <c r="L115" s="1"/>
      <c r="M115" s="1"/>
      <c r="N115" s="1"/>
    </row>
    <row r="116" spans="1:14">
      <c r="A116" s="1"/>
      <c r="B116" s="1"/>
      <c r="C116" s="1" t="s">
        <v>264</v>
      </c>
      <c r="D116" s="1" t="s">
        <v>396</v>
      </c>
      <c r="E116" s="1"/>
      <c r="F116" s="1"/>
      <c r="G116" s="1"/>
      <c r="H116" s="1"/>
      <c r="I116" s="1"/>
      <c r="J116" s="1"/>
      <c r="K116" s="1"/>
      <c r="L116" s="1"/>
      <c r="M116" s="1"/>
      <c r="N116" s="1"/>
    </row>
    <row r="117" spans="1:14">
      <c r="A117" s="1"/>
      <c r="B117" s="1"/>
      <c r="C117" s="1" t="s">
        <v>264</v>
      </c>
      <c r="D117" s="1" t="s">
        <v>397</v>
      </c>
      <c r="E117" s="1"/>
      <c r="F117" s="1"/>
      <c r="G117" s="1"/>
      <c r="H117" s="1"/>
      <c r="I117" s="1"/>
      <c r="J117" s="1"/>
      <c r="K117" s="1"/>
      <c r="L117" s="1"/>
      <c r="M117" s="1"/>
      <c r="N117" s="1"/>
    </row>
    <row r="118" spans="1:14">
      <c r="A118" s="1"/>
      <c r="B118" s="1"/>
      <c r="C118" s="1" t="s">
        <v>264</v>
      </c>
      <c r="D118" s="1" t="s">
        <v>398</v>
      </c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>
      <c r="A119" s="1"/>
      <c r="B119" s="1"/>
      <c r="C119" s="1" t="s">
        <v>264</v>
      </c>
      <c r="D119" s="1" t="s">
        <v>399</v>
      </c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>
      <c r="A120" s="1"/>
      <c r="B120" s="1"/>
      <c r="C120" s="1" t="s">
        <v>264</v>
      </c>
      <c r="D120" s="1" t="s">
        <v>400</v>
      </c>
      <c r="E120" s="1"/>
      <c r="F120" s="1"/>
      <c r="G120" s="1"/>
      <c r="H120" s="1"/>
      <c r="I120" s="1"/>
      <c r="J120" s="1"/>
      <c r="K120" s="1"/>
      <c r="L120" s="1"/>
      <c r="M120" s="1"/>
      <c r="N120" s="1"/>
    </row>
    <row r="121" spans="1:14">
      <c r="A121" s="1"/>
      <c r="B121" s="1"/>
      <c r="C121" s="1" t="s">
        <v>264</v>
      </c>
      <c r="D121" s="1" t="s">
        <v>401</v>
      </c>
      <c r="E121" s="1"/>
      <c r="F121" s="1"/>
      <c r="G121" s="1"/>
      <c r="H121" s="1"/>
      <c r="I121" s="1"/>
      <c r="J121" s="1"/>
      <c r="K121" s="1"/>
      <c r="L121" s="1"/>
      <c r="M121" s="1"/>
      <c r="N121" s="1"/>
    </row>
    <row r="122" spans="1:14">
      <c r="A122" s="1"/>
      <c r="B122" s="1"/>
      <c r="C122" s="1" t="s">
        <v>264</v>
      </c>
      <c r="D122" s="1" t="s">
        <v>402</v>
      </c>
      <c r="E122" s="1"/>
      <c r="F122" s="1"/>
      <c r="G122" s="1"/>
      <c r="H122" s="1"/>
      <c r="I122" s="1"/>
      <c r="J122" s="1"/>
      <c r="K122" s="1"/>
      <c r="L122" s="1"/>
      <c r="M122" s="1"/>
      <c r="N122" s="1"/>
    </row>
    <row r="123" spans="1:14">
      <c r="A123" s="1"/>
      <c r="B123" s="1"/>
      <c r="C123" s="1" t="s">
        <v>264</v>
      </c>
      <c r="D123" s="1" t="s">
        <v>403</v>
      </c>
      <c r="E123" s="1"/>
      <c r="F123" s="1"/>
      <c r="G123" s="1"/>
      <c r="H123" s="1"/>
      <c r="I123" s="1"/>
      <c r="J123" s="1"/>
      <c r="K123" s="1"/>
      <c r="L123" s="1"/>
      <c r="M123" s="1"/>
      <c r="N123" s="1"/>
    </row>
    <row r="124" spans="1:14">
      <c r="A124" s="1"/>
      <c r="B124" s="1"/>
      <c r="C124" s="1" t="s">
        <v>264</v>
      </c>
      <c r="D124" s="1" t="s">
        <v>404</v>
      </c>
      <c r="E124" s="1"/>
      <c r="F124" s="1"/>
      <c r="G124" s="1"/>
      <c r="H124" s="1"/>
      <c r="I124" s="1"/>
      <c r="J124" s="1"/>
      <c r="K124" s="1"/>
      <c r="L124" s="1"/>
      <c r="M124" s="1"/>
      <c r="N124" s="1"/>
    </row>
    <row r="125" spans="1:14">
      <c r="A125" s="1"/>
      <c r="B125" s="1"/>
      <c r="C125" s="1" t="s">
        <v>264</v>
      </c>
      <c r="D125" s="1" t="s">
        <v>405</v>
      </c>
      <c r="E125" s="1"/>
      <c r="F125" s="1"/>
      <c r="G125" s="1"/>
      <c r="H125" s="1"/>
      <c r="I125" s="1"/>
      <c r="J125" s="1"/>
      <c r="K125" s="1"/>
      <c r="L125" s="1"/>
      <c r="M125" s="1"/>
      <c r="N125" s="1"/>
    </row>
    <row r="126" spans="1:14">
      <c r="A126" s="1"/>
      <c r="B126" s="1"/>
      <c r="C126" s="1" t="s">
        <v>264</v>
      </c>
      <c r="D126" s="1" t="s">
        <v>406</v>
      </c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>
      <c r="A127" s="1"/>
      <c r="B127" s="1"/>
      <c r="C127" s="1" t="s">
        <v>264</v>
      </c>
      <c r="D127" s="1" t="s">
        <v>407</v>
      </c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>
      <c r="A128" s="1"/>
      <c r="B128" s="1"/>
      <c r="C128" s="1" t="s">
        <v>264</v>
      </c>
      <c r="D128" s="1" t="s">
        <v>408</v>
      </c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>
      <c r="A129" s="1"/>
      <c r="B129" s="1"/>
      <c r="C129" s="1" t="s">
        <v>264</v>
      </c>
      <c r="D129" s="1" t="s">
        <v>409</v>
      </c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>
      <c r="A130" s="1"/>
      <c r="B130" s="1"/>
      <c r="C130" s="1" t="s">
        <v>264</v>
      </c>
      <c r="D130" s="1" t="s">
        <v>370</v>
      </c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>
      <c r="A131" s="1"/>
      <c r="B131" s="1"/>
      <c r="C131" s="1" t="s">
        <v>264</v>
      </c>
      <c r="D131" s="1" t="s">
        <v>410</v>
      </c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>
      <c r="A132" s="1"/>
      <c r="B132" s="1"/>
      <c r="C132" s="1" t="s">
        <v>264</v>
      </c>
      <c r="D132" s="1" t="s">
        <v>411</v>
      </c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>
      <c r="A133" s="1"/>
      <c r="B133" s="1"/>
      <c r="C133" s="1" t="s">
        <v>264</v>
      </c>
      <c r="D133" s="1" t="s">
        <v>412</v>
      </c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>
      <c r="A134" s="1"/>
      <c r="B134" s="1"/>
      <c r="C134" s="1" t="s">
        <v>264</v>
      </c>
      <c r="D134" s="1" t="s">
        <v>413</v>
      </c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>
      <c r="A135" s="1"/>
      <c r="B135" s="1"/>
      <c r="C135" s="1" t="s">
        <v>267</v>
      </c>
      <c r="D135" s="1" t="s">
        <v>414</v>
      </c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>
      <c r="A136" s="1"/>
      <c r="B136" s="1"/>
      <c r="C136" s="1" t="s">
        <v>267</v>
      </c>
      <c r="D136" s="1" t="s">
        <v>415</v>
      </c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>
      <c r="A137" s="1"/>
      <c r="B137" s="1"/>
      <c r="C137" s="1" t="s">
        <v>267</v>
      </c>
      <c r="D137" s="1" t="s">
        <v>416</v>
      </c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>
      <c r="A138" s="1"/>
      <c r="B138" s="1"/>
      <c r="C138" s="1" t="s">
        <v>267</v>
      </c>
      <c r="D138" s="1" t="s">
        <v>417</v>
      </c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>
      <c r="A139" s="1"/>
      <c r="B139" s="1"/>
      <c r="C139" s="1" t="s">
        <v>267</v>
      </c>
      <c r="D139" s="1" t="s">
        <v>418</v>
      </c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>
      <c r="A140" s="1"/>
      <c r="B140" s="1"/>
      <c r="C140" s="1" t="s">
        <v>267</v>
      </c>
      <c r="D140" s="1" t="s">
        <v>419</v>
      </c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>
      <c r="A141" s="1"/>
      <c r="B141" s="1"/>
      <c r="C141" s="1" t="s">
        <v>267</v>
      </c>
      <c r="D141" s="1" t="s">
        <v>420</v>
      </c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>
      <c r="A142" s="1"/>
      <c r="B142" s="1"/>
      <c r="C142" s="1" t="s">
        <v>267</v>
      </c>
      <c r="D142" s="1" t="s">
        <v>421</v>
      </c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>
      <c r="A143" s="1"/>
      <c r="B143" s="1"/>
      <c r="C143" s="1" t="s">
        <v>267</v>
      </c>
      <c r="D143" s="1" t="s">
        <v>422</v>
      </c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>
      <c r="A144" s="1"/>
      <c r="B144" s="1"/>
      <c r="C144" s="1" t="s">
        <v>267</v>
      </c>
      <c r="D144" s="1" t="s">
        <v>423</v>
      </c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>
      <c r="A145" s="1"/>
      <c r="B145" s="1"/>
      <c r="C145" s="1" t="s">
        <v>267</v>
      </c>
      <c r="D145" s="1" t="s">
        <v>424</v>
      </c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>
      <c r="A146" s="1"/>
      <c r="B146" s="1"/>
      <c r="C146" s="1" t="s">
        <v>267</v>
      </c>
      <c r="D146" s="1" t="s">
        <v>425</v>
      </c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>
      <c r="A147" s="1"/>
      <c r="B147" s="1"/>
      <c r="C147" s="1" t="s">
        <v>267</v>
      </c>
      <c r="D147" s="1" t="s">
        <v>426</v>
      </c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>
      <c r="A148" s="1"/>
      <c r="B148" s="1"/>
      <c r="C148" s="1" t="s">
        <v>267</v>
      </c>
      <c r="D148" s="1" t="s">
        <v>427</v>
      </c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>
      <c r="A149" s="1"/>
      <c r="B149" s="1"/>
      <c r="C149" s="1" t="s">
        <v>267</v>
      </c>
      <c r="D149" s="1" t="s">
        <v>428</v>
      </c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>
      <c r="A150" s="1"/>
      <c r="B150" s="1"/>
      <c r="C150" s="1" t="s">
        <v>267</v>
      </c>
      <c r="D150" s="1" t="s">
        <v>429</v>
      </c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>
      <c r="A151" s="1"/>
      <c r="B151" s="1"/>
      <c r="C151" s="1" t="s">
        <v>267</v>
      </c>
      <c r="D151" s="1" t="s">
        <v>430</v>
      </c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>
      <c r="A152" s="1"/>
      <c r="B152" s="1"/>
      <c r="C152" s="1" t="s">
        <v>267</v>
      </c>
      <c r="D152" s="1" t="s">
        <v>431</v>
      </c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>
      <c r="A153" s="1"/>
      <c r="B153" s="1"/>
      <c r="C153" s="1" t="s">
        <v>267</v>
      </c>
      <c r="D153" s="1" t="s">
        <v>432</v>
      </c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>
      <c r="A154" s="1"/>
      <c r="B154" s="1"/>
      <c r="C154" s="1" t="s">
        <v>267</v>
      </c>
      <c r="D154" s="1" t="s">
        <v>433</v>
      </c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>
      <c r="A155" s="1"/>
      <c r="B155" s="1"/>
      <c r="C155" s="1" t="s">
        <v>267</v>
      </c>
      <c r="D155" s="1" t="s">
        <v>434</v>
      </c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>
      <c r="A156" s="1"/>
      <c r="B156" s="1"/>
      <c r="C156" s="1" t="s">
        <v>267</v>
      </c>
      <c r="D156" s="1" t="s">
        <v>435</v>
      </c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>
      <c r="A157" s="1"/>
      <c r="B157" s="1"/>
      <c r="C157" s="1" t="s">
        <v>267</v>
      </c>
      <c r="D157" s="1" t="s">
        <v>436</v>
      </c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>
      <c r="A158" s="1"/>
      <c r="B158" s="1"/>
      <c r="C158" s="1" t="s">
        <v>267</v>
      </c>
      <c r="D158" s="1" t="s">
        <v>437</v>
      </c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>
      <c r="A159" s="1"/>
      <c r="B159" s="1"/>
      <c r="C159" s="1" t="s">
        <v>267</v>
      </c>
      <c r="D159" s="1" t="s">
        <v>438</v>
      </c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>
      <c r="A160" s="1"/>
      <c r="B160" s="1"/>
      <c r="C160" s="1" t="s">
        <v>267</v>
      </c>
      <c r="D160" s="1" t="s">
        <v>439</v>
      </c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>
      <c r="A161" s="1"/>
      <c r="B161" s="1"/>
      <c r="C161" s="1" t="s">
        <v>267</v>
      </c>
      <c r="D161" s="1" t="s">
        <v>440</v>
      </c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>
      <c r="A162" s="1"/>
      <c r="B162" s="1"/>
      <c r="C162" s="1" t="s">
        <v>267</v>
      </c>
      <c r="D162" s="1" t="s">
        <v>441</v>
      </c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>
      <c r="A163" s="1"/>
      <c r="B163" s="1"/>
      <c r="C163" s="1" t="s">
        <v>267</v>
      </c>
      <c r="D163" s="1" t="s">
        <v>442</v>
      </c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>
      <c r="A164" s="1"/>
      <c r="B164" s="1"/>
      <c r="C164" s="1" t="s">
        <v>267</v>
      </c>
      <c r="D164" s="1" t="s">
        <v>443</v>
      </c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>
      <c r="A165" s="1"/>
      <c r="B165" s="1"/>
      <c r="C165" s="1" t="s">
        <v>267</v>
      </c>
      <c r="D165" s="1" t="s">
        <v>444</v>
      </c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>
      <c r="A166" s="1"/>
      <c r="B166" s="1"/>
      <c r="C166" s="1" t="s">
        <v>267</v>
      </c>
      <c r="D166" s="1" t="s">
        <v>445</v>
      </c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>
      <c r="A167" s="1"/>
      <c r="B167" s="1"/>
      <c r="C167" s="1" t="s">
        <v>267</v>
      </c>
      <c r="D167" s="1" t="s">
        <v>446</v>
      </c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>
      <c r="A168" s="1"/>
      <c r="B168" s="1"/>
      <c r="C168" s="1" t="s">
        <v>267</v>
      </c>
      <c r="D168" s="1" t="s">
        <v>447</v>
      </c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>
      <c r="A169" s="1"/>
      <c r="B169" s="1"/>
      <c r="C169" s="1" t="s">
        <v>267</v>
      </c>
      <c r="D169" s="1" t="s">
        <v>448</v>
      </c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>
      <c r="A170" s="1"/>
      <c r="B170" s="1"/>
      <c r="C170" s="1" t="s">
        <v>267</v>
      </c>
      <c r="D170" s="1" t="s">
        <v>449</v>
      </c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>
      <c r="A171" s="1"/>
      <c r="B171" s="1"/>
      <c r="C171" s="1" t="s">
        <v>269</v>
      </c>
      <c r="D171" s="1" t="s">
        <v>450</v>
      </c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>
      <c r="A172" s="1"/>
      <c r="B172" s="1"/>
      <c r="C172" s="1" t="s">
        <v>269</v>
      </c>
      <c r="D172" s="1" t="s">
        <v>451</v>
      </c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>
      <c r="A173" s="1"/>
      <c r="B173" s="1"/>
      <c r="C173" s="1" t="s">
        <v>269</v>
      </c>
      <c r="D173" s="1" t="s">
        <v>452</v>
      </c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>
      <c r="A174" s="1"/>
      <c r="B174" s="1"/>
      <c r="C174" s="1" t="s">
        <v>269</v>
      </c>
      <c r="D174" s="1" t="s">
        <v>453</v>
      </c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>
      <c r="A175" s="1"/>
      <c r="B175" s="1"/>
      <c r="C175" s="1" t="s">
        <v>269</v>
      </c>
      <c r="D175" s="1" t="s">
        <v>454</v>
      </c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>
      <c r="A176" s="1"/>
      <c r="B176" s="1"/>
      <c r="C176" s="1" t="s">
        <v>269</v>
      </c>
      <c r="D176" s="1" t="s">
        <v>455</v>
      </c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>
      <c r="A177" s="1"/>
      <c r="B177" s="1"/>
      <c r="C177" s="1" t="s">
        <v>269</v>
      </c>
      <c r="D177" s="1" t="s">
        <v>456</v>
      </c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>
      <c r="A178" s="1"/>
      <c r="B178" s="1"/>
      <c r="C178" s="1" t="s">
        <v>269</v>
      </c>
      <c r="D178" s="1" t="s">
        <v>457</v>
      </c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>
      <c r="A179" s="1"/>
      <c r="B179" s="1"/>
      <c r="C179" s="1" t="s">
        <v>269</v>
      </c>
      <c r="D179" s="1" t="s">
        <v>458</v>
      </c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>
      <c r="A180" s="1"/>
      <c r="B180" s="1"/>
      <c r="C180" s="1" t="s">
        <v>269</v>
      </c>
      <c r="D180" s="1" t="s">
        <v>459</v>
      </c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>
      <c r="A181" s="1"/>
      <c r="B181" s="1"/>
      <c r="C181" s="1" t="s">
        <v>269</v>
      </c>
      <c r="D181" s="1" t="s">
        <v>460</v>
      </c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>
      <c r="A182" s="1"/>
      <c r="B182" s="1"/>
      <c r="C182" s="1" t="s">
        <v>269</v>
      </c>
      <c r="D182" s="1" t="s">
        <v>461</v>
      </c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>
      <c r="A183" s="1"/>
      <c r="B183" s="1"/>
      <c r="C183" s="1" t="s">
        <v>269</v>
      </c>
      <c r="D183" s="1" t="s">
        <v>462</v>
      </c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>
      <c r="A184" s="1"/>
      <c r="B184" s="1"/>
      <c r="C184" s="1" t="s">
        <v>269</v>
      </c>
      <c r="D184" s="1" t="s">
        <v>463</v>
      </c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>
      <c r="A185" s="1"/>
      <c r="B185" s="1"/>
      <c r="C185" s="1" t="s">
        <v>269</v>
      </c>
      <c r="D185" s="1" t="s">
        <v>464</v>
      </c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>
      <c r="A186" s="1"/>
      <c r="B186" s="1"/>
      <c r="C186" s="1" t="s">
        <v>269</v>
      </c>
      <c r="D186" s="1" t="s">
        <v>465</v>
      </c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>
      <c r="A187" s="1"/>
      <c r="B187" s="1"/>
      <c r="C187" s="1" t="s">
        <v>271</v>
      </c>
      <c r="D187" s="1" t="s">
        <v>466</v>
      </c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>
      <c r="A188" s="1"/>
      <c r="B188" s="1"/>
      <c r="C188" s="1" t="s">
        <v>271</v>
      </c>
      <c r="D188" s="1" t="s">
        <v>467</v>
      </c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>
      <c r="A189" s="1"/>
      <c r="B189" s="1"/>
      <c r="C189" s="1" t="s">
        <v>271</v>
      </c>
      <c r="D189" s="1" t="s">
        <v>468</v>
      </c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>
      <c r="A190" s="1"/>
      <c r="B190" s="1"/>
      <c r="C190" s="1" t="s">
        <v>271</v>
      </c>
      <c r="D190" s="1" t="s">
        <v>469</v>
      </c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>
      <c r="A191" s="1"/>
      <c r="B191" s="1"/>
      <c r="C191" s="1" t="s">
        <v>271</v>
      </c>
      <c r="D191" s="1" t="s">
        <v>470</v>
      </c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>
      <c r="A192" s="1"/>
      <c r="B192" s="1"/>
      <c r="C192" s="1" t="s">
        <v>271</v>
      </c>
      <c r="D192" s="1" t="s">
        <v>471</v>
      </c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>
      <c r="A193" s="1"/>
      <c r="B193" s="1"/>
      <c r="C193" s="1" t="s">
        <v>271</v>
      </c>
      <c r="D193" s="1" t="s">
        <v>472</v>
      </c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>
      <c r="A194" s="1"/>
      <c r="B194" s="1"/>
      <c r="C194" s="1" t="s">
        <v>271</v>
      </c>
      <c r="D194" s="1" t="s">
        <v>473</v>
      </c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>
      <c r="A195" s="1"/>
      <c r="B195" s="1"/>
      <c r="C195" s="1" t="s">
        <v>271</v>
      </c>
      <c r="D195" s="1" t="s">
        <v>474</v>
      </c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>
      <c r="A196" s="1"/>
      <c r="B196" s="1"/>
      <c r="C196" s="1" t="s">
        <v>271</v>
      </c>
      <c r="D196" s="1" t="s">
        <v>475</v>
      </c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>
      <c r="A197" s="1"/>
      <c r="B197" s="1"/>
      <c r="C197" s="1" t="s">
        <v>271</v>
      </c>
      <c r="D197" s="1" t="s">
        <v>476</v>
      </c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>
      <c r="A198" s="1"/>
      <c r="B198" s="1"/>
      <c r="C198" s="1" t="s">
        <v>271</v>
      </c>
      <c r="D198" s="1" t="s">
        <v>477</v>
      </c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>
      <c r="A199" s="1"/>
      <c r="B199" s="1"/>
      <c r="C199" s="1" t="s">
        <v>271</v>
      </c>
      <c r="D199" s="1" t="s">
        <v>478</v>
      </c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>
      <c r="A200" s="1"/>
      <c r="B200" s="1"/>
      <c r="C200" s="1" t="s">
        <v>271</v>
      </c>
      <c r="D200" s="1" t="s">
        <v>479</v>
      </c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>
      <c r="A201" s="1"/>
      <c r="B201" s="1"/>
      <c r="C201" s="1" t="s">
        <v>273</v>
      </c>
      <c r="D201" s="1" t="s">
        <v>480</v>
      </c>
      <c r="E201" s="1"/>
      <c r="F201" s="1"/>
      <c r="G201" s="1"/>
      <c r="H201" s="1"/>
      <c r="I201" s="1"/>
      <c r="J201" s="1"/>
      <c r="K201" s="1"/>
      <c r="L201" s="1"/>
      <c r="M201" s="1"/>
      <c r="N201" s="1"/>
    </row>
    <row r="202" spans="1:14">
      <c r="A202" s="1"/>
      <c r="B202" s="1"/>
      <c r="C202" s="1" t="s">
        <v>273</v>
      </c>
      <c r="D202" s="1" t="s">
        <v>481</v>
      </c>
      <c r="E202" s="1"/>
      <c r="F202" s="1"/>
      <c r="G202" s="1"/>
      <c r="H202" s="1"/>
      <c r="I202" s="1"/>
      <c r="J202" s="1"/>
      <c r="K202" s="1"/>
      <c r="L202" s="1"/>
      <c r="M202" s="1"/>
      <c r="N202" s="1"/>
    </row>
    <row r="203" spans="1:14">
      <c r="A203" s="1"/>
      <c r="B203" s="1"/>
      <c r="C203" s="1" t="s">
        <v>273</v>
      </c>
      <c r="D203" s="1" t="s">
        <v>482</v>
      </c>
      <c r="E203" s="1"/>
      <c r="F203" s="1"/>
      <c r="G203" s="1"/>
      <c r="H203" s="1"/>
      <c r="I203" s="1"/>
      <c r="J203" s="1"/>
      <c r="K203" s="1"/>
      <c r="L203" s="1"/>
      <c r="M203" s="1"/>
      <c r="N203" s="1"/>
    </row>
    <row r="204" spans="1:14">
      <c r="A204" s="1"/>
      <c r="B204" s="1"/>
      <c r="C204" s="1" t="s">
        <v>273</v>
      </c>
      <c r="D204" s="1" t="s">
        <v>483</v>
      </c>
      <c r="E204" s="1"/>
      <c r="F204" s="1"/>
      <c r="G204" s="1"/>
      <c r="H204" s="1"/>
      <c r="I204" s="1"/>
      <c r="J204" s="1"/>
      <c r="K204" s="1"/>
      <c r="L204" s="1"/>
      <c r="M204" s="1"/>
      <c r="N204" s="1"/>
    </row>
    <row r="205" spans="1:14">
      <c r="A205" s="1"/>
      <c r="B205" s="1"/>
      <c r="C205" s="1" t="s">
        <v>273</v>
      </c>
      <c r="D205" s="1" t="s">
        <v>484</v>
      </c>
      <c r="E205" s="1"/>
      <c r="F205" s="1"/>
      <c r="G205" s="1"/>
      <c r="H205" s="1"/>
      <c r="I205" s="1"/>
      <c r="J205" s="1"/>
      <c r="K205" s="1"/>
      <c r="L205" s="1"/>
      <c r="M205" s="1"/>
      <c r="N205" s="1"/>
    </row>
    <row r="206" spans="1:14">
      <c r="A206" s="1"/>
      <c r="B206" s="1"/>
      <c r="C206" s="1" t="s">
        <v>273</v>
      </c>
      <c r="D206" s="1" t="s">
        <v>485</v>
      </c>
      <c r="E206" s="1"/>
      <c r="F206" s="1"/>
      <c r="G206" s="1"/>
      <c r="H206" s="1"/>
      <c r="I206" s="1"/>
      <c r="J206" s="1"/>
      <c r="K206" s="1"/>
      <c r="L206" s="1"/>
      <c r="M206" s="1"/>
      <c r="N206" s="1"/>
    </row>
    <row r="207" spans="1:14">
      <c r="A207" s="1"/>
      <c r="B207" s="1"/>
      <c r="C207" s="1" t="s">
        <v>273</v>
      </c>
      <c r="D207" s="1" t="s">
        <v>486</v>
      </c>
      <c r="E207" s="1"/>
      <c r="F207" s="1"/>
      <c r="G207" s="1"/>
      <c r="H207" s="1"/>
      <c r="I207" s="1"/>
      <c r="J207" s="1"/>
      <c r="K207" s="1"/>
      <c r="L207" s="1"/>
      <c r="M207" s="1"/>
      <c r="N207" s="1"/>
    </row>
    <row r="208" spans="1:14">
      <c r="A208" s="1"/>
      <c r="B208" s="1"/>
      <c r="C208" s="1" t="s">
        <v>273</v>
      </c>
      <c r="D208" s="1" t="s">
        <v>470</v>
      </c>
      <c r="E208" s="1"/>
      <c r="F208" s="1"/>
      <c r="G208" s="1"/>
      <c r="H208" s="1"/>
      <c r="I208" s="1"/>
      <c r="J208" s="1"/>
      <c r="K208" s="1"/>
      <c r="L208" s="1"/>
      <c r="M208" s="1"/>
      <c r="N208" s="1"/>
    </row>
    <row r="209" spans="1:14">
      <c r="A209" s="1"/>
      <c r="B209" s="1"/>
      <c r="C209" s="1" t="s">
        <v>273</v>
      </c>
      <c r="D209" s="1" t="s">
        <v>487</v>
      </c>
      <c r="E209" s="1"/>
      <c r="F209" s="1"/>
      <c r="G209" s="1"/>
      <c r="H209" s="1"/>
      <c r="I209" s="1"/>
      <c r="J209" s="1"/>
      <c r="K209" s="1"/>
      <c r="L209" s="1"/>
      <c r="M209" s="1"/>
      <c r="N209" s="1"/>
    </row>
    <row r="210" spans="1:14">
      <c r="A210" s="1"/>
      <c r="B210" s="1"/>
      <c r="C210" s="1" t="s">
        <v>273</v>
      </c>
      <c r="D210" s="1" t="s">
        <v>488</v>
      </c>
      <c r="E210" s="1"/>
      <c r="F210" s="1"/>
      <c r="G210" s="1"/>
      <c r="H210" s="1"/>
      <c r="I210" s="1"/>
      <c r="J210" s="1"/>
      <c r="K210" s="1"/>
      <c r="L210" s="1"/>
      <c r="M210" s="1"/>
      <c r="N210" s="1"/>
    </row>
    <row r="211" spans="1:14">
      <c r="A211" s="1"/>
      <c r="B211" s="1"/>
      <c r="C211" s="1" t="s">
        <v>273</v>
      </c>
      <c r="D211" s="1" t="s">
        <v>489</v>
      </c>
      <c r="E211" s="1"/>
      <c r="F211" s="1"/>
      <c r="G211" s="1"/>
      <c r="H211" s="1"/>
      <c r="I211" s="1"/>
      <c r="J211" s="1"/>
      <c r="K211" s="1"/>
      <c r="L211" s="1"/>
      <c r="M211" s="1"/>
      <c r="N211" s="1"/>
    </row>
    <row r="212" spans="1:14">
      <c r="A212" s="1"/>
      <c r="B212" s="1"/>
      <c r="C212" s="1" t="s">
        <v>273</v>
      </c>
      <c r="D212" s="1" t="s">
        <v>490</v>
      </c>
      <c r="E212" s="1"/>
      <c r="F212" s="1"/>
      <c r="G212" s="1"/>
      <c r="H212" s="1"/>
      <c r="I212" s="1"/>
      <c r="J212" s="1"/>
      <c r="K212" s="1"/>
      <c r="L212" s="1"/>
      <c r="M212" s="1"/>
      <c r="N212" s="1"/>
    </row>
    <row r="213" spans="1:14">
      <c r="A213" s="1"/>
      <c r="B213" s="1"/>
      <c r="C213" s="1" t="s">
        <v>273</v>
      </c>
      <c r="D213" s="1" t="s">
        <v>491</v>
      </c>
      <c r="E213" s="1"/>
      <c r="F213" s="1"/>
      <c r="G213" s="1"/>
      <c r="H213" s="1"/>
      <c r="I213" s="1"/>
      <c r="J213" s="1"/>
      <c r="K213" s="1"/>
      <c r="L213" s="1"/>
      <c r="M213" s="1"/>
      <c r="N213" s="1"/>
    </row>
    <row r="214" spans="1:14">
      <c r="A214" s="1"/>
      <c r="B214" s="1"/>
      <c r="C214" s="1" t="s">
        <v>273</v>
      </c>
      <c r="D214" s="1" t="s">
        <v>492</v>
      </c>
      <c r="E214" s="1"/>
      <c r="F214" s="1"/>
      <c r="G214" s="1"/>
      <c r="H214" s="1"/>
      <c r="I214" s="1"/>
      <c r="J214" s="1"/>
      <c r="K214" s="1"/>
      <c r="L214" s="1"/>
      <c r="M214" s="1"/>
      <c r="N214" s="1"/>
    </row>
    <row r="215" spans="1:14">
      <c r="A215" s="1"/>
      <c r="B215" s="1"/>
      <c r="C215" s="1" t="s">
        <v>273</v>
      </c>
      <c r="D215" s="1" t="s">
        <v>493</v>
      </c>
      <c r="E215" s="1"/>
      <c r="F215" s="1"/>
      <c r="G215" s="1"/>
      <c r="H215" s="1"/>
      <c r="I215" s="1"/>
      <c r="J215" s="1"/>
      <c r="K215" s="1"/>
      <c r="L215" s="1"/>
      <c r="M215" s="1"/>
      <c r="N215" s="1"/>
    </row>
    <row r="216" spans="1:14">
      <c r="A216" s="1"/>
      <c r="B216" s="1"/>
      <c r="C216" s="1" t="s">
        <v>273</v>
      </c>
      <c r="D216" s="1" t="s">
        <v>494</v>
      </c>
      <c r="E216" s="1"/>
      <c r="F216" s="1"/>
      <c r="G216" s="1"/>
      <c r="H216" s="1"/>
      <c r="I216" s="1"/>
      <c r="J216" s="1"/>
      <c r="K216" s="1"/>
      <c r="L216" s="1"/>
      <c r="M216" s="1"/>
      <c r="N216" s="1"/>
    </row>
    <row r="217" spans="1:14">
      <c r="A217" s="1"/>
      <c r="B217" s="1"/>
      <c r="C217" s="1" t="s">
        <v>273</v>
      </c>
      <c r="D217" s="1" t="s">
        <v>495</v>
      </c>
      <c r="E217" s="1"/>
      <c r="F217" s="1"/>
      <c r="G217" s="1"/>
      <c r="H217" s="1"/>
      <c r="I217" s="1"/>
      <c r="J217" s="1"/>
      <c r="K217" s="1"/>
      <c r="L217" s="1"/>
      <c r="M217" s="1"/>
      <c r="N217" s="1"/>
    </row>
    <row r="218" spans="1:14">
      <c r="A218" s="1"/>
      <c r="B218" s="1"/>
      <c r="C218" s="1" t="s">
        <v>273</v>
      </c>
      <c r="D218" s="1" t="s">
        <v>496</v>
      </c>
      <c r="E218" s="1"/>
      <c r="F218" s="1"/>
      <c r="G218" s="1"/>
      <c r="H218" s="1"/>
      <c r="I218" s="1"/>
      <c r="J218" s="1"/>
      <c r="K218" s="1"/>
      <c r="L218" s="1"/>
      <c r="M218" s="1"/>
      <c r="N218" s="1"/>
    </row>
    <row r="219" spans="1:14">
      <c r="A219" s="1"/>
      <c r="B219" s="1"/>
      <c r="C219" s="1" t="s">
        <v>273</v>
      </c>
      <c r="D219" s="1" t="s">
        <v>497</v>
      </c>
      <c r="E219" s="1"/>
      <c r="F219" s="1"/>
      <c r="G219" s="1"/>
      <c r="H219" s="1"/>
      <c r="I219" s="1"/>
      <c r="J219" s="1"/>
      <c r="K219" s="1"/>
      <c r="L219" s="1"/>
      <c r="M219" s="1"/>
      <c r="N219" s="1"/>
    </row>
    <row r="220" spans="1:14">
      <c r="A220" s="1"/>
      <c r="B220" s="1"/>
      <c r="C220" s="1" t="s">
        <v>273</v>
      </c>
      <c r="D220" s="1" t="s">
        <v>498</v>
      </c>
      <c r="E220" s="1"/>
      <c r="F220" s="1"/>
      <c r="G220" s="1"/>
      <c r="H220" s="1"/>
      <c r="I220" s="1"/>
      <c r="J220" s="1"/>
      <c r="K220" s="1"/>
      <c r="L220" s="1"/>
      <c r="M220" s="1"/>
      <c r="N220" s="1"/>
    </row>
    <row r="221" spans="1:14">
      <c r="A221" s="1"/>
      <c r="B221" s="1"/>
      <c r="C221" s="1" t="s">
        <v>273</v>
      </c>
      <c r="D221" s="1" t="s">
        <v>499</v>
      </c>
      <c r="E221" s="1"/>
      <c r="F221" s="1"/>
      <c r="G221" s="1"/>
      <c r="H221" s="1"/>
      <c r="I221" s="1"/>
      <c r="J221" s="1"/>
      <c r="K221" s="1"/>
      <c r="L221" s="1"/>
      <c r="M221" s="1"/>
      <c r="N221" s="1"/>
    </row>
    <row r="222" spans="1:14">
      <c r="A222" s="1"/>
      <c r="B222" s="1"/>
      <c r="C222" s="1" t="s">
        <v>273</v>
      </c>
      <c r="D222" s="1" t="s">
        <v>500</v>
      </c>
      <c r="E222" s="1"/>
      <c r="F222" s="1"/>
      <c r="G222" s="1"/>
      <c r="H222" s="1"/>
      <c r="I222" s="1"/>
      <c r="J222" s="1"/>
      <c r="K222" s="1"/>
      <c r="L222" s="1"/>
      <c r="M222" s="1"/>
      <c r="N222" s="1"/>
    </row>
    <row r="223" spans="1:14">
      <c r="A223" s="1"/>
      <c r="B223" s="1"/>
      <c r="C223" s="1" t="s">
        <v>275</v>
      </c>
      <c r="D223" s="1" t="s">
        <v>501</v>
      </c>
      <c r="E223" s="1"/>
      <c r="F223" s="1"/>
      <c r="G223" s="1"/>
      <c r="H223" s="1"/>
      <c r="I223" s="1"/>
      <c r="J223" s="1"/>
      <c r="K223" s="1"/>
      <c r="L223" s="1"/>
      <c r="M223" s="1"/>
      <c r="N223" s="1"/>
    </row>
    <row r="224" spans="1:14">
      <c r="A224" s="1"/>
      <c r="B224" s="1"/>
      <c r="C224" s="1" t="s">
        <v>275</v>
      </c>
      <c r="D224" s="1" t="s">
        <v>502</v>
      </c>
      <c r="E224" s="1"/>
      <c r="F224" s="1"/>
      <c r="G224" s="1"/>
      <c r="H224" s="1"/>
      <c r="I224" s="1"/>
      <c r="J224" s="1"/>
      <c r="K224" s="1"/>
      <c r="L224" s="1"/>
      <c r="M224" s="1"/>
      <c r="N224" s="1"/>
    </row>
    <row r="225" spans="1:14">
      <c r="A225" s="1"/>
      <c r="B225" s="1"/>
      <c r="C225" s="1" t="s">
        <v>275</v>
      </c>
      <c r="D225" s="1" t="s">
        <v>503</v>
      </c>
      <c r="E225" s="1"/>
      <c r="F225" s="1"/>
      <c r="G225" s="1"/>
      <c r="H225" s="1"/>
      <c r="I225" s="1"/>
      <c r="J225" s="1"/>
      <c r="K225" s="1"/>
      <c r="L225" s="1"/>
      <c r="M225" s="1"/>
      <c r="N225" s="1"/>
    </row>
    <row r="226" spans="1:14">
      <c r="A226" s="1"/>
      <c r="B226" s="1"/>
      <c r="C226" s="1" t="s">
        <v>275</v>
      </c>
      <c r="D226" s="1" t="s">
        <v>504</v>
      </c>
      <c r="E226" s="1"/>
      <c r="F226" s="1"/>
      <c r="G226" s="1"/>
      <c r="H226" s="1"/>
      <c r="I226" s="1"/>
      <c r="J226" s="1"/>
      <c r="K226" s="1"/>
      <c r="L226" s="1"/>
      <c r="M226" s="1"/>
      <c r="N226" s="1"/>
    </row>
    <row r="227" spans="1:14">
      <c r="A227" s="1"/>
      <c r="B227" s="1"/>
      <c r="C227" s="1" t="s">
        <v>275</v>
      </c>
      <c r="D227" s="1" t="s">
        <v>505</v>
      </c>
      <c r="E227" s="1"/>
      <c r="F227" s="1"/>
      <c r="G227" s="1"/>
      <c r="H227" s="1"/>
      <c r="I227" s="1"/>
      <c r="J227" s="1"/>
      <c r="K227" s="1"/>
      <c r="L227" s="1"/>
      <c r="M227" s="1"/>
      <c r="N227" s="1"/>
    </row>
    <row r="228" spans="1:14">
      <c r="A228" s="1"/>
      <c r="B228" s="1"/>
      <c r="C228" s="1" t="s">
        <v>275</v>
      </c>
      <c r="D228" s="1" t="s">
        <v>506</v>
      </c>
      <c r="E228" s="1"/>
      <c r="F228" s="1"/>
      <c r="G228" s="1"/>
      <c r="H228" s="1"/>
      <c r="I228" s="1"/>
      <c r="J228" s="1"/>
      <c r="K228" s="1"/>
      <c r="L228" s="1"/>
      <c r="M228" s="1"/>
      <c r="N228" s="1"/>
    </row>
    <row r="229" spans="1:14">
      <c r="A229" s="1"/>
      <c r="B229" s="1"/>
      <c r="C229" s="1" t="s">
        <v>275</v>
      </c>
      <c r="D229" s="1" t="s">
        <v>471</v>
      </c>
      <c r="E229" s="1"/>
      <c r="F229" s="1"/>
      <c r="G229" s="1"/>
      <c r="H229" s="1"/>
      <c r="I229" s="1"/>
      <c r="J229" s="1"/>
      <c r="K229" s="1"/>
      <c r="L229" s="1"/>
      <c r="M229" s="1"/>
      <c r="N229" s="1"/>
    </row>
    <row r="230" spans="1:14">
      <c r="A230" s="1"/>
      <c r="B230" s="1"/>
      <c r="C230" s="1" t="s">
        <v>275</v>
      </c>
      <c r="D230" s="1" t="s">
        <v>507</v>
      </c>
      <c r="E230" s="1"/>
      <c r="F230" s="1"/>
      <c r="G230" s="1"/>
      <c r="H230" s="1"/>
      <c r="I230" s="1"/>
      <c r="J230" s="1"/>
      <c r="K230" s="1"/>
      <c r="L230" s="1"/>
      <c r="M230" s="1"/>
      <c r="N230" s="1"/>
    </row>
    <row r="231" spans="1:14">
      <c r="A231" s="1"/>
      <c r="B231" s="1"/>
      <c r="C231" s="1" t="s">
        <v>275</v>
      </c>
      <c r="D231" s="1" t="s">
        <v>508</v>
      </c>
      <c r="E231" s="1"/>
      <c r="F231" s="1"/>
      <c r="G231" s="1"/>
      <c r="H231" s="1"/>
      <c r="I231" s="1"/>
      <c r="J231" s="1"/>
      <c r="K231" s="1"/>
      <c r="L231" s="1"/>
      <c r="M231" s="1"/>
      <c r="N231" s="1"/>
    </row>
    <row r="232" spans="1:14">
      <c r="A232" s="1"/>
      <c r="B232" s="1"/>
      <c r="C232" s="1" t="s">
        <v>275</v>
      </c>
      <c r="D232" s="1" t="s">
        <v>509</v>
      </c>
      <c r="E232" s="1"/>
      <c r="F232" s="1"/>
      <c r="G232" s="1"/>
      <c r="H232" s="1"/>
      <c r="I232" s="1"/>
      <c r="J232" s="1"/>
      <c r="K232" s="1"/>
      <c r="L232" s="1"/>
      <c r="M232" s="1"/>
      <c r="N232" s="1"/>
    </row>
    <row r="233" spans="1:14">
      <c r="A233" s="1"/>
      <c r="B233" s="1"/>
      <c r="C233" s="1" t="s">
        <v>275</v>
      </c>
      <c r="D233" s="1" t="s">
        <v>510</v>
      </c>
      <c r="E233" s="1"/>
      <c r="F233" s="1"/>
      <c r="G233" s="1"/>
      <c r="H233" s="1"/>
      <c r="I233" s="1"/>
      <c r="J233" s="1"/>
      <c r="K233" s="1"/>
      <c r="L233" s="1"/>
      <c r="M233" s="1"/>
      <c r="N233" s="1"/>
    </row>
    <row r="234" spans="1:14">
      <c r="A234" s="1"/>
      <c r="B234" s="1"/>
      <c r="C234" s="1" t="s">
        <v>275</v>
      </c>
      <c r="D234" s="1" t="s">
        <v>511</v>
      </c>
      <c r="E234" s="1"/>
      <c r="F234" s="1"/>
      <c r="G234" s="1"/>
      <c r="H234" s="1"/>
      <c r="I234" s="1"/>
      <c r="J234" s="1"/>
      <c r="K234" s="1"/>
      <c r="L234" s="1"/>
      <c r="M234" s="1"/>
      <c r="N234" s="1"/>
    </row>
    <row r="235" spans="1:14">
      <c r="A235" s="1"/>
      <c r="B235" s="1"/>
      <c r="C235" s="1" t="s">
        <v>275</v>
      </c>
      <c r="D235" s="1" t="s">
        <v>512</v>
      </c>
      <c r="E235" s="1"/>
      <c r="F235" s="1"/>
      <c r="G235" s="1"/>
      <c r="H235" s="1"/>
      <c r="I235" s="1"/>
      <c r="J235" s="1"/>
      <c r="K235" s="1"/>
      <c r="L235" s="1"/>
      <c r="M235" s="1"/>
      <c r="N235" s="1"/>
    </row>
    <row r="236" spans="1:14">
      <c r="A236" s="1"/>
      <c r="B236" s="1"/>
      <c r="C236" s="1" t="s">
        <v>275</v>
      </c>
      <c r="D236" s="1" t="s">
        <v>513</v>
      </c>
      <c r="E236" s="1"/>
      <c r="F236" s="1"/>
      <c r="G236" s="1"/>
      <c r="H236" s="1"/>
      <c r="I236" s="1"/>
      <c r="J236" s="1"/>
      <c r="K236" s="1"/>
      <c r="L236" s="1"/>
      <c r="M236" s="1"/>
      <c r="N236" s="1"/>
    </row>
    <row r="237" spans="1:14">
      <c r="A237" s="1"/>
      <c r="B237" s="1"/>
      <c r="C237" s="1" t="s">
        <v>275</v>
      </c>
      <c r="D237" s="1" t="s">
        <v>514</v>
      </c>
      <c r="E237" s="1"/>
      <c r="F237" s="1"/>
      <c r="G237" s="1"/>
      <c r="H237" s="1"/>
      <c r="I237" s="1"/>
      <c r="J237" s="1"/>
      <c r="K237" s="1"/>
      <c r="L237" s="1"/>
      <c r="M237" s="1"/>
      <c r="N237" s="1"/>
    </row>
    <row r="238" spans="1:14">
      <c r="A238" s="1"/>
      <c r="B238" s="1"/>
      <c r="C238" s="1" t="s">
        <v>275</v>
      </c>
      <c r="D238" s="1" t="s">
        <v>515</v>
      </c>
      <c r="E238" s="1"/>
      <c r="F238" s="1"/>
      <c r="G238" s="1"/>
      <c r="H238" s="1"/>
      <c r="I238" s="1"/>
      <c r="J238" s="1"/>
      <c r="K238" s="1"/>
      <c r="L238" s="1"/>
      <c r="M238" s="1"/>
      <c r="N238" s="1"/>
    </row>
    <row r="239" spans="1:14">
      <c r="A239" s="1"/>
      <c r="B239" s="1"/>
      <c r="C239" s="1" t="s">
        <v>275</v>
      </c>
      <c r="D239" s="1" t="s">
        <v>516</v>
      </c>
      <c r="E239" s="1"/>
      <c r="F239" s="1"/>
      <c r="G239" s="1"/>
      <c r="H239" s="1"/>
      <c r="I239" s="1"/>
      <c r="J239" s="1"/>
      <c r="K239" s="1"/>
      <c r="L239" s="1"/>
      <c r="M239" s="1"/>
      <c r="N239" s="1"/>
    </row>
    <row r="240" spans="1:14">
      <c r="A240" s="1"/>
      <c r="B240" s="1"/>
      <c r="C240" s="1" t="s">
        <v>275</v>
      </c>
      <c r="D240" s="1" t="s">
        <v>370</v>
      </c>
      <c r="E240" s="1"/>
      <c r="F240" s="1"/>
      <c r="G240" s="1"/>
      <c r="H240" s="1"/>
      <c r="I240" s="1"/>
      <c r="J240" s="1"/>
      <c r="K240" s="1"/>
      <c r="L240" s="1"/>
      <c r="M240" s="1"/>
      <c r="N240" s="1"/>
    </row>
    <row r="241" spans="1:14">
      <c r="A241" s="1"/>
      <c r="B241" s="1"/>
      <c r="C241" s="1" t="s">
        <v>275</v>
      </c>
      <c r="D241" s="1" t="s">
        <v>517</v>
      </c>
      <c r="E241" s="1"/>
      <c r="F241" s="1"/>
      <c r="G241" s="1"/>
      <c r="H241" s="1"/>
      <c r="I241" s="1"/>
      <c r="J241" s="1"/>
      <c r="K241" s="1"/>
      <c r="L241" s="1"/>
      <c r="M241" s="1"/>
      <c r="N241" s="1"/>
    </row>
    <row r="242" spans="1:14">
      <c r="A242" s="1"/>
      <c r="B242" s="1"/>
      <c r="C242" s="1" t="s">
        <v>275</v>
      </c>
      <c r="D242" s="1" t="s">
        <v>518</v>
      </c>
      <c r="E242" s="1"/>
      <c r="F242" s="1"/>
      <c r="G242" s="1"/>
      <c r="H242" s="1"/>
      <c r="I242" s="1"/>
      <c r="J242" s="1"/>
      <c r="K242" s="1"/>
      <c r="L242" s="1"/>
      <c r="M242" s="1"/>
      <c r="N242" s="1"/>
    </row>
    <row r="243" spans="1:14">
      <c r="A243" s="1"/>
      <c r="B243" s="1"/>
      <c r="C243" s="1" t="s">
        <v>275</v>
      </c>
      <c r="D243" s="1" t="s">
        <v>519</v>
      </c>
      <c r="E243" s="1"/>
      <c r="F243" s="1"/>
      <c r="G243" s="1"/>
      <c r="H243" s="1"/>
      <c r="I243" s="1"/>
      <c r="J243" s="1"/>
      <c r="K243" s="1"/>
      <c r="L243" s="1"/>
      <c r="M243" s="1"/>
      <c r="N243" s="1"/>
    </row>
    <row r="244" spans="1:14">
      <c r="A244" s="1"/>
      <c r="B244" s="1"/>
      <c r="C244" s="1" t="s">
        <v>275</v>
      </c>
      <c r="D244" s="1" t="s">
        <v>520</v>
      </c>
      <c r="E244" s="1"/>
      <c r="F244" s="1"/>
      <c r="G244" s="1"/>
      <c r="H244" s="1"/>
      <c r="I244" s="1"/>
      <c r="J244" s="1"/>
      <c r="K244" s="1"/>
      <c r="L244" s="1"/>
      <c r="M244" s="1"/>
      <c r="N244" s="1"/>
    </row>
    <row r="245" spans="1:14">
      <c r="A245" s="1"/>
      <c r="B245" s="1"/>
      <c r="C245" s="1" t="s">
        <v>275</v>
      </c>
      <c r="D245" s="1" t="s">
        <v>521</v>
      </c>
      <c r="E245" s="1"/>
      <c r="F245" s="1"/>
      <c r="G245" s="1"/>
      <c r="H245" s="1"/>
      <c r="I245" s="1"/>
      <c r="J245" s="1"/>
      <c r="K245" s="1"/>
      <c r="L245" s="1"/>
      <c r="M245" s="1"/>
      <c r="N245" s="1"/>
    </row>
    <row r="246" spans="1:14">
      <c r="A246" s="1"/>
      <c r="B246" s="1"/>
      <c r="C246" s="1" t="s">
        <v>275</v>
      </c>
      <c r="D246" s="1" t="s">
        <v>522</v>
      </c>
      <c r="E246" s="1"/>
      <c r="F246" s="1"/>
      <c r="G246" s="1"/>
      <c r="H246" s="1"/>
      <c r="I246" s="1"/>
      <c r="J246" s="1"/>
      <c r="K246" s="1"/>
      <c r="L246" s="1"/>
      <c r="M246" s="1"/>
      <c r="N246" s="1"/>
    </row>
    <row r="247" spans="1:14">
      <c r="A247" s="1"/>
      <c r="B247" s="1"/>
      <c r="C247" s="1" t="s">
        <v>277</v>
      </c>
      <c r="D247" s="1" t="s">
        <v>523</v>
      </c>
      <c r="E247" s="1"/>
      <c r="F247" s="1"/>
      <c r="G247" s="1"/>
      <c r="H247" s="1"/>
      <c r="I247" s="1"/>
      <c r="J247" s="1"/>
      <c r="K247" s="1"/>
      <c r="L247" s="1"/>
      <c r="M247" s="1"/>
      <c r="N247" s="1"/>
    </row>
    <row r="248" spans="1:14">
      <c r="A248" s="1"/>
      <c r="B248" s="1"/>
      <c r="C248" s="1" t="s">
        <v>277</v>
      </c>
      <c r="D248" s="1" t="s">
        <v>524</v>
      </c>
      <c r="E248" s="1"/>
      <c r="F248" s="1"/>
      <c r="G248" s="1"/>
      <c r="H248" s="1"/>
      <c r="I248" s="1"/>
      <c r="J248" s="1"/>
      <c r="K248" s="1"/>
      <c r="L248" s="1"/>
      <c r="M248" s="1"/>
      <c r="N248" s="1"/>
    </row>
    <row r="249" spans="1:14">
      <c r="A249" s="1"/>
      <c r="B249" s="1"/>
      <c r="C249" s="1" t="s">
        <v>277</v>
      </c>
      <c r="D249" s="1" t="s">
        <v>525</v>
      </c>
      <c r="E249" s="1"/>
      <c r="F249" s="1"/>
      <c r="G249" s="1"/>
      <c r="H249" s="1"/>
      <c r="I249" s="1"/>
      <c r="J249" s="1"/>
      <c r="K249" s="1"/>
      <c r="L249" s="1"/>
      <c r="M249" s="1"/>
      <c r="N249" s="1"/>
    </row>
    <row r="250" spans="1:14">
      <c r="A250" s="1"/>
      <c r="B250" s="1"/>
      <c r="C250" s="1" t="s">
        <v>277</v>
      </c>
      <c r="D250" s="1" t="s">
        <v>526</v>
      </c>
      <c r="E250" s="1"/>
      <c r="F250" s="1"/>
      <c r="G250" s="1"/>
      <c r="H250" s="1"/>
      <c r="I250" s="1"/>
      <c r="J250" s="1"/>
      <c r="K250" s="1"/>
      <c r="L250" s="1"/>
      <c r="M250" s="1"/>
      <c r="N250" s="1"/>
    </row>
    <row r="251" spans="1:14">
      <c r="A251" s="1"/>
      <c r="B251" s="1"/>
      <c r="C251" s="1" t="s">
        <v>277</v>
      </c>
      <c r="D251" s="1" t="s">
        <v>527</v>
      </c>
      <c r="E251" s="1"/>
      <c r="F251" s="1"/>
      <c r="G251" s="1"/>
      <c r="H251" s="1"/>
      <c r="I251" s="1"/>
      <c r="J251" s="1"/>
      <c r="K251" s="1"/>
      <c r="L251" s="1"/>
      <c r="M251" s="1"/>
      <c r="N251" s="1"/>
    </row>
    <row r="252" spans="1:14">
      <c r="A252" s="1"/>
      <c r="B252" s="1"/>
      <c r="C252" s="1" t="s">
        <v>277</v>
      </c>
      <c r="D252" s="1" t="s">
        <v>528</v>
      </c>
      <c r="E252" s="1"/>
      <c r="F252" s="1"/>
      <c r="G252" s="1"/>
      <c r="H252" s="1"/>
      <c r="I252" s="1"/>
      <c r="J252" s="1"/>
      <c r="K252" s="1"/>
      <c r="L252" s="1"/>
      <c r="M252" s="1"/>
      <c r="N252" s="1"/>
    </row>
    <row r="253" spans="1:14">
      <c r="A253" s="1"/>
      <c r="B253" s="1"/>
      <c r="C253" s="1" t="s">
        <v>277</v>
      </c>
      <c r="D253" s="1" t="s">
        <v>529</v>
      </c>
      <c r="E253" s="1"/>
      <c r="F253" s="1"/>
      <c r="G253" s="1"/>
      <c r="H253" s="1"/>
      <c r="I253" s="1"/>
      <c r="J253" s="1"/>
      <c r="K253" s="1"/>
      <c r="L253" s="1"/>
      <c r="M253" s="1"/>
      <c r="N253" s="1"/>
    </row>
    <row r="254" spans="1:14">
      <c r="A254" s="1"/>
      <c r="B254" s="1"/>
      <c r="C254" s="1" t="s">
        <v>277</v>
      </c>
      <c r="D254" s="1" t="s">
        <v>530</v>
      </c>
      <c r="E254" s="1"/>
      <c r="F254" s="1"/>
      <c r="G254" s="1"/>
      <c r="H254" s="1"/>
      <c r="I254" s="1"/>
      <c r="J254" s="1"/>
      <c r="K254" s="1"/>
      <c r="L254" s="1"/>
      <c r="M254" s="1"/>
      <c r="N254" s="1"/>
    </row>
    <row r="255" spans="1:14">
      <c r="A255" s="1"/>
      <c r="B255" s="1"/>
      <c r="C255" s="1" t="s">
        <v>277</v>
      </c>
      <c r="D255" s="1" t="s">
        <v>531</v>
      </c>
      <c r="E255" s="1"/>
      <c r="F255" s="1"/>
      <c r="G255" s="1"/>
      <c r="H255" s="1"/>
      <c r="I255" s="1"/>
      <c r="J255" s="1"/>
      <c r="K255" s="1"/>
      <c r="L255" s="1"/>
      <c r="M255" s="1"/>
      <c r="N255" s="1"/>
    </row>
    <row r="256" spans="1:14">
      <c r="A256" s="1"/>
      <c r="B256" s="1"/>
      <c r="C256" s="1" t="s">
        <v>277</v>
      </c>
      <c r="D256" s="1" t="s">
        <v>532</v>
      </c>
      <c r="E256" s="1"/>
      <c r="F256" s="1"/>
      <c r="G256" s="1"/>
      <c r="H256" s="1"/>
      <c r="I256" s="1"/>
      <c r="J256" s="1"/>
      <c r="K256" s="1"/>
      <c r="L256" s="1"/>
      <c r="M256" s="1"/>
      <c r="N256" s="1"/>
    </row>
    <row r="257" spans="1:14">
      <c r="A257" s="1"/>
      <c r="B257" s="1"/>
      <c r="C257" s="1" t="s">
        <v>277</v>
      </c>
      <c r="D257" s="1" t="s">
        <v>533</v>
      </c>
      <c r="E257" s="1"/>
      <c r="F257" s="1"/>
      <c r="G257" s="1"/>
      <c r="H257" s="1"/>
      <c r="I257" s="1"/>
      <c r="J257" s="1"/>
      <c r="K257" s="1"/>
      <c r="L257" s="1"/>
      <c r="M257" s="1"/>
      <c r="N257" s="1"/>
    </row>
    <row r="258" spans="1:14">
      <c r="A258" s="1"/>
      <c r="B258" s="1"/>
      <c r="C258" s="1" t="s">
        <v>277</v>
      </c>
      <c r="D258" s="1" t="s">
        <v>534</v>
      </c>
      <c r="E258" s="1"/>
      <c r="F258" s="1"/>
      <c r="G258" s="1"/>
      <c r="H258" s="1"/>
      <c r="I258" s="1"/>
      <c r="J258" s="1"/>
      <c r="K258" s="1"/>
      <c r="L258" s="1"/>
      <c r="M258" s="1"/>
      <c r="N258" s="1"/>
    </row>
    <row r="259" spans="1:14">
      <c r="A259" s="1"/>
      <c r="B259" s="1"/>
      <c r="C259" s="1" t="s">
        <v>279</v>
      </c>
      <c r="D259" s="1" t="s">
        <v>535</v>
      </c>
      <c r="E259" s="1"/>
      <c r="F259" s="1"/>
      <c r="G259" s="1"/>
      <c r="H259" s="1"/>
      <c r="I259" s="1"/>
      <c r="J259" s="1"/>
      <c r="K259" s="1"/>
      <c r="L259" s="1"/>
      <c r="M259" s="1"/>
      <c r="N259" s="1"/>
    </row>
    <row r="260" spans="1:14">
      <c r="A260" s="1"/>
      <c r="B260" s="1"/>
      <c r="C260" s="1" t="s">
        <v>279</v>
      </c>
      <c r="D260" s="1" t="s">
        <v>536</v>
      </c>
      <c r="E260" s="1"/>
      <c r="F260" s="1"/>
      <c r="G260" s="1"/>
      <c r="H260" s="1"/>
      <c r="I260" s="1"/>
      <c r="J260" s="1"/>
      <c r="K260" s="1"/>
      <c r="L260" s="1"/>
      <c r="M260" s="1"/>
      <c r="N260" s="1"/>
    </row>
    <row r="261" spans="1:14">
      <c r="A261" s="1"/>
      <c r="B261" s="1"/>
      <c r="C261" s="1" t="s">
        <v>279</v>
      </c>
      <c r="D261" s="1" t="s">
        <v>537</v>
      </c>
      <c r="E261" s="1"/>
      <c r="F261" s="1"/>
      <c r="G261" s="1"/>
      <c r="H261" s="1"/>
      <c r="I261" s="1"/>
      <c r="J261" s="1"/>
      <c r="K261" s="1"/>
      <c r="L261" s="1"/>
      <c r="M261" s="1"/>
      <c r="N261" s="1"/>
    </row>
    <row r="262" spans="1:14">
      <c r="A262" s="1"/>
      <c r="B262" s="1"/>
      <c r="C262" s="1" t="s">
        <v>279</v>
      </c>
      <c r="D262" s="1" t="s">
        <v>538</v>
      </c>
      <c r="E262" s="1"/>
      <c r="F262" s="1"/>
      <c r="G262" s="1"/>
      <c r="H262" s="1"/>
      <c r="I262" s="1"/>
      <c r="J262" s="1"/>
      <c r="K262" s="1"/>
      <c r="L262" s="1"/>
      <c r="M262" s="1"/>
      <c r="N262" s="1"/>
    </row>
    <row r="263" spans="1:14">
      <c r="A263" s="1"/>
      <c r="B263" s="1"/>
      <c r="C263" s="1" t="s">
        <v>279</v>
      </c>
      <c r="D263" s="1" t="s">
        <v>539</v>
      </c>
      <c r="E263" s="1"/>
      <c r="F263" s="1"/>
      <c r="G263" s="1"/>
      <c r="H263" s="1"/>
      <c r="I263" s="1"/>
      <c r="J263" s="1"/>
      <c r="K263" s="1"/>
      <c r="L263" s="1"/>
      <c r="M263" s="1"/>
      <c r="N263" s="1"/>
    </row>
    <row r="264" spans="1:14">
      <c r="A264" s="1"/>
      <c r="B264" s="1"/>
      <c r="C264" s="1" t="s">
        <v>279</v>
      </c>
      <c r="D264" s="1" t="s">
        <v>540</v>
      </c>
      <c r="E264" s="1"/>
      <c r="F264" s="1"/>
      <c r="G264" s="1"/>
      <c r="H264" s="1"/>
      <c r="I264" s="1"/>
      <c r="J264" s="1"/>
      <c r="K264" s="1"/>
      <c r="L264" s="1"/>
      <c r="M264" s="1"/>
      <c r="N264" s="1"/>
    </row>
    <row r="265" spans="1:14">
      <c r="A265" s="1"/>
      <c r="B265" s="1"/>
      <c r="C265" s="1" t="s">
        <v>279</v>
      </c>
      <c r="D265" s="1" t="s">
        <v>541</v>
      </c>
      <c r="E265" s="1"/>
      <c r="F265" s="1"/>
      <c r="G265" s="1"/>
      <c r="H265" s="1"/>
      <c r="I265" s="1"/>
      <c r="J265" s="1"/>
      <c r="K265" s="1"/>
      <c r="L265" s="1"/>
      <c r="M265" s="1"/>
      <c r="N265" s="1"/>
    </row>
    <row r="266" spans="1:14">
      <c r="A266" s="1"/>
      <c r="B266" s="1"/>
      <c r="C266" s="1" t="s">
        <v>279</v>
      </c>
      <c r="D266" s="1" t="s">
        <v>542</v>
      </c>
      <c r="E266" s="1"/>
      <c r="F266" s="1"/>
      <c r="G266" s="1"/>
      <c r="H266" s="1"/>
      <c r="I266" s="1"/>
      <c r="J266" s="1"/>
      <c r="K266" s="1"/>
      <c r="L266" s="1"/>
      <c r="M266" s="1"/>
      <c r="N266" s="1"/>
    </row>
    <row r="267" spans="1:14">
      <c r="A267" s="1"/>
      <c r="B267" s="1"/>
      <c r="C267" s="1" t="s">
        <v>279</v>
      </c>
      <c r="D267" s="1" t="s">
        <v>543</v>
      </c>
      <c r="E267" s="1"/>
      <c r="F267" s="1"/>
      <c r="G267" s="1"/>
      <c r="H267" s="1"/>
      <c r="I267" s="1"/>
      <c r="J267" s="1"/>
      <c r="K267" s="1"/>
      <c r="L267" s="1"/>
      <c r="M267" s="1"/>
      <c r="N267" s="1"/>
    </row>
    <row r="268" spans="1:14">
      <c r="A268" s="1"/>
      <c r="B268" s="1"/>
      <c r="C268" s="1" t="s">
        <v>279</v>
      </c>
      <c r="D268" s="1" t="s">
        <v>505</v>
      </c>
      <c r="E268" s="1"/>
      <c r="F268" s="1"/>
      <c r="G268" s="1"/>
      <c r="H268" s="1"/>
      <c r="I268" s="1"/>
      <c r="J268" s="1"/>
      <c r="K268" s="1"/>
      <c r="L268" s="1"/>
      <c r="M268" s="1"/>
      <c r="N268" s="1"/>
    </row>
    <row r="269" spans="1:14">
      <c r="A269" s="1"/>
      <c r="B269" s="1"/>
      <c r="C269" s="1" t="s">
        <v>279</v>
      </c>
      <c r="D269" s="1" t="s">
        <v>544</v>
      </c>
      <c r="E269" s="1"/>
      <c r="F269" s="1"/>
      <c r="G269" s="1"/>
      <c r="H269" s="1"/>
      <c r="I269" s="1"/>
      <c r="J269" s="1"/>
      <c r="K269" s="1"/>
      <c r="L269" s="1"/>
      <c r="M269" s="1"/>
      <c r="N269" s="1"/>
    </row>
    <row r="270" spans="1:14">
      <c r="A270" s="1"/>
      <c r="B270" s="1"/>
      <c r="C270" s="1" t="s">
        <v>279</v>
      </c>
      <c r="D270" s="1" t="s">
        <v>545</v>
      </c>
      <c r="E270" s="1"/>
      <c r="F270" s="1"/>
      <c r="G270" s="1"/>
      <c r="H270" s="1"/>
      <c r="I270" s="1"/>
      <c r="J270" s="1"/>
      <c r="K270" s="1"/>
      <c r="L270" s="1"/>
      <c r="M270" s="1"/>
      <c r="N270" s="1"/>
    </row>
    <row r="271" spans="1:14">
      <c r="A271" s="1"/>
      <c r="B271" s="1"/>
      <c r="C271" s="1" t="s">
        <v>279</v>
      </c>
      <c r="D271" s="1" t="s">
        <v>546</v>
      </c>
      <c r="E271" s="1"/>
      <c r="F271" s="1"/>
      <c r="G271" s="1"/>
      <c r="H271" s="1"/>
      <c r="I271" s="1"/>
      <c r="J271" s="1"/>
      <c r="K271" s="1"/>
      <c r="L271" s="1"/>
      <c r="M271" s="1"/>
      <c r="N271" s="1"/>
    </row>
    <row r="272" spans="1:14">
      <c r="A272" s="1"/>
      <c r="B272" s="1"/>
      <c r="C272" s="1" t="s">
        <v>279</v>
      </c>
      <c r="D272" s="1" t="s">
        <v>547</v>
      </c>
      <c r="E272" s="1"/>
      <c r="F272" s="1"/>
      <c r="G272" s="1"/>
      <c r="H272" s="1"/>
      <c r="I272" s="1"/>
      <c r="J272" s="1"/>
      <c r="K272" s="1"/>
      <c r="L272" s="1"/>
      <c r="M272" s="1"/>
      <c r="N272" s="1"/>
    </row>
    <row r="273" spans="1:14">
      <c r="A273" s="1"/>
      <c r="B273" s="1"/>
      <c r="C273" s="1" t="s">
        <v>279</v>
      </c>
      <c r="D273" s="1" t="s">
        <v>548</v>
      </c>
      <c r="E273" s="1"/>
      <c r="F273" s="1"/>
      <c r="G273" s="1"/>
      <c r="H273" s="1"/>
      <c r="I273" s="1"/>
      <c r="J273" s="1"/>
      <c r="K273" s="1"/>
      <c r="L273" s="1"/>
      <c r="M273" s="1"/>
      <c r="N273" s="1"/>
    </row>
    <row r="274" spans="1:14">
      <c r="A274" s="1"/>
      <c r="B274" s="1"/>
      <c r="C274" s="1" t="s">
        <v>279</v>
      </c>
      <c r="D274" s="1" t="s">
        <v>549</v>
      </c>
      <c r="E274" s="1"/>
      <c r="F274" s="1"/>
      <c r="G274" s="1"/>
      <c r="H274" s="1"/>
      <c r="I274" s="1"/>
      <c r="J274" s="1"/>
      <c r="K274" s="1"/>
      <c r="L274" s="1"/>
      <c r="M274" s="1"/>
      <c r="N274" s="1"/>
    </row>
    <row r="275" spans="1:14">
      <c r="A275" s="1"/>
      <c r="B275" s="1"/>
      <c r="C275" s="1" t="s">
        <v>279</v>
      </c>
      <c r="D275" s="1" t="s">
        <v>550</v>
      </c>
      <c r="E275" s="1"/>
      <c r="F275" s="1"/>
      <c r="G275" s="1"/>
      <c r="H275" s="1"/>
      <c r="I275" s="1"/>
      <c r="J275" s="1"/>
      <c r="K275" s="1"/>
      <c r="L275" s="1"/>
      <c r="M275" s="1"/>
      <c r="N275" s="1"/>
    </row>
    <row r="276" spans="1:14">
      <c r="A276" s="1"/>
      <c r="B276" s="1"/>
      <c r="C276" s="1" t="s">
        <v>279</v>
      </c>
      <c r="D276" s="1" t="s">
        <v>551</v>
      </c>
      <c r="E276" s="1"/>
      <c r="F276" s="1"/>
      <c r="G276" s="1"/>
      <c r="H276" s="1"/>
      <c r="I276" s="1"/>
      <c r="J276" s="1"/>
      <c r="K276" s="1"/>
      <c r="L276" s="1"/>
      <c r="M276" s="1"/>
      <c r="N276" s="1"/>
    </row>
    <row r="277" spans="1:14">
      <c r="A277" s="1"/>
      <c r="B277" s="1"/>
      <c r="C277" s="1" t="s">
        <v>279</v>
      </c>
      <c r="D277" s="1" t="s">
        <v>552</v>
      </c>
      <c r="E277" s="1"/>
      <c r="F277" s="1"/>
      <c r="G277" s="1"/>
      <c r="H277" s="1"/>
      <c r="I277" s="1"/>
      <c r="J277" s="1"/>
      <c r="K277" s="1"/>
      <c r="L277" s="1"/>
      <c r="M277" s="1"/>
      <c r="N277" s="1"/>
    </row>
    <row r="278" spans="1:14">
      <c r="A278" s="1"/>
      <c r="B278" s="1"/>
      <c r="C278" s="1" t="s">
        <v>279</v>
      </c>
      <c r="D278" s="1" t="s">
        <v>553</v>
      </c>
      <c r="E278" s="1"/>
      <c r="F278" s="1"/>
      <c r="G278" s="1"/>
      <c r="H278" s="1"/>
      <c r="I278" s="1"/>
      <c r="J278" s="1"/>
      <c r="K278" s="1"/>
      <c r="L278" s="1"/>
      <c r="M278" s="1"/>
      <c r="N278" s="1"/>
    </row>
    <row r="279" spans="1:14">
      <c r="A279" s="1"/>
      <c r="B279" s="1"/>
      <c r="C279" s="1" t="s">
        <v>279</v>
      </c>
      <c r="D279" s="1" t="s">
        <v>554</v>
      </c>
      <c r="E279" s="1"/>
      <c r="F279" s="1"/>
      <c r="G279" s="1"/>
      <c r="H279" s="1"/>
      <c r="I279" s="1"/>
      <c r="J279" s="1"/>
      <c r="K279" s="1"/>
      <c r="L279" s="1"/>
      <c r="M279" s="1"/>
      <c r="N279" s="1"/>
    </row>
    <row r="280" spans="1:14">
      <c r="A280" s="1"/>
      <c r="B280" s="1"/>
      <c r="C280" s="1" t="s">
        <v>279</v>
      </c>
      <c r="D280" s="1" t="s">
        <v>555</v>
      </c>
      <c r="E280" s="1"/>
      <c r="F280" s="1"/>
      <c r="G280" s="1"/>
      <c r="H280" s="1"/>
      <c r="I280" s="1"/>
      <c r="J280" s="1"/>
      <c r="K280" s="1"/>
      <c r="L280" s="1"/>
      <c r="M280" s="1"/>
      <c r="N280" s="1"/>
    </row>
    <row r="281" spans="1:14">
      <c r="A281" s="1"/>
      <c r="B281" s="1"/>
      <c r="C281" s="1" t="s">
        <v>279</v>
      </c>
      <c r="D281" s="1" t="s">
        <v>556</v>
      </c>
      <c r="E281" s="1"/>
      <c r="F281" s="1"/>
      <c r="G281" s="1"/>
      <c r="H281" s="1"/>
      <c r="I281" s="1"/>
      <c r="J281" s="1"/>
      <c r="K281" s="1"/>
      <c r="L281" s="1"/>
      <c r="M281" s="1"/>
      <c r="N281" s="1"/>
    </row>
    <row r="282" spans="1:14">
      <c r="A282" s="1"/>
      <c r="B282" s="1"/>
      <c r="C282" s="1" t="s">
        <v>279</v>
      </c>
      <c r="D282" s="1" t="s">
        <v>557</v>
      </c>
      <c r="E282" s="1"/>
      <c r="F282" s="1"/>
      <c r="G282" s="1"/>
      <c r="H282" s="1"/>
      <c r="I282" s="1"/>
      <c r="J282" s="1"/>
      <c r="K282" s="1"/>
      <c r="L282" s="1"/>
      <c r="M282" s="1"/>
      <c r="N282" s="1"/>
    </row>
    <row r="283" spans="1:14">
      <c r="A283" s="1"/>
      <c r="B283" s="1"/>
      <c r="C283" s="1" t="s">
        <v>279</v>
      </c>
      <c r="D283" s="1" t="s">
        <v>558</v>
      </c>
      <c r="E283" s="1"/>
      <c r="F283" s="1"/>
      <c r="G283" s="1"/>
      <c r="H283" s="1"/>
      <c r="I283" s="1"/>
      <c r="J283" s="1"/>
      <c r="K283" s="1"/>
      <c r="L283" s="1"/>
      <c r="M283" s="1"/>
      <c r="N283" s="1"/>
    </row>
    <row r="284" spans="1:14">
      <c r="A284" s="1"/>
      <c r="B284" s="1"/>
      <c r="C284" s="1" t="s">
        <v>279</v>
      </c>
      <c r="D284" s="1" t="s">
        <v>559</v>
      </c>
      <c r="E284" s="1"/>
      <c r="F284" s="1"/>
      <c r="G284" s="1"/>
      <c r="H284" s="1"/>
      <c r="I284" s="1"/>
      <c r="J284" s="1"/>
      <c r="K284" s="1"/>
      <c r="L284" s="1"/>
      <c r="M284" s="1"/>
      <c r="N284" s="1"/>
    </row>
    <row r="285" spans="1:14">
      <c r="A285" s="1"/>
      <c r="B285" s="1"/>
      <c r="C285" s="1" t="s">
        <v>281</v>
      </c>
      <c r="D285" s="1" t="s">
        <v>560</v>
      </c>
      <c r="E285" s="1"/>
      <c r="F285" s="1"/>
      <c r="G285" s="1"/>
      <c r="H285" s="1"/>
      <c r="I285" s="1"/>
      <c r="J285" s="1"/>
      <c r="K285" s="1"/>
      <c r="L285" s="1"/>
      <c r="M285" s="1"/>
      <c r="N285" s="1"/>
    </row>
    <row r="286" spans="1:14">
      <c r="A286" s="1"/>
      <c r="B286" s="1"/>
      <c r="C286" s="1" t="s">
        <v>281</v>
      </c>
      <c r="D286" s="1" t="s">
        <v>561</v>
      </c>
      <c r="E286" s="1"/>
      <c r="F286" s="1"/>
      <c r="G286" s="1"/>
      <c r="H286" s="1"/>
      <c r="I286" s="1"/>
      <c r="J286" s="1"/>
      <c r="K286" s="1"/>
      <c r="L286" s="1"/>
      <c r="M286" s="1"/>
      <c r="N286" s="1"/>
    </row>
    <row r="287" spans="1:14">
      <c r="A287" s="1"/>
      <c r="B287" s="1"/>
      <c r="C287" s="1" t="s">
        <v>281</v>
      </c>
      <c r="D287" s="1" t="s">
        <v>284</v>
      </c>
      <c r="E287" s="1"/>
      <c r="F287" s="1"/>
      <c r="G287" s="1"/>
      <c r="H287" s="1"/>
      <c r="I287" s="1"/>
      <c r="J287" s="1"/>
      <c r="K287" s="1"/>
      <c r="L287" s="1"/>
      <c r="M287" s="1"/>
      <c r="N287" s="1"/>
    </row>
    <row r="288" spans="1:14">
      <c r="A288" s="1"/>
      <c r="B288" s="1"/>
      <c r="C288" s="1" t="s">
        <v>281</v>
      </c>
      <c r="D288" s="1" t="s">
        <v>562</v>
      </c>
      <c r="E288" s="1"/>
      <c r="F288" s="1"/>
      <c r="G288" s="1"/>
      <c r="H288" s="1"/>
      <c r="I288" s="1"/>
      <c r="J288" s="1"/>
      <c r="K288" s="1"/>
      <c r="L288" s="1"/>
      <c r="M288" s="1"/>
      <c r="N288" s="1"/>
    </row>
    <row r="289" spans="1:14">
      <c r="A289" s="1"/>
      <c r="B289" s="1"/>
      <c r="C289" s="1" t="s">
        <v>281</v>
      </c>
      <c r="D289" s="1" t="s">
        <v>563</v>
      </c>
      <c r="E289" s="1"/>
      <c r="F289" s="1"/>
      <c r="G289" s="1"/>
      <c r="H289" s="1"/>
      <c r="I289" s="1"/>
      <c r="J289" s="1"/>
      <c r="K289" s="1"/>
      <c r="L289" s="1"/>
      <c r="M289" s="1"/>
      <c r="N289" s="1"/>
    </row>
    <row r="290" spans="1:14">
      <c r="A290" s="1"/>
      <c r="B290" s="1"/>
      <c r="C290" s="1" t="s">
        <v>281</v>
      </c>
      <c r="D290" s="1" t="s">
        <v>472</v>
      </c>
      <c r="E290" s="1"/>
      <c r="F290" s="1"/>
      <c r="G290" s="1"/>
      <c r="H290" s="1"/>
      <c r="I290" s="1"/>
      <c r="J290" s="1"/>
      <c r="K290" s="1"/>
      <c r="L290" s="1"/>
      <c r="M290" s="1"/>
      <c r="N290" s="1"/>
    </row>
    <row r="291" spans="1:14">
      <c r="A291" s="1"/>
      <c r="B291" s="1"/>
      <c r="C291" s="1" t="s">
        <v>281</v>
      </c>
      <c r="D291" s="1" t="s">
        <v>473</v>
      </c>
      <c r="E291" s="1"/>
      <c r="F291" s="1"/>
      <c r="G291" s="1"/>
      <c r="H291" s="1"/>
      <c r="I291" s="1"/>
      <c r="J291" s="1"/>
      <c r="K291" s="1"/>
      <c r="L291" s="1"/>
      <c r="M291" s="1"/>
      <c r="N291" s="1"/>
    </row>
    <row r="292" spans="1:14">
      <c r="A292" s="1"/>
      <c r="B292" s="1"/>
      <c r="C292" s="1" t="s">
        <v>281</v>
      </c>
      <c r="D292" s="1" t="s">
        <v>564</v>
      </c>
      <c r="E292" s="1"/>
      <c r="F292" s="1"/>
      <c r="G292" s="1"/>
      <c r="H292" s="1"/>
      <c r="I292" s="1"/>
      <c r="J292" s="1"/>
      <c r="K292" s="1"/>
      <c r="L292" s="1"/>
      <c r="M292" s="1"/>
      <c r="N292" s="1"/>
    </row>
    <row r="293" spans="1:14">
      <c r="A293" s="1"/>
      <c r="B293" s="1"/>
      <c r="C293" s="1" t="s">
        <v>281</v>
      </c>
      <c r="D293" s="1" t="s">
        <v>565</v>
      </c>
      <c r="E293" s="1"/>
      <c r="F293" s="1"/>
      <c r="G293" s="1"/>
      <c r="H293" s="1"/>
      <c r="I293" s="1"/>
      <c r="J293" s="1"/>
      <c r="K293" s="1"/>
      <c r="L293" s="1"/>
      <c r="M293" s="1"/>
      <c r="N293" s="1"/>
    </row>
    <row r="294" spans="1:14">
      <c r="A294" s="1"/>
      <c r="B294" s="1"/>
      <c r="C294" s="1" t="s">
        <v>281</v>
      </c>
      <c r="D294" s="1" t="s">
        <v>566</v>
      </c>
      <c r="E294" s="1"/>
      <c r="F294" s="1"/>
      <c r="G294" s="1"/>
      <c r="H294" s="1"/>
      <c r="I294" s="1"/>
      <c r="J294" s="1"/>
      <c r="K294" s="1"/>
      <c r="L294" s="1"/>
      <c r="M294" s="1"/>
      <c r="N294" s="1"/>
    </row>
    <row r="295" spans="1:14">
      <c r="A295" s="1"/>
      <c r="B295" s="1"/>
      <c r="C295" s="1" t="s">
        <v>281</v>
      </c>
      <c r="D295" s="1" t="s">
        <v>567</v>
      </c>
      <c r="E295" s="1"/>
      <c r="F295" s="1"/>
      <c r="G295" s="1"/>
      <c r="H295" s="1"/>
      <c r="I295" s="1"/>
      <c r="J295" s="1"/>
      <c r="K295" s="1"/>
      <c r="L295" s="1"/>
      <c r="M295" s="1"/>
      <c r="N295" s="1"/>
    </row>
    <row r="296" spans="1:14">
      <c r="A296" s="1"/>
      <c r="B296" s="1"/>
      <c r="C296" s="1" t="s">
        <v>281</v>
      </c>
      <c r="D296" s="1" t="s">
        <v>568</v>
      </c>
      <c r="E296" s="1"/>
      <c r="F296" s="1"/>
      <c r="G296" s="1"/>
      <c r="H296" s="1"/>
      <c r="I296" s="1"/>
      <c r="J296" s="1"/>
      <c r="K296" s="1"/>
      <c r="L296" s="1"/>
      <c r="M296" s="1"/>
      <c r="N296" s="1"/>
    </row>
    <row r="297" spans="1:14">
      <c r="A297" s="1"/>
      <c r="B297" s="1"/>
      <c r="C297" s="1" t="s">
        <v>283</v>
      </c>
      <c r="D297" s="1" t="s">
        <v>569</v>
      </c>
      <c r="E297" s="1"/>
      <c r="F297" s="1"/>
      <c r="G297" s="1"/>
      <c r="H297" s="1"/>
      <c r="I297" s="1"/>
      <c r="J297" s="1"/>
      <c r="K297" s="1"/>
      <c r="L297" s="1"/>
      <c r="M297" s="1"/>
      <c r="N297" s="1"/>
    </row>
    <row r="298" spans="1:14">
      <c r="A298" s="1"/>
      <c r="B298" s="1"/>
      <c r="C298" s="1" t="s">
        <v>283</v>
      </c>
      <c r="D298" s="1" t="s">
        <v>570</v>
      </c>
      <c r="E298" s="1"/>
      <c r="F298" s="1"/>
      <c r="G298" s="1"/>
      <c r="H298" s="1"/>
      <c r="I298" s="1"/>
      <c r="J298" s="1"/>
      <c r="K298" s="1"/>
      <c r="L298" s="1"/>
      <c r="M298" s="1"/>
      <c r="N298" s="1"/>
    </row>
    <row r="299" spans="1:14">
      <c r="A299" s="1"/>
      <c r="B299" s="1"/>
      <c r="C299" s="1" t="s">
        <v>283</v>
      </c>
      <c r="D299" s="1" t="s">
        <v>571</v>
      </c>
      <c r="E299" s="1"/>
      <c r="F299" s="1"/>
      <c r="G299" s="1"/>
      <c r="H299" s="1"/>
      <c r="I299" s="1"/>
      <c r="J299" s="1"/>
      <c r="K299" s="1"/>
      <c r="L299" s="1"/>
      <c r="M299" s="1"/>
      <c r="N299" s="1"/>
    </row>
    <row r="300" spans="1:14">
      <c r="A300" s="1"/>
      <c r="B300" s="1"/>
      <c r="C300" s="1" t="s">
        <v>283</v>
      </c>
      <c r="D300" s="1" t="s">
        <v>572</v>
      </c>
      <c r="E300" s="1"/>
      <c r="F300" s="1"/>
      <c r="G300" s="1"/>
      <c r="H300" s="1"/>
      <c r="I300" s="1"/>
      <c r="J300" s="1"/>
      <c r="K300" s="1"/>
      <c r="L300" s="1"/>
      <c r="M300" s="1"/>
      <c r="N300" s="1"/>
    </row>
    <row r="301" spans="1:14">
      <c r="A301" s="1"/>
      <c r="B301" s="1"/>
      <c r="C301" s="1" t="s">
        <v>283</v>
      </c>
      <c r="D301" s="1" t="s">
        <v>573</v>
      </c>
      <c r="E301" s="1"/>
      <c r="F301" s="1"/>
      <c r="G301" s="1"/>
      <c r="H301" s="1"/>
      <c r="I301" s="1"/>
      <c r="J301" s="1"/>
      <c r="K301" s="1"/>
      <c r="L301" s="1"/>
      <c r="M301" s="1"/>
      <c r="N301" s="1"/>
    </row>
    <row r="302" spans="1:14">
      <c r="A302" s="1"/>
      <c r="B302" s="1"/>
      <c r="C302" s="1" t="s">
        <v>283</v>
      </c>
      <c r="D302" s="1" t="s">
        <v>574</v>
      </c>
      <c r="E302" s="1"/>
      <c r="F302" s="1"/>
      <c r="G302" s="1"/>
      <c r="H302" s="1"/>
      <c r="I302" s="1"/>
      <c r="J302" s="1"/>
      <c r="K302" s="1"/>
      <c r="L302" s="1"/>
      <c r="M302" s="1"/>
      <c r="N302" s="1"/>
    </row>
    <row r="303" spans="1:14">
      <c r="A303" s="1"/>
      <c r="B303" s="1"/>
      <c r="C303" s="1" t="s">
        <v>283</v>
      </c>
      <c r="D303" s="1" t="s">
        <v>575</v>
      </c>
      <c r="E303" s="1"/>
      <c r="F303" s="1"/>
      <c r="G303" s="1"/>
      <c r="H303" s="1"/>
      <c r="I303" s="1"/>
      <c r="J303" s="1"/>
      <c r="K303" s="1"/>
      <c r="L303" s="1"/>
      <c r="M303" s="1"/>
      <c r="N303" s="1"/>
    </row>
    <row r="304" spans="1:14">
      <c r="A304" s="1"/>
      <c r="B304" s="1"/>
      <c r="C304" s="1" t="s">
        <v>283</v>
      </c>
      <c r="D304" s="1" t="s">
        <v>576</v>
      </c>
      <c r="E304" s="1"/>
      <c r="F304" s="1"/>
      <c r="G304" s="1"/>
      <c r="H304" s="1"/>
      <c r="I304" s="1"/>
      <c r="J304" s="1"/>
      <c r="K304" s="1"/>
      <c r="L304" s="1"/>
      <c r="M304" s="1"/>
      <c r="N304" s="1"/>
    </row>
    <row r="305" spans="1:14">
      <c r="A305" s="1"/>
      <c r="B305" s="1"/>
      <c r="C305" s="1" t="s">
        <v>283</v>
      </c>
      <c r="D305" s="1" t="s">
        <v>577</v>
      </c>
      <c r="E305" s="1"/>
      <c r="F305" s="1"/>
      <c r="G305" s="1"/>
      <c r="H305" s="1"/>
      <c r="I305" s="1"/>
      <c r="J305" s="1"/>
      <c r="K305" s="1"/>
      <c r="L305" s="1"/>
      <c r="M305" s="1"/>
      <c r="N305" s="1"/>
    </row>
    <row r="306" spans="1:14">
      <c r="A306" s="1"/>
      <c r="B306" s="1"/>
      <c r="C306" s="1" t="s">
        <v>283</v>
      </c>
      <c r="D306" s="1" t="s">
        <v>578</v>
      </c>
      <c r="E306" s="1"/>
      <c r="F306" s="1"/>
      <c r="G306" s="1"/>
      <c r="H306" s="1"/>
      <c r="I306" s="1"/>
      <c r="J306" s="1"/>
      <c r="K306" s="1"/>
      <c r="L306" s="1"/>
      <c r="M306" s="1"/>
      <c r="N306" s="1"/>
    </row>
    <row r="307" spans="1:14">
      <c r="A307" s="1"/>
      <c r="B307" s="1"/>
      <c r="C307" s="1" t="s">
        <v>283</v>
      </c>
      <c r="D307" s="1" t="s">
        <v>579</v>
      </c>
      <c r="E307" s="1"/>
      <c r="F307" s="1"/>
      <c r="G307" s="1"/>
      <c r="H307" s="1"/>
      <c r="I307" s="1"/>
      <c r="J307" s="1"/>
      <c r="K307" s="1"/>
      <c r="L307" s="1"/>
      <c r="M307" s="1"/>
      <c r="N307" s="1"/>
    </row>
    <row r="308" spans="1:14">
      <c r="A308" s="1"/>
      <c r="B308" s="1"/>
      <c r="C308" s="1" t="s">
        <v>283</v>
      </c>
      <c r="D308" s="1" t="s">
        <v>510</v>
      </c>
      <c r="E308" s="1"/>
      <c r="F308" s="1"/>
      <c r="G308" s="1"/>
      <c r="H308" s="1"/>
      <c r="I308" s="1"/>
      <c r="J308" s="1"/>
      <c r="K308" s="1"/>
      <c r="L308" s="1"/>
      <c r="M308" s="1"/>
      <c r="N308" s="1"/>
    </row>
    <row r="309" spans="1:14">
      <c r="A309" s="1"/>
      <c r="B309" s="1"/>
      <c r="C309" s="1" t="s">
        <v>283</v>
      </c>
      <c r="D309" s="1" t="s">
        <v>580</v>
      </c>
      <c r="E309" s="1"/>
      <c r="F309" s="1"/>
      <c r="G309" s="1"/>
      <c r="H309" s="1"/>
      <c r="I309" s="1"/>
      <c r="J309" s="1"/>
      <c r="K309" s="1"/>
      <c r="L309" s="1"/>
      <c r="M309" s="1"/>
      <c r="N309" s="1"/>
    </row>
    <row r="310" spans="1:14">
      <c r="A310" s="1"/>
      <c r="B310" s="1"/>
      <c r="C310" s="1" t="s">
        <v>283</v>
      </c>
      <c r="D310" s="1" t="s">
        <v>581</v>
      </c>
      <c r="E310" s="1"/>
      <c r="F310" s="1"/>
      <c r="G310" s="1"/>
      <c r="H310" s="1"/>
      <c r="I310" s="1"/>
      <c r="J310" s="1"/>
      <c r="K310" s="1"/>
      <c r="L310" s="1"/>
      <c r="M310" s="1"/>
      <c r="N310" s="1"/>
    </row>
    <row r="311" spans="1:14">
      <c r="A311" s="1"/>
      <c r="B311" s="1"/>
      <c r="C311" s="1" t="s">
        <v>283</v>
      </c>
      <c r="D311" s="1" t="s">
        <v>582</v>
      </c>
      <c r="E311" s="1"/>
      <c r="F311" s="1"/>
      <c r="G311" s="1"/>
      <c r="H311" s="1"/>
      <c r="I311" s="1"/>
      <c r="J311" s="1"/>
      <c r="K311" s="1"/>
      <c r="L311" s="1"/>
      <c r="M311" s="1"/>
      <c r="N311" s="1"/>
    </row>
    <row r="312" spans="1:14">
      <c r="A312" s="1"/>
      <c r="B312" s="1"/>
      <c r="C312" s="1" t="s">
        <v>283</v>
      </c>
      <c r="D312" s="1" t="s">
        <v>583</v>
      </c>
      <c r="E312" s="1"/>
      <c r="F312" s="1"/>
      <c r="G312" s="1"/>
      <c r="H312" s="1"/>
      <c r="I312" s="1"/>
      <c r="J312" s="1"/>
      <c r="K312" s="1"/>
      <c r="L312" s="1"/>
      <c r="M312" s="1"/>
      <c r="N312" s="1"/>
    </row>
    <row r="313" spans="1:14">
      <c r="A313" s="1"/>
      <c r="B313" s="1"/>
      <c r="C313" s="1" t="s">
        <v>283</v>
      </c>
      <c r="D313" s="1" t="s">
        <v>584</v>
      </c>
      <c r="E313" s="1"/>
      <c r="F313" s="1"/>
      <c r="G313" s="1"/>
      <c r="H313" s="1"/>
      <c r="I313" s="1"/>
      <c r="J313" s="1"/>
      <c r="K313" s="1"/>
      <c r="L313" s="1"/>
      <c r="M313" s="1"/>
      <c r="N313" s="1"/>
    </row>
    <row r="314" spans="1:14">
      <c r="A314" s="1"/>
      <c r="B314" s="1"/>
      <c r="C314" s="1" t="s">
        <v>283</v>
      </c>
      <c r="D314" s="1" t="s">
        <v>585</v>
      </c>
      <c r="E314" s="1"/>
      <c r="F314" s="1"/>
      <c r="G314" s="1"/>
      <c r="H314" s="1"/>
      <c r="I314" s="1"/>
      <c r="J314" s="1"/>
      <c r="K314" s="1"/>
      <c r="L314" s="1"/>
      <c r="M314" s="1"/>
      <c r="N314" s="1"/>
    </row>
    <row r="315" spans="1:14">
      <c r="A315" s="1"/>
      <c r="B315" s="1"/>
      <c r="C315" s="1" t="s">
        <v>283</v>
      </c>
      <c r="D315" s="1" t="s">
        <v>586</v>
      </c>
      <c r="E315" s="1"/>
      <c r="F315" s="1"/>
      <c r="G315" s="1"/>
      <c r="H315" s="1"/>
      <c r="I315" s="1"/>
      <c r="J315" s="1"/>
      <c r="K315" s="1"/>
      <c r="L315" s="1"/>
      <c r="M315" s="1"/>
      <c r="N315" s="1"/>
    </row>
    <row r="316" spans="1:14">
      <c r="A316" s="1"/>
      <c r="B316" s="1"/>
      <c r="C316" s="1" t="s">
        <v>283</v>
      </c>
      <c r="D316" s="1" t="s">
        <v>587</v>
      </c>
      <c r="E316" s="1"/>
      <c r="F316" s="1"/>
      <c r="G316" s="1"/>
      <c r="H316" s="1"/>
      <c r="I316" s="1"/>
      <c r="J316" s="1"/>
      <c r="K316" s="1"/>
      <c r="L316" s="1"/>
      <c r="M316" s="1"/>
      <c r="N316" s="1"/>
    </row>
    <row r="317" spans="1:14">
      <c r="A317" s="1"/>
      <c r="B317" s="1"/>
      <c r="C317" s="1" t="s">
        <v>283</v>
      </c>
      <c r="D317" s="1" t="s">
        <v>588</v>
      </c>
      <c r="E317" s="1"/>
      <c r="F317" s="1"/>
      <c r="G317" s="1"/>
      <c r="H317" s="1"/>
      <c r="I317" s="1"/>
      <c r="J317" s="1"/>
      <c r="K317" s="1"/>
      <c r="L317" s="1"/>
      <c r="M317" s="1"/>
      <c r="N317" s="1"/>
    </row>
    <row r="318" spans="1:14">
      <c r="A318" s="1"/>
      <c r="B318" s="1"/>
      <c r="C318" s="1" t="s">
        <v>283</v>
      </c>
      <c r="D318" s="1" t="s">
        <v>589</v>
      </c>
      <c r="E318" s="1"/>
      <c r="F318" s="1"/>
      <c r="G318" s="1"/>
      <c r="H318" s="1"/>
      <c r="I318" s="1"/>
      <c r="J318" s="1"/>
      <c r="K318" s="1"/>
      <c r="L318" s="1"/>
      <c r="M318" s="1"/>
      <c r="N318" s="1"/>
    </row>
    <row r="319" spans="1:14">
      <c r="A319" s="1"/>
      <c r="B319" s="1"/>
      <c r="C319" s="1" t="s">
        <v>283</v>
      </c>
      <c r="D319" s="1" t="s">
        <v>590</v>
      </c>
      <c r="E319" s="1"/>
      <c r="F319" s="1"/>
      <c r="G319" s="1"/>
      <c r="H319" s="1"/>
      <c r="I319" s="1"/>
      <c r="J319" s="1"/>
      <c r="K319" s="1"/>
      <c r="L319" s="1"/>
      <c r="M319" s="1"/>
      <c r="N319" s="1"/>
    </row>
    <row r="320" spans="1:14">
      <c r="A320" s="1"/>
      <c r="B320" s="1"/>
      <c r="C320" s="1" t="s">
        <v>283</v>
      </c>
      <c r="D320" s="1" t="s">
        <v>591</v>
      </c>
      <c r="E320" s="1"/>
      <c r="F320" s="1"/>
      <c r="G320" s="1"/>
      <c r="H320" s="1"/>
      <c r="I320" s="1"/>
      <c r="J320" s="1"/>
      <c r="K320" s="1"/>
      <c r="L320" s="1"/>
      <c r="M320" s="1"/>
      <c r="N320" s="1"/>
    </row>
    <row r="321" spans="1:14">
      <c r="A321" s="1"/>
      <c r="B321" s="1"/>
      <c r="C321" s="1" t="s">
        <v>283</v>
      </c>
      <c r="D321" s="1" t="s">
        <v>592</v>
      </c>
      <c r="E321" s="1"/>
      <c r="F321" s="1"/>
      <c r="G321" s="1"/>
      <c r="H321" s="1"/>
      <c r="I321" s="1"/>
      <c r="J321" s="1"/>
      <c r="K321" s="1"/>
      <c r="L321" s="1"/>
      <c r="M321" s="1"/>
      <c r="N321" s="1"/>
    </row>
    <row r="322" spans="1:14">
      <c r="A322" s="1"/>
      <c r="B322" s="1"/>
      <c r="C322" s="1" t="s">
        <v>285</v>
      </c>
      <c r="D322" s="1" t="s">
        <v>593</v>
      </c>
      <c r="E322" s="1"/>
      <c r="F322" s="1"/>
      <c r="G322" s="1"/>
      <c r="H322" s="1"/>
      <c r="I322" s="1"/>
      <c r="J322" s="1"/>
      <c r="K322" s="1"/>
      <c r="L322" s="1"/>
      <c r="M322" s="1"/>
      <c r="N322" s="1"/>
    </row>
    <row r="323" spans="1:14">
      <c r="A323" s="1"/>
      <c r="B323" s="1"/>
      <c r="C323" s="1" t="s">
        <v>285</v>
      </c>
      <c r="D323" s="1" t="s">
        <v>594</v>
      </c>
      <c r="E323" s="1"/>
      <c r="F323" s="1"/>
      <c r="G323" s="1"/>
      <c r="H323" s="1"/>
      <c r="I323" s="1"/>
      <c r="J323" s="1"/>
      <c r="K323" s="1"/>
      <c r="L323" s="1"/>
      <c r="M323" s="1"/>
      <c r="N323" s="1"/>
    </row>
    <row r="324" spans="1:14">
      <c r="A324" s="1"/>
      <c r="B324" s="1"/>
      <c r="C324" s="1" t="s">
        <v>285</v>
      </c>
      <c r="D324" s="1" t="s">
        <v>595</v>
      </c>
      <c r="E324" s="1"/>
      <c r="F324" s="1"/>
      <c r="G324" s="1"/>
      <c r="H324" s="1"/>
      <c r="I324" s="1"/>
      <c r="J324" s="1"/>
      <c r="K324" s="1"/>
      <c r="L324" s="1"/>
      <c r="M324" s="1"/>
      <c r="N324" s="1"/>
    </row>
    <row r="325" spans="1:14">
      <c r="A325" s="1"/>
      <c r="B325" s="1"/>
      <c r="C325" s="1" t="s">
        <v>285</v>
      </c>
      <c r="D325" s="1" t="s">
        <v>596</v>
      </c>
      <c r="E325" s="1"/>
      <c r="F325" s="1"/>
      <c r="G325" s="1"/>
      <c r="H325" s="1"/>
      <c r="I325" s="1"/>
      <c r="J325" s="1"/>
      <c r="K325" s="1"/>
      <c r="L325" s="1"/>
      <c r="M325" s="1"/>
      <c r="N325" s="1"/>
    </row>
    <row r="326" spans="1:14">
      <c r="A326" s="1"/>
      <c r="B326" s="1"/>
      <c r="C326" s="1" t="s">
        <v>285</v>
      </c>
      <c r="D326" s="1" t="s">
        <v>597</v>
      </c>
      <c r="E326" s="1"/>
      <c r="F326" s="1"/>
      <c r="G326" s="1"/>
      <c r="H326" s="1"/>
      <c r="I326" s="1"/>
      <c r="J326" s="1"/>
      <c r="K326" s="1"/>
      <c r="L326" s="1"/>
      <c r="M326" s="1"/>
      <c r="N326" s="1"/>
    </row>
    <row r="327" spans="1:14">
      <c r="A327" s="1"/>
      <c r="B327" s="1"/>
      <c r="C327" s="1" t="s">
        <v>285</v>
      </c>
      <c r="D327" s="1" t="s">
        <v>598</v>
      </c>
      <c r="E327" s="1"/>
      <c r="F327" s="1"/>
      <c r="G327" s="1"/>
      <c r="H327" s="1"/>
      <c r="I327" s="1"/>
      <c r="J327" s="1"/>
      <c r="K327" s="1"/>
      <c r="L327" s="1"/>
      <c r="M327" s="1"/>
      <c r="N327" s="1"/>
    </row>
    <row r="328" spans="1:14">
      <c r="A328" s="1"/>
      <c r="B328" s="1"/>
      <c r="C328" s="1" t="s">
        <v>285</v>
      </c>
      <c r="D328" s="1" t="s">
        <v>599</v>
      </c>
      <c r="E328" s="1"/>
      <c r="F328" s="1"/>
      <c r="G328" s="1"/>
      <c r="H328" s="1"/>
      <c r="I328" s="1"/>
      <c r="J328" s="1"/>
      <c r="K328" s="1"/>
      <c r="L328" s="1"/>
      <c r="M328" s="1"/>
      <c r="N328" s="1"/>
    </row>
    <row r="329" spans="1:14">
      <c r="A329" s="1"/>
      <c r="B329" s="1"/>
      <c r="C329" s="1" t="s">
        <v>285</v>
      </c>
      <c r="D329" s="1" t="s">
        <v>600</v>
      </c>
      <c r="E329" s="1"/>
      <c r="F329" s="1"/>
      <c r="G329" s="1"/>
      <c r="H329" s="1"/>
      <c r="I329" s="1"/>
      <c r="J329" s="1"/>
      <c r="K329" s="1"/>
      <c r="L329" s="1"/>
      <c r="M329" s="1"/>
      <c r="N329" s="1"/>
    </row>
    <row r="330" spans="1:14">
      <c r="A330" s="1"/>
      <c r="B330" s="1"/>
      <c r="C330" s="1" t="s">
        <v>285</v>
      </c>
      <c r="D330" s="1" t="s">
        <v>601</v>
      </c>
      <c r="E330" s="1"/>
      <c r="F330" s="1"/>
      <c r="G330" s="1"/>
      <c r="H330" s="1"/>
      <c r="I330" s="1"/>
      <c r="J330" s="1"/>
      <c r="K330" s="1"/>
      <c r="L330" s="1"/>
      <c r="M330" s="1"/>
      <c r="N330" s="1"/>
    </row>
    <row r="331" spans="1:14">
      <c r="A331" s="1"/>
      <c r="B331" s="1"/>
      <c r="C331" s="1" t="s">
        <v>285</v>
      </c>
      <c r="D331" s="1" t="s">
        <v>602</v>
      </c>
      <c r="E331" s="1"/>
      <c r="F331" s="1"/>
      <c r="G331" s="1"/>
      <c r="H331" s="1"/>
      <c r="I331" s="1"/>
      <c r="J331" s="1"/>
      <c r="K331" s="1"/>
      <c r="L331" s="1"/>
      <c r="M331" s="1"/>
      <c r="N331" s="1"/>
    </row>
    <row r="332" spans="1:14">
      <c r="A332" s="1"/>
      <c r="B332" s="1"/>
      <c r="C332" s="1" t="s">
        <v>285</v>
      </c>
      <c r="D332" s="1" t="s">
        <v>603</v>
      </c>
      <c r="E332" s="1"/>
      <c r="F332" s="1"/>
      <c r="G332" s="1"/>
      <c r="H332" s="1"/>
      <c r="I332" s="1"/>
      <c r="J332" s="1"/>
      <c r="K332" s="1"/>
      <c r="L332" s="1"/>
      <c r="M332" s="1"/>
      <c r="N332" s="1"/>
    </row>
    <row r="333" spans="1:14">
      <c r="A333" s="1"/>
      <c r="B333" s="1"/>
      <c r="C333" s="1" t="s">
        <v>285</v>
      </c>
      <c r="D333" s="1" t="s">
        <v>604</v>
      </c>
      <c r="E333" s="1"/>
      <c r="F333" s="1"/>
      <c r="G333" s="1"/>
      <c r="H333" s="1"/>
      <c r="I333" s="1"/>
      <c r="J333" s="1"/>
      <c r="K333" s="1"/>
      <c r="L333" s="1"/>
      <c r="M333" s="1"/>
      <c r="N333" s="1"/>
    </row>
    <row r="334" spans="1:14">
      <c r="A334" s="1"/>
      <c r="B334" s="1"/>
      <c r="C334" s="1" t="s">
        <v>285</v>
      </c>
      <c r="D334" s="1" t="s">
        <v>605</v>
      </c>
      <c r="E334" s="1"/>
      <c r="F334" s="1"/>
      <c r="G334" s="1"/>
      <c r="H334" s="1"/>
      <c r="I334" s="1"/>
      <c r="J334" s="1"/>
      <c r="K334" s="1"/>
      <c r="L334" s="1"/>
      <c r="M334" s="1"/>
      <c r="N334" s="1"/>
    </row>
    <row r="335" spans="1:14">
      <c r="A335" s="1"/>
      <c r="B335" s="1"/>
      <c r="C335" s="1" t="s">
        <v>285</v>
      </c>
      <c r="D335" s="1" t="s">
        <v>606</v>
      </c>
      <c r="E335" s="1"/>
      <c r="F335" s="1"/>
      <c r="G335" s="1"/>
      <c r="H335" s="1"/>
      <c r="I335" s="1"/>
      <c r="J335" s="1"/>
      <c r="K335" s="1"/>
      <c r="L335" s="1"/>
      <c r="M335" s="1"/>
      <c r="N335" s="1"/>
    </row>
    <row r="336" spans="1:14">
      <c r="A336" s="1"/>
      <c r="B336" s="1"/>
      <c r="C336" s="1" t="s">
        <v>285</v>
      </c>
      <c r="D336" s="1" t="s">
        <v>607</v>
      </c>
      <c r="E336" s="1"/>
      <c r="F336" s="1"/>
      <c r="G336" s="1"/>
      <c r="H336" s="1"/>
      <c r="I336" s="1"/>
      <c r="J336" s="1"/>
      <c r="K336" s="1"/>
      <c r="L336" s="1"/>
      <c r="M336" s="1"/>
      <c r="N336" s="1"/>
    </row>
    <row r="337" spans="1:14">
      <c r="A337" s="1"/>
      <c r="B337" s="1"/>
      <c r="C337" s="1" t="s">
        <v>285</v>
      </c>
      <c r="D337" s="1" t="s">
        <v>608</v>
      </c>
      <c r="E337" s="1"/>
      <c r="F337" s="1"/>
      <c r="G337" s="1"/>
      <c r="H337" s="1"/>
      <c r="I337" s="1"/>
      <c r="J337" s="1"/>
      <c r="K337" s="1"/>
      <c r="L337" s="1"/>
      <c r="M337" s="1"/>
      <c r="N337" s="1"/>
    </row>
    <row r="338" spans="1:14">
      <c r="A338" s="1"/>
      <c r="B338" s="1"/>
      <c r="C338" s="1" t="s">
        <v>285</v>
      </c>
      <c r="D338" s="1" t="s">
        <v>609</v>
      </c>
      <c r="E338" s="1"/>
      <c r="F338" s="1"/>
      <c r="G338" s="1"/>
      <c r="H338" s="1"/>
      <c r="I338" s="1"/>
      <c r="J338" s="1"/>
      <c r="K338" s="1"/>
      <c r="L338" s="1"/>
      <c r="M338" s="1"/>
      <c r="N338" s="1"/>
    </row>
    <row r="339" spans="1:14">
      <c r="A339" s="1"/>
      <c r="B339" s="1"/>
      <c r="C339" s="1" t="s">
        <v>285</v>
      </c>
      <c r="D339" s="1" t="s">
        <v>610</v>
      </c>
      <c r="E339" s="1"/>
      <c r="F339" s="1"/>
      <c r="G339" s="1"/>
      <c r="H339" s="1"/>
      <c r="I339" s="1"/>
      <c r="J339" s="1"/>
      <c r="K339" s="1"/>
      <c r="L339" s="1"/>
      <c r="M339" s="1"/>
      <c r="N339" s="1"/>
    </row>
    <row r="340" spans="1:14">
      <c r="A340" s="1"/>
      <c r="B340" s="1"/>
      <c r="C340" s="1" t="s">
        <v>285</v>
      </c>
      <c r="D340" s="1" t="s">
        <v>611</v>
      </c>
      <c r="E340" s="1"/>
      <c r="F340" s="1"/>
      <c r="G340" s="1"/>
      <c r="H340" s="1"/>
      <c r="I340" s="1"/>
      <c r="J340" s="1"/>
      <c r="K340" s="1"/>
      <c r="L340" s="1"/>
      <c r="M340" s="1"/>
      <c r="N340" s="1"/>
    </row>
    <row r="341" spans="1:14">
      <c r="A341" s="1"/>
      <c r="B341" s="1"/>
      <c r="C341" s="1" t="s">
        <v>285</v>
      </c>
      <c r="D341" s="1" t="s">
        <v>612</v>
      </c>
      <c r="E341" s="1"/>
      <c r="F341" s="1"/>
      <c r="G341" s="1"/>
      <c r="H341" s="1"/>
      <c r="I341" s="1"/>
      <c r="J341" s="1"/>
      <c r="K341" s="1"/>
      <c r="L341" s="1"/>
      <c r="M341" s="1"/>
      <c r="N341" s="1"/>
    </row>
    <row r="342" spans="1:14">
      <c r="A342" s="1"/>
      <c r="B342" s="1"/>
      <c r="C342" s="1" t="s">
        <v>285</v>
      </c>
      <c r="D342" s="1" t="s">
        <v>613</v>
      </c>
      <c r="E342" s="1"/>
      <c r="F342" s="1"/>
      <c r="G342" s="1"/>
      <c r="H342" s="1"/>
      <c r="I342" s="1"/>
      <c r="J342" s="1"/>
      <c r="K342" s="1"/>
      <c r="L342" s="1"/>
      <c r="M342" s="1"/>
      <c r="N342" s="1"/>
    </row>
    <row r="343" spans="1:14">
      <c r="A343" s="1"/>
      <c r="B343" s="1"/>
      <c r="C343" s="1" t="s">
        <v>285</v>
      </c>
      <c r="D343" s="1" t="s">
        <v>614</v>
      </c>
      <c r="E343" s="1"/>
      <c r="F343" s="1"/>
      <c r="G343" s="1"/>
      <c r="H343" s="1"/>
      <c r="I343" s="1"/>
      <c r="J343" s="1"/>
      <c r="K343" s="1"/>
      <c r="L343" s="1"/>
      <c r="M343" s="1"/>
      <c r="N343" s="1"/>
    </row>
    <row r="344" spans="1:14">
      <c r="A344" s="1"/>
      <c r="B344" s="1"/>
      <c r="C344" s="1" t="s">
        <v>285</v>
      </c>
      <c r="D344" s="1" t="s">
        <v>615</v>
      </c>
      <c r="E344" s="1"/>
      <c r="F344" s="1"/>
      <c r="G344" s="1"/>
      <c r="H344" s="1"/>
      <c r="I344" s="1"/>
      <c r="J344" s="1"/>
      <c r="K344" s="1"/>
      <c r="L344" s="1"/>
      <c r="M344" s="1"/>
      <c r="N344" s="1"/>
    </row>
    <row r="345" spans="1:14">
      <c r="A345" s="1"/>
      <c r="B345" s="1"/>
      <c r="C345" s="1" t="s">
        <v>285</v>
      </c>
      <c r="D345" s="1" t="s">
        <v>616</v>
      </c>
      <c r="E345" s="1"/>
      <c r="F345" s="1"/>
      <c r="G345" s="1"/>
      <c r="H345" s="1"/>
      <c r="I345" s="1"/>
      <c r="J345" s="1"/>
      <c r="K345" s="1"/>
      <c r="L345" s="1"/>
      <c r="M345" s="1"/>
      <c r="N345" s="1"/>
    </row>
    <row r="346" spans="1:14">
      <c r="A346" s="1"/>
      <c r="B346" s="1"/>
      <c r="C346" s="1" t="s">
        <v>285</v>
      </c>
      <c r="D346" s="1" t="s">
        <v>617</v>
      </c>
      <c r="E346" s="1"/>
      <c r="F346" s="1"/>
      <c r="G346" s="1"/>
      <c r="H346" s="1"/>
      <c r="I346" s="1"/>
      <c r="J346" s="1"/>
      <c r="K346" s="1"/>
      <c r="L346" s="1"/>
      <c r="M346" s="1"/>
      <c r="N346" s="1"/>
    </row>
    <row r="347" spans="1:14">
      <c r="A347" s="1"/>
      <c r="B347" s="1"/>
      <c r="C347" s="1" t="s">
        <v>285</v>
      </c>
      <c r="D347" s="1" t="s">
        <v>618</v>
      </c>
      <c r="E347" s="1"/>
      <c r="F347" s="1"/>
      <c r="G347" s="1"/>
      <c r="H347" s="1"/>
      <c r="I347" s="1"/>
      <c r="J347" s="1"/>
      <c r="K347" s="1"/>
      <c r="L347" s="1"/>
      <c r="M347" s="1"/>
      <c r="N347" s="1"/>
    </row>
    <row r="348" spans="1:14">
      <c r="A348" s="1"/>
      <c r="B348" s="1"/>
      <c r="C348" s="1" t="s">
        <v>285</v>
      </c>
      <c r="D348" s="1" t="s">
        <v>619</v>
      </c>
      <c r="E348" s="1"/>
      <c r="F348" s="1"/>
      <c r="G348" s="1"/>
      <c r="H348" s="1"/>
      <c r="I348" s="1"/>
      <c r="J348" s="1"/>
      <c r="K348" s="1"/>
      <c r="L348" s="1"/>
      <c r="M348" s="1"/>
      <c r="N348" s="1"/>
    </row>
    <row r="349" spans="1:14">
      <c r="A349" s="1"/>
      <c r="B349" s="1"/>
      <c r="C349" s="1" t="s">
        <v>285</v>
      </c>
      <c r="D349" s="1" t="s">
        <v>620</v>
      </c>
      <c r="E349" s="1"/>
      <c r="F349" s="1"/>
      <c r="G349" s="1"/>
      <c r="H349" s="1"/>
      <c r="I349" s="1"/>
      <c r="J349" s="1"/>
      <c r="K349" s="1"/>
      <c r="L349" s="1"/>
      <c r="M349" s="1"/>
      <c r="N349" s="1"/>
    </row>
    <row r="350" spans="1:14">
      <c r="A350" s="1"/>
      <c r="B350" s="1"/>
      <c r="C350" s="1" t="s">
        <v>285</v>
      </c>
      <c r="D350" s="1" t="s">
        <v>621</v>
      </c>
      <c r="E350" s="1"/>
      <c r="F350" s="1"/>
      <c r="G350" s="1"/>
      <c r="H350" s="1"/>
      <c r="I350" s="1"/>
      <c r="J350" s="1"/>
      <c r="K350" s="1"/>
      <c r="L350" s="1"/>
      <c r="M350" s="1"/>
      <c r="N350" s="1"/>
    </row>
    <row r="351" spans="1:14">
      <c r="A351" s="1"/>
      <c r="B351" s="1"/>
      <c r="C351" s="1" t="s">
        <v>285</v>
      </c>
      <c r="D351" s="1" t="s">
        <v>622</v>
      </c>
      <c r="E351" s="1"/>
      <c r="F351" s="1"/>
      <c r="G351" s="1"/>
      <c r="H351" s="1"/>
      <c r="I351" s="1"/>
      <c r="J351" s="1"/>
      <c r="K351" s="1"/>
      <c r="L351" s="1"/>
      <c r="M351" s="1"/>
      <c r="N351" s="1"/>
    </row>
    <row r="352" spans="1:14">
      <c r="A352" s="1"/>
      <c r="B352" s="1"/>
      <c r="C352" s="1" t="s">
        <v>285</v>
      </c>
      <c r="D352" s="1" t="s">
        <v>623</v>
      </c>
      <c r="E352" s="1"/>
      <c r="F352" s="1"/>
      <c r="G352" s="1"/>
      <c r="H352" s="1"/>
      <c r="I352" s="1"/>
      <c r="J352" s="1"/>
      <c r="K352" s="1"/>
      <c r="L352" s="1"/>
      <c r="M352" s="1"/>
      <c r="N352" s="1"/>
    </row>
    <row r="353" spans="1:14">
      <c r="A353" s="1"/>
      <c r="B353" s="1"/>
      <c r="C353" s="1" t="s">
        <v>285</v>
      </c>
      <c r="D353" s="1" t="s">
        <v>624</v>
      </c>
      <c r="E353" s="1"/>
      <c r="F353" s="1"/>
      <c r="G353" s="1"/>
      <c r="H353" s="1"/>
      <c r="I353" s="1"/>
      <c r="J353" s="1"/>
      <c r="K353" s="1"/>
      <c r="L353" s="1"/>
      <c r="M353" s="1"/>
      <c r="N353" s="1"/>
    </row>
    <row r="354" spans="1:14">
      <c r="A354" s="1"/>
      <c r="B354" s="1"/>
      <c r="C354" s="1" t="s">
        <v>285</v>
      </c>
      <c r="D354" s="1" t="s">
        <v>625</v>
      </c>
      <c r="E354" s="1"/>
      <c r="F354" s="1"/>
      <c r="G354" s="1"/>
      <c r="H354" s="1"/>
      <c r="I354" s="1"/>
      <c r="J354" s="1"/>
      <c r="K354" s="1"/>
      <c r="L354" s="1"/>
      <c r="M354" s="1"/>
      <c r="N354" s="1"/>
    </row>
    <row r="355" spans="1:14">
      <c r="A355" s="1"/>
      <c r="B355" s="1"/>
      <c r="C355" s="1" t="s">
        <v>285</v>
      </c>
      <c r="D355" s="1" t="s">
        <v>626</v>
      </c>
      <c r="E355" s="1"/>
      <c r="F355" s="1"/>
      <c r="G355" s="1"/>
      <c r="H355" s="1"/>
      <c r="I355" s="1"/>
      <c r="J355" s="1"/>
      <c r="K355" s="1"/>
      <c r="L355" s="1"/>
      <c r="M355" s="1"/>
      <c r="N355" s="1"/>
    </row>
    <row r="356" spans="1:14">
      <c r="A356" s="1"/>
      <c r="B356" s="1"/>
      <c r="C356" s="1" t="s">
        <v>285</v>
      </c>
      <c r="D356" s="1" t="s">
        <v>627</v>
      </c>
      <c r="E356" s="1"/>
      <c r="F356" s="1"/>
      <c r="G356" s="1"/>
      <c r="H356" s="1"/>
      <c r="I356" s="1"/>
      <c r="J356" s="1"/>
      <c r="K356" s="1"/>
      <c r="L356" s="1"/>
      <c r="M356" s="1"/>
      <c r="N356" s="1"/>
    </row>
    <row r="357" spans="1:14">
      <c r="A357" s="1"/>
      <c r="B357" s="1"/>
      <c r="C357" s="1" t="s">
        <v>285</v>
      </c>
      <c r="D357" s="1" t="s">
        <v>628</v>
      </c>
      <c r="E357" s="1"/>
      <c r="F357" s="1"/>
      <c r="G357" s="1"/>
      <c r="H357" s="1"/>
      <c r="I357" s="1"/>
      <c r="J357" s="1"/>
      <c r="K357" s="1"/>
      <c r="L357" s="1"/>
      <c r="M357" s="1"/>
      <c r="N357" s="1"/>
    </row>
    <row r="358" spans="1:14">
      <c r="A358" s="1"/>
      <c r="B358" s="1"/>
      <c r="C358" s="1" t="s">
        <v>285</v>
      </c>
      <c r="D358" s="1" t="s">
        <v>629</v>
      </c>
      <c r="E358" s="1"/>
      <c r="F358" s="1"/>
      <c r="G358" s="1"/>
      <c r="H358" s="1"/>
      <c r="I358" s="1"/>
      <c r="J358" s="1"/>
      <c r="K358" s="1"/>
      <c r="L358" s="1"/>
      <c r="M358" s="1"/>
      <c r="N358" s="1"/>
    </row>
    <row r="359" spans="1:14">
      <c r="A359" s="1"/>
      <c r="B359" s="1"/>
      <c r="C359" s="1" t="s">
        <v>285</v>
      </c>
      <c r="D359" s="1" t="s">
        <v>630</v>
      </c>
      <c r="E359" s="1"/>
      <c r="F359" s="1"/>
      <c r="G359" s="1"/>
      <c r="H359" s="1"/>
      <c r="I359" s="1"/>
      <c r="J359" s="1"/>
      <c r="K359" s="1"/>
      <c r="L359" s="1"/>
      <c r="M359" s="1"/>
      <c r="N359" s="1"/>
    </row>
    <row r="360" spans="1:14">
      <c r="A360" s="1"/>
      <c r="B360" s="1"/>
      <c r="C360" s="1" t="s">
        <v>285</v>
      </c>
      <c r="D360" s="1" t="s">
        <v>631</v>
      </c>
      <c r="E360" s="1"/>
      <c r="F360" s="1"/>
      <c r="G360" s="1"/>
      <c r="H360" s="1"/>
      <c r="I360" s="1"/>
      <c r="J360" s="1"/>
      <c r="K360" s="1"/>
      <c r="L360" s="1"/>
      <c r="M360" s="1"/>
      <c r="N360" s="1"/>
    </row>
    <row r="361" spans="1:14">
      <c r="A361" s="1"/>
      <c r="B361" s="1"/>
      <c r="C361" s="1" t="s">
        <v>285</v>
      </c>
      <c r="D361" s="1" t="s">
        <v>632</v>
      </c>
      <c r="E361" s="1"/>
      <c r="F361" s="1"/>
      <c r="G361" s="1"/>
      <c r="H361" s="1"/>
      <c r="I361" s="1"/>
      <c r="J361" s="1"/>
      <c r="K361" s="1"/>
      <c r="L361" s="1"/>
      <c r="M361" s="1"/>
      <c r="N361" s="1"/>
    </row>
    <row r="362" spans="1:14">
      <c r="A362" s="1"/>
      <c r="B362" s="1"/>
      <c r="C362" s="1" t="s">
        <v>285</v>
      </c>
      <c r="D362" s="1" t="s">
        <v>633</v>
      </c>
      <c r="E362" s="1"/>
      <c r="F362" s="1"/>
      <c r="G362" s="1"/>
      <c r="H362" s="1"/>
      <c r="I362" s="1"/>
      <c r="J362" s="1"/>
      <c r="K362" s="1"/>
      <c r="L362" s="1"/>
      <c r="M362" s="1"/>
      <c r="N362" s="1"/>
    </row>
    <row r="363" spans="1:14">
      <c r="A363" s="1"/>
      <c r="B363" s="1"/>
      <c r="C363" s="1" t="s">
        <v>285</v>
      </c>
      <c r="D363" s="1" t="s">
        <v>634</v>
      </c>
      <c r="E363" s="1"/>
      <c r="F363" s="1"/>
      <c r="G363" s="1"/>
      <c r="H363" s="1"/>
      <c r="I363" s="1"/>
      <c r="J363" s="1"/>
      <c r="K363" s="1"/>
      <c r="L363" s="1"/>
      <c r="M363" s="1"/>
      <c r="N363" s="1"/>
    </row>
    <row r="364" spans="1:14">
      <c r="A364" s="1"/>
      <c r="B364" s="1"/>
      <c r="C364" s="1" t="s">
        <v>285</v>
      </c>
      <c r="D364" s="1" t="s">
        <v>635</v>
      </c>
      <c r="E364" s="1"/>
      <c r="F364" s="1"/>
      <c r="G364" s="1"/>
      <c r="H364" s="1"/>
      <c r="I364" s="1"/>
      <c r="J364" s="1"/>
      <c r="K364" s="1"/>
      <c r="L364" s="1"/>
      <c r="M364" s="1"/>
      <c r="N364" s="1"/>
    </row>
    <row r="365" spans="1:14">
      <c r="A365" s="1"/>
      <c r="B365" s="1"/>
      <c r="C365" s="1" t="s">
        <v>285</v>
      </c>
      <c r="D365" s="1" t="s">
        <v>636</v>
      </c>
      <c r="E365" s="1"/>
      <c r="F365" s="1"/>
      <c r="G365" s="1"/>
      <c r="H365" s="1"/>
      <c r="I365" s="1"/>
      <c r="J365" s="1"/>
      <c r="K365" s="1"/>
      <c r="L365" s="1"/>
      <c r="M365" s="1"/>
      <c r="N365" s="1"/>
    </row>
    <row r="366" spans="1:14">
      <c r="A366" s="1"/>
      <c r="B366" s="1"/>
      <c r="C366" s="1" t="s">
        <v>285</v>
      </c>
      <c r="D366" s="1" t="s">
        <v>637</v>
      </c>
      <c r="E366" s="1"/>
      <c r="F366" s="1"/>
      <c r="G366" s="1"/>
      <c r="H366" s="1"/>
      <c r="I366" s="1"/>
      <c r="J366" s="1"/>
      <c r="K366" s="1"/>
      <c r="L366" s="1"/>
      <c r="M366" s="1"/>
      <c r="N366" s="1"/>
    </row>
    <row r="367" spans="1:14">
      <c r="A367" s="1"/>
      <c r="B367" s="1"/>
      <c r="C367" s="1" t="s">
        <v>285</v>
      </c>
      <c r="D367" s="1" t="s">
        <v>638</v>
      </c>
      <c r="E367" s="1"/>
      <c r="F367" s="1"/>
      <c r="G367" s="1"/>
      <c r="H367" s="1"/>
      <c r="I367" s="1"/>
      <c r="J367" s="1"/>
      <c r="K367" s="1"/>
      <c r="L367" s="1"/>
      <c r="M367" s="1"/>
      <c r="N367" s="1"/>
    </row>
    <row r="368" spans="1:14">
      <c r="A368" s="1"/>
      <c r="B368" s="1"/>
      <c r="C368" s="1" t="s">
        <v>285</v>
      </c>
      <c r="D368" s="1" t="s">
        <v>639</v>
      </c>
      <c r="E368" s="1"/>
      <c r="F368" s="1"/>
      <c r="G368" s="1"/>
      <c r="H368" s="1"/>
      <c r="I368" s="1"/>
      <c r="J368" s="1"/>
      <c r="K368" s="1"/>
      <c r="L368" s="1"/>
      <c r="M368" s="1"/>
      <c r="N368" s="1"/>
    </row>
    <row r="369" spans="1:14">
      <c r="A369" s="1"/>
      <c r="B369" s="1"/>
      <c r="C369" s="1" t="s">
        <v>285</v>
      </c>
      <c r="D369" s="1" t="s">
        <v>640</v>
      </c>
      <c r="E369" s="1"/>
      <c r="F369" s="1"/>
      <c r="G369" s="1"/>
      <c r="H369" s="1"/>
      <c r="I369" s="1"/>
      <c r="J369" s="1"/>
      <c r="K369" s="1"/>
      <c r="L369" s="1"/>
      <c r="M369" s="1"/>
      <c r="N369" s="1"/>
    </row>
    <row r="370" spans="1:14">
      <c r="A370" s="1"/>
      <c r="B370" s="1"/>
      <c r="C370" s="1" t="s">
        <v>285</v>
      </c>
      <c r="D370" s="1" t="s">
        <v>641</v>
      </c>
      <c r="E370" s="1"/>
      <c r="F370" s="1"/>
      <c r="G370" s="1"/>
      <c r="H370" s="1"/>
      <c r="I370" s="1"/>
      <c r="J370" s="1"/>
      <c r="K370" s="1"/>
      <c r="L370" s="1"/>
      <c r="M370" s="1"/>
      <c r="N370" s="1"/>
    </row>
    <row r="371" spans="1:14">
      <c r="A371" s="1"/>
      <c r="B371" s="1"/>
      <c r="C371" s="1" t="s">
        <v>285</v>
      </c>
      <c r="D371" s="1" t="s">
        <v>642</v>
      </c>
      <c r="E371" s="1"/>
      <c r="F371" s="1"/>
      <c r="G371" s="1"/>
      <c r="H371" s="1"/>
      <c r="I371" s="1"/>
      <c r="J371" s="1"/>
      <c r="K371" s="1"/>
      <c r="L371" s="1"/>
      <c r="M371" s="1"/>
      <c r="N371" s="1"/>
    </row>
    <row r="372" spans="1:14">
      <c r="A372" s="1"/>
      <c r="B372" s="1"/>
      <c r="C372" s="1" t="s">
        <v>285</v>
      </c>
      <c r="D372" s="1" t="s">
        <v>643</v>
      </c>
      <c r="E372" s="1"/>
      <c r="F372" s="1"/>
      <c r="G372" s="1"/>
      <c r="H372" s="1"/>
      <c r="I372" s="1"/>
      <c r="J372" s="1"/>
      <c r="K372" s="1"/>
      <c r="L372" s="1"/>
      <c r="M372" s="1"/>
      <c r="N372" s="1"/>
    </row>
    <row r="373" spans="1:14">
      <c r="A373" s="1"/>
      <c r="B373" s="1"/>
      <c r="C373" s="1" t="s">
        <v>285</v>
      </c>
      <c r="D373" s="1" t="s">
        <v>644</v>
      </c>
      <c r="E373" s="1"/>
      <c r="F373" s="1"/>
      <c r="G373" s="1"/>
      <c r="H373" s="1"/>
      <c r="I373" s="1"/>
      <c r="J373" s="1"/>
      <c r="K373" s="1"/>
      <c r="L373" s="1"/>
      <c r="M373" s="1"/>
      <c r="N373" s="1"/>
    </row>
    <row r="374" spans="1:14">
      <c r="A374" s="1"/>
      <c r="B374" s="1"/>
      <c r="C374" s="1" t="s">
        <v>285</v>
      </c>
      <c r="D374" s="1" t="s">
        <v>645</v>
      </c>
      <c r="E374" s="1"/>
      <c r="F374" s="1"/>
      <c r="G374" s="1"/>
      <c r="H374" s="1"/>
      <c r="I374" s="1"/>
      <c r="J374" s="1"/>
      <c r="K374" s="1"/>
      <c r="L374" s="1"/>
      <c r="M374" s="1"/>
      <c r="N374" s="1"/>
    </row>
    <row r="375" spans="1:14">
      <c r="A375" s="1"/>
      <c r="B375" s="1"/>
      <c r="C375" s="1" t="s">
        <v>287</v>
      </c>
      <c r="D375" s="1" t="s">
        <v>646</v>
      </c>
      <c r="E375" s="1"/>
      <c r="F375" s="1"/>
      <c r="G375" s="1"/>
      <c r="H375" s="1"/>
      <c r="I375" s="1"/>
      <c r="J375" s="1"/>
      <c r="K375" s="1"/>
      <c r="L375" s="1"/>
      <c r="M375" s="1"/>
      <c r="N375" s="1"/>
    </row>
    <row r="376" spans="1:14">
      <c r="A376" s="1"/>
      <c r="B376" s="1"/>
      <c r="C376" s="1" t="s">
        <v>287</v>
      </c>
      <c r="D376" s="1" t="s">
        <v>647</v>
      </c>
      <c r="E376" s="1"/>
      <c r="F376" s="1"/>
      <c r="G376" s="1"/>
      <c r="H376" s="1"/>
      <c r="I376" s="1"/>
      <c r="J376" s="1"/>
      <c r="K376" s="1"/>
      <c r="L376" s="1"/>
      <c r="M376" s="1"/>
      <c r="N376" s="1"/>
    </row>
    <row r="377" spans="1:14">
      <c r="A377" s="1"/>
      <c r="B377" s="1"/>
      <c r="C377" s="1" t="s">
        <v>287</v>
      </c>
      <c r="D377" s="1" t="s">
        <v>648</v>
      </c>
      <c r="E377" s="1"/>
      <c r="F377" s="1"/>
      <c r="G377" s="1"/>
      <c r="H377" s="1"/>
      <c r="I377" s="1"/>
      <c r="J377" s="1"/>
      <c r="K377" s="1"/>
      <c r="L377" s="1"/>
      <c r="M377" s="1"/>
      <c r="N377" s="1"/>
    </row>
    <row r="378" spans="1:14">
      <c r="A378" s="1"/>
      <c r="B378" s="1"/>
      <c r="C378" s="1" t="s">
        <v>287</v>
      </c>
      <c r="D378" s="1" t="s">
        <v>649</v>
      </c>
      <c r="E378" s="1"/>
      <c r="F378" s="1"/>
      <c r="G378" s="1"/>
      <c r="H378" s="1"/>
      <c r="I378" s="1"/>
      <c r="J378" s="1"/>
      <c r="K378" s="1"/>
      <c r="L378" s="1"/>
      <c r="M378" s="1"/>
      <c r="N378" s="1"/>
    </row>
    <row r="379" spans="1:14">
      <c r="A379" s="1"/>
      <c r="B379" s="1"/>
      <c r="C379" s="1" t="s">
        <v>287</v>
      </c>
      <c r="D379" s="1" t="s">
        <v>650</v>
      </c>
      <c r="E379" s="1"/>
      <c r="F379" s="1"/>
      <c r="G379" s="1"/>
      <c r="H379" s="1"/>
      <c r="I379" s="1"/>
      <c r="J379" s="1"/>
      <c r="K379" s="1"/>
      <c r="L379" s="1"/>
      <c r="M379" s="1"/>
      <c r="N379" s="1"/>
    </row>
    <row r="380" spans="1:14">
      <c r="A380" s="1"/>
      <c r="B380" s="1"/>
      <c r="C380" s="1" t="s">
        <v>287</v>
      </c>
      <c r="D380" s="1" t="s">
        <v>651</v>
      </c>
      <c r="E380" s="1"/>
      <c r="F380" s="1"/>
      <c r="G380" s="1"/>
      <c r="H380" s="1"/>
      <c r="I380" s="1"/>
      <c r="J380" s="1"/>
      <c r="K380" s="1"/>
      <c r="L380" s="1"/>
      <c r="M380" s="1"/>
      <c r="N380" s="1"/>
    </row>
    <row r="381" spans="1:14">
      <c r="A381" s="1"/>
      <c r="B381" s="1"/>
      <c r="C381" s="1" t="s">
        <v>287</v>
      </c>
      <c r="D381" s="1" t="s">
        <v>652</v>
      </c>
      <c r="E381" s="1"/>
      <c r="F381" s="1"/>
      <c r="G381" s="1"/>
      <c r="H381" s="1"/>
      <c r="I381" s="1"/>
      <c r="J381" s="1"/>
      <c r="K381" s="1"/>
      <c r="L381" s="1"/>
      <c r="M381" s="1"/>
      <c r="N381" s="1"/>
    </row>
    <row r="382" spans="1:14">
      <c r="A382" s="1"/>
      <c r="B382" s="1"/>
      <c r="C382" s="1" t="s">
        <v>287</v>
      </c>
      <c r="D382" s="1" t="s">
        <v>653</v>
      </c>
      <c r="E382" s="1"/>
      <c r="F382" s="1"/>
      <c r="G382" s="1"/>
      <c r="H382" s="1"/>
      <c r="I382" s="1"/>
      <c r="J382" s="1"/>
      <c r="K382" s="1"/>
      <c r="L382" s="1"/>
      <c r="M382" s="1"/>
      <c r="N382" s="1"/>
    </row>
    <row r="383" spans="1:14">
      <c r="A383" s="1"/>
      <c r="B383" s="1"/>
      <c r="C383" s="1" t="s">
        <v>287</v>
      </c>
      <c r="D383" s="1" t="s">
        <v>654</v>
      </c>
      <c r="E383" s="1"/>
      <c r="F383" s="1"/>
      <c r="G383" s="1"/>
      <c r="H383" s="1"/>
      <c r="I383" s="1"/>
      <c r="J383" s="1"/>
      <c r="K383" s="1"/>
      <c r="L383" s="1"/>
      <c r="M383" s="1"/>
      <c r="N383" s="1"/>
    </row>
    <row r="384" spans="1:14">
      <c r="A384" s="1"/>
      <c r="B384" s="1"/>
      <c r="C384" s="1" t="s">
        <v>287</v>
      </c>
      <c r="D384" s="1" t="s">
        <v>655</v>
      </c>
      <c r="E384" s="1"/>
      <c r="F384" s="1"/>
      <c r="G384" s="1"/>
      <c r="H384" s="1"/>
      <c r="I384" s="1"/>
      <c r="J384" s="1"/>
      <c r="K384" s="1"/>
      <c r="L384" s="1"/>
      <c r="M384" s="1"/>
      <c r="N384" s="1"/>
    </row>
    <row r="385" spans="1:14">
      <c r="A385" s="1"/>
      <c r="B385" s="1"/>
      <c r="C385" s="1" t="s">
        <v>287</v>
      </c>
      <c r="D385" s="1" t="s">
        <v>656</v>
      </c>
      <c r="E385" s="1"/>
      <c r="F385" s="1"/>
      <c r="G385" s="1"/>
      <c r="H385" s="1"/>
      <c r="I385" s="1"/>
      <c r="J385" s="1"/>
      <c r="K385" s="1"/>
      <c r="L385" s="1"/>
      <c r="M385" s="1"/>
      <c r="N385" s="1"/>
    </row>
    <row r="386" spans="1:14">
      <c r="A386" s="1"/>
      <c r="B386" s="1"/>
      <c r="C386" s="1" t="s">
        <v>287</v>
      </c>
      <c r="D386" s="1" t="s">
        <v>657</v>
      </c>
      <c r="E386" s="1"/>
      <c r="F386" s="1"/>
      <c r="G386" s="1"/>
      <c r="H386" s="1"/>
      <c r="I386" s="1"/>
      <c r="J386" s="1"/>
      <c r="K386" s="1"/>
      <c r="L386" s="1"/>
      <c r="M386" s="1"/>
      <c r="N386" s="1"/>
    </row>
    <row r="387" spans="1:14">
      <c r="A387" s="1"/>
      <c r="B387" s="1"/>
      <c r="C387" s="1" t="s">
        <v>287</v>
      </c>
      <c r="D387" s="1" t="s">
        <v>658</v>
      </c>
      <c r="E387" s="1"/>
      <c r="F387" s="1"/>
      <c r="G387" s="1"/>
      <c r="H387" s="1"/>
      <c r="I387" s="1"/>
      <c r="J387" s="1"/>
      <c r="K387" s="1"/>
      <c r="L387" s="1"/>
      <c r="M387" s="1"/>
      <c r="N387" s="1"/>
    </row>
    <row r="388" spans="1:14">
      <c r="A388" s="1"/>
      <c r="B388" s="1"/>
      <c r="C388" s="1" t="s">
        <v>287</v>
      </c>
      <c r="D388" s="1" t="s">
        <v>659</v>
      </c>
      <c r="E388" s="1"/>
      <c r="F388" s="1"/>
      <c r="G388" s="1"/>
      <c r="H388" s="1"/>
      <c r="I388" s="1"/>
      <c r="J388" s="1"/>
      <c r="K388" s="1"/>
      <c r="L388" s="1"/>
      <c r="M388" s="1"/>
      <c r="N388" s="1"/>
    </row>
    <row r="389" spans="1:14">
      <c r="A389" s="1"/>
      <c r="B389" s="1"/>
      <c r="C389" s="1" t="s">
        <v>287</v>
      </c>
      <c r="D389" s="1" t="s">
        <v>660</v>
      </c>
      <c r="E389" s="1"/>
      <c r="F389" s="1"/>
      <c r="G389" s="1"/>
      <c r="H389" s="1"/>
      <c r="I389" s="1"/>
      <c r="J389" s="1"/>
      <c r="K389" s="1"/>
      <c r="L389" s="1"/>
      <c r="M389" s="1"/>
      <c r="N389" s="1"/>
    </row>
    <row r="390" spans="1:14">
      <c r="A390" s="1"/>
      <c r="B390" s="1"/>
      <c r="C390" s="1" t="s">
        <v>287</v>
      </c>
      <c r="D390" s="1" t="s">
        <v>661</v>
      </c>
      <c r="E390" s="1"/>
      <c r="F390" s="1"/>
      <c r="G390" s="1"/>
      <c r="H390" s="1"/>
      <c r="I390" s="1"/>
      <c r="J390" s="1"/>
      <c r="K390" s="1"/>
      <c r="L390" s="1"/>
      <c r="M390" s="1"/>
      <c r="N390" s="1"/>
    </row>
    <row r="391" spans="1:14">
      <c r="A391" s="1"/>
      <c r="B391" s="1"/>
      <c r="C391" s="1" t="s">
        <v>287</v>
      </c>
      <c r="D391" s="1" t="s">
        <v>662</v>
      </c>
      <c r="E391" s="1"/>
      <c r="F391" s="1"/>
      <c r="G391" s="1"/>
      <c r="H391" s="1"/>
      <c r="I391" s="1"/>
      <c r="J391" s="1"/>
      <c r="K391" s="1"/>
      <c r="L391" s="1"/>
      <c r="M391" s="1"/>
      <c r="N391" s="1"/>
    </row>
    <row r="392" spans="1:14">
      <c r="A392" s="1"/>
      <c r="B392" s="1"/>
      <c r="C392" s="1" t="s">
        <v>287</v>
      </c>
      <c r="D392" s="1" t="s">
        <v>663</v>
      </c>
      <c r="E392" s="1"/>
      <c r="F392" s="1"/>
      <c r="G392" s="1"/>
      <c r="H392" s="1"/>
      <c r="I392" s="1"/>
      <c r="J392" s="1"/>
      <c r="K392" s="1"/>
      <c r="L392" s="1"/>
      <c r="M392" s="1"/>
      <c r="N392" s="1"/>
    </row>
    <row r="393" spans="1:14">
      <c r="A393" s="1"/>
      <c r="B393" s="1"/>
      <c r="C393" s="1" t="s">
        <v>287</v>
      </c>
      <c r="D393" s="1" t="s">
        <v>664</v>
      </c>
      <c r="E393" s="1"/>
      <c r="F393" s="1"/>
      <c r="G393" s="1"/>
      <c r="H393" s="1"/>
      <c r="I393" s="1"/>
      <c r="J393" s="1"/>
      <c r="K393" s="1"/>
      <c r="L393" s="1"/>
      <c r="M393" s="1"/>
      <c r="N393" s="1"/>
    </row>
    <row r="394" spans="1:14">
      <c r="A394" s="1"/>
      <c r="B394" s="1"/>
      <c r="C394" s="1" t="s">
        <v>287</v>
      </c>
      <c r="D394" s="1" t="s">
        <v>665</v>
      </c>
      <c r="E394" s="1"/>
      <c r="F394" s="1"/>
      <c r="G394" s="1"/>
      <c r="H394" s="1"/>
      <c r="I394" s="1"/>
      <c r="J394" s="1"/>
      <c r="K394" s="1"/>
      <c r="L394" s="1"/>
      <c r="M394" s="1"/>
      <c r="N394" s="1"/>
    </row>
    <row r="395" spans="1:14">
      <c r="A395" s="1"/>
      <c r="B395" s="1"/>
      <c r="C395" s="1" t="s">
        <v>287</v>
      </c>
      <c r="D395" s="1" t="s">
        <v>666</v>
      </c>
      <c r="E395" s="1"/>
      <c r="F395" s="1"/>
      <c r="G395" s="1"/>
      <c r="H395" s="1"/>
      <c r="I395" s="1"/>
      <c r="J395" s="1"/>
      <c r="K395" s="1"/>
      <c r="L395" s="1"/>
      <c r="M395" s="1"/>
      <c r="N395" s="1"/>
    </row>
    <row r="396" spans="1:14">
      <c r="A396" s="1"/>
      <c r="B396" s="1"/>
      <c r="C396" s="1" t="s">
        <v>287</v>
      </c>
      <c r="D396" s="1" t="s">
        <v>667</v>
      </c>
      <c r="E396" s="1"/>
      <c r="F396" s="1"/>
      <c r="G396" s="1"/>
      <c r="H396" s="1"/>
      <c r="I396" s="1"/>
      <c r="J396" s="1"/>
      <c r="K396" s="1"/>
      <c r="L396" s="1"/>
      <c r="M396" s="1"/>
      <c r="N396" s="1"/>
    </row>
    <row r="397" spans="1:14">
      <c r="A397" s="1"/>
      <c r="B397" s="1"/>
      <c r="C397" s="1" t="s">
        <v>287</v>
      </c>
      <c r="D397" s="1" t="s">
        <v>668</v>
      </c>
      <c r="E397" s="1"/>
      <c r="F397" s="1"/>
      <c r="G397" s="1"/>
      <c r="H397" s="1"/>
      <c r="I397" s="1"/>
      <c r="J397" s="1"/>
      <c r="K397" s="1"/>
      <c r="L397" s="1"/>
      <c r="M397" s="1"/>
      <c r="N397" s="1"/>
    </row>
    <row r="398" spans="1:14">
      <c r="A398" s="1"/>
      <c r="B398" s="1"/>
      <c r="C398" s="1" t="s">
        <v>287</v>
      </c>
      <c r="D398" s="1" t="s">
        <v>669</v>
      </c>
      <c r="E398" s="1"/>
      <c r="F398" s="1"/>
      <c r="G398" s="1"/>
      <c r="H398" s="1"/>
      <c r="I398" s="1"/>
      <c r="J398" s="1"/>
      <c r="K398" s="1"/>
      <c r="L398" s="1"/>
      <c r="M398" s="1"/>
      <c r="N398" s="1"/>
    </row>
    <row r="399" spans="1:14">
      <c r="A399" s="1"/>
      <c r="B399" s="1"/>
      <c r="C399" s="1" t="s">
        <v>287</v>
      </c>
      <c r="D399" s="1" t="s">
        <v>670</v>
      </c>
      <c r="E399" s="1"/>
      <c r="F399" s="1"/>
      <c r="G399" s="1"/>
      <c r="H399" s="1"/>
      <c r="I399" s="1"/>
      <c r="J399" s="1"/>
      <c r="K399" s="1"/>
      <c r="L399" s="1"/>
      <c r="M399" s="1"/>
      <c r="N399" s="1"/>
    </row>
    <row r="400" spans="1:14">
      <c r="A400" s="1"/>
      <c r="B400" s="1"/>
      <c r="C400" s="1" t="s">
        <v>287</v>
      </c>
      <c r="D400" s="1" t="s">
        <v>671</v>
      </c>
      <c r="E400" s="1"/>
      <c r="F400" s="1"/>
      <c r="G400" s="1"/>
      <c r="H400" s="1"/>
      <c r="I400" s="1"/>
      <c r="J400" s="1"/>
      <c r="K400" s="1"/>
      <c r="L400" s="1"/>
      <c r="M400" s="1"/>
      <c r="N400" s="1"/>
    </row>
    <row r="401" spans="1:14">
      <c r="A401" s="1"/>
      <c r="B401" s="1"/>
      <c r="C401" s="1" t="s">
        <v>287</v>
      </c>
      <c r="D401" s="1" t="s">
        <v>672</v>
      </c>
      <c r="E401" s="1"/>
      <c r="F401" s="1"/>
      <c r="G401" s="1"/>
      <c r="H401" s="1"/>
      <c r="I401" s="1"/>
      <c r="J401" s="1"/>
      <c r="K401" s="1"/>
      <c r="L401" s="1"/>
      <c r="M401" s="1"/>
      <c r="N401" s="1"/>
    </row>
    <row r="402" spans="1:14">
      <c r="A402" s="1"/>
      <c r="B402" s="1"/>
      <c r="C402" s="1" t="s">
        <v>287</v>
      </c>
      <c r="D402" s="1" t="s">
        <v>673</v>
      </c>
      <c r="E402" s="1"/>
      <c r="F402" s="1"/>
      <c r="G402" s="1"/>
      <c r="H402" s="1"/>
      <c r="I402" s="1"/>
      <c r="J402" s="1"/>
      <c r="K402" s="1"/>
      <c r="L402" s="1"/>
      <c r="M402" s="1"/>
      <c r="N402" s="1"/>
    </row>
    <row r="403" spans="1:14">
      <c r="A403" s="1"/>
      <c r="B403" s="1"/>
      <c r="C403" s="1" t="s">
        <v>287</v>
      </c>
      <c r="D403" s="1" t="s">
        <v>674</v>
      </c>
      <c r="E403" s="1"/>
      <c r="F403" s="1"/>
      <c r="G403" s="1"/>
      <c r="H403" s="1"/>
      <c r="I403" s="1"/>
      <c r="J403" s="1"/>
      <c r="K403" s="1"/>
      <c r="L403" s="1"/>
      <c r="M403" s="1"/>
      <c r="N403" s="1"/>
    </row>
    <row r="404" spans="1:14">
      <c r="A404" s="1"/>
      <c r="B404" s="1"/>
      <c r="C404" s="1" t="s">
        <v>287</v>
      </c>
      <c r="D404" s="1" t="s">
        <v>675</v>
      </c>
      <c r="E404" s="1"/>
      <c r="F404" s="1"/>
      <c r="G404" s="1"/>
      <c r="H404" s="1"/>
      <c r="I404" s="1"/>
      <c r="J404" s="1"/>
      <c r="K404" s="1"/>
      <c r="L404" s="1"/>
      <c r="M404" s="1"/>
      <c r="N404" s="1"/>
    </row>
    <row r="405" spans="1:14">
      <c r="A405" s="1"/>
      <c r="B405" s="1"/>
      <c r="C405" s="1" t="s">
        <v>287</v>
      </c>
      <c r="D405" s="1" t="s">
        <v>676</v>
      </c>
      <c r="E405" s="1"/>
      <c r="F405" s="1"/>
      <c r="G405" s="1"/>
      <c r="H405" s="1"/>
      <c r="I405" s="1"/>
      <c r="J405" s="1"/>
      <c r="K405" s="1"/>
      <c r="L405" s="1"/>
      <c r="M405" s="1"/>
      <c r="N405" s="1"/>
    </row>
    <row r="406" spans="1:14">
      <c r="A406" s="1"/>
      <c r="B406" s="1"/>
      <c r="C406" s="1" t="s">
        <v>287</v>
      </c>
      <c r="D406" s="1" t="s">
        <v>677</v>
      </c>
      <c r="E406" s="1"/>
      <c r="F406" s="1"/>
      <c r="G406" s="1"/>
      <c r="H406" s="1"/>
      <c r="I406" s="1"/>
      <c r="J406" s="1"/>
      <c r="K406" s="1"/>
      <c r="L406" s="1"/>
      <c r="M406" s="1"/>
      <c r="N406" s="1"/>
    </row>
    <row r="407" spans="1:14">
      <c r="A407" s="1"/>
      <c r="B407" s="1"/>
      <c r="C407" s="1" t="s">
        <v>287</v>
      </c>
      <c r="D407" s="1" t="s">
        <v>678</v>
      </c>
      <c r="E407" s="1"/>
      <c r="F407" s="1"/>
      <c r="G407" s="1"/>
      <c r="H407" s="1"/>
      <c r="I407" s="1"/>
      <c r="J407" s="1"/>
      <c r="K407" s="1"/>
      <c r="L407" s="1"/>
      <c r="M407" s="1"/>
      <c r="N407" s="1"/>
    </row>
    <row r="408" spans="1:14">
      <c r="A408" s="1"/>
      <c r="B408" s="1"/>
      <c r="C408" s="1" t="s">
        <v>287</v>
      </c>
      <c r="D408" s="1" t="s">
        <v>679</v>
      </c>
      <c r="E408" s="1"/>
      <c r="F408" s="1"/>
      <c r="G408" s="1"/>
      <c r="H408" s="1"/>
      <c r="I408" s="1"/>
      <c r="J408" s="1"/>
      <c r="K408" s="1"/>
      <c r="L408" s="1"/>
      <c r="M408" s="1"/>
      <c r="N408" s="1"/>
    </row>
    <row r="409" spans="1:14">
      <c r="A409" s="1"/>
      <c r="B409" s="1"/>
      <c r="C409" s="1" t="s">
        <v>287</v>
      </c>
      <c r="D409" s="1" t="s">
        <v>680</v>
      </c>
      <c r="E409" s="1"/>
      <c r="F409" s="1"/>
      <c r="G409" s="1"/>
      <c r="H409" s="1"/>
      <c r="I409" s="1"/>
      <c r="J409" s="1"/>
      <c r="K409" s="1"/>
      <c r="L409" s="1"/>
      <c r="M409" s="1"/>
      <c r="N409" s="1"/>
    </row>
    <row r="410" spans="1:14">
      <c r="A410" s="1"/>
      <c r="B410" s="1"/>
      <c r="C410" s="1" t="s">
        <v>287</v>
      </c>
      <c r="D410" s="1" t="s">
        <v>681</v>
      </c>
      <c r="E410" s="1"/>
      <c r="F410" s="1"/>
      <c r="G410" s="1"/>
      <c r="H410" s="1"/>
      <c r="I410" s="1"/>
      <c r="J410" s="1"/>
      <c r="K410" s="1"/>
      <c r="L410" s="1"/>
      <c r="M410" s="1"/>
      <c r="N410" s="1"/>
    </row>
    <row r="411" spans="1:14">
      <c r="A411" s="1"/>
      <c r="B411" s="1"/>
      <c r="C411" s="1" t="s">
        <v>287</v>
      </c>
      <c r="D411" s="1" t="s">
        <v>682</v>
      </c>
      <c r="E411" s="1"/>
      <c r="F411" s="1"/>
      <c r="G411" s="1"/>
      <c r="H411" s="1"/>
      <c r="I411" s="1"/>
      <c r="J411" s="1"/>
      <c r="K411" s="1"/>
      <c r="L411" s="1"/>
      <c r="M411" s="1"/>
      <c r="N411" s="1"/>
    </row>
    <row r="412" spans="1:14">
      <c r="A412" s="1"/>
      <c r="B412" s="1"/>
      <c r="C412" s="1" t="s">
        <v>287</v>
      </c>
      <c r="D412" s="1" t="s">
        <v>370</v>
      </c>
      <c r="E412" s="1"/>
      <c r="F412" s="1"/>
      <c r="G412" s="1"/>
      <c r="H412" s="1"/>
      <c r="I412" s="1"/>
      <c r="J412" s="1"/>
      <c r="K412" s="1"/>
      <c r="L412" s="1"/>
      <c r="M412" s="1"/>
      <c r="N412" s="1"/>
    </row>
    <row r="413" spans="1:14">
      <c r="A413" s="1"/>
      <c r="B413" s="1"/>
      <c r="C413" s="1" t="s">
        <v>287</v>
      </c>
      <c r="D413" s="1" t="s">
        <v>683</v>
      </c>
      <c r="E413" s="1"/>
      <c r="F413" s="1"/>
      <c r="G413" s="1"/>
      <c r="H413" s="1"/>
      <c r="I413" s="1"/>
      <c r="J413" s="1"/>
      <c r="K413" s="1"/>
      <c r="L413" s="1"/>
      <c r="M413" s="1"/>
      <c r="N413" s="1"/>
    </row>
    <row r="414" spans="1:14">
      <c r="A414" s="1"/>
      <c r="B414" s="1"/>
      <c r="C414" s="1" t="s">
        <v>289</v>
      </c>
      <c r="D414" s="1" t="s">
        <v>684</v>
      </c>
      <c r="E414" s="1"/>
      <c r="F414" s="1"/>
      <c r="G414" s="1"/>
      <c r="H414" s="1"/>
      <c r="I414" s="1"/>
      <c r="J414" s="1"/>
      <c r="K414" s="1"/>
      <c r="L414" s="1"/>
      <c r="M414" s="1"/>
      <c r="N414" s="1"/>
    </row>
    <row r="415" spans="1:14">
      <c r="A415" s="1"/>
      <c r="B415" s="1"/>
      <c r="C415" s="1" t="s">
        <v>289</v>
      </c>
      <c r="D415" s="1" t="s">
        <v>685</v>
      </c>
      <c r="E415" s="1"/>
      <c r="F415" s="1"/>
      <c r="G415" s="1"/>
      <c r="H415" s="1"/>
      <c r="I415" s="1"/>
      <c r="J415" s="1"/>
      <c r="K415" s="1"/>
      <c r="L415" s="1"/>
      <c r="M415" s="1"/>
      <c r="N415" s="1"/>
    </row>
    <row r="416" spans="1:14">
      <c r="A416" s="1"/>
      <c r="B416" s="1"/>
      <c r="C416" s="1" t="s">
        <v>289</v>
      </c>
      <c r="D416" s="1" t="s">
        <v>686</v>
      </c>
      <c r="E416" s="1"/>
      <c r="F416" s="1"/>
      <c r="G416" s="1"/>
      <c r="H416" s="1"/>
      <c r="I416" s="1"/>
      <c r="J416" s="1"/>
      <c r="K416" s="1"/>
      <c r="L416" s="1"/>
      <c r="M416" s="1"/>
      <c r="N416" s="1"/>
    </row>
    <row r="417" spans="1:14">
      <c r="A417" s="1"/>
      <c r="B417" s="1"/>
      <c r="C417" s="1" t="s">
        <v>289</v>
      </c>
      <c r="D417" s="1" t="s">
        <v>687</v>
      </c>
      <c r="E417" s="1"/>
      <c r="F417" s="1"/>
      <c r="G417" s="1"/>
      <c r="H417" s="1"/>
      <c r="I417" s="1"/>
      <c r="J417" s="1"/>
      <c r="K417" s="1"/>
      <c r="L417" s="1"/>
      <c r="M417" s="1"/>
      <c r="N417" s="1"/>
    </row>
    <row r="418" spans="1:14">
      <c r="A418" s="1"/>
      <c r="B418" s="1"/>
      <c r="C418" s="1" t="s">
        <v>289</v>
      </c>
      <c r="D418" s="1" t="s">
        <v>688</v>
      </c>
      <c r="E418" s="1"/>
      <c r="F418" s="1"/>
      <c r="G418" s="1"/>
      <c r="H418" s="1"/>
      <c r="I418" s="1"/>
      <c r="J418" s="1"/>
      <c r="K418" s="1"/>
      <c r="L418" s="1"/>
      <c r="M418" s="1"/>
      <c r="N418" s="1"/>
    </row>
    <row r="419" spans="1:14">
      <c r="A419" s="1"/>
      <c r="B419" s="1"/>
      <c r="C419" s="1" t="s">
        <v>289</v>
      </c>
      <c r="D419" s="1" t="s">
        <v>689</v>
      </c>
      <c r="E419" s="1"/>
      <c r="F419" s="1"/>
      <c r="G419" s="1"/>
      <c r="H419" s="1"/>
      <c r="I419" s="1"/>
      <c r="J419" s="1"/>
      <c r="K419" s="1"/>
      <c r="L419" s="1"/>
      <c r="M419" s="1"/>
      <c r="N419" s="1"/>
    </row>
    <row r="420" spans="1:14">
      <c r="A420" s="1"/>
      <c r="B420" s="1"/>
      <c r="C420" s="1" t="s">
        <v>289</v>
      </c>
      <c r="D420" s="1" t="s">
        <v>690</v>
      </c>
      <c r="E420" s="1"/>
      <c r="F420" s="1"/>
      <c r="G420" s="1"/>
      <c r="H420" s="1"/>
      <c r="I420" s="1"/>
      <c r="J420" s="1"/>
      <c r="K420" s="1"/>
      <c r="L420" s="1"/>
      <c r="M420" s="1"/>
      <c r="N420" s="1"/>
    </row>
    <row r="421" spans="1:14">
      <c r="A421" s="1"/>
      <c r="B421" s="1"/>
      <c r="C421" s="1" t="s">
        <v>289</v>
      </c>
      <c r="D421" s="1" t="s">
        <v>691</v>
      </c>
      <c r="E421" s="1"/>
      <c r="F421" s="1"/>
      <c r="G421" s="1"/>
      <c r="H421" s="1"/>
      <c r="I421" s="1"/>
      <c r="J421" s="1"/>
      <c r="K421" s="1"/>
      <c r="L421" s="1"/>
      <c r="M421" s="1"/>
      <c r="N421" s="1"/>
    </row>
    <row r="422" spans="1:14">
      <c r="A422" s="1"/>
      <c r="B422" s="1"/>
      <c r="C422" s="1" t="s">
        <v>289</v>
      </c>
      <c r="D422" s="1" t="s">
        <v>692</v>
      </c>
      <c r="E422" s="1"/>
      <c r="F422" s="1"/>
      <c r="G422" s="1"/>
      <c r="H422" s="1"/>
      <c r="I422" s="1"/>
      <c r="J422" s="1"/>
      <c r="K422" s="1"/>
      <c r="L422" s="1"/>
      <c r="M422" s="1"/>
      <c r="N422" s="1"/>
    </row>
    <row r="423" spans="1:14">
      <c r="A423" s="1"/>
      <c r="B423" s="1"/>
      <c r="C423" s="1" t="s">
        <v>289</v>
      </c>
      <c r="D423" s="1" t="s">
        <v>693</v>
      </c>
      <c r="E423" s="1"/>
      <c r="F423" s="1"/>
      <c r="G423" s="1"/>
      <c r="H423" s="1"/>
      <c r="I423" s="1"/>
      <c r="J423" s="1"/>
      <c r="K423" s="1"/>
      <c r="L423" s="1"/>
      <c r="M423" s="1"/>
      <c r="N423" s="1"/>
    </row>
    <row r="424" spans="1:14">
      <c r="A424" s="1"/>
      <c r="B424" s="1"/>
      <c r="C424" s="1" t="s">
        <v>289</v>
      </c>
      <c r="D424" s="1" t="s">
        <v>694</v>
      </c>
      <c r="E424" s="1"/>
      <c r="F424" s="1"/>
      <c r="G424" s="1"/>
      <c r="H424" s="1"/>
      <c r="I424" s="1"/>
      <c r="J424" s="1"/>
      <c r="K424" s="1"/>
      <c r="L424" s="1"/>
      <c r="M424" s="1"/>
      <c r="N424" s="1"/>
    </row>
    <row r="425" spans="1:14">
      <c r="A425" s="1"/>
      <c r="B425" s="1"/>
      <c r="C425" s="1" t="s">
        <v>289</v>
      </c>
      <c r="D425" s="1" t="s">
        <v>695</v>
      </c>
      <c r="E425" s="1"/>
      <c r="F425" s="1"/>
      <c r="G425" s="1"/>
      <c r="H425" s="1"/>
      <c r="I425" s="1"/>
      <c r="J425" s="1"/>
      <c r="K425" s="1"/>
      <c r="L425" s="1"/>
      <c r="M425" s="1"/>
      <c r="N425" s="1"/>
    </row>
    <row r="426" spans="1:14">
      <c r="A426" s="1"/>
      <c r="B426" s="1"/>
      <c r="C426" s="1" t="s">
        <v>289</v>
      </c>
      <c r="D426" s="1" t="s">
        <v>696</v>
      </c>
      <c r="E426" s="1"/>
      <c r="F426" s="1"/>
      <c r="G426" s="1"/>
      <c r="H426" s="1"/>
      <c r="I426" s="1"/>
      <c r="J426" s="1"/>
      <c r="K426" s="1"/>
      <c r="L426" s="1"/>
      <c r="M426" s="1"/>
      <c r="N426" s="1"/>
    </row>
    <row r="427" spans="1:14">
      <c r="A427" s="1"/>
      <c r="B427" s="1"/>
      <c r="C427" s="1" t="s">
        <v>289</v>
      </c>
      <c r="D427" s="1" t="s">
        <v>697</v>
      </c>
      <c r="E427" s="1"/>
      <c r="F427" s="1"/>
      <c r="G427" s="1"/>
      <c r="H427" s="1"/>
      <c r="I427" s="1"/>
      <c r="J427" s="1"/>
      <c r="K427" s="1"/>
      <c r="L427" s="1"/>
      <c r="M427" s="1"/>
      <c r="N427" s="1"/>
    </row>
    <row r="428" spans="1:14">
      <c r="A428" s="1"/>
      <c r="B428" s="1"/>
      <c r="C428" s="1" t="s">
        <v>289</v>
      </c>
      <c r="D428" s="1" t="s">
        <v>698</v>
      </c>
      <c r="E428" s="1"/>
      <c r="F428" s="1"/>
      <c r="G428" s="1"/>
      <c r="H428" s="1"/>
      <c r="I428" s="1"/>
      <c r="J428" s="1"/>
      <c r="K428" s="1"/>
      <c r="L428" s="1"/>
      <c r="M428" s="1"/>
      <c r="N428" s="1"/>
    </row>
    <row r="429" spans="1:14">
      <c r="A429" s="1"/>
      <c r="B429" s="1"/>
      <c r="C429" s="1" t="s">
        <v>289</v>
      </c>
      <c r="D429" s="1" t="s">
        <v>699</v>
      </c>
      <c r="E429" s="1"/>
      <c r="F429" s="1"/>
      <c r="G429" s="1"/>
      <c r="H429" s="1"/>
      <c r="I429" s="1"/>
      <c r="J429" s="1"/>
      <c r="K429" s="1"/>
      <c r="L429" s="1"/>
      <c r="M429" s="1"/>
      <c r="N429" s="1"/>
    </row>
    <row r="430" spans="1:14">
      <c r="A430" s="1"/>
      <c r="B430" s="1"/>
      <c r="C430" s="1" t="s">
        <v>289</v>
      </c>
      <c r="D430" s="1" t="s">
        <v>700</v>
      </c>
      <c r="E430" s="1"/>
      <c r="F430" s="1"/>
      <c r="G430" s="1"/>
      <c r="H430" s="1"/>
      <c r="I430" s="1"/>
      <c r="J430" s="1"/>
      <c r="K430" s="1"/>
      <c r="L430" s="1"/>
      <c r="M430" s="1"/>
      <c r="N430" s="1"/>
    </row>
    <row r="431" spans="1:14">
      <c r="A431" s="1"/>
      <c r="B431" s="1"/>
      <c r="C431" s="1" t="s">
        <v>289</v>
      </c>
      <c r="D431" s="1" t="s">
        <v>701</v>
      </c>
      <c r="E431" s="1"/>
      <c r="F431" s="1"/>
      <c r="G431" s="1"/>
      <c r="H431" s="1"/>
      <c r="I431" s="1"/>
      <c r="J431" s="1"/>
      <c r="K431" s="1"/>
      <c r="L431" s="1"/>
      <c r="M431" s="1"/>
      <c r="N431" s="1"/>
    </row>
    <row r="432" spans="1:14">
      <c r="A432" s="1"/>
      <c r="B432" s="1"/>
      <c r="C432" s="1" t="s">
        <v>289</v>
      </c>
      <c r="D432" s="1" t="s">
        <v>702</v>
      </c>
      <c r="E432" s="1"/>
      <c r="F432" s="1"/>
      <c r="G432" s="1"/>
      <c r="H432" s="1"/>
      <c r="I432" s="1"/>
      <c r="J432" s="1"/>
      <c r="K432" s="1"/>
      <c r="L432" s="1"/>
      <c r="M432" s="1"/>
      <c r="N432" s="1"/>
    </row>
    <row r="433" spans="1:14">
      <c r="A433" s="1"/>
      <c r="B433" s="1"/>
      <c r="C433" s="1" t="s">
        <v>289</v>
      </c>
      <c r="D433" s="1" t="s">
        <v>630</v>
      </c>
      <c r="E433" s="1"/>
      <c r="F433" s="1"/>
      <c r="G433" s="1"/>
      <c r="H433" s="1"/>
      <c r="I433" s="1"/>
      <c r="J433" s="1"/>
      <c r="K433" s="1"/>
      <c r="L433" s="1"/>
      <c r="M433" s="1"/>
      <c r="N433" s="1"/>
    </row>
    <row r="434" spans="1:14">
      <c r="A434" s="1"/>
      <c r="B434" s="1"/>
      <c r="C434" s="1" t="s">
        <v>289</v>
      </c>
      <c r="D434" s="1" t="s">
        <v>703</v>
      </c>
      <c r="E434" s="1"/>
      <c r="F434" s="1"/>
      <c r="G434" s="1"/>
      <c r="H434" s="1"/>
      <c r="I434" s="1"/>
      <c r="J434" s="1"/>
      <c r="K434" s="1"/>
      <c r="L434" s="1"/>
      <c r="M434" s="1"/>
      <c r="N434" s="1"/>
    </row>
    <row r="435" spans="1:14">
      <c r="A435" s="1"/>
      <c r="B435" s="1"/>
      <c r="C435" s="1" t="s">
        <v>289</v>
      </c>
      <c r="D435" s="1" t="s">
        <v>704</v>
      </c>
      <c r="E435" s="1"/>
      <c r="F435" s="1"/>
      <c r="G435" s="1"/>
      <c r="H435" s="1"/>
      <c r="I435" s="1"/>
      <c r="J435" s="1"/>
      <c r="K435" s="1"/>
      <c r="L435" s="1"/>
      <c r="M435" s="1"/>
      <c r="N435" s="1"/>
    </row>
    <row r="436" spans="1:14">
      <c r="A436" s="1"/>
      <c r="B436" s="1"/>
      <c r="C436" s="1" t="s">
        <v>289</v>
      </c>
      <c r="D436" s="1" t="s">
        <v>705</v>
      </c>
      <c r="E436" s="1"/>
      <c r="F436" s="1"/>
      <c r="G436" s="1"/>
      <c r="H436" s="1"/>
      <c r="I436" s="1"/>
      <c r="J436" s="1"/>
      <c r="K436" s="1"/>
      <c r="L436" s="1"/>
      <c r="M436" s="1"/>
      <c r="N436" s="1"/>
    </row>
    <row r="437" spans="1:14">
      <c r="A437" s="1"/>
      <c r="B437" s="1"/>
      <c r="C437" s="1" t="s">
        <v>289</v>
      </c>
      <c r="D437" s="1" t="s">
        <v>706</v>
      </c>
      <c r="E437" s="1"/>
      <c r="F437" s="1"/>
      <c r="G437" s="1"/>
      <c r="H437" s="1"/>
      <c r="I437" s="1"/>
      <c r="J437" s="1"/>
      <c r="K437" s="1"/>
      <c r="L437" s="1"/>
      <c r="M437" s="1"/>
      <c r="N437" s="1"/>
    </row>
    <row r="438" spans="1:14">
      <c r="A438" s="1"/>
      <c r="B438" s="1"/>
      <c r="C438" s="1" t="s">
        <v>289</v>
      </c>
      <c r="D438" s="1" t="s">
        <v>707</v>
      </c>
      <c r="E438" s="1"/>
      <c r="F438" s="1"/>
      <c r="G438" s="1"/>
      <c r="H438" s="1"/>
      <c r="I438" s="1"/>
      <c r="J438" s="1"/>
      <c r="K438" s="1"/>
      <c r="L438" s="1"/>
      <c r="M438" s="1"/>
      <c r="N438" s="1"/>
    </row>
    <row r="439" spans="1:14">
      <c r="A439" s="1"/>
      <c r="B439" s="1"/>
      <c r="C439" s="1" t="s">
        <v>289</v>
      </c>
      <c r="D439" s="1" t="s">
        <v>708</v>
      </c>
      <c r="E439" s="1"/>
      <c r="F439" s="1"/>
      <c r="G439" s="1"/>
      <c r="H439" s="1"/>
      <c r="I439" s="1"/>
      <c r="J439" s="1"/>
      <c r="K439" s="1"/>
      <c r="L439" s="1"/>
      <c r="M439" s="1"/>
      <c r="N439" s="1"/>
    </row>
    <row r="440" spans="1:14">
      <c r="A440" s="1"/>
      <c r="B440" s="1"/>
      <c r="C440" s="1" t="s">
        <v>289</v>
      </c>
      <c r="D440" s="1" t="s">
        <v>709</v>
      </c>
      <c r="E440" s="1"/>
      <c r="F440" s="1"/>
      <c r="G440" s="1"/>
      <c r="H440" s="1"/>
      <c r="I440" s="1"/>
      <c r="J440" s="1"/>
      <c r="K440" s="1"/>
      <c r="L440" s="1"/>
      <c r="M440" s="1"/>
      <c r="N440" s="1"/>
    </row>
    <row r="441" spans="1:14">
      <c r="A441" s="1"/>
      <c r="B441" s="1"/>
      <c r="C441" s="1" t="s">
        <v>289</v>
      </c>
      <c r="D441" s="1" t="s">
        <v>710</v>
      </c>
      <c r="E441" s="1"/>
      <c r="F441" s="1"/>
      <c r="G441" s="1"/>
      <c r="H441" s="1"/>
      <c r="I441" s="1"/>
      <c r="J441" s="1"/>
      <c r="K441" s="1"/>
      <c r="L441" s="1"/>
      <c r="M441" s="1"/>
      <c r="N441" s="1"/>
    </row>
    <row r="442" spans="1:14">
      <c r="A442" s="1"/>
      <c r="B442" s="1"/>
      <c r="C442" s="1" t="s">
        <v>289</v>
      </c>
      <c r="D442" s="1" t="s">
        <v>711</v>
      </c>
      <c r="E442" s="1"/>
      <c r="F442" s="1"/>
      <c r="G442" s="1"/>
      <c r="H442" s="1"/>
      <c r="I442" s="1"/>
      <c r="J442" s="1"/>
      <c r="K442" s="1"/>
      <c r="L442" s="1"/>
      <c r="M442" s="1"/>
      <c r="N442" s="1"/>
    </row>
    <row r="443" spans="1:14">
      <c r="A443" s="1"/>
      <c r="B443" s="1"/>
      <c r="C443" s="1" t="s">
        <v>289</v>
      </c>
      <c r="D443" s="1" t="s">
        <v>712</v>
      </c>
      <c r="E443" s="1"/>
      <c r="F443" s="1"/>
      <c r="G443" s="1"/>
      <c r="H443" s="1"/>
      <c r="I443" s="1"/>
      <c r="J443" s="1"/>
      <c r="K443" s="1"/>
      <c r="L443" s="1"/>
      <c r="M443" s="1"/>
      <c r="N443" s="1"/>
    </row>
    <row r="444" spans="1:14">
      <c r="A444" s="1"/>
      <c r="B444" s="1"/>
      <c r="C444" s="1" t="s">
        <v>289</v>
      </c>
      <c r="D444" s="1" t="s">
        <v>713</v>
      </c>
      <c r="E444" s="1"/>
      <c r="F444" s="1"/>
      <c r="G444" s="1"/>
      <c r="H444" s="1"/>
      <c r="I444" s="1"/>
      <c r="J444" s="1"/>
      <c r="K444" s="1"/>
      <c r="L444" s="1"/>
      <c r="M444" s="1"/>
      <c r="N444" s="1"/>
    </row>
    <row r="445" spans="1:14">
      <c r="A445" s="1"/>
      <c r="B445" s="1"/>
      <c r="C445" s="1" t="s">
        <v>289</v>
      </c>
      <c r="D445" s="1" t="s">
        <v>714</v>
      </c>
      <c r="E445" s="1"/>
      <c r="F445" s="1"/>
      <c r="G445" s="1"/>
      <c r="H445" s="1"/>
      <c r="I445" s="1"/>
      <c r="J445" s="1"/>
      <c r="K445" s="1"/>
      <c r="L445" s="1"/>
      <c r="M445" s="1"/>
      <c r="N445" s="1"/>
    </row>
    <row r="446" spans="1:14">
      <c r="A446" s="1"/>
      <c r="B446" s="1"/>
      <c r="C446" s="1" t="s">
        <v>289</v>
      </c>
      <c r="D446" s="1" t="s">
        <v>715</v>
      </c>
      <c r="E446" s="1"/>
      <c r="F446" s="1"/>
      <c r="G446" s="1"/>
      <c r="H446" s="1"/>
      <c r="I446" s="1"/>
      <c r="J446" s="1"/>
      <c r="K446" s="1"/>
      <c r="L446" s="1"/>
      <c r="M446" s="1"/>
      <c r="N446" s="1"/>
    </row>
    <row r="447" spans="1:14">
      <c r="A447" s="1"/>
      <c r="B447" s="1"/>
      <c r="C447" s="1" t="s">
        <v>291</v>
      </c>
      <c r="D447" s="1" t="s">
        <v>716</v>
      </c>
      <c r="E447" s="1"/>
      <c r="F447" s="1"/>
      <c r="G447" s="1"/>
      <c r="H447" s="1"/>
      <c r="I447" s="1"/>
      <c r="J447" s="1"/>
      <c r="K447" s="1"/>
      <c r="L447" s="1"/>
      <c r="M447" s="1"/>
      <c r="N447" s="1"/>
    </row>
    <row r="448" spans="1:14">
      <c r="A448" s="1"/>
      <c r="B448" s="1"/>
      <c r="C448" s="1" t="s">
        <v>291</v>
      </c>
      <c r="D448" s="1" t="s">
        <v>717</v>
      </c>
      <c r="E448" s="1"/>
      <c r="F448" s="1"/>
      <c r="G448" s="1"/>
      <c r="H448" s="1"/>
      <c r="I448" s="1"/>
      <c r="J448" s="1"/>
      <c r="K448" s="1"/>
      <c r="L448" s="1"/>
      <c r="M448" s="1"/>
      <c r="N448" s="1"/>
    </row>
    <row r="449" spans="1:14">
      <c r="A449" s="1"/>
      <c r="B449" s="1"/>
      <c r="C449" s="1" t="s">
        <v>291</v>
      </c>
      <c r="D449" s="1" t="s">
        <v>718</v>
      </c>
      <c r="E449" s="1"/>
      <c r="F449" s="1"/>
      <c r="G449" s="1"/>
      <c r="H449" s="1"/>
      <c r="I449" s="1"/>
      <c r="J449" s="1"/>
      <c r="K449" s="1"/>
      <c r="L449" s="1"/>
      <c r="M449" s="1"/>
      <c r="N449" s="1"/>
    </row>
    <row r="450" spans="1:14">
      <c r="A450" s="1"/>
      <c r="B450" s="1"/>
      <c r="C450" s="1" t="s">
        <v>291</v>
      </c>
      <c r="D450" s="1" t="s">
        <v>719</v>
      </c>
      <c r="E450" s="1"/>
      <c r="F450" s="1"/>
      <c r="G450" s="1"/>
      <c r="H450" s="1"/>
      <c r="I450" s="1"/>
      <c r="J450" s="1"/>
      <c r="K450" s="1"/>
      <c r="L450" s="1"/>
      <c r="M450" s="1"/>
      <c r="N450" s="1"/>
    </row>
    <row r="451" spans="1:14">
      <c r="A451" s="1"/>
      <c r="B451" s="1"/>
      <c r="C451" s="1" t="s">
        <v>291</v>
      </c>
      <c r="D451" s="1" t="s">
        <v>720</v>
      </c>
      <c r="E451" s="1"/>
      <c r="F451" s="1"/>
      <c r="G451" s="1"/>
      <c r="H451" s="1"/>
      <c r="I451" s="1"/>
      <c r="J451" s="1"/>
      <c r="K451" s="1"/>
      <c r="L451" s="1"/>
      <c r="M451" s="1"/>
      <c r="N451" s="1"/>
    </row>
    <row r="452" spans="1:14">
      <c r="A452" s="1"/>
      <c r="B452" s="1"/>
      <c r="C452" s="1" t="s">
        <v>291</v>
      </c>
      <c r="D452" s="1" t="s">
        <v>721</v>
      </c>
      <c r="E452" s="1"/>
      <c r="F452" s="1"/>
      <c r="G452" s="1"/>
      <c r="H452" s="1"/>
      <c r="I452" s="1"/>
      <c r="J452" s="1"/>
      <c r="K452" s="1"/>
      <c r="L452" s="1"/>
      <c r="M452" s="1"/>
      <c r="N452" s="1"/>
    </row>
    <row r="453" spans="1:14">
      <c r="A453" s="1"/>
      <c r="B453" s="1"/>
      <c r="C453" s="1" t="s">
        <v>291</v>
      </c>
      <c r="D453" s="1" t="s">
        <v>722</v>
      </c>
      <c r="E453" s="1"/>
      <c r="F453" s="1"/>
      <c r="G453" s="1"/>
      <c r="H453" s="1"/>
      <c r="I453" s="1"/>
      <c r="J453" s="1"/>
      <c r="K453" s="1"/>
      <c r="L453" s="1"/>
      <c r="M453" s="1"/>
      <c r="N453" s="1"/>
    </row>
    <row r="454" spans="1:14">
      <c r="A454" s="1"/>
      <c r="B454" s="1"/>
      <c r="C454" s="1" t="s">
        <v>291</v>
      </c>
      <c r="D454" s="1" t="s">
        <v>723</v>
      </c>
      <c r="E454" s="1"/>
      <c r="F454" s="1"/>
      <c r="G454" s="1"/>
      <c r="H454" s="1"/>
      <c r="I454" s="1"/>
      <c r="J454" s="1"/>
      <c r="K454" s="1"/>
      <c r="L454" s="1"/>
      <c r="M454" s="1"/>
      <c r="N454" s="1"/>
    </row>
    <row r="455" spans="1:14">
      <c r="A455" s="1"/>
      <c r="B455" s="1"/>
      <c r="C455" s="1" t="s">
        <v>291</v>
      </c>
      <c r="D455" s="1" t="s">
        <v>724</v>
      </c>
      <c r="E455" s="1"/>
      <c r="F455" s="1"/>
      <c r="G455" s="1"/>
      <c r="H455" s="1"/>
      <c r="I455" s="1"/>
      <c r="J455" s="1"/>
      <c r="K455" s="1"/>
      <c r="L455" s="1"/>
      <c r="M455" s="1"/>
      <c r="N455" s="1"/>
    </row>
    <row r="456" spans="1:14">
      <c r="A456" s="1"/>
      <c r="B456" s="1"/>
      <c r="C456" s="1" t="s">
        <v>291</v>
      </c>
      <c r="D456" s="1" t="s">
        <v>725</v>
      </c>
      <c r="E456" s="1"/>
      <c r="F456" s="1"/>
      <c r="G456" s="1"/>
      <c r="H456" s="1"/>
      <c r="I456" s="1"/>
      <c r="J456" s="1"/>
      <c r="K456" s="1"/>
      <c r="L456" s="1"/>
      <c r="M456" s="1"/>
      <c r="N456" s="1"/>
    </row>
    <row r="457" spans="1:14">
      <c r="A457" s="1"/>
      <c r="B457" s="1"/>
      <c r="C457" s="1" t="s">
        <v>291</v>
      </c>
      <c r="D457" s="1" t="s">
        <v>726</v>
      </c>
      <c r="E457" s="1"/>
      <c r="F457" s="1"/>
      <c r="G457" s="1"/>
      <c r="H457" s="1"/>
      <c r="I457" s="1"/>
      <c r="J457" s="1"/>
      <c r="K457" s="1"/>
      <c r="L457" s="1"/>
      <c r="M457" s="1"/>
      <c r="N457" s="1"/>
    </row>
    <row r="458" spans="1:14">
      <c r="A458" s="1"/>
      <c r="B458" s="1"/>
      <c r="C458" s="1" t="s">
        <v>291</v>
      </c>
      <c r="D458" s="1" t="s">
        <v>727</v>
      </c>
      <c r="E458" s="1"/>
      <c r="F458" s="1"/>
      <c r="G458" s="1"/>
      <c r="H458" s="1"/>
      <c r="I458" s="1"/>
      <c r="J458" s="1"/>
      <c r="K458" s="1"/>
      <c r="L458" s="1"/>
      <c r="M458" s="1"/>
      <c r="N458" s="1"/>
    </row>
    <row r="459" spans="1:14">
      <c r="A459" s="1"/>
      <c r="B459" s="1"/>
      <c r="C459" s="1" t="s">
        <v>291</v>
      </c>
      <c r="D459" s="1" t="s">
        <v>728</v>
      </c>
      <c r="E459" s="1"/>
      <c r="F459" s="1"/>
      <c r="G459" s="1"/>
      <c r="H459" s="1"/>
      <c r="I459" s="1"/>
      <c r="J459" s="1"/>
      <c r="K459" s="1"/>
      <c r="L459" s="1"/>
      <c r="M459" s="1"/>
      <c r="N459" s="1"/>
    </row>
    <row r="460" spans="1:14">
      <c r="A460" s="1"/>
      <c r="B460" s="1"/>
      <c r="C460" s="1" t="s">
        <v>291</v>
      </c>
      <c r="D460" s="1" t="s">
        <v>729</v>
      </c>
      <c r="E460" s="1"/>
      <c r="F460" s="1"/>
      <c r="G460" s="1"/>
      <c r="H460" s="1"/>
      <c r="I460" s="1"/>
      <c r="J460" s="1"/>
      <c r="K460" s="1"/>
      <c r="L460" s="1"/>
      <c r="M460" s="1"/>
      <c r="N460" s="1"/>
    </row>
    <row r="461" spans="1:14">
      <c r="A461" s="1"/>
      <c r="B461" s="1"/>
      <c r="C461" s="1" t="s">
        <v>291</v>
      </c>
      <c r="D461" s="1" t="s">
        <v>730</v>
      </c>
      <c r="E461" s="1"/>
      <c r="F461" s="1"/>
      <c r="G461" s="1"/>
      <c r="H461" s="1"/>
      <c r="I461" s="1"/>
      <c r="J461" s="1"/>
      <c r="K461" s="1"/>
      <c r="L461" s="1"/>
      <c r="M461" s="1"/>
      <c r="N461" s="1"/>
    </row>
    <row r="462" spans="1:14">
      <c r="A462" s="1"/>
      <c r="B462" s="1"/>
      <c r="C462" s="1" t="s">
        <v>291</v>
      </c>
      <c r="D462" s="1" t="s">
        <v>731</v>
      </c>
      <c r="E462" s="1"/>
      <c r="F462" s="1"/>
      <c r="G462" s="1"/>
      <c r="H462" s="1"/>
      <c r="I462" s="1"/>
      <c r="J462" s="1"/>
      <c r="K462" s="1"/>
      <c r="L462" s="1"/>
      <c r="M462" s="1"/>
      <c r="N462" s="1"/>
    </row>
    <row r="463" spans="1:14">
      <c r="A463" s="1"/>
      <c r="B463" s="1"/>
      <c r="C463" s="1" t="s">
        <v>293</v>
      </c>
      <c r="D463" s="1" t="s">
        <v>732</v>
      </c>
      <c r="E463" s="1"/>
      <c r="F463" s="1"/>
      <c r="G463" s="1"/>
      <c r="H463" s="1"/>
      <c r="I463" s="1"/>
      <c r="J463" s="1"/>
      <c r="K463" s="1"/>
      <c r="L463" s="1"/>
      <c r="M463" s="1"/>
      <c r="N463" s="1"/>
    </row>
    <row r="464" spans="1:14">
      <c r="A464" s="1"/>
      <c r="B464" s="1"/>
      <c r="C464" s="1" t="s">
        <v>293</v>
      </c>
      <c r="D464" s="1" t="s">
        <v>733</v>
      </c>
      <c r="E464" s="1"/>
      <c r="F464" s="1"/>
      <c r="G464" s="1"/>
      <c r="H464" s="1"/>
      <c r="I464" s="1"/>
      <c r="J464" s="1"/>
      <c r="K464" s="1"/>
      <c r="L464" s="1"/>
      <c r="M464" s="1"/>
      <c r="N464" s="1"/>
    </row>
    <row r="465" spans="1:14">
      <c r="A465" s="1"/>
      <c r="B465" s="1"/>
      <c r="C465" s="1" t="s">
        <v>293</v>
      </c>
      <c r="D465" s="1" t="s">
        <v>734</v>
      </c>
      <c r="E465" s="1"/>
      <c r="F465" s="1"/>
      <c r="G465" s="1"/>
      <c r="H465" s="1"/>
      <c r="I465" s="1"/>
      <c r="J465" s="1"/>
      <c r="K465" s="1"/>
      <c r="L465" s="1"/>
      <c r="M465" s="1"/>
      <c r="N465" s="1"/>
    </row>
    <row r="466" spans="1:14">
      <c r="A466" s="1"/>
      <c r="B466" s="1"/>
      <c r="C466" s="1" t="s">
        <v>293</v>
      </c>
      <c r="D466" s="1" t="s">
        <v>735</v>
      </c>
      <c r="E466" s="1"/>
      <c r="F466" s="1"/>
      <c r="G466" s="1"/>
      <c r="H466" s="1"/>
      <c r="I466" s="1"/>
      <c r="J466" s="1"/>
      <c r="K466" s="1"/>
      <c r="L466" s="1"/>
      <c r="M466" s="1"/>
      <c r="N466" s="1"/>
    </row>
    <row r="467" spans="1:14">
      <c r="A467" s="1"/>
      <c r="B467" s="1"/>
      <c r="C467" s="1" t="s">
        <v>293</v>
      </c>
      <c r="D467" s="1" t="s">
        <v>736</v>
      </c>
      <c r="E467" s="1"/>
      <c r="F467" s="1"/>
      <c r="G467" s="1"/>
      <c r="H467" s="1"/>
      <c r="I467" s="1"/>
      <c r="J467" s="1"/>
      <c r="K467" s="1"/>
      <c r="L467" s="1"/>
      <c r="M467" s="1"/>
      <c r="N467" s="1"/>
    </row>
    <row r="468" spans="1:14">
      <c r="A468" s="1"/>
      <c r="B468" s="1"/>
      <c r="C468" s="1" t="s">
        <v>293</v>
      </c>
      <c r="D468" s="1" t="s">
        <v>737</v>
      </c>
      <c r="E468" s="1"/>
      <c r="F468" s="1"/>
      <c r="G468" s="1"/>
      <c r="H468" s="1"/>
      <c r="I468" s="1"/>
      <c r="J468" s="1"/>
      <c r="K468" s="1"/>
      <c r="L468" s="1"/>
      <c r="M468" s="1"/>
      <c r="N468" s="1"/>
    </row>
    <row r="469" spans="1:14">
      <c r="A469" s="1"/>
      <c r="B469" s="1"/>
      <c r="C469" s="1" t="s">
        <v>293</v>
      </c>
      <c r="D469" s="1" t="s">
        <v>738</v>
      </c>
      <c r="E469" s="1"/>
      <c r="F469" s="1"/>
      <c r="G469" s="1"/>
      <c r="H469" s="1"/>
      <c r="I469" s="1"/>
      <c r="J469" s="1"/>
      <c r="K469" s="1"/>
      <c r="L469" s="1"/>
      <c r="M469" s="1"/>
      <c r="N469" s="1"/>
    </row>
    <row r="470" spans="1:14">
      <c r="A470" s="1"/>
      <c r="B470" s="1"/>
      <c r="C470" s="1" t="s">
        <v>293</v>
      </c>
      <c r="D470" s="1" t="s">
        <v>739</v>
      </c>
      <c r="E470" s="1"/>
      <c r="F470" s="1"/>
      <c r="G470" s="1"/>
      <c r="H470" s="1"/>
      <c r="I470" s="1"/>
      <c r="J470" s="1"/>
      <c r="K470" s="1"/>
      <c r="L470" s="1"/>
      <c r="M470" s="1"/>
      <c r="N470" s="1"/>
    </row>
    <row r="471" spans="1:14">
      <c r="A471" s="1"/>
      <c r="B471" s="1"/>
      <c r="C471" s="1" t="s">
        <v>293</v>
      </c>
      <c r="D471" s="1" t="s">
        <v>740</v>
      </c>
      <c r="E471" s="1"/>
      <c r="F471" s="1"/>
      <c r="G471" s="1"/>
      <c r="H471" s="1"/>
      <c r="I471" s="1"/>
      <c r="J471" s="1"/>
      <c r="K471" s="1"/>
      <c r="L471" s="1"/>
      <c r="M471" s="1"/>
      <c r="N471" s="1"/>
    </row>
    <row r="472" spans="1:14">
      <c r="A472" s="1"/>
      <c r="B472" s="1"/>
      <c r="C472" s="1" t="s">
        <v>293</v>
      </c>
      <c r="D472" s="1" t="s">
        <v>741</v>
      </c>
      <c r="E472" s="1"/>
      <c r="F472" s="1"/>
      <c r="G472" s="1"/>
      <c r="H472" s="1"/>
      <c r="I472" s="1"/>
      <c r="J472" s="1"/>
      <c r="K472" s="1"/>
      <c r="L472" s="1"/>
      <c r="M472" s="1"/>
      <c r="N472" s="1"/>
    </row>
    <row r="473" spans="1:14">
      <c r="A473" s="1"/>
      <c r="B473" s="1"/>
      <c r="C473" s="1" t="s">
        <v>293</v>
      </c>
      <c r="D473" s="1" t="s">
        <v>742</v>
      </c>
      <c r="E473" s="1"/>
      <c r="F473" s="1"/>
      <c r="G473" s="1"/>
      <c r="H473" s="1"/>
      <c r="I473" s="1"/>
      <c r="J473" s="1"/>
      <c r="K473" s="1"/>
      <c r="L473" s="1"/>
      <c r="M473" s="1"/>
      <c r="N473" s="1"/>
    </row>
    <row r="474" spans="1:14">
      <c r="A474" s="1"/>
      <c r="B474" s="1"/>
      <c r="C474" s="1" t="s">
        <v>293</v>
      </c>
      <c r="D474" s="1" t="s">
        <v>743</v>
      </c>
      <c r="E474" s="1"/>
      <c r="F474" s="1"/>
      <c r="G474" s="1"/>
      <c r="H474" s="1"/>
      <c r="I474" s="1"/>
      <c r="J474" s="1"/>
      <c r="K474" s="1"/>
      <c r="L474" s="1"/>
      <c r="M474" s="1"/>
      <c r="N474" s="1"/>
    </row>
    <row r="475" spans="1:14">
      <c r="A475" s="1"/>
      <c r="B475" s="1"/>
      <c r="C475" s="1" t="s">
        <v>293</v>
      </c>
      <c r="D475" s="1" t="s">
        <v>744</v>
      </c>
      <c r="E475" s="1"/>
      <c r="F475" s="1"/>
      <c r="G475" s="1"/>
      <c r="H475" s="1"/>
      <c r="I475" s="1"/>
      <c r="J475" s="1"/>
      <c r="K475" s="1"/>
      <c r="L475" s="1"/>
      <c r="M475" s="1"/>
      <c r="N475" s="1"/>
    </row>
    <row r="476" spans="1:14">
      <c r="A476" s="1"/>
      <c r="B476" s="1"/>
      <c r="C476" s="1" t="s">
        <v>293</v>
      </c>
      <c r="D476" s="1" t="s">
        <v>745</v>
      </c>
      <c r="E476" s="1"/>
      <c r="F476" s="1"/>
      <c r="G476" s="1"/>
      <c r="H476" s="1"/>
      <c r="I476" s="1"/>
      <c r="J476" s="1"/>
      <c r="K476" s="1"/>
      <c r="L476" s="1"/>
      <c r="M476" s="1"/>
      <c r="N476" s="1"/>
    </row>
    <row r="477" spans="1:14">
      <c r="A477" s="1"/>
      <c r="B477" s="1"/>
      <c r="C477" s="1" t="s">
        <v>293</v>
      </c>
      <c r="D477" s="1" t="s">
        <v>746</v>
      </c>
      <c r="E477" s="1"/>
      <c r="F477" s="1"/>
      <c r="G477" s="1"/>
      <c r="H477" s="1"/>
      <c r="I477" s="1"/>
      <c r="J477" s="1"/>
      <c r="K477" s="1"/>
      <c r="L477" s="1"/>
      <c r="M477" s="1"/>
      <c r="N477" s="1"/>
    </row>
    <row r="478" spans="1:14">
      <c r="A478" s="1"/>
      <c r="B478" s="1"/>
      <c r="C478" s="1" t="s">
        <v>295</v>
      </c>
      <c r="D478" s="1" t="s">
        <v>747</v>
      </c>
      <c r="E478" s="1"/>
      <c r="F478" s="1"/>
      <c r="G478" s="1"/>
      <c r="H478" s="1"/>
      <c r="I478" s="1"/>
      <c r="J478" s="1"/>
      <c r="K478" s="1"/>
      <c r="L478" s="1"/>
      <c r="M478" s="1"/>
      <c r="N478" s="1"/>
    </row>
    <row r="479" spans="1:14">
      <c r="A479" s="1"/>
      <c r="B479" s="1"/>
      <c r="C479" s="1" t="s">
        <v>295</v>
      </c>
      <c r="D479" s="1" t="s">
        <v>748</v>
      </c>
      <c r="E479" s="1"/>
      <c r="F479" s="1"/>
      <c r="G479" s="1"/>
      <c r="H479" s="1"/>
      <c r="I479" s="1"/>
      <c r="J479" s="1"/>
      <c r="K479" s="1"/>
      <c r="L479" s="1"/>
      <c r="M479" s="1"/>
      <c r="N479" s="1"/>
    </row>
    <row r="480" spans="1:14">
      <c r="A480" s="1"/>
      <c r="B480" s="1"/>
      <c r="C480" s="1" t="s">
        <v>295</v>
      </c>
      <c r="D480" s="1" t="s">
        <v>749</v>
      </c>
      <c r="E480" s="1"/>
      <c r="F480" s="1"/>
      <c r="G480" s="1"/>
      <c r="H480" s="1"/>
      <c r="I480" s="1"/>
      <c r="J480" s="1"/>
      <c r="K480" s="1"/>
      <c r="L480" s="1"/>
      <c r="M480" s="1"/>
      <c r="N480" s="1"/>
    </row>
    <row r="481" spans="1:14">
      <c r="A481" s="1"/>
      <c r="B481" s="1"/>
      <c r="C481" s="1" t="s">
        <v>295</v>
      </c>
      <c r="D481" s="1" t="s">
        <v>750</v>
      </c>
      <c r="E481" s="1"/>
      <c r="F481" s="1"/>
      <c r="G481" s="1"/>
      <c r="H481" s="1"/>
      <c r="I481" s="1"/>
      <c r="J481" s="1"/>
      <c r="K481" s="1"/>
      <c r="L481" s="1"/>
      <c r="M481" s="1"/>
      <c r="N481" s="1"/>
    </row>
    <row r="482" spans="1:14">
      <c r="A482" s="1"/>
      <c r="B482" s="1"/>
      <c r="C482" s="1" t="s">
        <v>295</v>
      </c>
      <c r="D482" s="1" t="s">
        <v>751</v>
      </c>
      <c r="E482" s="1"/>
      <c r="F482" s="1"/>
      <c r="G482" s="1"/>
      <c r="H482" s="1"/>
      <c r="I482" s="1"/>
      <c r="J482" s="1"/>
      <c r="K482" s="1"/>
      <c r="L482" s="1"/>
      <c r="M482" s="1"/>
      <c r="N482" s="1"/>
    </row>
    <row r="483" spans="1:14">
      <c r="A483" s="1"/>
      <c r="B483" s="1"/>
      <c r="C483" s="1" t="s">
        <v>295</v>
      </c>
      <c r="D483" s="1" t="s">
        <v>752</v>
      </c>
      <c r="E483" s="1"/>
      <c r="F483" s="1"/>
      <c r="G483" s="1"/>
      <c r="H483" s="1"/>
      <c r="I483" s="1"/>
      <c r="J483" s="1"/>
      <c r="K483" s="1"/>
      <c r="L483" s="1"/>
      <c r="M483" s="1"/>
      <c r="N483" s="1"/>
    </row>
    <row r="484" spans="1:14">
      <c r="A484" s="1"/>
      <c r="B484" s="1"/>
      <c r="C484" s="1" t="s">
        <v>295</v>
      </c>
      <c r="D484" s="1" t="s">
        <v>753</v>
      </c>
      <c r="E484" s="1"/>
      <c r="F484" s="1"/>
      <c r="G484" s="1"/>
      <c r="H484" s="1"/>
      <c r="I484" s="1"/>
      <c r="J484" s="1"/>
      <c r="K484" s="1"/>
      <c r="L484" s="1"/>
      <c r="M484" s="1"/>
      <c r="N484" s="1"/>
    </row>
    <row r="485" spans="1:14">
      <c r="A485" s="1"/>
      <c r="B485" s="1"/>
      <c r="C485" s="1" t="s">
        <v>295</v>
      </c>
      <c r="D485" s="1" t="s">
        <v>505</v>
      </c>
      <c r="E485" s="1"/>
      <c r="F485" s="1"/>
      <c r="G485" s="1"/>
      <c r="H485" s="1"/>
      <c r="I485" s="1"/>
      <c r="J485" s="1"/>
      <c r="K485" s="1"/>
      <c r="L485" s="1"/>
      <c r="M485" s="1"/>
      <c r="N485" s="1"/>
    </row>
    <row r="486" spans="1:14">
      <c r="A486" s="1"/>
      <c r="B486" s="1"/>
      <c r="C486" s="1" t="s">
        <v>295</v>
      </c>
      <c r="D486" s="1" t="s">
        <v>754</v>
      </c>
      <c r="E486" s="1"/>
      <c r="F486" s="1"/>
      <c r="G486" s="1"/>
      <c r="H486" s="1"/>
      <c r="I486" s="1"/>
      <c r="J486" s="1"/>
      <c r="K486" s="1"/>
      <c r="L486" s="1"/>
      <c r="M486" s="1"/>
      <c r="N486" s="1"/>
    </row>
    <row r="487" spans="1:14">
      <c r="A487" s="1"/>
      <c r="B487" s="1"/>
      <c r="C487" s="1" t="s">
        <v>295</v>
      </c>
      <c r="D487" s="1" t="s">
        <v>755</v>
      </c>
      <c r="E487" s="1"/>
      <c r="F487" s="1"/>
      <c r="G487" s="1"/>
      <c r="H487" s="1"/>
      <c r="I487" s="1"/>
      <c r="J487" s="1"/>
      <c r="K487" s="1"/>
      <c r="L487" s="1"/>
      <c r="M487" s="1"/>
      <c r="N487" s="1"/>
    </row>
    <row r="488" spans="1:14">
      <c r="A488" s="1"/>
      <c r="B488" s="1"/>
      <c r="C488" s="1" t="s">
        <v>295</v>
      </c>
      <c r="D488" s="1" t="s">
        <v>756</v>
      </c>
      <c r="E488" s="1"/>
      <c r="F488" s="1"/>
      <c r="G488" s="1"/>
      <c r="H488" s="1"/>
      <c r="I488" s="1"/>
      <c r="J488" s="1"/>
      <c r="K488" s="1"/>
      <c r="L488" s="1"/>
      <c r="M488" s="1"/>
      <c r="N488" s="1"/>
    </row>
    <row r="489" spans="1:14">
      <c r="A489" s="1"/>
      <c r="B489" s="1"/>
      <c r="C489" s="1" t="s">
        <v>295</v>
      </c>
      <c r="D489" s="1" t="s">
        <v>757</v>
      </c>
      <c r="E489" s="1"/>
      <c r="F489" s="1"/>
      <c r="G489" s="1"/>
      <c r="H489" s="1"/>
      <c r="I489" s="1"/>
      <c r="J489" s="1"/>
      <c r="K489" s="1"/>
      <c r="L489" s="1"/>
      <c r="M489" s="1"/>
      <c r="N489" s="1"/>
    </row>
    <row r="490" spans="1:14">
      <c r="A490" s="1"/>
      <c r="B490" s="1"/>
      <c r="C490" s="1" t="s">
        <v>295</v>
      </c>
      <c r="D490" s="1" t="s">
        <v>758</v>
      </c>
      <c r="E490" s="1"/>
      <c r="F490" s="1"/>
      <c r="G490" s="1"/>
      <c r="H490" s="1"/>
      <c r="I490" s="1"/>
      <c r="J490" s="1"/>
      <c r="K490" s="1"/>
      <c r="L490" s="1"/>
      <c r="M490" s="1"/>
      <c r="N490" s="1"/>
    </row>
    <row r="491" spans="1:14">
      <c r="A491" s="1"/>
      <c r="B491" s="1"/>
      <c r="C491" s="1" t="s">
        <v>295</v>
      </c>
      <c r="D491" s="1" t="s">
        <v>759</v>
      </c>
      <c r="E491" s="1"/>
      <c r="F491" s="1"/>
      <c r="G491" s="1"/>
      <c r="H491" s="1"/>
      <c r="I491" s="1"/>
      <c r="J491" s="1"/>
      <c r="K491" s="1"/>
      <c r="L491" s="1"/>
      <c r="M491" s="1"/>
      <c r="N491" s="1"/>
    </row>
    <row r="492" spans="1:14">
      <c r="A492" s="1"/>
      <c r="B492" s="1"/>
      <c r="C492" s="1" t="s">
        <v>295</v>
      </c>
      <c r="D492" s="1" t="s">
        <v>760</v>
      </c>
      <c r="E492" s="1"/>
      <c r="F492" s="1"/>
      <c r="G492" s="1"/>
      <c r="H492" s="1"/>
      <c r="I492" s="1"/>
      <c r="J492" s="1"/>
      <c r="K492" s="1"/>
      <c r="L492" s="1"/>
      <c r="M492" s="1"/>
      <c r="N492" s="1"/>
    </row>
    <row r="493" spans="1:14">
      <c r="A493" s="1"/>
      <c r="B493" s="1"/>
      <c r="C493" s="1" t="s">
        <v>295</v>
      </c>
      <c r="D493" s="1" t="s">
        <v>761</v>
      </c>
      <c r="E493" s="1"/>
      <c r="F493" s="1"/>
      <c r="G493" s="1"/>
      <c r="H493" s="1"/>
      <c r="I493" s="1"/>
      <c r="J493" s="1"/>
      <c r="K493" s="1"/>
      <c r="L493" s="1"/>
      <c r="M493" s="1"/>
      <c r="N493" s="1"/>
    </row>
    <row r="494" spans="1:14">
      <c r="A494" s="1"/>
      <c r="B494" s="1"/>
      <c r="C494" s="1" t="s">
        <v>295</v>
      </c>
      <c r="D494" s="1" t="s">
        <v>762</v>
      </c>
      <c r="E494" s="1"/>
      <c r="F494" s="1"/>
      <c r="G494" s="1"/>
      <c r="H494" s="1"/>
      <c r="I494" s="1"/>
      <c r="J494" s="1"/>
      <c r="K494" s="1"/>
      <c r="L494" s="1"/>
      <c r="M494" s="1"/>
      <c r="N494" s="1"/>
    </row>
    <row r="495" spans="1:14">
      <c r="A495" s="1"/>
      <c r="B495" s="1"/>
      <c r="C495" s="1" t="s">
        <v>295</v>
      </c>
      <c r="D495" s="1" t="s">
        <v>763</v>
      </c>
      <c r="E495" s="1"/>
      <c r="F495" s="1"/>
      <c r="G495" s="1"/>
      <c r="H495" s="1"/>
      <c r="I495" s="1"/>
      <c r="J495" s="1"/>
      <c r="K495" s="1"/>
      <c r="L495" s="1"/>
      <c r="M495" s="1"/>
      <c r="N495" s="1"/>
    </row>
    <row r="496" spans="1:14">
      <c r="A496" s="1"/>
      <c r="B496" s="1"/>
      <c r="C496" s="1" t="s">
        <v>295</v>
      </c>
      <c r="D496" s="1" t="s">
        <v>764</v>
      </c>
      <c r="E496" s="1"/>
      <c r="F496" s="1"/>
      <c r="G496" s="1"/>
      <c r="H496" s="1"/>
      <c r="I496" s="1"/>
      <c r="J496" s="1"/>
      <c r="K496" s="1"/>
      <c r="L496" s="1"/>
      <c r="M496" s="1"/>
      <c r="N496" s="1"/>
    </row>
    <row r="497" spans="1:14">
      <c r="A497" s="1"/>
      <c r="B497" s="1"/>
      <c r="C497" s="1" t="s">
        <v>295</v>
      </c>
      <c r="D497" s="1" t="s">
        <v>765</v>
      </c>
      <c r="E497" s="1"/>
      <c r="F497" s="1"/>
      <c r="G497" s="1"/>
      <c r="H497" s="1"/>
      <c r="I497" s="1"/>
      <c r="J497" s="1"/>
      <c r="K497" s="1"/>
      <c r="L497" s="1"/>
      <c r="M497" s="1"/>
      <c r="N497" s="1"/>
    </row>
    <row r="498" spans="1:14">
      <c r="A498" s="1"/>
      <c r="B498" s="1"/>
      <c r="C498" s="1" t="s">
        <v>295</v>
      </c>
      <c r="D498" s="1" t="s">
        <v>766</v>
      </c>
      <c r="E498" s="1"/>
      <c r="F498" s="1"/>
      <c r="G498" s="1"/>
      <c r="H498" s="1"/>
      <c r="I498" s="1"/>
      <c r="J498" s="1"/>
      <c r="K498" s="1"/>
      <c r="L498" s="1"/>
      <c r="M498" s="1"/>
      <c r="N498" s="1"/>
    </row>
    <row r="499" spans="1:14">
      <c r="A499" s="1"/>
      <c r="B499" s="1"/>
      <c r="C499" s="1" t="s">
        <v>297</v>
      </c>
      <c r="D499" s="1" t="s">
        <v>767</v>
      </c>
      <c r="E499" s="1"/>
      <c r="F499" s="1"/>
      <c r="G499" s="1"/>
      <c r="H499" s="1"/>
      <c r="I499" s="1"/>
      <c r="J499" s="1"/>
      <c r="K499" s="1"/>
      <c r="L499" s="1"/>
      <c r="M499" s="1"/>
      <c r="N499" s="1"/>
    </row>
    <row r="500" spans="1:14">
      <c r="A500" s="1"/>
      <c r="B500" s="1"/>
      <c r="C500" s="1" t="s">
        <v>297</v>
      </c>
      <c r="D500" s="1" t="s">
        <v>768</v>
      </c>
      <c r="E500" s="1"/>
      <c r="F500" s="1"/>
      <c r="G500" s="1"/>
      <c r="H500" s="1"/>
      <c r="I500" s="1"/>
      <c r="J500" s="1"/>
      <c r="K500" s="1"/>
      <c r="L500" s="1"/>
      <c r="M500" s="1"/>
      <c r="N500" s="1"/>
    </row>
    <row r="501" spans="1:14">
      <c r="A501" s="1"/>
      <c r="B501" s="1"/>
      <c r="C501" s="1" t="s">
        <v>297</v>
      </c>
      <c r="D501" s="1" t="s">
        <v>769</v>
      </c>
      <c r="E501" s="1"/>
      <c r="F501" s="1"/>
      <c r="G501" s="1"/>
      <c r="H501" s="1"/>
      <c r="I501" s="1"/>
      <c r="J501" s="1"/>
      <c r="K501" s="1"/>
      <c r="L501" s="1"/>
      <c r="M501" s="1"/>
      <c r="N501" s="1"/>
    </row>
    <row r="502" spans="1:14">
      <c r="A502" s="1"/>
      <c r="B502" s="1"/>
      <c r="C502" s="1" t="s">
        <v>297</v>
      </c>
      <c r="D502" s="1" t="s">
        <v>770</v>
      </c>
      <c r="E502" s="1"/>
      <c r="F502" s="1"/>
      <c r="G502" s="1"/>
      <c r="H502" s="1"/>
      <c r="I502" s="1"/>
      <c r="J502" s="1"/>
      <c r="K502" s="1"/>
      <c r="L502" s="1"/>
      <c r="M502" s="1"/>
      <c r="N502" s="1"/>
    </row>
    <row r="503" spans="1:14">
      <c r="A503" s="1"/>
      <c r="B503" s="1"/>
      <c r="C503" s="1" t="s">
        <v>297</v>
      </c>
      <c r="D503" s="1" t="s">
        <v>771</v>
      </c>
      <c r="E503" s="1"/>
      <c r="F503" s="1"/>
      <c r="G503" s="1"/>
      <c r="H503" s="1"/>
      <c r="I503" s="1"/>
      <c r="J503" s="1"/>
      <c r="K503" s="1"/>
      <c r="L503" s="1"/>
      <c r="M503" s="1"/>
      <c r="N503" s="1"/>
    </row>
    <row r="504" spans="1:14">
      <c r="A504" s="1"/>
      <c r="B504" s="1"/>
      <c r="C504" s="1" t="s">
        <v>297</v>
      </c>
      <c r="D504" s="1" t="s">
        <v>772</v>
      </c>
      <c r="E504" s="1"/>
      <c r="F504" s="1"/>
      <c r="G504" s="1"/>
      <c r="H504" s="1"/>
      <c r="I504" s="1"/>
      <c r="J504" s="1"/>
      <c r="K504" s="1"/>
      <c r="L504" s="1"/>
      <c r="M504" s="1"/>
      <c r="N504" s="1"/>
    </row>
    <row r="505" spans="1:14">
      <c r="A505" s="1"/>
      <c r="B505" s="1"/>
      <c r="C505" s="1" t="s">
        <v>297</v>
      </c>
      <c r="D505" s="1" t="s">
        <v>773</v>
      </c>
      <c r="E505" s="1"/>
      <c r="F505" s="1"/>
      <c r="G505" s="1"/>
      <c r="H505" s="1"/>
      <c r="I505" s="1"/>
      <c r="J505" s="1"/>
      <c r="K505" s="1"/>
      <c r="L505" s="1"/>
      <c r="M505" s="1"/>
      <c r="N505" s="1"/>
    </row>
    <row r="506" spans="1:14">
      <c r="A506" s="1"/>
      <c r="B506" s="1"/>
      <c r="C506" s="1" t="s">
        <v>297</v>
      </c>
      <c r="D506" s="1" t="s">
        <v>774</v>
      </c>
      <c r="E506" s="1"/>
      <c r="F506" s="1"/>
      <c r="G506" s="1"/>
      <c r="H506" s="1"/>
      <c r="I506" s="1"/>
      <c r="J506" s="1"/>
      <c r="K506" s="1"/>
      <c r="L506" s="1"/>
      <c r="M506" s="1"/>
      <c r="N506" s="1"/>
    </row>
    <row r="507" spans="1:14">
      <c r="A507" s="1"/>
      <c r="B507" s="1"/>
      <c r="C507" s="1" t="s">
        <v>297</v>
      </c>
      <c r="D507" s="1" t="s">
        <v>775</v>
      </c>
      <c r="E507" s="1"/>
      <c r="F507" s="1"/>
      <c r="G507" s="1"/>
      <c r="H507" s="1"/>
      <c r="I507" s="1"/>
      <c r="J507" s="1"/>
      <c r="K507" s="1"/>
      <c r="L507" s="1"/>
      <c r="M507" s="1"/>
      <c r="N507" s="1"/>
    </row>
    <row r="508" spans="1:14">
      <c r="A508" s="1"/>
      <c r="B508" s="1"/>
      <c r="C508" s="1" t="s">
        <v>297</v>
      </c>
      <c r="D508" s="1" t="s">
        <v>776</v>
      </c>
      <c r="E508" s="1"/>
      <c r="F508" s="1"/>
      <c r="G508" s="1"/>
      <c r="H508" s="1"/>
      <c r="I508" s="1"/>
      <c r="J508" s="1"/>
      <c r="K508" s="1"/>
      <c r="L508" s="1"/>
      <c r="M508" s="1"/>
      <c r="N508" s="1"/>
    </row>
    <row r="509" spans="1:14">
      <c r="A509" s="1"/>
      <c r="B509" s="1"/>
      <c r="C509" s="1" t="s">
        <v>297</v>
      </c>
      <c r="D509" s="1" t="s">
        <v>777</v>
      </c>
      <c r="E509" s="1"/>
      <c r="F509" s="1"/>
      <c r="G509" s="1"/>
      <c r="H509" s="1"/>
      <c r="I509" s="1"/>
      <c r="J509" s="1"/>
      <c r="K509" s="1"/>
      <c r="L509" s="1"/>
      <c r="M509" s="1"/>
      <c r="N509" s="1"/>
    </row>
    <row r="510" spans="1:14">
      <c r="A510" s="1"/>
      <c r="B510" s="1"/>
      <c r="C510" s="1" t="s">
        <v>297</v>
      </c>
      <c r="D510" s="1" t="s">
        <v>778</v>
      </c>
      <c r="E510" s="1"/>
      <c r="F510" s="1"/>
      <c r="G510" s="1"/>
      <c r="H510" s="1"/>
      <c r="I510" s="1"/>
      <c r="J510" s="1"/>
      <c r="K510" s="1"/>
      <c r="L510" s="1"/>
      <c r="M510" s="1"/>
      <c r="N510" s="1"/>
    </row>
    <row r="511" spans="1:14">
      <c r="A511" s="1"/>
      <c r="B511" s="1"/>
      <c r="C511" s="1" t="s">
        <v>297</v>
      </c>
      <c r="D511" s="1" t="s">
        <v>779</v>
      </c>
      <c r="E511" s="1"/>
      <c r="F511" s="1"/>
      <c r="G511" s="1"/>
      <c r="H511" s="1"/>
      <c r="I511" s="1"/>
      <c r="J511" s="1"/>
      <c r="K511" s="1"/>
      <c r="L511" s="1"/>
      <c r="M511" s="1"/>
      <c r="N511" s="1"/>
    </row>
    <row r="512" spans="1:14">
      <c r="A512" s="1"/>
      <c r="B512" s="1"/>
      <c r="C512" s="1" t="s">
        <v>297</v>
      </c>
      <c r="D512" s="1" t="s">
        <v>780</v>
      </c>
      <c r="E512" s="1"/>
      <c r="F512" s="1"/>
      <c r="G512" s="1"/>
      <c r="H512" s="1"/>
      <c r="I512" s="1"/>
      <c r="J512" s="1"/>
      <c r="K512" s="1"/>
      <c r="L512" s="1"/>
      <c r="M512" s="1"/>
      <c r="N512" s="1"/>
    </row>
    <row r="513" spans="1:14">
      <c r="A513" s="1"/>
      <c r="B513" s="1"/>
      <c r="C513" s="1" t="s">
        <v>297</v>
      </c>
      <c r="D513" s="1" t="s">
        <v>781</v>
      </c>
      <c r="E513" s="1"/>
      <c r="F513" s="1"/>
      <c r="G513" s="1"/>
      <c r="H513" s="1"/>
      <c r="I513" s="1"/>
      <c r="J513" s="1"/>
      <c r="K513" s="1"/>
      <c r="L513" s="1"/>
      <c r="M513" s="1"/>
      <c r="N513" s="1"/>
    </row>
    <row r="514" spans="1:14">
      <c r="A514" s="1"/>
      <c r="B514" s="1"/>
      <c r="C514" s="1" t="s">
        <v>297</v>
      </c>
      <c r="D514" s="1" t="s">
        <v>782</v>
      </c>
      <c r="E514" s="1"/>
      <c r="F514" s="1"/>
      <c r="G514" s="1"/>
      <c r="H514" s="1"/>
      <c r="I514" s="1"/>
      <c r="J514" s="1"/>
      <c r="K514" s="1"/>
      <c r="L514" s="1"/>
      <c r="M514" s="1"/>
      <c r="N514" s="1"/>
    </row>
    <row r="515" spans="1:14">
      <c r="A515" s="1"/>
      <c r="B515" s="1"/>
      <c r="C515" s="1" t="s">
        <v>297</v>
      </c>
      <c r="D515" s="1" t="s">
        <v>783</v>
      </c>
      <c r="E515" s="1"/>
      <c r="F515" s="1"/>
      <c r="G515" s="1"/>
      <c r="H515" s="1"/>
      <c r="I515" s="1"/>
      <c r="J515" s="1"/>
      <c r="K515" s="1"/>
      <c r="L515" s="1"/>
      <c r="M515" s="1"/>
      <c r="N515" s="1"/>
    </row>
    <row r="516" spans="1:14">
      <c r="A516" s="1"/>
      <c r="B516" s="1"/>
      <c r="C516" s="1" t="s">
        <v>297</v>
      </c>
      <c r="D516" s="1" t="s">
        <v>784</v>
      </c>
      <c r="E516" s="1"/>
      <c r="F516" s="1"/>
      <c r="G516" s="1"/>
      <c r="H516" s="1"/>
      <c r="I516" s="1"/>
      <c r="J516" s="1"/>
      <c r="K516" s="1"/>
      <c r="L516" s="1"/>
      <c r="M516" s="1"/>
      <c r="N516" s="1"/>
    </row>
    <row r="517" spans="1:14">
      <c r="A517" s="1"/>
      <c r="B517" s="1"/>
      <c r="C517" s="1" t="s">
        <v>297</v>
      </c>
      <c r="D517" s="1" t="s">
        <v>785</v>
      </c>
      <c r="E517" s="1"/>
      <c r="F517" s="1"/>
      <c r="G517" s="1"/>
      <c r="H517" s="1"/>
      <c r="I517" s="1"/>
      <c r="J517" s="1"/>
      <c r="K517" s="1"/>
      <c r="L517" s="1"/>
      <c r="M517" s="1"/>
      <c r="N517" s="1"/>
    </row>
    <row r="518" spans="1:14">
      <c r="A518" s="1"/>
      <c r="B518" s="1"/>
      <c r="C518" s="1" t="s">
        <v>297</v>
      </c>
      <c r="D518" s="1" t="s">
        <v>786</v>
      </c>
      <c r="E518" s="1"/>
      <c r="F518" s="1"/>
      <c r="G518" s="1"/>
      <c r="H518" s="1"/>
      <c r="I518" s="1"/>
      <c r="J518" s="1"/>
      <c r="K518" s="1"/>
      <c r="L518" s="1"/>
      <c r="M518" s="1"/>
      <c r="N518" s="1"/>
    </row>
    <row r="519" spans="1:14">
      <c r="A519" s="1"/>
      <c r="B519" s="1"/>
      <c r="C519" s="1" t="s">
        <v>297</v>
      </c>
      <c r="D519" s="1" t="s">
        <v>787</v>
      </c>
      <c r="E519" s="1"/>
      <c r="F519" s="1"/>
      <c r="G519" s="1"/>
      <c r="H519" s="1"/>
      <c r="I519" s="1"/>
      <c r="J519" s="1"/>
      <c r="K519" s="1"/>
      <c r="L519" s="1"/>
      <c r="M519" s="1"/>
      <c r="N519" s="1"/>
    </row>
    <row r="520" spans="1:14">
      <c r="A520" s="1"/>
      <c r="B520" s="1"/>
      <c r="C520" s="1" t="s">
        <v>297</v>
      </c>
      <c r="D520" s="1" t="s">
        <v>788</v>
      </c>
      <c r="E520" s="1"/>
      <c r="F520" s="1"/>
      <c r="G520" s="1"/>
      <c r="H520" s="1"/>
      <c r="I520" s="1"/>
      <c r="J520" s="1"/>
      <c r="K520" s="1"/>
      <c r="L520" s="1"/>
      <c r="M520" s="1"/>
      <c r="N520" s="1"/>
    </row>
    <row r="521" spans="1:14">
      <c r="A521" s="1"/>
      <c r="B521" s="1"/>
      <c r="C521" s="1" t="s">
        <v>297</v>
      </c>
      <c r="D521" s="1" t="s">
        <v>789</v>
      </c>
      <c r="E521" s="1"/>
      <c r="F521" s="1"/>
      <c r="G521" s="1"/>
      <c r="H521" s="1"/>
      <c r="I521" s="1"/>
      <c r="J521" s="1"/>
      <c r="K521" s="1"/>
      <c r="L521" s="1"/>
      <c r="M521" s="1"/>
      <c r="N521" s="1"/>
    </row>
    <row r="522" spans="1:14">
      <c r="A522" s="1"/>
      <c r="B522" s="1"/>
      <c r="C522" s="1" t="s">
        <v>297</v>
      </c>
      <c r="D522" s="1" t="s">
        <v>790</v>
      </c>
      <c r="E522" s="1"/>
      <c r="F522" s="1"/>
      <c r="G522" s="1"/>
      <c r="H522" s="1"/>
      <c r="I522" s="1"/>
      <c r="J522" s="1"/>
      <c r="K522" s="1"/>
      <c r="L522" s="1"/>
      <c r="M522" s="1"/>
      <c r="N522" s="1"/>
    </row>
    <row r="523" spans="1:14">
      <c r="A523" s="1"/>
      <c r="B523" s="1"/>
      <c r="C523" s="1" t="s">
        <v>299</v>
      </c>
      <c r="D523" s="1" t="s">
        <v>791</v>
      </c>
      <c r="E523" s="1"/>
      <c r="F523" s="1"/>
      <c r="G523" s="1"/>
      <c r="H523" s="1"/>
      <c r="I523" s="1"/>
      <c r="J523" s="1"/>
      <c r="K523" s="1"/>
      <c r="L523" s="1"/>
      <c r="M523" s="1"/>
      <c r="N523" s="1"/>
    </row>
    <row r="524" spans="1:14">
      <c r="A524" s="1"/>
      <c r="B524" s="1"/>
      <c r="C524" s="1" t="s">
        <v>299</v>
      </c>
      <c r="D524" s="1" t="s">
        <v>792</v>
      </c>
      <c r="E524" s="1"/>
      <c r="F524" s="1"/>
      <c r="G524" s="1"/>
      <c r="H524" s="1"/>
      <c r="I524" s="1"/>
      <c r="J524" s="1"/>
      <c r="K524" s="1"/>
      <c r="L524" s="1"/>
      <c r="M524" s="1"/>
      <c r="N524" s="1"/>
    </row>
    <row r="525" spans="1:14">
      <c r="A525" s="1"/>
      <c r="B525" s="1"/>
      <c r="C525" s="1" t="s">
        <v>299</v>
      </c>
      <c r="D525" s="1" t="s">
        <v>793</v>
      </c>
      <c r="E525" s="1"/>
      <c r="F525" s="1"/>
      <c r="G525" s="1"/>
      <c r="H525" s="1"/>
      <c r="I525" s="1"/>
      <c r="J525" s="1"/>
      <c r="K525" s="1"/>
      <c r="L525" s="1"/>
      <c r="M525" s="1"/>
      <c r="N525" s="1"/>
    </row>
    <row r="526" spans="1:14">
      <c r="A526" s="1"/>
      <c r="B526" s="1"/>
      <c r="C526" s="1" t="s">
        <v>299</v>
      </c>
      <c r="D526" s="1" t="s">
        <v>794</v>
      </c>
      <c r="E526" s="1"/>
      <c r="F526" s="1"/>
      <c r="G526" s="1"/>
      <c r="H526" s="1"/>
      <c r="I526" s="1"/>
      <c r="J526" s="1"/>
      <c r="K526" s="1"/>
      <c r="L526" s="1"/>
      <c r="M526" s="1"/>
      <c r="N526" s="1"/>
    </row>
    <row r="527" spans="1:14">
      <c r="A527" s="1"/>
      <c r="B527" s="1"/>
      <c r="C527" s="1" t="s">
        <v>299</v>
      </c>
      <c r="D527" s="1" t="s">
        <v>795</v>
      </c>
      <c r="E527" s="1"/>
      <c r="F527" s="1"/>
      <c r="G527" s="1"/>
      <c r="H527" s="1"/>
      <c r="I527" s="1"/>
      <c r="J527" s="1"/>
      <c r="K527" s="1"/>
      <c r="L527" s="1"/>
      <c r="M527" s="1"/>
      <c r="N527" s="1"/>
    </row>
    <row r="528" spans="1:14">
      <c r="A528" s="1"/>
      <c r="B528" s="1"/>
      <c r="C528" s="1" t="s">
        <v>299</v>
      </c>
      <c r="D528" s="1" t="s">
        <v>796</v>
      </c>
      <c r="E528" s="1"/>
      <c r="F528" s="1"/>
      <c r="G528" s="1"/>
      <c r="H528" s="1"/>
      <c r="I528" s="1"/>
      <c r="J528" s="1"/>
      <c r="K528" s="1"/>
      <c r="L528" s="1"/>
      <c r="M528" s="1"/>
      <c r="N528" s="1"/>
    </row>
    <row r="529" spans="1:14">
      <c r="A529" s="1"/>
      <c r="B529" s="1"/>
      <c r="C529" s="1" t="s">
        <v>299</v>
      </c>
      <c r="D529" s="1" t="s">
        <v>797</v>
      </c>
      <c r="E529" s="1"/>
      <c r="F529" s="1"/>
      <c r="G529" s="1"/>
      <c r="H529" s="1"/>
      <c r="I529" s="1"/>
      <c r="J529" s="1"/>
      <c r="K529" s="1"/>
      <c r="L529" s="1"/>
      <c r="M529" s="1"/>
      <c r="N529" s="1"/>
    </row>
    <row r="530" spans="1:14">
      <c r="A530" s="1"/>
      <c r="B530" s="1"/>
      <c r="C530" s="1" t="s">
        <v>299</v>
      </c>
      <c r="D530" s="1" t="s">
        <v>798</v>
      </c>
      <c r="E530" s="1"/>
      <c r="F530" s="1"/>
      <c r="G530" s="1"/>
      <c r="H530" s="1"/>
      <c r="I530" s="1"/>
      <c r="J530" s="1"/>
      <c r="K530" s="1"/>
      <c r="L530" s="1"/>
      <c r="M530" s="1"/>
      <c r="N530" s="1"/>
    </row>
    <row r="531" spans="1:14">
      <c r="A531" s="1"/>
      <c r="B531" s="1"/>
      <c r="C531" s="1" t="s">
        <v>299</v>
      </c>
      <c r="D531" s="1" t="s">
        <v>799</v>
      </c>
      <c r="E531" s="1"/>
      <c r="F531" s="1"/>
      <c r="G531" s="1"/>
      <c r="H531" s="1"/>
      <c r="I531" s="1"/>
      <c r="J531" s="1"/>
      <c r="K531" s="1"/>
      <c r="L531" s="1"/>
      <c r="M531" s="1"/>
      <c r="N531" s="1"/>
    </row>
    <row r="532" spans="1:14">
      <c r="A532" s="1"/>
      <c r="B532" s="1"/>
      <c r="C532" s="1" t="s">
        <v>299</v>
      </c>
      <c r="D532" s="1" t="s">
        <v>800</v>
      </c>
      <c r="E532" s="1"/>
      <c r="F532" s="1"/>
      <c r="G532" s="1"/>
      <c r="H532" s="1"/>
      <c r="I532" s="1"/>
      <c r="J532" s="1"/>
      <c r="K532" s="1"/>
      <c r="L532" s="1"/>
      <c r="M532" s="1"/>
      <c r="N532" s="1"/>
    </row>
    <row r="533" spans="1:14">
      <c r="A533" s="1"/>
      <c r="B533" s="1"/>
      <c r="C533" s="1" t="s">
        <v>299</v>
      </c>
      <c r="D533" s="1" t="s">
        <v>801</v>
      </c>
      <c r="E533" s="1"/>
      <c r="F533" s="1"/>
      <c r="G533" s="1"/>
      <c r="H533" s="1"/>
      <c r="I533" s="1"/>
      <c r="J533" s="1"/>
      <c r="K533" s="1"/>
      <c r="L533" s="1"/>
      <c r="M533" s="1"/>
      <c r="N533" s="1"/>
    </row>
    <row r="534" spans="1:14">
      <c r="A534" s="1"/>
      <c r="B534" s="1"/>
      <c r="C534" s="1" t="s">
        <v>299</v>
      </c>
      <c r="D534" s="1" t="s">
        <v>802</v>
      </c>
      <c r="E534" s="1"/>
      <c r="F534" s="1"/>
      <c r="G534" s="1"/>
      <c r="H534" s="1"/>
      <c r="I534" s="1"/>
      <c r="J534" s="1"/>
      <c r="K534" s="1"/>
      <c r="L534" s="1"/>
      <c r="M534" s="1"/>
      <c r="N534" s="1"/>
    </row>
    <row r="535" spans="1:14">
      <c r="A535" s="1"/>
      <c r="B535" s="1"/>
      <c r="C535" s="1" t="s">
        <v>299</v>
      </c>
      <c r="D535" s="1" t="s">
        <v>803</v>
      </c>
      <c r="E535" s="1"/>
      <c r="F535" s="1"/>
      <c r="G535" s="1"/>
      <c r="H535" s="1"/>
      <c r="I535" s="1"/>
      <c r="J535" s="1"/>
      <c r="K535" s="1"/>
      <c r="L535" s="1"/>
      <c r="M535" s="1"/>
      <c r="N535" s="1"/>
    </row>
    <row r="536" spans="1:14">
      <c r="A536" s="1"/>
      <c r="B536" s="1"/>
      <c r="C536" s="1" t="s">
        <v>299</v>
      </c>
      <c r="D536" s="1" t="s">
        <v>804</v>
      </c>
      <c r="E536" s="1"/>
      <c r="F536" s="1"/>
      <c r="G536" s="1"/>
      <c r="H536" s="1"/>
      <c r="I536" s="1"/>
      <c r="J536" s="1"/>
      <c r="K536" s="1"/>
      <c r="L536" s="1"/>
      <c r="M536" s="1"/>
      <c r="N536" s="1"/>
    </row>
    <row r="537" spans="1:14">
      <c r="A537" s="1"/>
      <c r="B537" s="1"/>
      <c r="C537" s="1" t="s">
        <v>299</v>
      </c>
      <c r="D537" s="1" t="s">
        <v>805</v>
      </c>
      <c r="E537" s="1"/>
      <c r="F537" s="1"/>
      <c r="G537" s="1"/>
      <c r="H537" s="1"/>
      <c r="I537" s="1"/>
      <c r="J537" s="1"/>
      <c r="K537" s="1"/>
      <c r="L537" s="1"/>
      <c r="M537" s="1"/>
      <c r="N537" s="1"/>
    </row>
    <row r="538" spans="1:14">
      <c r="A538" s="1"/>
      <c r="B538" s="1"/>
      <c r="C538" s="1" t="s">
        <v>299</v>
      </c>
      <c r="D538" s="1" t="s">
        <v>806</v>
      </c>
      <c r="E538" s="1"/>
      <c r="F538" s="1"/>
      <c r="G538" s="1"/>
      <c r="H538" s="1"/>
      <c r="I538" s="1"/>
      <c r="J538" s="1"/>
      <c r="K538" s="1"/>
      <c r="L538" s="1"/>
      <c r="M538" s="1"/>
      <c r="N538" s="1"/>
    </row>
    <row r="539" spans="1:14">
      <c r="A539" s="1"/>
      <c r="B539" s="1"/>
      <c r="C539" s="1" t="s">
        <v>299</v>
      </c>
      <c r="D539" s="1" t="s">
        <v>408</v>
      </c>
      <c r="E539" s="1"/>
      <c r="F539" s="1"/>
      <c r="G539" s="1"/>
      <c r="H539" s="1"/>
      <c r="I539" s="1"/>
      <c r="J539" s="1"/>
      <c r="K539" s="1"/>
      <c r="L539" s="1"/>
      <c r="M539" s="1"/>
      <c r="N539" s="1"/>
    </row>
    <row r="540" spans="1:14">
      <c r="A540" s="1"/>
      <c r="B540" s="1"/>
      <c r="C540" s="1" t="s">
        <v>299</v>
      </c>
      <c r="D540" s="1" t="s">
        <v>807</v>
      </c>
      <c r="E540" s="1"/>
      <c r="F540" s="1"/>
      <c r="G540" s="1"/>
      <c r="H540" s="1"/>
      <c r="I540" s="1"/>
      <c r="J540" s="1"/>
      <c r="K540" s="1"/>
      <c r="L540" s="1"/>
      <c r="M540" s="1"/>
      <c r="N540" s="1"/>
    </row>
    <row r="541" spans="1:14">
      <c r="A541" s="1"/>
      <c r="B541" s="1"/>
      <c r="C541" s="1" t="s">
        <v>299</v>
      </c>
      <c r="D541" s="1" t="s">
        <v>558</v>
      </c>
      <c r="E541" s="1"/>
      <c r="F541" s="1"/>
      <c r="G541" s="1"/>
      <c r="H541" s="1"/>
      <c r="I541" s="1"/>
      <c r="J541" s="1"/>
      <c r="K541" s="1"/>
      <c r="L541" s="1"/>
      <c r="M541" s="1"/>
      <c r="N541" s="1"/>
    </row>
    <row r="542" spans="1:14">
      <c r="A542" s="1"/>
      <c r="B542" s="1"/>
      <c r="C542" s="1" t="s">
        <v>299</v>
      </c>
      <c r="D542" s="1" t="s">
        <v>808</v>
      </c>
      <c r="E542" s="1"/>
      <c r="F542" s="1"/>
      <c r="G542" s="1"/>
      <c r="H542" s="1"/>
      <c r="I542" s="1"/>
      <c r="J542" s="1"/>
      <c r="K542" s="1"/>
      <c r="L542" s="1"/>
      <c r="M542" s="1"/>
      <c r="N542" s="1"/>
    </row>
    <row r="543" spans="1:14">
      <c r="A543" s="1"/>
      <c r="B543" s="1"/>
      <c r="C543" s="1" t="s">
        <v>299</v>
      </c>
      <c r="D543" s="1" t="s">
        <v>809</v>
      </c>
      <c r="E543" s="1"/>
      <c r="F543" s="1"/>
      <c r="G543" s="1"/>
      <c r="H543" s="1"/>
      <c r="I543" s="1"/>
      <c r="J543" s="1"/>
      <c r="K543" s="1"/>
      <c r="L543" s="1"/>
      <c r="M543" s="1"/>
      <c r="N543" s="1"/>
    </row>
    <row r="544" spans="1:14">
      <c r="A544" s="1"/>
      <c r="B544" s="1"/>
      <c r="C544" s="1" t="s">
        <v>301</v>
      </c>
      <c r="D544" s="1" t="s">
        <v>810</v>
      </c>
      <c r="E544" s="1"/>
      <c r="F544" s="1"/>
      <c r="G544" s="1"/>
      <c r="H544" s="1"/>
      <c r="I544" s="1"/>
      <c r="J544" s="1"/>
      <c r="K544" s="1"/>
      <c r="L544" s="1"/>
      <c r="M544" s="1"/>
      <c r="N544" s="1"/>
    </row>
    <row r="545" spans="1:14">
      <c r="A545" s="1"/>
      <c r="B545" s="1"/>
      <c r="C545" s="1" t="s">
        <v>301</v>
      </c>
      <c r="D545" s="1" t="s">
        <v>811</v>
      </c>
      <c r="E545" s="1"/>
      <c r="F545" s="1"/>
      <c r="G545" s="1"/>
      <c r="H545" s="1"/>
      <c r="I545" s="1"/>
      <c r="J545" s="1"/>
      <c r="K545" s="1"/>
      <c r="L545" s="1"/>
      <c r="M545" s="1"/>
      <c r="N545" s="1"/>
    </row>
    <row r="546" spans="1:14">
      <c r="A546" s="1"/>
      <c r="B546" s="1"/>
      <c r="C546" s="1" t="s">
        <v>301</v>
      </c>
      <c r="D546" s="1" t="s">
        <v>812</v>
      </c>
      <c r="E546" s="1"/>
      <c r="F546" s="1"/>
      <c r="G546" s="1"/>
      <c r="H546" s="1"/>
      <c r="I546" s="1"/>
      <c r="J546" s="1"/>
      <c r="K546" s="1"/>
      <c r="L546" s="1"/>
      <c r="M546" s="1"/>
      <c r="N546" s="1"/>
    </row>
    <row r="547" spans="1:14">
      <c r="A547" s="1"/>
      <c r="B547" s="1"/>
      <c r="C547" s="1" t="s">
        <v>301</v>
      </c>
      <c r="D547" s="1" t="s">
        <v>813</v>
      </c>
      <c r="E547" s="1"/>
      <c r="F547" s="1"/>
      <c r="G547" s="1"/>
      <c r="H547" s="1"/>
      <c r="I547" s="1"/>
      <c r="J547" s="1"/>
      <c r="K547" s="1"/>
      <c r="L547" s="1"/>
      <c r="M547" s="1"/>
      <c r="N547" s="1"/>
    </row>
    <row r="548" spans="1:14">
      <c r="A548" s="1"/>
      <c r="B548" s="1"/>
      <c r="C548" s="1" t="s">
        <v>301</v>
      </c>
      <c r="D548" s="1" t="s">
        <v>505</v>
      </c>
      <c r="E548" s="1"/>
      <c r="F548" s="1"/>
      <c r="G548" s="1"/>
      <c r="H548" s="1"/>
      <c r="I548" s="1"/>
      <c r="J548" s="1"/>
      <c r="K548" s="1"/>
      <c r="L548" s="1"/>
      <c r="M548" s="1"/>
      <c r="N548" s="1"/>
    </row>
    <row r="549" spans="1:14">
      <c r="A549" s="1"/>
      <c r="B549" s="1"/>
      <c r="C549" s="1" t="s">
        <v>301</v>
      </c>
      <c r="D549" s="1" t="s">
        <v>814</v>
      </c>
      <c r="E549" s="1"/>
      <c r="F549" s="1"/>
      <c r="G549" s="1"/>
      <c r="H549" s="1"/>
      <c r="I549" s="1"/>
      <c r="J549" s="1"/>
      <c r="K549" s="1"/>
      <c r="L549" s="1"/>
      <c r="M549" s="1"/>
      <c r="N549" s="1"/>
    </row>
    <row r="550" spans="1:14">
      <c r="A550" s="1"/>
      <c r="B550" s="1"/>
      <c r="C550" s="1" t="s">
        <v>301</v>
      </c>
      <c r="D550" s="1" t="s">
        <v>471</v>
      </c>
      <c r="E550" s="1"/>
      <c r="F550" s="1"/>
      <c r="G550" s="1"/>
      <c r="H550" s="1"/>
      <c r="I550" s="1"/>
      <c r="J550" s="1"/>
      <c r="K550" s="1"/>
      <c r="L550" s="1"/>
      <c r="M550" s="1"/>
      <c r="N550" s="1"/>
    </row>
    <row r="551" spans="1:14">
      <c r="A551" s="1"/>
      <c r="B551" s="1"/>
      <c r="C551" s="1" t="s">
        <v>301</v>
      </c>
      <c r="D551" s="1" t="s">
        <v>815</v>
      </c>
      <c r="E551" s="1"/>
      <c r="F551" s="1"/>
      <c r="G551" s="1"/>
      <c r="H551" s="1"/>
      <c r="I551" s="1"/>
      <c r="J551" s="1"/>
      <c r="K551" s="1"/>
      <c r="L551" s="1"/>
      <c r="M551" s="1"/>
      <c r="N551" s="1"/>
    </row>
    <row r="552" spans="1:14">
      <c r="A552" s="1"/>
      <c r="B552" s="1"/>
      <c r="C552" s="1" t="s">
        <v>301</v>
      </c>
      <c r="D552" s="1" t="s">
        <v>816</v>
      </c>
      <c r="E552" s="1"/>
      <c r="F552" s="1"/>
      <c r="G552" s="1"/>
      <c r="H552" s="1"/>
      <c r="I552" s="1"/>
      <c r="J552" s="1"/>
      <c r="K552" s="1"/>
      <c r="L552" s="1"/>
      <c r="M552" s="1"/>
      <c r="N552" s="1"/>
    </row>
    <row r="553" spans="1:14">
      <c r="A553" s="1"/>
      <c r="B553" s="1"/>
      <c r="C553" s="1" t="s">
        <v>301</v>
      </c>
      <c r="D553" s="1" t="s">
        <v>817</v>
      </c>
      <c r="E553" s="1"/>
      <c r="F553" s="1"/>
      <c r="G553" s="1"/>
      <c r="H553" s="1"/>
      <c r="I553" s="1"/>
      <c r="J553" s="1"/>
      <c r="K553" s="1"/>
      <c r="L553" s="1"/>
      <c r="M553" s="1"/>
      <c r="N553" s="1"/>
    </row>
    <row r="554" spans="1:14">
      <c r="A554" s="1"/>
      <c r="B554" s="1"/>
      <c r="C554" s="1" t="s">
        <v>301</v>
      </c>
      <c r="D554" s="1" t="s">
        <v>818</v>
      </c>
      <c r="E554" s="1"/>
      <c r="F554" s="1"/>
      <c r="G554" s="1"/>
      <c r="H554" s="1"/>
      <c r="I554" s="1"/>
      <c r="J554" s="1"/>
      <c r="K554" s="1"/>
      <c r="L554" s="1"/>
      <c r="M554" s="1"/>
      <c r="N554" s="1"/>
    </row>
    <row r="555" spans="1:14">
      <c r="A555" s="1"/>
      <c r="B555" s="1"/>
      <c r="C555" s="1" t="s">
        <v>301</v>
      </c>
      <c r="D555" s="1" t="s">
        <v>819</v>
      </c>
      <c r="E555" s="1"/>
      <c r="F555" s="1"/>
      <c r="G555" s="1"/>
      <c r="H555" s="1"/>
      <c r="I555" s="1"/>
      <c r="J555" s="1"/>
      <c r="K555" s="1"/>
      <c r="L555" s="1"/>
      <c r="M555" s="1"/>
      <c r="N555" s="1"/>
    </row>
    <row r="556" spans="1:14">
      <c r="A556" s="1"/>
      <c r="B556" s="1"/>
      <c r="C556" s="1" t="s">
        <v>301</v>
      </c>
      <c r="D556" s="1" t="s">
        <v>820</v>
      </c>
      <c r="E556" s="1"/>
      <c r="F556" s="1"/>
      <c r="G556" s="1"/>
      <c r="H556" s="1"/>
      <c r="I556" s="1"/>
      <c r="J556" s="1"/>
      <c r="K556" s="1"/>
      <c r="L556" s="1"/>
      <c r="M556" s="1"/>
      <c r="N556" s="1"/>
    </row>
    <row r="557" spans="1:14">
      <c r="A557" s="1"/>
      <c r="B557" s="1"/>
      <c r="C557" s="1" t="s">
        <v>301</v>
      </c>
      <c r="D557" s="1" t="s">
        <v>821</v>
      </c>
      <c r="E557" s="1"/>
      <c r="F557" s="1"/>
      <c r="G557" s="1"/>
      <c r="H557" s="1"/>
      <c r="I557" s="1"/>
      <c r="J557" s="1"/>
      <c r="K557" s="1"/>
      <c r="L557" s="1"/>
      <c r="M557" s="1"/>
      <c r="N557" s="1"/>
    </row>
    <row r="558" spans="1:14">
      <c r="A558" s="1"/>
      <c r="B558" s="1"/>
      <c r="C558" s="1" t="s">
        <v>301</v>
      </c>
      <c r="D558" s="1" t="s">
        <v>822</v>
      </c>
      <c r="E558" s="1"/>
      <c r="F558" s="1"/>
      <c r="G558" s="1"/>
      <c r="H558" s="1"/>
      <c r="I558" s="1"/>
      <c r="J558" s="1"/>
      <c r="K558" s="1"/>
      <c r="L558" s="1"/>
      <c r="M558" s="1"/>
      <c r="N558" s="1"/>
    </row>
    <row r="559" spans="1:14">
      <c r="A559" s="1"/>
      <c r="B559" s="1"/>
      <c r="C559" s="1" t="s">
        <v>301</v>
      </c>
      <c r="D559" s="1" t="s">
        <v>392</v>
      </c>
      <c r="E559" s="1"/>
      <c r="F559" s="1"/>
      <c r="G559" s="1"/>
      <c r="H559" s="1"/>
      <c r="I559" s="1"/>
      <c r="J559" s="1"/>
      <c r="K559" s="1"/>
      <c r="L559" s="1"/>
      <c r="M559" s="1"/>
      <c r="N559" s="1"/>
    </row>
    <row r="560" spans="1:14">
      <c r="A560" s="1"/>
      <c r="B560" s="1"/>
      <c r="C560" s="1" t="s">
        <v>301</v>
      </c>
      <c r="D560" s="1" t="s">
        <v>823</v>
      </c>
      <c r="E560" s="1"/>
      <c r="F560" s="1"/>
      <c r="G560" s="1"/>
      <c r="H560" s="1"/>
      <c r="I560" s="1"/>
      <c r="J560" s="1"/>
      <c r="K560" s="1"/>
      <c r="L560" s="1"/>
      <c r="M560" s="1"/>
      <c r="N560" s="1"/>
    </row>
    <row r="561" spans="1:14">
      <c r="A561" s="1"/>
      <c r="B561" s="1"/>
      <c r="C561" s="1" t="s">
        <v>301</v>
      </c>
      <c r="D561" s="1" t="s">
        <v>824</v>
      </c>
      <c r="E561" s="1"/>
      <c r="F561" s="1"/>
      <c r="G561" s="1"/>
      <c r="H561" s="1"/>
      <c r="I561" s="1"/>
      <c r="J561" s="1"/>
      <c r="K561" s="1"/>
      <c r="L561" s="1"/>
      <c r="M561" s="1"/>
      <c r="N561" s="1"/>
    </row>
    <row r="562" spans="1:14">
      <c r="A562" s="1"/>
      <c r="B562" s="1"/>
      <c r="C562" s="1" t="s">
        <v>301</v>
      </c>
      <c r="D562" s="1" t="s">
        <v>825</v>
      </c>
      <c r="E562" s="1"/>
      <c r="F562" s="1"/>
      <c r="G562" s="1"/>
      <c r="H562" s="1"/>
      <c r="I562" s="1"/>
      <c r="J562" s="1"/>
      <c r="K562" s="1"/>
      <c r="L562" s="1"/>
      <c r="M562" s="1"/>
      <c r="N562" s="1"/>
    </row>
    <row r="563" spans="1:14">
      <c r="A563" s="1"/>
      <c r="B563" s="1"/>
      <c r="C563" s="1" t="s">
        <v>301</v>
      </c>
      <c r="D563" s="1" t="s">
        <v>826</v>
      </c>
      <c r="E563" s="1"/>
      <c r="F563" s="1"/>
      <c r="G563" s="1"/>
      <c r="H563" s="1"/>
      <c r="I563" s="1"/>
      <c r="J563" s="1"/>
      <c r="K563" s="1"/>
      <c r="L563" s="1"/>
      <c r="M563" s="1"/>
      <c r="N563" s="1"/>
    </row>
    <row r="564" spans="1:14">
      <c r="A564" s="1"/>
      <c r="B564" s="1"/>
      <c r="C564" s="1" t="s">
        <v>301</v>
      </c>
      <c r="D564" s="1" t="s">
        <v>370</v>
      </c>
      <c r="E564" s="1"/>
      <c r="F564" s="1"/>
      <c r="G564" s="1"/>
      <c r="H564" s="1"/>
      <c r="I564" s="1"/>
      <c r="J564" s="1"/>
      <c r="K564" s="1"/>
      <c r="L564" s="1"/>
      <c r="M564" s="1"/>
      <c r="N564" s="1"/>
    </row>
    <row r="565" spans="1:14">
      <c r="A565" s="1"/>
      <c r="B565" s="1"/>
      <c r="C565" s="1" t="s">
        <v>301</v>
      </c>
      <c r="D565" s="1" t="s">
        <v>827</v>
      </c>
      <c r="E565" s="1"/>
      <c r="F565" s="1"/>
      <c r="G565" s="1"/>
      <c r="H565" s="1"/>
      <c r="I565" s="1"/>
      <c r="J565" s="1"/>
      <c r="K565" s="1"/>
      <c r="L565" s="1"/>
      <c r="M565" s="1"/>
      <c r="N565" s="1"/>
    </row>
  </sheetData>
  <sheetProtection algorithmName="SHA-512" hashValue="6pT0JOu2K2F50a/RzVTtY0AUNdSKlufdTU8h1/S0vqPTG7gFQmA4xUFgiqm2WPQxb8bStsf/cN0phlru3clN6Q==" saltValue="6pCLQc0MeLDST8MTy3PuFg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Jamie Ding</dc:creator>
  <cp:keywords/>
  <dc:description/>
  <cp:lastModifiedBy/>
  <cp:revision/>
  <dcterms:created xsi:type="dcterms:W3CDTF">2026-04-13T16:42:40Z</dcterms:created>
  <dcterms:modified xsi:type="dcterms:W3CDTF">2026-05-26T15:02:39Z</dcterms:modified>
  <cp:category/>
  <cp:contentStatus/>
</cp:coreProperties>
</file>