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M:\MF and TC\UNIAP\2026\"/>
    </mc:Choice>
  </mc:AlternateContent>
  <xr:revisionPtr revIDLastSave="0" documentId="13_ncr:1_{E56BD29F-6AAB-444F-8092-0B2698B5D401}" xr6:coauthVersionLast="47" xr6:coauthVersionMax="47" xr10:uidLastSave="{00000000-0000-0000-0000-000000000000}"/>
  <bookViews>
    <workbookView xWindow="28680" yWindow="-120" windowWidth="29040" windowHeight="16440" tabRatio="909" xr2:uid="{0C924647-B144-4170-A265-3AA792085526}"/>
  </bookViews>
  <sheets>
    <sheet name="Signature Page" sheetId="21" r:id="rId1"/>
    <sheet name="Rent Qual. Chart" sheetId="26" r:id="rId2"/>
    <sheet name="EligBasisLimits" sheetId="14" r:id="rId3"/>
    <sheet name="Breakdown" sheetId="15" r:id="rId4"/>
    <sheet name="Carryover" sheetId="16" r:id="rId5"/>
    <sheet name="Ties" sheetId="28" r:id="rId6"/>
    <sheet name="Percentage_Limits" sheetId="18" r:id="rId7"/>
    <sheet name="OPER INCOME" sheetId="19" r:id="rId8"/>
    <sheet name="NOI" sheetId="20" r:id="rId9"/>
  </sheets>
  <externalReferences>
    <externalReference r:id="rId10"/>
  </externalReferences>
  <definedNames>
    <definedName name="_ERR1">#REF!</definedName>
    <definedName name="a" localSheetId="3">Breakdown!$J$32:$J$34,Breakdown!$H$32:$H$34,Breakdown!$F$32:$F$34,Breakdown!$J$41:$J$52,Breakdown!$J$55:$J$64,Breakdown!$F$70:$F$78,Breakdown!$B$87:$F$93,Breakdown!$H$87:$H$93,Breakdown!$C$100:$G$100,Breakdown!$C$102:$D$102</definedName>
    <definedName name="a" localSheetId="4">Breakdown!$J$32:$J$34,Breakdown!$H$32:$H$34,Breakdown!$F$32:$F$34,Breakdown!$J$41:$J$52,Breakdown!$J$55:$J$64,Breakdown!$F$70:$F$78,Breakdown!$B$87:$F$93,Breakdown!$H$87:$H$93,Breakdown!$C$100:$G$100,Breakdown!$C$102:$D$102</definedName>
    <definedName name="a" localSheetId="8">Breakdown!$J$32:$J$34,Breakdown!$H$32:$H$34,Breakdown!$F$32:$F$34,Breakdown!$J$41:$J$52,Breakdown!$J$55:$J$64,Breakdown!$F$70:$F$78,Breakdown!$B$87:$F$93,Breakdown!$H$87:$H$93,Breakdown!$C$100:$G$100,Breakdown!$C$102:$D$102</definedName>
    <definedName name="a" localSheetId="7">Breakdown!$J$32:$J$34,Breakdown!$H$32:$H$34,Breakdown!$F$32:$F$34,Breakdown!$J$41:$J$52,Breakdown!$J$55:$J$64,Breakdown!$F$70:$F$78,Breakdown!$B$87:$F$93,Breakdown!$H$87:$H$93,Breakdown!$C$100:$G$100,Breakdown!$C$102:$D$102</definedName>
    <definedName name="a" localSheetId="6">Breakdown!$J$32:$J$34,Breakdown!$H$32:$H$34,Breakdown!$F$32:$F$34,Breakdown!$J$41:$J$52,Breakdown!$J$55:$J$64,Breakdown!$F$70:$F$78,Breakdown!$B$87:$F$93,Breakdown!$H$87:$H$93,Breakdown!$C$100:$G$100,Breakdown!$C$102:$D$102</definedName>
    <definedName name="a" localSheetId="0">[1]Breakdown!$J$30:$J$31,[1]Breakdown!$H$30:$H$31,[1]Breakdown!$F$30:$F$31,[1]Breakdown!$J$38:$J$47,[1]Breakdown!$J$50:$J$58,[1]Breakdown!$F$63:$F$72,[1]Breakdown!$B$81:$F$87,[1]Breakdown!$H$81:$H$87,[1]Breakdown!$C$94:$G$94,[1]Breakdown!$C$96:$D$96</definedName>
    <definedName name="a" localSheetId="5">Breakdown!$J$32:$J$34,Breakdown!$H$32:$H$34,Breakdown!$F$32:$F$34,Breakdown!$J$41:$J$52,Breakdown!$J$55:$J$64,Breakdown!$F$70:$F$78,Breakdown!$B$87:$F$93,Breakdown!$H$87:$H$93,Breakdown!$C$100:$G$100,Breakdown!$C$102:$D$102</definedName>
    <definedName name="a">#REF!,#REF!,#REF!,#REF!,#REF!,#REF!,#REF!,#REF!,#REF!,#REF!</definedName>
    <definedName name="ACREAGE">#REF!</definedName>
    <definedName name="AGENCY_DEBTSERV">#REF!</definedName>
    <definedName name="BR_1">#REF!</definedName>
    <definedName name="BR_10">#REF!</definedName>
    <definedName name="BR_11" localSheetId="3">#REF!</definedName>
    <definedName name="BR_11" localSheetId="4">#REF!</definedName>
    <definedName name="BR_11" localSheetId="8">#REF!</definedName>
    <definedName name="BR_11" localSheetId="7">#REF!</definedName>
    <definedName name="BR_11" localSheetId="6">#REF!</definedName>
    <definedName name="BR_11" localSheetId="0">#REF!</definedName>
    <definedName name="BR_11" localSheetId="5">#REF!</definedName>
    <definedName name="BR_11">#REF!</definedName>
    <definedName name="BR_12" localSheetId="3">#REF!</definedName>
    <definedName name="BR_12" localSheetId="4">#REF!</definedName>
    <definedName name="BR_12" localSheetId="8">#REF!</definedName>
    <definedName name="BR_12" localSheetId="7">#REF!</definedName>
    <definedName name="BR_12" localSheetId="6">#REF!</definedName>
    <definedName name="BR_12" localSheetId="0">#REF!</definedName>
    <definedName name="BR_12" localSheetId="5">#REF!</definedName>
    <definedName name="BR_12">#REF!</definedName>
    <definedName name="BR_13" localSheetId="3">#REF!</definedName>
    <definedName name="BR_13" localSheetId="4">#REF!</definedName>
    <definedName name="BR_13" localSheetId="8">#REF!</definedName>
    <definedName name="BR_13" localSheetId="7">#REF!</definedName>
    <definedName name="BR_13" localSheetId="6">#REF!</definedName>
    <definedName name="BR_13" localSheetId="0">#REF!</definedName>
    <definedName name="BR_13" localSheetId="5">#REF!</definedName>
    <definedName name="BR_13">#REF!</definedName>
    <definedName name="BR_14" localSheetId="3">#REF!</definedName>
    <definedName name="BR_14" localSheetId="4">#REF!</definedName>
    <definedName name="BR_14" localSheetId="8">#REF!</definedName>
    <definedName name="BR_14" localSheetId="7">#REF!</definedName>
    <definedName name="BR_14" localSheetId="6">#REF!</definedName>
    <definedName name="BR_14" localSheetId="0">#REF!</definedName>
    <definedName name="BR_14" localSheetId="5">#REF!</definedName>
    <definedName name="BR_14">#REF!</definedName>
    <definedName name="BR_15" localSheetId="3">#REF!</definedName>
    <definedName name="BR_15" localSheetId="4">#REF!</definedName>
    <definedName name="BR_15" localSheetId="8">#REF!</definedName>
    <definedName name="BR_15" localSheetId="7">#REF!</definedName>
    <definedName name="BR_15" localSheetId="6">#REF!</definedName>
    <definedName name="BR_15" localSheetId="0">#REF!</definedName>
    <definedName name="BR_15" localSheetId="5">#REF!</definedName>
    <definedName name="BR_15">#REF!</definedName>
    <definedName name="BR_16" localSheetId="3">#REF!</definedName>
    <definedName name="BR_16" localSheetId="4">#REF!</definedName>
    <definedName name="BR_16" localSheetId="8">#REF!</definedName>
    <definedName name="BR_16" localSheetId="7">#REF!</definedName>
    <definedName name="BR_16" localSheetId="6">#REF!</definedName>
    <definedName name="BR_16" localSheetId="0">#REF!</definedName>
    <definedName name="BR_16" localSheetId="5">#REF!</definedName>
    <definedName name="BR_16">#REF!</definedName>
    <definedName name="BR_17" localSheetId="3">#REF!</definedName>
    <definedName name="BR_17" localSheetId="4">#REF!</definedName>
    <definedName name="BR_17" localSheetId="8">#REF!</definedName>
    <definedName name="BR_17" localSheetId="7">#REF!</definedName>
    <definedName name="BR_17" localSheetId="6">#REF!</definedName>
    <definedName name="BR_17" localSheetId="0">#REF!</definedName>
    <definedName name="BR_17" localSheetId="5">#REF!</definedName>
    <definedName name="BR_17">#REF!</definedName>
    <definedName name="BR_18" localSheetId="3">#REF!</definedName>
    <definedName name="BR_18" localSheetId="4">#REF!</definedName>
    <definedName name="BR_18" localSheetId="8">#REF!</definedName>
    <definedName name="BR_18" localSheetId="7">#REF!</definedName>
    <definedName name="BR_18" localSheetId="6">#REF!</definedName>
    <definedName name="BR_18" localSheetId="0">#REF!</definedName>
    <definedName name="BR_18" localSheetId="5">#REF!</definedName>
    <definedName name="BR_18">#REF!</definedName>
    <definedName name="BR_19" localSheetId="3">#REF!</definedName>
    <definedName name="BR_19" localSheetId="4">#REF!</definedName>
    <definedName name="BR_19" localSheetId="8">#REF!</definedName>
    <definedName name="BR_19" localSheetId="7">#REF!</definedName>
    <definedName name="BR_19" localSheetId="6">#REF!</definedName>
    <definedName name="BR_19" localSheetId="0">#REF!</definedName>
    <definedName name="BR_19" localSheetId="5">#REF!</definedName>
    <definedName name="BR_19">#REF!</definedName>
    <definedName name="BR_2">#REF!</definedName>
    <definedName name="BR_3">#REF!</definedName>
    <definedName name="BR_4">#REF!</definedName>
    <definedName name="BR_5">#REF!</definedName>
    <definedName name="BR_6">#REF!</definedName>
    <definedName name="BR_7">#REF!</definedName>
    <definedName name="BR_8">#REF!</definedName>
    <definedName name="BR_9">#REF!</definedName>
    <definedName name="CARRY_PERC">#REF!</definedName>
    <definedName name="CASHFLOW" localSheetId="3">#REF!</definedName>
    <definedName name="CASHFLOW" localSheetId="4">#REF!</definedName>
    <definedName name="CASHFLOW" localSheetId="8">#REF!</definedName>
    <definedName name="CASHFLOW" localSheetId="7">#REF!</definedName>
    <definedName name="CASHFLOW" localSheetId="6">#REF!</definedName>
    <definedName name="CASHFLOW" localSheetId="0">#REF!</definedName>
    <definedName name="CASHFLOW" localSheetId="5">#REF!</definedName>
    <definedName name="CASHFLOW">#REF!</definedName>
    <definedName name="CLOSING">#REF!</definedName>
    <definedName name="CNTRCTFE">#REF!</definedName>
    <definedName name="COMMIT">#REF!</definedName>
    <definedName name="CONSTERM">#REF!</definedName>
    <definedName name="CONSTR" localSheetId="3">#REF!</definedName>
    <definedName name="CONSTR" localSheetId="4">#REF!</definedName>
    <definedName name="CONSTR" localSheetId="8">#REF!</definedName>
    <definedName name="CONSTR" localSheetId="7">#REF!</definedName>
    <definedName name="CONSTR" localSheetId="6">#REF!</definedName>
    <definedName name="CONSTR" localSheetId="0">#REF!</definedName>
    <definedName name="CONSTR" localSheetId="5">#REF!</definedName>
    <definedName name="CONSTR">#REF!</definedName>
    <definedName name="COUNTY">#REF!</definedName>
    <definedName name="DATE_PRP">#REF!</definedName>
    <definedName name="DEBT_OTH">#REF!</definedName>
    <definedName name="DEV_NAME">#REF!</definedName>
    <definedName name="DEV_STREET">#REF!</definedName>
    <definedName name="DEVELOPMENT">#REF!</definedName>
    <definedName name="DEVFEE" localSheetId="3">#REF!</definedName>
    <definedName name="DEVFEE" localSheetId="4">#REF!</definedName>
    <definedName name="DEVFEE" localSheetId="8">#REF!</definedName>
    <definedName name="DEVFEE" localSheetId="7">#REF!</definedName>
    <definedName name="DEVFEE" localSheetId="6">#REF!</definedName>
    <definedName name="DEVFEE" localSheetId="0">#REF!</definedName>
    <definedName name="DEVFEE" localSheetId="5">#REF!</definedName>
    <definedName name="DEVFEE">#REF!</definedName>
    <definedName name="DEVFEE_PERC" localSheetId="3">#REF!</definedName>
    <definedName name="DEVFEE_PERC" localSheetId="4">#REF!</definedName>
    <definedName name="DEVFEE_PERC" localSheetId="8">#REF!</definedName>
    <definedName name="DEVFEE_PERC" localSheetId="7">#REF!</definedName>
    <definedName name="DEVFEE_PERC" localSheetId="6">#REF!</definedName>
    <definedName name="DEVFEE_PERC" localSheetId="0">#REF!</definedName>
    <definedName name="DEVFEE_PERC" localSheetId="5">#REF!</definedName>
    <definedName name="DEVFEE_PERC">#REF!</definedName>
    <definedName name="DSR" localSheetId="3">#REF!</definedName>
    <definedName name="DSR" localSheetId="4">#REF!</definedName>
    <definedName name="DSR" localSheetId="8">#REF!</definedName>
    <definedName name="DSR" localSheetId="7">#REF!</definedName>
    <definedName name="DSR" localSheetId="6">#REF!</definedName>
    <definedName name="DSR" localSheetId="0">#REF!</definedName>
    <definedName name="DSR" localSheetId="5">#REF!</definedName>
    <definedName name="DSR">#REF!</definedName>
    <definedName name="DSR_SOLV" localSheetId="3">#REF!</definedName>
    <definedName name="DSR_SOLV" localSheetId="4">#REF!</definedName>
    <definedName name="DSR_SOLV" localSheetId="8">#REF!</definedName>
    <definedName name="DSR_SOLV" localSheetId="7">#REF!</definedName>
    <definedName name="DSR_SOLV" localSheetId="6">#REF!</definedName>
    <definedName name="DSR_SOLV" localSheetId="0">#REF!</definedName>
    <definedName name="DSR_SOLV" localSheetId="5">#REF!</definedName>
    <definedName name="DSR_SOLV">#REF!</definedName>
    <definedName name="DU_1">#REF!</definedName>
    <definedName name="DU_10">#REF!</definedName>
    <definedName name="DU_11" localSheetId="3">#REF!</definedName>
    <definedName name="DU_11" localSheetId="4">#REF!</definedName>
    <definedName name="DU_11" localSheetId="8">#REF!</definedName>
    <definedName name="DU_11" localSheetId="7">#REF!</definedName>
    <definedName name="DU_11" localSheetId="6">#REF!</definedName>
    <definedName name="DU_11" localSheetId="0">#REF!</definedName>
    <definedName name="DU_11" localSheetId="5">#REF!</definedName>
    <definedName name="DU_11">#REF!</definedName>
    <definedName name="DU_12" localSheetId="3">#REF!</definedName>
    <definedName name="DU_12" localSheetId="4">#REF!</definedName>
    <definedName name="DU_12" localSheetId="8">#REF!</definedName>
    <definedName name="DU_12" localSheetId="7">#REF!</definedName>
    <definedName name="DU_12" localSheetId="6">#REF!</definedName>
    <definedName name="DU_12" localSheetId="0">#REF!</definedName>
    <definedName name="DU_12" localSheetId="5">#REF!</definedName>
    <definedName name="DU_12">#REF!</definedName>
    <definedName name="DU_13" localSheetId="3">#REF!</definedName>
    <definedName name="DU_13" localSheetId="4">#REF!</definedName>
    <definedName name="DU_13" localSheetId="8">#REF!</definedName>
    <definedName name="DU_13" localSheetId="7">#REF!</definedName>
    <definedName name="DU_13" localSheetId="6">#REF!</definedName>
    <definedName name="DU_13" localSheetId="0">#REF!</definedName>
    <definedName name="DU_13" localSheetId="5">#REF!</definedName>
    <definedName name="DU_13">#REF!</definedName>
    <definedName name="DU_14" localSheetId="3">#REF!</definedName>
    <definedName name="DU_14" localSheetId="4">#REF!</definedName>
    <definedName name="DU_14" localSheetId="8">#REF!</definedName>
    <definedName name="DU_14" localSheetId="7">#REF!</definedName>
    <definedName name="DU_14" localSheetId="6">#REF!</definedName>
    <definedName name="DU_14" localSheetId="0">#REF!</definedName>
    <definedName name="DU_14" localSheetId="5">#REF!</definedName>
    <definedName name="DU_14">#REF!</definedName>
    <definedName name="DU_15" localSheetId="3">#REF!</definedName>
    <definedName name="DU_15" localSheetId="4">#REF!</definedName>
    <definedName name="DU_15" localSheetId="8">#REF!</definedName>
    <definedName name="DU_15" localSheetId="7">#REF!</definedName>
    <definedName name="DU_15" localSheetId="6">#REF!</definedName>
    <definedName name="DU_15" localSheetId="0">#REF!</definedName>
    <definedName name="DU_15" localSheetId="5">#REF!</definedName>
    <definedName name="DU_15">#REF!</definedName>
    <definedName name="DU_16" localSheetId="3">#REF!</definedName>
    <definedName name="DU_16" localSheetId="4">#REF!</definedName>
    <definedName name="DU_16" localSheetId="8">#REF!</definedName>
    <definedName name="DU_16" localSheetId="7">#REF!</definedName>
    <definedName name="DU_16" localSheetId="6">#REF!</definedName>
    <definedName name="DU_16" localSheetId="0">#REF!</definedName>
    <definedName name="DU_16" localSheetId="5">#REF!</definedName>
    <definedName name="DU_16">#REF!</definedName>
    <definedName name="DU_17" localSheetId="3">#REF!</definedName>
    <definedName name="DU_17" localSheetId="4">#REF!</definedName>
    <definedName name="DU_17" localSheetId="8">#REF!</definedName>
    <definedName name="DU_17" localSheetId="7">#REF!</definedName>
    <definedName name="DU_17" localSheetId="6">#REF!</definedName>
    <definedName name="DU_17" localSheetId="0">#REF!</definedName>
    <definedName name="DU_17" localSheetId="5">#REF!</definedName>
    <definedName name="DU_17">#REF!</definedName>
    <definedName name="DU_18" localSheetId="3">#REF!</definedName>
    <definedName name="DU_18" localSheetId="4">#REF!</definedName>
    <definedName name="DU_18" localSheetId="8">#REF!</definedName>
    <definedName name="DU_18" localSheetId="7">#REF!</definedName>
    <definedName name="DU_18" localSheetId="6">#REF!</definedName>
    <definedName name="DU_18" localSheetId="0">#REF!</definedName>
    <definedName name="DU_18" localSheetId="5">#REF!</definedName>
    <definedName name="DU_18">#REF!</definedName>
    <definedName name="DU_19" localSheetId="3">#REF!</definedName>
    <definedName name="DU_19" localSheetId="4">#REF!</definedName>
    <definedName name="DU_19" localSheetId="8">#REF!</definedName>
    <definedName name="DU_19" localSheetId="7">#REF!</definedName>
    <definedName name="DU_19" localSheetId="6">#REF!</definedName>
    <definedName name="DU_19" localSheetId="0">#REF!</definedName>
    <definedName name="DU_19" localSheetId="5">#REF!</definedName>
    <definedName name="DU_19">#REF!</definedName>
    <definedName name="DU_2">#REF!</definedName>
    <definedName name="DU_20" localSheetId="3">#REF!</definedName>
    <definedName name="DU_20" localSheetId="4">#REF!</definedName>
    <definedName name="DU_20" localSheetId="8">#REF!</definedName>
    <definedName name="DU_20" localSheetId="7">#REF!</definedName>
    <definedName name="DU_20" localSheetId="6">#REF!</definedName>
    <definedName name="DU_20" localSheetId="0">#REF!</definedName>
    <definedName name="DU_20" localSheetId="5">#REF!</definedName>
    <definedName name="DU_20">#REF!</definedName>
    <definedName name="DU_3">#REF!</definedName>
    <definedName name="DU_4">#REF!</definedName>
    <definedName name="DU_5">#REF!</definedName>
    <definedName name="DU_6">#REF!</definedName>
    <definedName name="DU_7">#REF!</definedName>
    <definedName name="DU_8">#REF!</definedName>
    <definedName name="DU_9">#REF!</definedName>
    <definedName name="DWELUNIT">#REF!</definedName>
    <definedName name="F10A" localSheetId="3">#REF!</definedName>
    <definedName name="F10A" localSheetId="4">#REF!</definedName>
    <definedName name="F10A" localSheetId="8">#REF!</definedName>
    <definedName name="F10A" localSheetId="7">#REF!</definedName>
    <definedName name="F10A" localSheetId="6">#REF!</definedName>
    <definedName name="F10A" localSheetId="0">#REF!</definedName>
    <definedName name="F10A" localSheetId="5">#REF!</definedName>
    <definedName name="F10A">#REF!</definedName>
    <definedName name="F10B" localSheetId="3">#REF!</definedName>
    <definedName name="F10B" localSheetId="4">#REF!</definedName>
    <definedName name="F10B" localSheetId="8">#REF!</definedName>
    <definedName name="F10B" localSheetId="7">#REF!</definedName>
    <definedName name="F10B" localSheetId="6">#REF!</definedName>
    <definedName name="F10B" localSheetId="0">#REF!</definedName>
    <definedName name="F10B" localSheetId="5">#REF!</definedName>
    <definedName name="F10B">#REF!</definedName>
    <definedName name="F10C" localSheetId="3">#REF!</definedName>
    <definedName name="F10C" localSheetId="4">#REF!</definedName>
    <definedName name="F10C" localSheetId="8">#REF!</definedName>
    <definedName name="F10C" localSheetId="7">#REF!</definedName>
    <definedName name="F10C" localSheetId="6">#REF!</definedName>
    <definedName name="F10C" localSheetId="0">#REF!</definedName>
    <definedName name="F10C" localSheetId="5">#REF!</definedName>
    <definedName name="F10C">#REF!</definedName>
    <definedName name="F10D" localSheetId="3">#REF!</definedName>
    <definedName name="F10D" localSheetId="4">#REF!</definedName>
    <definedName name="F10D" localSheetId="8">#REF!</definedName>
    <definedName name="F10D" localSheetId="7">#REF!</definedName>
    <definedName name="F10D" localSheetId="6">#REF!</definedName>
    <definedName name="F10D" localSheetId="0">#REF!</definedName>
    <definedName name="F10D" localSheetId="5">#REF!</definedName>
    <definedName name="F10D">#REF!</definedName>
    <definedName name="F10E" localSheetId="3">#REF!</definedName>
    <definedName name="F10E" localSheetId="4">#REF!</definedName>
    <definedName name="F10E" localSheetId="8">#REF!</definedName>
    <definedName name="F10E" localSheetId="7">#REF!</definedName>
    <definedName name="F10E" localSheetId="6">#REF!</definedName>
    <definedName name="F10E" localSheetId="0">#REF!</definedName>
    <definedName name="F10E" localSheetId="5">#REF!</definedName>
    <definedName name="F10E">#REF!</definedName>
    <definedName name="FEDERAL_LOW_INCOME_HOUSING_TAX_CREDITS">NOI!$A$1:$X$57</definedName>
    <definedName name="FINANCE1">#REF!</definedName>
    <definedName name="FINANCE2">#REF!</definedName>
    <definedName name="FINANCE3">#REF!</definedName>
    <definedName name="form10E">#REF!</definedName>
    <definedName name="form10F">#REF!</definedName>
    <definedName name="Form10G">#REF!</definedName>
    <definedName name="FUNDA_AMT">#REF!</definedName>
    <definedName name="FUNDA_DESC">#REF!</definedName>
    <definedName name="FUNDA_FLAG">#REF!</definedName>
    <definedName name="FUNDB_AMT">#REF!</definedName>
    <definedName name="FUNDB_DESC">#REF!</definedName>
    <definedName name="FUNDB_FLAG">#REF!</definedName>
    <definedName name="FUNDC_AMT">#REF!</definedName>
    <definedName name="FUNDC_DESC">#REF!</definedName>
    <definedName name="FUNDC_FLAG">#REF!</definedName>
    <definedName name="FUNDD_AMT">#REF!</definedName>
    <definedName name="FUNDD_DESC">#REF!</definedName>
    <definedName name="FUNDD_FLAG">#REF!</definedName>
    <definedName name="FUNDE_AMT">#REF!</definedName>
    <definedName name="FUNDE_DESC">#REF!</definedName>
    <definedName name="FUNDE_FLAG">#REF!</definedName>
    <definedName name="FUNDF_AMT">#REF!</definedName>
    <definedName name="FUNDF_DESC" localSheetId="3">#REF!</definedName>
    <definedName name="FUNDF_DESC" localSheetId="4">#REF!</definedName>
    <definedName name="FUNDF_DESC" localSheetId="8">#REF!</definedName>
    <definedName name="FUNDF_DESC" localSheetId="7">#REF!</definedName>
    <definedName name="FUNDF_DESC" localSheetId="6">#REF!</definedName>
    <definedName name="FUNDF_DESC" localSheetId="0">#REF!</definedName>
    <definedName name="FUNDF_DESC" localSheetId="5">#REF!</definedName>
    <definedName name="FUNDF_DESC">#REF!</definedName>
    <definedName name="FUNDF_FLAG">#REF!</definedName>
    <definedName name="FUNDG_AMT" localSheetId="3">#REF!</definedName>
    <definedName name="FUNDG_AMT" localSheetId="4">#REF!</definedName>
    <definedName name="FUNDG_AMT" localSheetId="8">#REF!</definedName>
    <definedName name="FUNDG_AMT" localSheetId="7">#REF!</definedName>
    <definedName name="FUNDG_AMT" localSheetId="6">#REF!</definedName>
    <definedName name="FUNDG_AMT" localSheetId="0">#REF!</definedName>
    <definedName name="FUNDG_AMT" localSheetId="5">#REF!</definedName>
    <definedName name="FUNDG_AMT">#REF!</definedName>
    <definedName name="FUNDG_DESC" localSheetId="3">#REF!</definedName>
    <definedName name="FUNDG_DESC" localSheetId="4">#REF!</definedName>
    <definedName name="FUNDG_DESC" localSheetId="8">#REF!</definedName>
    <definedName name="FUNDG_DESC" localSheetId="7">#REF!</definedName>
    <definedName name="FUNDG_DESC" localSheetId="6">#REF!</definedName>
    <definedName name="FUNDG_DESC" localSheetId="0">#REF!</definedName>
    <definedName name="FUNDG_DESC" localSheetId="5">#REF!</definedName>
    <definedName name="FUNDG_DESC">#REF!</definedName>
    <definedName name="FUNDG_FLAG" localSheetId="3">#REF!</definedName>
    <definedName name="FUNDG_FLAG" localSheetId="4">#REF!</definedName>
    <definedName name="FUNDG_FLAG" localSheetId="8">#REF!</definedName>
    <definedName name="FUNDG_FLAG" localSheetId="7">#REF!</definedName>
    <definedName name="FUNDG_FLAG" localSheetId="6">#REF!</definedName>
    <definedName name="FUNDG_FLAG" localSheetId="0">#REF!</definedName>
    <definedName name="FUNDG_FLAG" localSheetId="5">#REF!</definedName>
    <definedName name="FUNDG_FLAG">#REF!</definedName>
    <definedName name="FUNDH_AMT" localSheetId="3">#REF!</definedName>
    <definedName name="FUNDH_AMT" localSheetId="4">#REF!</definedName>
    <definedName name="FUNDH_AMT" localSheetId="8">#REF!</definedName>
    <definedName name="FUNDH_AMT" localSheetId="7">#REF!</definedName>
    <definedName name="FUNDH_AMT" localSheetId="6">#REF!</definedName>
    <definedName name="FUNDH_AMT" localSheetId="0">#REF!</definedName>
    <definedName name="FUNDH_AMT" localSheetId="5">#REF!</definedName>
    <definedName name="FUNDH_AMT">#REF!</definedName>
    <definedName name="FUNDH_DESC" localSheetId="3">#REF!</definedName>
    <definedName name="FUNDH_DESC" localSheetId="4">#REF!</definedName>
    <definedName name="FUNDH_DESC" localSheetId="8">#REF!</definedName>
    <definedName name="FUNDH_DESC" localSheetId="7">#REF!</definedName>
    <definedName name="FUNDH_DESC" localSheetId="6">#REF!</definedName>
    <definedName name="FUNDH_DESC" localSheetId="0">#REF!</definedName>
    <definedName name="FUNDH_DESC" localSheetId="5">#REF!</definedName>
    <definedName name="FUNDH_DESC">#REF!</definedName>
    <definedName name="FUNDH_FLAG" localSheetId="3">#REF!</definedName>
    <definedName name="FUNDH_FLAG" localSheetId="4">#REF!</definedName>
    <definedName name="FUNDH_FLAG" localSheetId="8">#REF!</definedName>
    <definedName name="FUNDH_FLAG" localSheetId="7">#REF!</definedName>
    <definedName name="FUNDH_FLAG" localSheetId="6">#REF!</definedName>
    <definedName name="FUNDH_FLAG" localSheetId="0">#REF!</definedName>
    <definedName name="FUNDH_FLAG" localSheetId="5">#REF!</definedName>
    <definedName name="FUNDH_FLAG">#REF!</definedName>
    <definedName name="FUNDS_ESCROWED">#REF!</definedName>
    <definedName name="GROSHELT">#REF!</definedName>
    <definedName name="GROSRENT">#REF!</definedName>
    <definedName name="HMFA">#REF!</definedName>
    <definedName name="INDUCE">#REF!</definedName>
    <definedName name="inputEligBasisLimits" localSheetId="3">EligBasisLimits!$C$4:$E$4,EligBasisLimits!$C$5:$D$6,EligBasisLimits!$C$26:$C$31,EligBasisLimits!#REF!,EligBasisLimits!$H$28:$H$33,EligBasisLimits!$C$40:$C$45</definedName>
    <definedName name="inputEligBasisLimits" localSheetId="4">EligBasisLimits!$C$4:$E$4,EligBasisLimits!$C$5:$D$6,EligBasisLimits!$C$26:$C$31,EligBasisLimits!#REF!,EligBasisLimits!$H$28:$H$33,EligBasisLimits!$C$40:$C$45</definedName>
    <definedName name="inputEligBasisLimits" localSheetId="8">EligBasisLimits!$C$4:$E$4,EligBasisLimits!$C$5:$D$6,EligBasisLimits!$C$26:$C$31,EligBasisLimits!#REF!,EligBasisLimits!$H$28:$H$33,EligBasisLimits!$C$40:$C$45</definedName>
    <definedName name="inputEligBasisLimits" localSheetId="7">EligBasisLimits!$C$4:$E$4,EligBasisLimits!$C$5:$D$6,EligBasisLimits!$C$26:$C$31,EligBasisLimits!#REF!,EligBasisLimits!$H$28:$H$33,EligBasisLimits!$C$40:$C$45</definedName>
    <definedName name="inputEligBasisLimits" localSheetId="6">EligBasisLimits!$C$4:$E$4,EligBasisLimits!$C$5:$D$6,EligBasisLimits!$C$26:$C$31,EligBasisLimits!#REF!,EligBasisLimits!$H$28:$H$33,EligBasisLimits!$C$40:$C$45</definedName>
    <definedName name="inputEligBasisLimits" localSheetId="0">[1]EligBasisLimits!$C$7:$E$7,[1]EligBasisLimits!$C$8:$D$9,[1]EligBasisLimits!$C$27:$C$32,[1]EligBasisLimits!$H$27:$H$32,[1]EligBasisLimits!$H$41:$H$46,[1]EligBasisLimits!$C$41:$C$46</definedName>
    <definedName name="inputEligBasisLimits" localSheetId="5">EligBasisLimits!$C$4:$E$4,EligBasisLimits!$C$5:$D$6,EligBasisLimits!$C$26:$C$31,EligBasisLimits!#REF!,EligBasisLimits!$H$28:$H$33,EligBasisLimits!$C$40:$C$45</definedName>
    <definedName name="inputEligBasisLimits">#REF!,#REF!,#REF!,#REF!,#REF!,#REF!</definedName>
    <definedName name="inputTies" localSheetId="3">Breakdown!$C$13,Breakdown!$C$15,Breakdown!$C$17,Breakdown!$C$19,Breakdown!$C$22,Breakdown!$C$24,Breakdown!$C$46:$C$53</definedName>
    <definedName name="inputTies" localSheetId="4">#REF!,#REF!,#REF!,#REF!,#REF!,#REF!,#REF!</definedName>
    <definedName name="inputTies" localSheetId="8">#REF!,#REF!,#REF!,#REF!,#REF!,#REF!,#REF!</definedName>
    <definedName name="inputTies" localSheetId="7">#REF!,#REF!,#REF!,#REF!,#REF!,#REF!,#REF!</definedName>
    <definedName name="inputTies" localSheetId="6">#REF!,#REF!,#REF!,#REF!,#REF!,#REF!,#REF!</definedName>
    <definedName name="inputTies" localSheetId="0">[1]Ties!$C$13,[1]Ties!$C$15,[1]Ties!$C$17,[1]Ties!$C$19,[1]Ties!$C$21,[1]Ties!$C$23,[1]Ties!$C$43:$C$48</definedName>
    <definedName name="inputTies" localSheetId="5">Ties!$C$28,Ties!$C$30,Ties!$C$32,Ties!$C$34,Ties!#REF!,Ties!$H$27,Ties!$C$43:$C$48</definedName>
    <definedName name="inputTies">#REF!,#REF!,#REF!,#REF!,#REF!,#REF!,#REF!</definedName>
    <definedName name="INSUR_EX">#REF!</definedName>
    <definedName name="LOW_INC_PERC">#REF!</definedName>
    <definedName name="MANAGE_FEE_PERC">#REF!</definedName>
    <definedName name="MAX_DEV_FEE">#REF!</definedName>
    <definedName name="MGMT_RVW">#REF!</definedName>
    <definedName name="MIP" localSheetId="3">#REF!</definedName>
    <definedName name="MIP" localSheetId="4">#REF!</definedName>
    <definedName name="MIP" localSheetId="8">#REF!</definedName>
    <definedName name="MIP" localSheetId="7">#REF!</definedName>
    <definedName name="MIP" localSheetId="6">#REF!</definedName>
    <definedName name="MIP" localSheetId="0">#REF!</definedName>
    <definedName name="MIP" localSheetId="5">#REF!</definedName>
    <definedName name="MIP">#REF!</definedName>
    <definedName name="MORTG_INTEREST">#REF!</definedName>
    <definedName name="MORTG_RATE">#REF!</definedName>
    <definedName name="MORTG_TERM">#REF!</definedName>
    <definedName name="MORTG1_2">#REF!</definedName>
    <definedName name="MORTGAGE" localSheetId="3">#REF!</definedName>
    <definedName name="MORTGAGE" localSheetId="4">#REF!</definedName>
    <definedName name="MORTGAGE" localSheetId="8">#REF!</definedName>
    <definedName name="MORTGAGE" localSheetId="7">#REF!</definedName>
    <definedName name="MORTGAGE" localSheetId="6">#REF!</definedName>
    <definedName name="MORTGAGE" localSheetId="0">#REF!</definedName>
    <definedName name="MORTGAGE" localSheetId="5">#REF!</definedName>
    <definedName name="MORTGAGE">#REF!</definedName>
    <definedName name="mos._______on" localSheetId="3">#REF!</definedName>
    <definedName name="mos._______on" localSheetId="4">#REF!</definedName>
    <definedName name="mos._______on" localSheetId="8">#REF!</definedName>
    <definedName name="mos._______on" localSheetId="7">#REF!</definedName>
    <definedName name="mos._______on" localSheetId="6">#REF!</definedName>
    <definedName name="mos._______on" localSheetId="0">#REF!</definedName>
    <definedName name="mos._______on" localSheetId="5">#REF!</definedName>
    <definedName name="mos._______on">#REF!</definedName>
    <definedName name="MRTGandFEE_AMT">#REF!</definedName>
    <definedName name="MRTGandFEE_PERC">#REF!</definedName>
    <definedName name="MUNICIP">#REF!</definedName>
    <definedName name="NET_APT_RENTS">#REF!</definedName>
    <definedName name="NET_INCOME">#REF!</definedName>
    <definedName name="NET_OPERATING">#REF!</definedName>
    <definedName name="NET_OTHR_RENTAL">#REF!</definedName>
    <definedName name="NETRNTAR">#REF!</definedName>
    <definedName name="PAYMNTS_PERYEAR">#REF!</definedName>
    <definedName name="PREPARER">#REF!</definedName>
    <definedName name="_xlnm.Print_Area" localSheetId="3">Breakdown!$A$1:$O$107</definedName>
    <definedName name="_xlnm.Print_Area" localSheetId="4">Carryover!$A$1:$K$88</definedName>
    <definedName name="_xlnm.Print_Area" localSheetId="2">EligBasisLimits!$A$1:$I$36</definedName>
    <definedName name="_xlnm.Print_Area" localSheetId="8">NOI!$A$1:$X$57</definedName>
    <definedName name="_xlnm.Print_Area" localSheetId="7">'OPER INCOME'!$A$1:$X$58</definedName>
    <definedName name="_xlnm.Print_Area" localSheetId="6">Percentage_Limits!$A$1:$K$57</definedName>
    <definedName name="_xlnm.Print_Area" localSheetId="1">'Rent Qual. Chart'!$A$1:$M$59</definedName>
    <definedName name="_xlnm.Print_Area" localSheetId="5">Ties!$A$1:$J$56</definedName>
    <definedName name="rangeBreakdown" localSheetId="3">Breakdown!$A$1:$N$106</definedName>
    <definedName name="rangeBreakdown">Breakdown!$A$1:$N$106</definedName>
    <definedName name="rangeCarryOver" localSheetId="4">Carryover!$A$1:$I$87</definedName>
    <definedName name="rangeCarryOver">Carryover!$A$1:$I$87</definedName>
    <definedName name="rangeEligBasisLimits">EligBasisLimits!$A$1:$K$39</definedName>
    <definedName name="rangeMFbreakdown">#REF!,#REF!</definedName>
    <definedName name="rangeNOI">NOI!$A$1:$X$57</definedName>
    <definedName name="rangeOperInc" localSheetId="7">'OPER INCOME'!$A$1:$X$58</definedName>
    <definedName name="rangeOperInc">'OPER INCOME'!$A$1:$X$58</definedName>
    <definedName name="rangePercentLimits" localSheetId="6">Percentage_Limits!$A$1:$N$55</definedName>
    <definedName name="rangePercentLimits">Percentage_Limits!$A$1:$N$55</definedName>
    <definedName name="rangeRQC">'Rent Qual. Chart'!$B$1:$L$59</definedName>
    <definedName name="rangeSigPage">'Signature Page'!$A$1:$L$56</definedName>
    <definedName name="rangeTies" localSheetId="5">Ties!$A$1:$J$56</definedName>
    <definedName name="rangeTies">#REF!</definedName>
    <definedName name="RE_TAX_PERC">#REF!</definedName>
    <definedName name="RE_TAXAB">#REF!</definedName>
    <definedName name="RENT_UP">#REF!</definedName>
    <definedName name="RETURN_ONEQ_AMT">#REF!</definedName>
    <definedName name="RETURN_ONEQUITY">#REF!</definedName>
    <definedName name="REVIEWBY">#REF!</definedName>
    <definedName name="RR_PERC">#REF!</definedName>
    <definedName name="S_U" localSheetId="3">#REF!</definedName>
    <definedName name="S_U" localSheetId="4">#REF!</definedName>
    <definedName name="S_U" localSheetId="8">#REF!</definedName>
    <definedName name="S_U" localSheetId="7">#REF!</definedName>
    <definedName name="S_U" localSheetId="6">#REF!</definedName>
    <definedName name="S_U" localSheetId="0">#REF!</definedName>
    <definedName name="S_U" localSheetId="5">#REF!</definedName>
    <definedName name="S_U">#REF!</definedName>
    <definedName name="SandU">#REF!</definedName>
    <definedName name="SCHEDULE_10_B___EST._DEVELOPMENT_COSTS_AND_CAPITAL_REQUIREMENTS">#REF!</definedName>
    <definedName name="SOLV1" localSheetId="3">#REF!</definedName>
    <definedName name="SOLV1" localSheetId="4">#REF!</definedName>
    <definedName name="SOLV1" localSheetId="8">#REF!</definedName>
    <definedName name="SOLV1" localSheetId="7">#REF!</definedName>
    <definedName name="SOLV1" localSheetId="6">#REF!</definedName>
    <definedName name="SOLV1" localSheetId="0">#REF!</definedName>
    <definedName name="SOLV1" localSheetId="5">#REF!</definedName>
    <definedName name="SOLV1">#REF!</definedName>
    <definedName name="SOLV2" localSheetId="3">#REF!</definedName>
    <definedName name="SOLV2" localSheetId="4">#REF!</definedName>
    <definedName name="SOLV2" localSheetId="8">#REF!</definedName>
    <definedName name="SOLV2" localSheetId="7">#REF!</definedName>
    <definedName name="SOLV2" localSheetId="6">#REF!</definedName>
    <definedName name="SOLV2" localSheetId="0">#REF!</definedName>
    <definedName name="SOLV2" localSheetId="5">#REF!</definedName>
    <definedName name="SOLV2">#REF!</definedName>
    <definedName name="SPONSOR">#REF!</definedName>
    <definedName name="SPONSOR_EQUITY">#REF!</definedName>
    <definedName name="SQFT">#REF!</definedName>
    <definedName name="SQFT_ACR">#REF!</definedName>
    <definedName name="TOT_ADM">#REF!</definedName>
    <definedName name="TOT_EMPL">#REF!</definedName>
    <definedName name="TOT_EXP">#REF!</definedName>
    <definedName name="TOT_EXPENSES">#REF!</definedName>
    <definedName name="TOT_FUNDYES">#REF!</definedName>
    <definedName name="TOT_M_R">#REF!</definedName>
    <definedName name="TOT_MCTR">#REF!</definedName>
    <definedName name="TOT_RENT">#REF!</definedName>
    <definedName name="TOT_REVENUES">#REF!</definedName>
    <definedName name="TOT_UTIL">#REF!</definedName>
    <definedName name="TOT_WAGE">#REF!</definedName>
    <definedName name="TOTAL_DEBT_SERV">#REF!</definedName>
    <definedName name="TOTAL_RENT_INC">#REF!</definedName>
    <definedName name="TOTPRJ">#REF!</definedName>
    <definedName name="VACANCY">#REF!</definedName>
    <definedName name="VACANCY_PERC">#REF!</definedName>
    <definedName name="WKS_MORTGAGE">#REF!</definedName>
  </definedNames>
  <calcPr calcId="191029"/>
  <customWorkbookViews>
    <customWorkbookView name="aauerbach - Personal View" guid="{720EBBAA-29A7-494C-BF67-EED4899B3400}" mergeInterval="0" personalView="1" maximized="1" windowWidth="796" windowHeight="385" activeSheetId="3"/>
    <customWorkbookView name="bharding - Personal View" guid="{106E1BFB-744D-4663-B74B-CA29F8E427E7}" mergeInterval="0" personalView="1" maximized="1" windowWidth="796" windowHeight="464" activeSheetId="2"/>
    <customWorkbookView name="lbecerra - Personal View" guid="{1B3A3623-A71C-44E5-8CF7-5E34A4F84CE2}" mergeInterval="0" personalView="1" maximized="1" windowWidth="1020" windowHeight="568"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18" l="1"/>
  <c r="F66" i="15"/>
  <c r="L33" i="15"/>
  <c r="D26" i="14"/>
  <c r="D27" i="14" s="1"/>
  <c r="E27" i="14" s="1"/>
  <c r="K44" i="18"/>
  <c r="G14" i="16"/>
  <c r="L14" i="15"/>
  <c r="F55" i="18"/>
  <c r="I25" i="14"/>
  <c r="I23" i="14"/>
  <c r="L105" i="15"/>
  <c r="L104" i="15"/>
  <c r="C32" i="14"/>
  <c r="F25" i="18"/>
  <c r="E25" i="18" s="1"/>
  <c r="H33" i="28"/>
  <c r="E33" i="16"/>
  <c r="G33" i="16"/>
  <c r="H19" i="15"/>
  <c r="H66" i="15" s="1"/>
  <c r="H80" i="15" s="1"/>
  <c r="F28" i="18"/>
  <c r="E28" i="18" s="1"/>
  <c r="F26" i="18"/>
  <c r="F22" i="18"/>
  <c r="F21" i="18"/>
  <c r="F20" i="18"/>
  <c r="F19" i="18"/>
  <c r="F18" i="18"/>
  <c r="F17" i="18"/>
  <c r="F16" i="18"/>
  <c r="F15" i="18"/>
  <c r="F14" i="18"/>
  <c r="F13" i="18"/>
  <c r="F12" i="18"/>
  <c r="C32" i="28"/>
  <c r="C48" i="28" s="1"/>
  <c r="E48" i="28" s="1"/>
  <c r="C31" i="28"/>
  <c r="E31" i="28" s="1"/>
  <c r="C47" i="28"/>
  <c r="E47" i="28"/>
  <c r="H30" i="28"/>
  <c r="C30" i="28"/>
  <c r="E30" i="28" s="1"/>
  <c r="C46" i="28"/>
  <c r="E46" i="28"/>
  <c r="C29" i="28"/>
  <c r="C45" i="28" s="1"/>
  <c r="E45" i="28" s="1"/>
  <c r="C28" i="28"/>
  <c r="C44" i="28" s="1"/>
  <c r="E44" i="28" s="1"/>
  <c r="E28" i="28"/>
  <c r="C27" i="28"/>
  <c r="C43" i="28" s="1"/>
  <c r="E43" i="28" s="1"/>
  <c r="E50" i="28" s="1"/>
  <c r="E55" i="28" s="1"/>
  <c r="C4" i="28"/>
  <c r="E57" i="16"/>
  <c r="G57" i="16" s="1"/>
  <c r="E58" i="16"/>
  <c r="G58" i="16" s="1"/>
  <c r="E59" i="16"/>
  <c r="G59" i="16"/>
  <c r="E60" i="16"/>
  <c r="G60" i="16" s="1"/>
  <c r="E61" i="16"/>
  <c r="G61" i="16" s="1"/>
  <c r="E62" i="16"/>
  <c r="G62" i="16" s="1"/>
  <c r="E63" i="16"/>
  <c r="G63" i="16"/>
  <c r="E64" i="16"/>
  <c r="G64" i="16" s="1"/>
  <c r="E56" i="16"/>
  <c r="G56" i="16" s="1"/>
  <c r="E55" i="16"/>
  <c r="G55" i="16" s="1"/>
  <c r="E43" i="16"/>
  <c r="G43" i="16"/>
  <c r="E44" i="16"/>
  <c r="E45" i="16"/>
  <c r="G45" i="16" s="1"/>
  <c r="E46" i="16"/>
  <c r="G46" i="16"/>
  <c r="E47" i="16"/>
  <c r="G47" i="16" s="1"/>
  <c r="E48" i="16"/>
  <c r="G48" i="16"/>
  <c r="E49" i="16"/>
  <c r="G49" i="16" s="1"/>
  <c r="E50" i="16"/>
  <c r="G50" i="16" s="1"/>
  <c r="E51" i="16"/>
  <c r="G51" i="16" s="1"/>
  <c r="E42" i="16"/>
  <c r="G42" i="16"/>
  <c r="E41" i="16"/>
  <c r="G41" i="16" s="1"/>
  <c r="E38" i="16"/>
  <c r="G38" i="16"/>
  <c r="E34" i="16"/>
  <c r="G34" i="16" s="1"/>
  <c r="E32" i="16"/>
  <c r="G32" i="16" s="1"/>
  <c r="E37" i="16"/>
  <c r="G37" i="16" s="1"/>
  <c r="E30" i="16"/>
  <c r="G30" i="16"/>
  <c r="E29" i="16"/>
  <c r="G29" i="16" s="1"/>
  <c r="C29" i="16"/>
  <c r="L59" i="15"/>
  <c r="L58" i="15"/>
  <c r="L57" i="15"/>
  <c r="L56" i="15"/>
  <c r="L55" i="15"/>
  <c r="L52" i="15"/>
  <c r="L48" i="15"/>
  <c r="L49" i="15"/>
  <c r="L50" i="15"/>
  <c r="L18" i="15"/>
  <c r="B31" i="26"/>
  <c r="E20" i="16"/>
  <c r="G20" i="16"/>
  <c r="L20" i="15"/>
  <c r="N13" i="15"/>
  <c r="N66" i="15"/>
  <c r="L86" i="15"/>
  <c r="F69" i="15"/>
  <c r="F80" i="15" s="1"/>
  <c r="H50" i="28" s="1"/>
  <c r="E69" i="16"/>
  <c r="G69" i="16"/>
  <c r="D69" i="15"/>
  <c r="L68" i="15"/>
  <c r="H63" i="15"/>
  <c r="L63" i="15"/>
  <c r="H62" i="15"/>
  <c r="L62" i="15" s="1"/>
  <c r="J103" i="15"/>
  <c r="N10" i="26"/>
  <c r="L60" i="15"/>
  <c r="L19" i="15"/>
  <c r="N11" i="26"/>
  <c r="N12" i="26"/>
  <c r="N13" i="26"/>
  <c r="N14" i="26"/>
  <c r="N15" i="26"/>
  <c r="N16" i="26"/>
  <c r="N17" i="26"/>
  <c r="N18" i="26"/>
  <c r="N19" i="26"/>
  <c r="N20" i="26"/>
  <c r="N21" i="26"/>
  <c r="N22" i="26"/>
  <c r="N23" i="26"/>
  <c r="N24" i="26"/>
  <c r="N25" i="26"/>
  <c r="N26" i="26"/>
  <c r="N27" i="26"/>
  <c r="N28" i="26"/>
  <c r="N30" i="26"/>
  <c r="C5" i="15"/>
  <c r="C4" i="18" s="1"/>
  <c r="A5" i="19"/>
  <c r="C6" i="15"/>
  <c r="C6" i="16" s="1"/>
  <c r="C7" i="15"/>
  <c r="A7" i="19" s="1"/>
  <c r="L15" i="15"/>
  <c r="L21" i="15"/>
  <c r="L22" i="15"/>
  <c r="L23" i="15"/>
  <c r="L24" i="15"/>
  <c r="L25" i="15"/>
  <c r="L26" i="15"/>
  <c r="L27" i="15"/>
  <c r="L28" i="15"/>
  <c r="L29" i="15"/>
  <c r="L32" i="15"/>
  <c r="L34" i="15"/>
  <c r="D37" i="15"/>
  <c r="L37" i="15"/>
  <c r="D38" i="15"/>
  <c r="L38" i="15"/>
  <c r="L41" i="15"/>
  <c r="L42" i="15"/>
  <c r="L43" i="15"/>
  <c r="L44" i="15"/>
  <c r="L45" i="15"/>
  <c r="L46" i="15"/>
  <c r="L47" i="15"/>
  <c r="L51" i="15"/>
  <c r="L61" i="15"/>
  <c r="L64" i="15"/>
  <c r="J66" i="15"/>
  <c r="J80" i="15" s="1"/>
  <c r="H70" i="15"/>
  <c r="H71" i="15"/>
  <c r="H72" i="15"/>
  <c r="H73" i="15"/>
  <c r="H74" i="15"/>
  <c r="H75" i="15"/>
  <c r="H76" i="15"/>
  <c r="H77" i="15"/>
  <c r="H78" i="15"/>
  <c r="H79" i="15"/>
  <c r="N90" i="15"/>
  <c r="E13" i="16"/>
  <c r="G13" i="16"/>
  <c r="E14" i="16"/>
  <c r="C15" i="16"/>
  <c r="E15" i="16"/>
  <c r="G15" i="16" s="1"/>
  <c r="E18" i="16"/>
  <c r="G18" i="16" s="1"/>
  <c r="E19" i="16"/>
  <c r="G19" i="16"/>
  <c r="E21" i="16"/>
  <c r="G21" i="16" s="1"/>
  <c r="E22" i="16"/>
  <c r="G22" i="16" s="1"/>
  <c r="E23" i="16"/>
  <c r="G23" i="16"/>
  <c r="E24" i="16"/>
  <c r="G24" i="16" s="1"/>
  <c r="E25" i="16"/>
  <c r="G25" i="16"/>
  <c r="E26" i="16"/>
  <c r="G26" i="16"/>
  <c r="E27" i="16"/>
  <c r="G27" i="16"/>
  <c r="E28" i="16"/>
  <c r="G28" i="16" s="1"/>
  <c r="G39" i="16"/>
  <c r="I66" i="16"/>
  <c r="I80" i="16"/>
  <c r="E68" i="16"/>
  <c r="G68" i="16" s="1"/>
  <c r="E85" i="16" s="1"/>
  <c r="E70" i="16"/>
  <c r="G70" i="16"/>
  <c r="E71" i="16"/>
  <c r="E72" i="16"/>
  <c r="E73" i="16"/>
  <c r="E74" i="16"/>
  <c r="E75" i="16"/>
  <c r="E76" i="16"/>
  <c r="E77" i="16"/>
  <c r="E78" i="16"/>
  <c r="E79" i="16"/>
  <c r="G22" i="20"/>
  <c r="G29" i="20"/>
  <c r="K11" i="20"/>
  <c r="L11" i="20"/>
  <c r="L41" i="20"/>
  <c r="L42" i="20" s="1"/>
  <c r="M11" i="20"/>
  <c r="M41" i="20"/>
  <c r="M42" i="20" s="1"/>
  <c r="K19" i="20"/>
  <c r="L19" i="20" s="1"/>
  <c r="K20" i="20"/>
  <c r="L20" i="20" s="1"/>
  <c r="M20" i="20" s="1"/>
  <c r="N20" i="20" s="1"/>
  <c r="O20" i="20" s="1"/>
  <c r="P20" i="20" s="1"/>
  <c r="Q20" i="20" s="1"/>
  <c r="R20" i="20" s="1"/>
  <c r="S20" i="20" s="1"/>
  <c r="T20" i="20" s="1"/>
  <c r="U20" i="20" s="1"/>
  <c r="V20" i="20" s="1"/>
  <c r="W20" i="20" s="1"/>
  <c r="X20" i="20" s="1"/>
  <c r="K21" i="20"/>
  <c r="L21" i="20"/>
  <c r="M21" i="20"/>
  <c r="N21" i="20"/>
  <c r="O21" i="20"/>
  <c r="P21" i="20"/>
  <c r="Q21" i="20"/>
  <c r="R21" i="20"/>
  <c r="S21" i="20" s="1"/>
  <c r="T21" i="20" s="1"/>
  <c r="U21" i="20" s="1"/>
  <c r="V21" i="20" s="1"/>
  <c r="W21" i="20" s="1"/>
  <c r="X21" i="20" s="1"/>
  <c r="K22" i="20"/>
  <c r="L22" i="20"/>
  <c r="M22" i="20"/>
  <c r="N22" i="20"/>
  <c r="O22" i="20"/>
  <c r="P22" i="20"/>
  <c r="Q22" i="20" s="1"/>
  <c r="R22" i="20" s="1"/>
  <c r="S22" i="20" s="1"/>
  <c r="T22" i="20" s="1"/>
  <c r="U22" i="20" s="1"/>
  <c r="V22" i="20" s="1"/>
  <c r="W22" i="20" s="1"/>
  <c r="X22" i="20" s="1"/>
  <c r="K23" i="20"/>
  <c r="L23" i="20"/>
  <c r="M23" i="20"/>
  <c r="N23" i="20"/>
  <c r="O23" i="20" s="1"/>
  <c r="P23" i="20" s="1"/>
  <c r="Q23" i="20" s="1"/>
  <c r="R23" i="20" s="1"/>
  <c r="S23" i="20" s="1"/>
  <c r="T23" i="20" s="1"/>
  <c r="U23" i="20" s="1"/>
  <c r="V23" i="20" s="1"/>
  <c r="W23" i="20" s="1"/>
  <c r="X23" i="20" s="1"/>
  <c r="J24" i="20"/>
  <c r="J36" i="20"/>
  <c r="E49" i="21"/>
  <c r="K26" i="20"/>
  <c r="L26" i="20"/>
  <c r="M26" i="20"/>
  <c r="N26" i="20"/>
  <c r="O26" i="20"/>
  <c r="P26" i="20"/>
  <c r="Q26" i="20"/>
  <c r="R26" i="20"/>
  <c r="S26" i="20"/>
  <c r="T26" i="20"/>
  <c r="U26" i="20"/>
  <c r="V26" i="20"/>
  <c r="W26" i="20"/>
  <c r="X26" i="20"/>
  <c r="K27" i="20"/>
  <c r="L27" i="20"/>
  <c r="M27" i="20"/>
  <c r="N27" i="20"/>
  <c r="O27" i="20"/>
  <c r="P27" i="20"/>
  <c r="Q27" i="20"/>
  <c r="R27" i="20"/>
  <c r="S27" i="20"/>
  <c r="T27" i="20"/>
  <c r="U27" i="20"/>
  <c r="V27" i="20"/>
  <c r="W27" i="20"/>
  <c r="X27" i="20"/>
  <c r="K28" i="20"/>
  <c r="L28" i="20"/>
  <c r="M28" i="20"/>
  <c r="N28" i="20"/>
  <c r="O28" i="20"/>
  <c r="P28" i="20"/>
  <c r="Q28" i="20"/>
  <c r="R28" i="20"/>
  <c r="S28" i="20"/>
  <c r="T28" i="20"/>
  <c r="U28" i="20"/>
  <c r="V28" i="20"/>
  <c r="W28" i="20"/>
  <c r="X28" i="20"/>
  <c r="K29" i="20"/>
  <c r="L29" i="20"/>
  <c r="M29" i="20"/>
  <c r="N29" i="20"/>
  <c r="O29" i="20"/>
  <c r="P29" i="20"/>
  <c r="Q29" i="20"/>
  <c r="R29" i="20"/>
  <c r="S29" i="20"/>
  <c r="T29" i="20"/>
  <c r="U29" i="20"/>
  <c r="V29" i="20"/>
  <c r="W29" i="20"/>
  <c r="X29" i="20"/>
  <c r="K30" i="20"/>
  <c r="L30" i="20"/>
  <c r="M30" i="20"/>
  <c r="N30" i="20"/>
  <c r="O30" i="20"/>
  <c r="P30" i="20"/>
  <c r="Q30" i="20"/>
  <c r="R30" i="20"/>
  <c r="S30" i="20"/>
  <c r="T30" i="20"/>
  <c r="U30" i="20"/>
  <c r="V30" i="20"/>
  <c r="W30" i="20"/>
  <c r="X30" i="20"/>
  <c r="G31" i="20"/>
  <c r="K31" i="20"/>
  <c r="L31" i="20"/>
  <c r="M31" i="20"/>
  <c r="N31" i="20"/>
  <c r="O31" i="20"/>
  <c r="P31" i="20"/>
  <c r="Q31" i="20"/>
  <c r="R31" i="20"/>
  <c r="S31" i="20"/>
  <c r="T31" i="20"/>
  <c r="U31" i="20"/>
  <c r="V31" i="20"/>
  <c r="W31" i="20"/>
  <c r="X31" i="20"/>
  <c r="K32" i="20"/>
  <c r="L32" i="20"/>
  <c r="M32" i="20"/>
  <c r="N32" i="20"/>
  <c r="O32" i="20"/>
  <c r="P32" i="20"/>
  <c r="Q32" i="20"/>
  <c r="R32" i="20"/>
  <c r="S32" i="20"/>
  <c r="T32" i="20"/>
  <c r="U32" i="20"/>
  <c r="V32" i="20"/>
  <c r="W32" i="20"/>
  <c r="X32" i="20"/>
  <c r="G33" i="20"/>
  <c r="K33" i="20"/>
  <c r="L33" i="20"/>
  <c r="M33" i="20"/>
  <c r="N33" i="20"/>
  <c r="O33" i="20"/>
  <c r="P33" i="20"/>
  <c r="Q33" i="20"/>
  <c r="R33" i="20"/>
  <c r="S33" i="20"/>
  <c r="T33" i="20"/>
  <c r="U33" i="20"/>
  <c r="V33" i="20"/>
  <c r="W33" i="20"/>
  <c r="X33" i="20"/>
  <c r="J41" i="20"/>
  <c r="J51" i="20"/>
  <c r="H83" i="15" s="1"/>
  <c r="K41" i="20"/>
  <c r="I55" i="20"/>
  <c r="H57" i="20"/>
  <c r="J55" i="20" s="1"/>
  <c r="K10" i="19"/>
  <c r="L10" i="19"/>
  <c r="M10" i="19"/>
  <c r="N10" i="19"/>
  <c r="O10" i="19"/>
  <c r="P10" i="19"/>
  <c r="Q10" i="19"/>
  <c r="R10" i="19"/>
  <c r="S10" i="19"/>
  <c r="T10" i="19"/>
  <c r="U10" i="19"/>
  <c r="V10" i="19"/>
  <c r="W10" i="19"/>
  <c r="X10" i="19"/>
  <c r="K15" i="19"/>
  <c r="L15" i="19"/>
  <c r="M15" i="19"/>
  <c r="N15" i="19"/>
  <c r="O15" i="19"/>
  <c r="P15" i="19"/>
  <c r="Q15" i="19"/>
  <c r="R15" i="19"/>
  <c r="S15" i="19"/>
  <c r="T15" i="19"/>
  <c r="U15" i="19"/>
  <c r="V15" i="19"/>
  <c r="W15" i="19"/>
  <c r="K16" i="19"/>
  <c r="L16" i="19"/>
  <c r="M16" i="19"/>
  <c r="N16" i="19"/>
  <c r="O16" i="19"/>
  <c r="P16" i="19"/>
  <c r="Q16" i="19"/>
  <c r="R16" i="19"/>
  <c r="K17" i="19"/>
  <c r="L17" i="19"/>
  <c r="M17" i="19"/>
  <c r="N17" i="19"/>
  <c r="O17" i="19"/>
  <c r="P17" i="19"/>
  <c r="Q17" i="19"/>
  <c r="R17" i="19"/>
  <c r="S17" i="19"/>
  <c r="T17" i="19"/>
  <c r="U17" i="19"/>
  <c r="V17" i="19"/>
  <c r="W17" i="19"/>
  <c r="X17" i="19"/>
  <c r="J29" i="19"/>
  <c r="J30" i="19"/>
  <c r="J31" i="19"/>
  <c r="K29" i="19"/>
  <c r="L29" i="19"/>
  <c r="L30" i="19"/>
  <c r="L31" i="19"/>
  <c r="M29" i="19"/>
  <c r="M30" i="19"/>
  <c r="N29" i="19"/>
  <c r="N30" i="19"/>
  <c r="N31" i="19"/>
  <c r="O29" i="19"/>
  <c r="O30" i="19"/>
  <c r="P29" i="19"/>
  <c r="Q29" i="19"/>
  <c r="R29" i="19"/>
  <c r="R30" i="19"/>
  <c r="S29" i="19"/>
  <c r="S30" i="19"/>
  <c r="S31" i="19"/>
  <c r="T29" i="19"/>
  <c r="U29" i="19"/>
  <c r="V29" i="19"/>
  <c r="V30" i="19"/>
  <c r="V31" i="19"/>
  <c r="W29" i="19"/>
  <c r="X29" i="19"/>
  <c r="K34" i="19"/>
  <c r="L34" i="19"/>
  <c r="M34" i="19"/>
  <c r="N34" i="19"/>
  <c r="O34" i="19"/>
  <c r="K35" i="19"/>
  <c r="L35" i="19"/>
  <c r="AA35" i="19"/>
  <c r="K36" i="19"/>
  <c r="K37" i="19"/>
  <c r="L37" i="19"/>
  <c r="M37" i="19"/>
  <c r="N37" i="19"/>
  <c r="O37" i="19"/>
  <c r="P37" i="19"/>
  <c r="Q37" i="19"/>
  <c r="R37" i="19"/>
  <c r="S37" i="19"/>
  <c r="T37" i="19"/>
  <c r="U37" i="19"/>
  <c r="V37" i="19"/>
  <c r="W37" i="19"/>
  <c r="X37" i="19"/>
  <c r="J38" i="19"/>
  <c r="K46" i="19"/>
  <c r="L46" i="19"/>
  <c r="K47" i="19"/>
  <c r="L47" i="19"/>
  <c r="M47" i="19"/>
  <c r="N47" i="19"/>
  <c r="K48" i="19"/>
  <c r="L48" i="19"/>
  <c r="M48" i="19"/>
  <c r="N48" i="19"/>
  <c r="O48" i="19"/>
  <c r="P48" i="19"/>
  <c r="Q48" i="19"/>
  <c r="R48" i="19"/>
  <c r="S48" i="19"/>
  <c r="T48" i="19"/>
  <c r="U48" i="19"/>
  <c r="V48" i="19"/>
  <c r="W48" i="19"/>
  <c r="X48" i="19"/>
  <c r="K49" i="19"/>
  <c r="L49" i="19"/>
  <c r="M49" i="19"/>
  <c r="N49" i="19"/>
  <c r="O49" i="19"/>
  <c r="P49" i="19"/>
  <c r="Q49" i="19"/>
  <c r="R49" i="19"/>
  <c r="S49" i="19"/>
  <c r="T49" i="19"/>
  <c r="U49" i="19"/>
  <c r="V49" i="19"/>
  <c r="W49" i="19"/>
  <c r="X49" i="19"/>
  <c r="J50" i="19"/>
  <c r="H10" i="26"/>
  <c r="I10" i="26"/>
  <c r="L10" i="26"/>
  <c r="K10" i="26"/>
  <c r="H11" i="26"/>
  <c r="I11" i="26"/>
  <c r="L11" i="26"/>
  <c r="K11" i="26"/>
  <c r="H12" i="26"/>
  <c r="I12" i="26"/>
  <c r="K12" i="26"/>
  <c r="H13" i="26"/>
  <c r="I13" i="26"/>
  <c r="K13" i="26"/>
  <c r="L13" i="26"/>
  <c r="H14" i="26"/>
  <c r="I14" i="26"/>
  <c r="L14" i="26"/>
  <c r="K14" i="26"/>
  <c r="H15" i="26"/>
  <c r="I15" i="26"/>
  <c r="K15" i="26"/>
  <c r="H16" i="26"/>
  <c r="I16" i="26"/>
  <c r="L16" i="26"/>
  <c r="M16" i="26"/>
  <c r="K16" i="26"/>
  <c r="H17" i="26"/>
  <c r="I17" i="26"/>
  <c r="L17" i="26"/>
  <c r="K17" i="26"/>
  <c r="H18" i="26"/>
  <c r="I18" i="26"/>
  <c r="L18" i="26"/>
  <c r="M18" i="26"/>
  <c r="K18" i="26"/>
  <c r="H19" i="26"/>
  <c r="I19" i="26"/>
  <c r="L19" i="26"/>
  <c r="K19" i="26"/>
  <c r="H20" i="26"/>
  <c r="I20" i="26"/>
  <c r="K20" i="26"/>
  <c r="H21" i="26"/>
  <c r="I21" i="26"/>
  <c r="K21" i="26"/>
  <c r="L21" i="26"/>
  <c r="H22" i="26"/>
  <c r="I22" i="26"/>
  <c r="L22" i="26"/>
  <c r="M22" i="26"/>
  <c r="K22" i="26"/>
  <c r="H23" i="26"/>
  <c r="I23" i="26"/>
  <c r="K23" i="26"/>
  <c r="L23" i="26"/>
  <c r="M23" i="26"/>
  <c r="H24" i="26"/>
  <c r="I24" i="26"/>
  <c r="L24" i="26"/>
  <c r="M24" i="26"/>
  <c r="K24" i="26"/>
  <c r="H25" i="26"/>
  <c r="I25" i="26"/>
  <c r="L25" i="26"/>
  <c r="M25" i="26"/>
  <c r="K25" i="26"/>
  <c r="H26" i="26"/>
  <c r="I26" i="26"/>
  <c r="K26" i="26"/>
  <c r="H27" i="26"/>
  <c r="I27" i="26"/>
  <c r="K27" i="26"/>
  <c r="H28" i="26"/>
  <c r="I28" i="26"/>
  <c r="K28" i="26"/>
  <c r="E46" i="21"/>
  <c r="L36" i="19"/>
  <c r="M36" i="19"/>
  <c r="N36" i="19"/>
  <c r="K38" i="19"/>
  <c r="H103" i="15"/>
  <c r="H27" i="28"/>
  <c r="D68" i="15"/>
  <c r="P34" i="19"/>
  <c r="Q34" i="19"/>
  <c r="R34" i="19"/>
  <c r="S34" i="19"/>
  <c r="T34" i="19"/>
  <c r="U34" i="19"/>
  <c r="V34" i="19"/>
  <c r="W34" i="19"/>
  <c r="R31" i="19"/>
  <c r="M31" i="19"/>
  <c r="U30" i="19"/>
  <c r="U31" i="19"/>
  <c r="Q30" i="19"/>
  <c r="Q31" i="19"/>
  <c r="L26" i="26"/>
  <c r="M26" i="26"/>
  <c r="M14" i="26"/>
  <c r="M17" i="26"/>
  <c r="M19" i="26"/>
  <c r="L28" i="26"/>
  <c r="M28" i="26"/>
  <c r="L20" i="26"/>
  <c r="M20" i="26"/>
  <c r="N31" i="26"/>
  <c r="J14" i="19"/>
  <c r="M11" i="26"/>
  <c r="L12" i="26"/>
  <c r="M12" i="26"/>
  <c r="M10" i="26"/>
  <c r="K42" i="19"/>
  <c r="O36" i="19"/>
  <c r="P36" i="19"/>
  <c r="Q36" i="19"/>
  <c r="R36" i="19"/>
  <c r="S36" i="19"/>
  <c r="T36" i="19"/>
  <c r="U36" i="19"/>
  <c r="V36" i="19"/>
  <c r="W36" i="19"/>
  <c r="X36" i="19"/>
  <c r="K14" i="19"/>
  <c r="L14" i="19"/>
  <c r="M14" i="19"/>
  <c r="N14" i="19"/>
  <c r="O14" i="19"/>
  <c r="P14" i="19"/>
  <c r="L15" i="26"/>
  <c r="M15" i="26"/>
  <c r="L106" i="15"/>
  <c r="G19" i="20"/>
  <c r="G20" i="20"/>
  <c r="G24" i="20"/>
  <c r="G36" i="20"/>
  <c r="G23" i="20"/>
  <c r="W30" i="19"/>
  <c r="W31" i="19"/>
  <c r="M21" i="26"/>
  <c r="M13" i="26"/>
  <c r="M46" i="19"/>
  <c r="O31" i="19"/>
  <c r="N46" i="19"/>
  <c r="K18" i="19"/>
  <c r="K22" i="19"/>
  <c r="L18" i="19"/>
  <c r="O46" i="19"/>
  <c r="K21" i="19"/>
  <c r="K23" i="19"/>
  <c r="L21" i="19"/>
  <c r="M18" i="19"/>
  <c r="O18" i="19"/>
  <c r="O22" i="19"/>
  <c r="X34" i="19"/>
  <c r="Q14" i="19"/>
  <c r="R14" i="19"/>
  <c r="S14" i="19"/>
  <c r="T14" i="19"/>
  <c r="U14" i="19"/>
  <c r="Q18" i="19"/>
  <c r="Q21" i="19"/>
  <c r="V14" i="19"/>
  <c r="W14" i="19"/>
  <c r="X14" i="19"/>
  <c r="X15" i="19"/>
  <c r="S16" i="19"/>
  <c r="T16" i="19"/>
  <c r="R18" i="19"/>
  <c r="Q22" i="19"/>
  <c r="Q23" i="19"/>
  <c r="M21" i="19"/>
  <c r="M23" i="19"/>
  <c r="L22" i="19"/>
  <c r="L23" i="19"/>
  <c r="K43" i="19"/>
  <c r="K41" i="19"/>
  <c r="O47" i="19"/>
  <c r="P47" i="19"/>
  <c r="Q47" i="19"/>
  <c r="R47" i="19"/>
  <c r="S47" i="19"/>
  <c r="T47" i="19"/>
  <c r="U47" i="19"/>
  <c r="V47" i="19"/>
  <c r="W47" i="19"/>
  <c r="X47" i="19"/>
  <c r="N50" i="19"/>
  <c r="J42" i="19"/>
  <c r="M35" i="19"/>
  <c r="L38" i="19"/>
  <c r="T30" i="19"/>
  <c r="T31" i="19"/>
  <c r="K30" i="19"/>
  <c r="K31" i="19"/>
  <c r="S18" i="19"/>
  <c r="O21" i="19"/>
  <c r="O23" i="19"/>
  <c r="N18" i="19"/>
  <c r="M22" i="19"/>
  <c r="P46" i="19"/>
  <c r="M50" i="19"/>
  <c r="L50" i="19"/>
  <c r="P18" i="19"/>
  <c r="AA15" i="19"/>
  <c r="J18" i="19"/>
  <c r="K50" i="19"/>
  <c r="J41" i="19"/>
  <c r="J43" i="19"/>
  <c r="J54" i="19"/>
  <c r="J53" i="19"/>
  <c r="J55" i="19"/>
  <c r="X30" i="19"/>
  <c r="X31" i="19"/>
  <c r="P30" i="19"/>
  <c r="P31" i="19"/>
  <c r="L27" i="26"/>
  <c r="M27" i="26"/>
  <c r="L36" i="26"/>
  <c r="K54" i="19"/>
  <c r="K53" i="19"/>
  <c r="K55" i="19"/>
  <c r="K58" i="19"/>
  <c r="K14" i="20"/>
  <c r="J21" i="19"/>
  <c r="J22" i="19"/>
  <c r="J23" i="19"/>
  <c r="J58" i="19"/>
  <c r="L54" i="19"/>
  <c r="L53" i="19"/>
  <c r="L55" i="19"/>
  <c r="L58" i="19"/>
  <c r="L14" i="20"/>
  <c r="S21" i="19"/>
  <c r="S23" i="19"/>
  <c r="S22" i="19"/>
  <c r="N35" i="19"/>
  <c r="M38" i="19"/>
  <c r="O50" i="19"/>
  <c r="R21" i="19"/>
  <c r="R22" i="19"/>
  <c r="R23" i="19"/>
  <c r="G27" i="20"/>
  <c r="G28" i="20"/>
  <c r="P22" i="19"/>
  <c r="P21" i="19"/>
  <c r="P23" i="19"/>
  <c r="M53" i="19"/>
  <c r="M55" i="19"/>
  <c r="M54" i="19"/>
  <c r="Q46" i="19"/>
  <c r="P50" i="19"/>
  <c r="N22" i="19"/>
  <c r="N21" i="19"/>
  <c r="N23" i="19"/>
  <c r="L41" i="19"/>
  <c r="L42" i="19"/>
  <c r="L43" i="19"/>
  <c r="N54" i="19"/>
  <c r="N53" i="19"/>
  <c r="N55" i="19"/>
  <c r="U16" i="19"/>
  <c r="T18" i="19"/>
  <c r="E48" i="21"/>
  <c r="J14" i="20"/>
  <c r="K52" i="20"/>
  <c r="V16" i="19"/>
  <c r="U18" i="19"/>
  <c r="Q50" i="19"/>
  <c r="R46" i="19"/>
  <c r="O54" i="19"/>
  <c r="O55" i="19"/>
  <c r="O53" i="19"/>
  <c r="O35" i="19"/>
  <c r="N38" i="19"/>
  <c r="T21" i="19"/>
  <c r="T23" i="19"/>
  <c r="T22" i="19"/>
  <c r="P53" i="19"/>
  <c r="P54" i="19"/>
  <c r="P55" i="19"/>
  <c r="M41" i="19"/>
  <c r="M42" i="19"/>
  <c r="M43" i="19"/>
  <c r="M58" i="19"/>
  <c r="M14" i="20"/>
  <c r="P35" i="19"/>
  <c r="O38" i="19"/>
  <c r="Q53" i="19"/>
  <c r="Q55" i="19"/>
  <c r="Q54" i="19"/>
  <c r="W16" i="19"/>
  <c r="V18" i="19"/>
  <c r="N41" i="19"/>
  <c r="N43" i="19"/>
  <c r="N58" i="19"/>
  <c r="N14" i="20"/>
  <c r="N42" i="19"/>
  <c r="S46" i="19"/>
  <c r="R50" i="19"/>
  <c r="U21" i="19"/>
  <c r="U22" i="19"/>
  <c r="U23" i="19"/>
  <c r="R53" i="19"/>
  <c r="R55" i="19"/>
  <c r="R54" i="19"/>
  <c r="X16" i="19"/>
  <c r="X18" i="19"/>
  <c r="W18" i="19"/>
  <c r="Q35" i="19"/>
  <c r="P38" i="19"/>
  <c r="T46" i="19"/>
  <c r="S50" i="19"/>
  <c r="V22" i="19"/>
  <c r="V23" i="19"/>
  <c r="V21" i="19"/>
  <c r="O42" i="19"/>
  <c r="O41" i="19"/>
  <c r="O43" i="19"/>
  <c r="O58" i="19"/>
  <c r="O14" i="20"/>
  <c r="O52" i="20"/>
  <c r="S53" i="19"/>
  <c r="S54" i="19"/>
  <c r="S55" i="19"/>
  <c r="P41" i="19"/>
  <c r="P42" i="19"/>
  <c r="P43" i="19"/>
  <c r="P58" i="19"/>
  <c r="P14" i="20"/>
  <c r="P52" i="20"/>
  <c r="X21" i="19"/>
  <c r="X22" i="19"/>
  <c r="X23" i="19"/>
  <c r="U46" i="19"/>
  <c r="T50" i="19"/>
  <c r="R35" i="19"/>
  <c r="Q38" i="19"/>
  <c r="W22" i="19"/>
  <c r="W21" i="19"/>
  <c r="W23" i="19"/>
  <c r="S35" i="19"/>
  <c r="R38" i="19"/>
  <c r="U50" i="19"/>
  <c r="V46" i="19"/>
  <c r="Q42" i="19"/>
  <c r="Q41" i="19"/>
  <c r="Q43" i="19"/>
  <c r="Q58" i="19"/>
  <c r="Q14" i="20"/>
  <c r="Q52" i="20"/>
  <c r="T54" i="19"/>
  <c r="T53" i="19"/>
  <c r="T55" i="19"/>
  <c r="U54" i="19"/>
  <c r="U53" i="19"/>
  <c r="U55" i="19"/>
  <c r="T35" i="19"/>
  <c r="S38" i="19"/>
  <c r="W46" i="19"/>
  <c r="V50" i="19"/>
  <c r="R41" i="19"/>
  <c r="R42" i="19"/>
  <c r="R43" i="19"/>
  <c r="R58" i="19"/>
  <c r="R14" i="20"/>
  <c r="R52" i="20"/>
  <c r="X46" i="19"/>
  <c r="X50" i="19"/>
  <c r="W50" i="19"/>
  <c r="U35" i="19"/>
  <c r="T38" i="19"/>
  <c r="V54" i="19"/>
  <c r="V53" i="19"/>
  <c r="V55" i="19"/>
  <c r="S41" i="19"/>
  <c r="S43" i="19"/>
  <c r="S58" i="19"/>
  <c r="S14" i="20"/>
  <c r="S52" i="20"/>
  <c r="S42" i="19"/>
  <c r="V35" i="19"/>
  <c r="U38" i="19"/>
  <c r="X54" i="19"/>
  <c r="X53" i="19"/>
  <c r="X55" i="19"/>
  <c r="T41" i="19"/>
  <c r="T42" i="19"/>
  <c r="T43" i="19"/>
  <c r="T58" i="19"/>
  <c r="T14" i="20"/>
  <c r="W53" i="19"/>
  <c r="W55" i="19"/>
  <c r="W54" i="19"/>
  <c r="W35" i="19"/>
  <c r="V38" i="19"/>
  <c r="U41" i="19"/>
  <c r="U42" i="19"/>
  <c r="U43" i="19"/>
  <c r="U58" i="19"/>
  <c r="U14" i="20"/>
  <c r="U52" i="20"/>
  <c r="V41" i="19"/>
  <c r="V43" i="19"/>
  <c r="V58" i="19"/>
  <c r="V14" i="20"/>
  <c r="V52" i="20"/>
  <c r="V42" i="19"/>
  <c r="X35" i="19"/>
  <c r="X38" i="19"/>
  <c r="W38" i="19"/>
  <c r="X41" i="19"/>
  <c r="X42" i="19"/>
  <c r="X43" i="19"/>
  <c r="X58" i="19"/>
  <c r="X14" i="20"/>
  <c r="X52" i="20"/>
  <c r="W42" i="19"/>
  <c r="W41" i="19"/>
  <c r="W43" i="19"/>
  <c r="W58" i="19"/>
  <c r="W14" i="20"/>
  <c r="W52" i="20"/>
  <c r="N11" i="20"/>
  <c r="N52" i="20"/>
  <c r="J52" i="20"/>
  <c r="J38" i="20"/>
  <c r="T52" i="20"/>
  <c r="M52" i="20"/>
  <c r="L52" i="20"/>
  <c r="G30" i="20"/>
  <c r="G21" i="20"/>
  <c r="G32" i="20"/>
  <c r="G26" i="20"/>
  <c r="N41" i="20"/>
  <c r="O11" i="20"/>
  <c r="P11" i="20"/>
  <c r="O41" i="20"/>
  <c r="O42" i="20" s="1"/>
  <c r="Q11" i="20"/>
  <c r="P41" i="20"/>
  <c r="Q41" i="20"/>
  <c r="R11" i="20"/>
  <c r="R41" i="20"/>
  <c r="R42" i="20" s="1"/>
  <c r="S11" i="20"/>
  <c r="S41" i="20"/>
  <c r="T11" i="20"/>
  <c r="T41" i="20"/>
  <c r="T42" i="20" s="1"/>
  <c r="U11" i="20"/>
  <c r="U41" i="20"/>
  <c r="V11" i="20"/>
  <c r="W11" i="20"/>
  <c r="V41" i="20"/>
  <c r="X11" i="20"/>
  <c r="X41" i="20"/>
  <c r="X42" i="20"/>
  <c r="W41" i="20"/>
  <c r="E32" i="28"/>
  <c r="A5" i="20"/>
  <c r="G57" i="20"/>
  <c r="H93" i="15"/>
  <c r="E27" i="28"/>
  <c r="E52" i="21"/>
  <c r="C5" i="16"/>
  <c r="G44" i="16"/>
  <c r="U42" i="20"/>
  <c r="J46" i="20"/>
  <c r="J56" i="20" s="1"/>
  <c r="V42" i="20"/>
  <c r="M19" i="20" l="1"/>
  <c r="L24" i="20"/>
  <c r="L36" i="20" s="1"/>
  <c r="L38" i="20" s="1"/>
  <c r="L46" i="20" s="1"/>
  <c r="L56" i="20" s="1"/>
  <c r="K24" i="20"/>
  <c r="K36" i="20" s="1"/>
  <c r="K38" i="20" s="1"/>
  <c r="K51" i="20" s="1"/>
  <c r="L66" i="15"/>
  <c r="L80" i="15" s="1"/>
  <c r="E66" i="16"/>
  <c r="E80" i="16" s="1"/>
  <c r="I27" i="14"/>
  <c r="J57" i="20"/>
  <c r="Q42" i="20"/>
  <c r="H94" i="15"/>
  <c r="H96" i="15" s="1"/>
  <c r="W42" i="20"/>
  <c r="N69" i="15"/>
  <c r="N80" i="15" s="1"/>
  <c r="N92" i="15" s="1"/>
  <c r="N97" i="15" s="1"/>
  <c r="P42" i="20"/>
  <c r="S42" i="20"/>
  <c r="K42" i="20"/>
  <c r="K46" i="20" s="1"/>
  <c r="K56" i="20" s="1"/>
  <c r="K55" i="20"/>
  <c r="G66" i="16"/>
  <c r="G80" i="16" s="1"/>
  <c r="F30" i="18"/>
  <c r="G28" i="18" s="1"/>
  <c r="N42" i="20"/>
  <c r="E29" i="28"/>
  <c r="C7" i="16"/>
  <c r="A6" i="19"/>
  <c r="A7" i="20"/>
  <c r="C34" i="28"/>
  <c r="E34" i="28"/>
  <c r="A6" i="20"/>
  <c r="D31" i="14"/>
  <c r="E31" i="14" s="1"/>
  <c r="D29" i="14"/>
  <c r="E29" i="14" s="1"/>
  <c r="D30" i="14"/>
  <c r="E30" i="14" s="1"/>
  <c r="E26" i="14"/>
  <c r="D28" i="14"/>
  <c r="E28" i="14" s="1"/>
  <c r="L51" i="20" l="1"/>
  <c r="M24" i="20"/>
  <c r="M36" i="20" s="1"/>
  <c r="M38" i="20" s="1"/>
  <c r="N19" i="20"/>
  <c r="G25" i="18"/>
  <c r="E30" i="18"/>
  <c r="G26" i="18"/>
  <c r="K57" i="20"/>
  <c r="L55" i="20"/>
  <c r="L57" i="20" s="1"/>
  <c r="L103" i="15"/>
  <c r="I82" i="16"/>
  <c r="E32" i="14"/>
  <c r="I30" i="14" s="1"/>
  <c r="L82" i="15" s="1"/>
  <c r="O19" i="20" l="1"/>
  <c r="N24" i="20"/>
  <c r="N36" i="20" s="1"/>
  <c r="N38" i="20" s="1"/>
  <c r="M51" i="20"/>
  <c r="M46" i="20"/>
  <c r="M56" i="20" s="1"/>
  <c r="M55" i="20"/>
  <c r="M57" i="20" s="1"/>
  <c r="B42" i="14"/>
  <c r="L84" i="15"/>
  <c r="L88" i="15" s="1"/>
  <c r="L92" i="15" s="1"/>
  <c r="P19" i="20" l="1"/>
  <c r="O24" i="20"/>
  <c r="O36" i="20" s="1"/>
  <c r="O38" i="20" s="1"/>
  <c r="N51" i="20"/>
  <c r="N46" i="20"/>
  <c r="N56" i="20" s="1"/>
  <c r="N55" i="20"/>
  <c r="N57" i="20"/>
  <c r="L97" i="15"/>
  <c r="M99" i="15" s="1"/>
  <c r="B105" i="15" s="1"/>
  <c r="H105" i="15" s="1"/>
  <c r="E51" i="21"/>
  <c r="O51" i="20" l="1"/>
  <c r="O46" i="20"/>
  <c r="O56" i="20" s="1"/>
  <c r="Q19" i="20"/>
  <c r="P24" i="20"/>
  <c r="P36" i="20" s="1"/>
  <c r="P38" i="20" s="1"/>
  <c r="O55" i="20"/>
  <c r="O57" i="20" s="1"/>
  <c r="P51" i="20" l="1"/>
  <c r="P46" i="20"/>
  <c r="P56" i="20" s="1"/>
  <c r="R19" i="20"/>
  <c r="Q24" i="20"/>
  <c r="Q36" i="20" s="1"/>
  <c r="Q38" i="20" s="1"/>
  <c r="P55" i="20"/>
  <c r="P57" i="20" s="1"/>
  <c r="Q51" i="20" l="1"/>
  <c r="Q46" i="20"/>
  <c r="Q56" i="20" s="1"/>
  <c r="S19" i="20"/>
  <c r="R24" i="20"/>
  <c r="R36" i="20" s="1"/>
  <c r="R38" i="20" s="1"/>
  <c r="Q55" i="20"/>
  <c r="Q57" i="20" s="1"/>
  <c r="S24" i="20" l="1"/>
  <c r="S36" i="20" s="1"/>
  <c r="S38" i="20" s="1"/>
  <c r="T19" i="20"/>
  <c r="R46" i="20"/>
  <c r="R56" i="20" s="1"/>
  <c r="R51" i="20"/>
  <c r="R55" i="20"/>
  <c r="R57" i="20" s="1"/>
  <c r="U19" i="20" l="1"/>
  <c r="T24" i="20"/>
  <c r="T36" i="20" s="1"/>
  <c r="T38" i="20" s="1"/>
  <c r="S51" i="20"/>
  <c r="S46" i="20"/>
  <c r="S56" i="20" s="1"/>
  <c r="S55" i="20"/>
  <c r="S57" i="20" s="1"/>
  <c r="T46" i="20" l="1"/>
  <c r="T56" i="20" s="1"/>
  <c r="T51" i="20"/>
  <c r="V19" i="20"/>
  <c r="U24" i="20"/>
  <c r="U36" i="20" s="1"/>
  <c r="U38" i="20" s="1"/>
  <c r="T55" i="20"/>
  <c r="T57" i="20" s="1"/>
  <c r="V24" i="20" l="1"/>
  <c r="V36" i="20" s="1"/>
  <c r="V38" i="20" s="1"/>
  <c r="W19" i="20"/>
  <c r="U46" i="20"/>
  <c r="U56" i="20" s="1"/>
  <c r="U51" i="20"/>
  <c r="U55" i="20"/>
  <c r="U57" i="20"/>
  <c r="W24" i="20" l="1"/>
  <c r="W36" i="20" s="1"/>
  <c r="W38" i="20" s="1"/>
  <c r="X19" i="20"/>
  <c r="X24" i="20" s="1"/>
  <c r="X36" i="20" s="1"/>
  <c r="X38" i="20" s="1"/>
  <c r="V51" i="20"/>
  <c r="V46" i="20"/>
  <c r="V56" i="20" s="1"/>
  <c r="V55" i="20"/>
  <c r="V57" i="20" s="1"/>
  <c r="X51" i="20" l="1"/>
  <c r="X46" i="20"/>
  <c r="X56" i="20" s="1"/>
  <c r="W51" i="20"/>
  <c r="W46" i="20"/>
  <c r="W56" i="20" s="1"/>
  <c r="W55" i="20"/>
  <c r="W57" i="20" s="1"/>
  <c r="X55" i="20" l="1"/>
  <c r="X57" i="20" s="1"/>
</calcChain>
</file>

<file path=xl/sharedStrings.xml><?xml version="1.0" encoding="utf-8"?>
<sst xmlns="http://schemas.openxmlformats.org/spreadsheetml/2006/main" count="587" uniqueCount="399">
  <si>
    <t xml:space="preserve"> </t>
  </si>
  <si>
    <t>Unit Size</t>
  </si>
  <si>
    <t>MAINTENANCE CONTRACTS</t>
  </si>
  <si>
    <t>Tenant</t>
  </si>
  <si>
    <t>HMFA 1st Mortgage, NOTE I</t>
  </si>
  <si>
    <r>
      <t xml:space="preserve">The purpose of this chart is to show that the </t>
    </r>
    <r>
      <rPr>
        <b/>
        <sz val="10"/>
        <color indexed="8"/>
        <rFont val="Times New Roman"/>
        <family val="1"/>
      </rPr>
      <t>rent charged for each tax credit eligible unit</t>
    </r>
    <r>
      <rPr>
        <sz val="10"/>
        <color indexed="8"/>
        <rFont val="Times New Roman"/>
        <family val="1"/>
      </rPr>
      <t xml:space="preserve"> is at or below the set-aside selected. See N.J.A.C. 5:80-33.12(c)(7)(i).</t>
    </r>
  </si>
  <si>
    <t>a</t>
  </si>
  <si>
    <t>b</t>
  </si>
  <si>
    <t>c</t>
  </si>
  <si>
    <t>d</t>
  </si>
  <si>
    <t>e</t>
  </si>
  <si>
    <t>f</t>
  </si>
  <si>
    <t>g</t>
  </si>
  <si>
    <t>h</t>
  </si>
  <si>
    <t>i</t>
  </si>
  <si>
    <t>j</t>
  </si>
  <si>
    <t>k</t>
  </si>
  <si>
    <t>= e + f</t>
  </si>
  <si>
    <t>= g x 12</t>
  </si>
  <si>
    <t>= i x 30%</t>
  </si>
  <si>
    <t>= h / j</t>
  </si>
  <si>
    <t>Studio, Eff, SRO or</t>
  </si>
  <si>
    <t>Unit</t>
  </si>
  <si>
    <t>County Income Limit (100%)</t>
  </si>
  <si>
    <t>30% of</t>
  </si>
  <si>
    <t>Affordability</t>
  </si>
  <si>
    <t>Square Footage</t>
  </si>
  <si>
    <t># of Bathrooms</t>
  </si>
  <si>
    <t>Utility Allowances</t>
  </si>
  <si>
    <t>Gross Rent</t>
  </si>
  <si>
    <t>Annual Gross Rent</t>
  </si>
  <si>
    <t>Adjusted for Family Size</t>
  </si>
  <si>
    <t>County Median Income</t>
  </si>
  <si>
    <t>Percentage</t>
  </si>
  <si>
    <t>Provide information for Superintendent's Unit(s) below:</t>
  </si>
  <si>
    <t>Column A:</t>
  </si>
  <si>
    <t>Show the number of units for each bedroom size.  If you need more lines, you may duplicate this chart.  Show all units in the project on this chart, including market rate units.</t>
  </si>
  <si>
    <t>Column B:</t>
  </si>
  <si>
    <t>1BR, 2BR, 3BR, etc.</t>
  </si>
  <si>
    <t>Column C:</t>
  </si>
  <si>
    <t>Unit Square Footage</t>
  </si>
  <si>
    <t>Column D:</t>
  </si>
  <si>
    <t>1 Bath, 1.5 Baths, 2 Baths, etc.</t>
  </si>
  <si>
    <t>Column E:</t>
  </si>
  <si>
    <t>Show the amount of rent charged for each unit.  This is the actual rent a non-subsidized tenant will pay.  If the unit will be a Section 8 Project Based Assistance unit, you may show Fair Market Rent (FMR).</t>
  </si>
  <si>
    <t>Only Project Based Section 8 may show FMRs.  Even if you anticipate renting to Section 8 Certificate holders, you must still reflect rents at or below 50% or 60% (depending on elected set-aside).</t>
  </si>
  <si>
    <t>Column F:</t>
  </si>
  <si>
    <t>Calculate the utility allowance for each tax credit unit using the chart provided.  Refer to IRS Final Regulation TD 8520 for requirements relating to the calculation of utility allowances.</t>
  </si>
  <si>
    <t>Column G:</t>
  </si>
  <si>
    <t>Add the utility allowance to the monthly rent to find the Gross Rent.</t>
  </si>
  <si>
    <t>Column H:</t>
  </si>
  <si>
    <t>Multiply the Gross Rent by 12 to get the Annualized Gross Rent.</t>
  </si>
  <si>
    <t>Column I:</t>
  </si>
  <si>
    <t>List the county median income limit for the appropriate size household.  Assume 1.5 persons per bedroom.  Refer to the chart titled "New Jersey Income Limits by County Adjusted by Family Size".</t>
  </si>
  <si>
    <t>Column J:</t>
  </si>
  <si>
    <t>Multiply the County Median  Income Limit by 30%.</t>
  </si>
  <si>
    <t>Column K:</t>
  </si>
  <si>
    <t xml:space="preserve">Divide the number in Column H by the number in Column J.  The Code does not allow for the rounding down of affordability percentages. </t>
  </si>
  <si>
    <t>In allocating the units in a project which shall be occupied by individuals of low and moderate income, the distribution must reflect low and moderate income units among the different sized units to reflect the same percentage</t>
  </si>
  <si>
    <t>distribution as the number of different sized units bears to the total number of units.  A greater percentage of the low and moderate income units may, however, be allocated to the larger units.  Additionally, low and moderate</t>
  </si>
  <si>
    <t>income units shall be distributed throughout the project such that the tenants of such units will have equal acess to and enjoyment of all common facilities of the project.  N.J.A.C. 5:80-8.3.</t>
  </si>
  <si>
    <t>EXPENSES</t>
  </si>
  <si>
    <t>NET OPERATING INCOME</t>
  </si>
  <si>
    <t>DEBT SERVICE</t>
  </si>
  <si>
    <t>X</t>
  </si>
  <si>
    <t xml:space="preserve">    Fire Suppression System</t>
  </si>
  <si>
    <t xml:space="preserve">            Total Number of Units</t>
  </si>
  <si>
    <t xml:space="preserve">           Rehabilitation expenses per unit</t>
  </si>
  <si>
    <t>per unit</t>
  </si>
  <si>
    <t>Cost</t>
  </si>
  <si>
    <t>Costs</t>
  </si>
  <si>
    <t>Bedrooms</t>
  </si>
  <si>
    <t>Total</t>
  </si>
  <si>
    <t>Replacement Reserves</t>
  </si>
  <si>
    <t>Net Rent</t>
  </si>
  <si>
    <t>Project:</t>
  </si>
  <si>
    <t>Municipality:</t>
  </si>
  <si>
    <t>County:</t>
  </si>
  <si>
    <t>Additional Items Added to Eligible Basis Limits:</t>
  </si>
  <si>
    <t>Special Needs Cycle</t>
  </si>
  <si>
    <t>(Y or N)</t>
  </si>
  <si>
    <t>Volume Cap Tax Credits</t>
  </si>
  <si>
    <t>Total Units (including Super)</t>
  </si>
  <si>
    <t># of Units</t>
  </si>
  <si>
    <t>Per Unit</t>
  </si>
  <si>
    <t>x</t>
  </si>
  <si>
    <t>Elig Basis Limit</t>
  </si>
  <si>
    <t>Per Unit Limit</t>
  </si>
  <si>
    <t>EFFICIENCIES</t>
  </si>
  <si>
    <t>1-BR</t>
  </si>
  <si>
    <t>2-BR</t>
  </si>
  <si>
    <t>3-BR</t>
  </si>
  <si>
    <t>4-BR</t>
  </si>
  <si>
    <t>5-BR</t>
  </si>
  <si>
    <t>TOTAL ELIGIBLE BASIS LIMIT</t>
  </si>
  <si>
    <t xml:space="preserve">    Green Features</t>
  </si>
  <si>
    <t>Green Features</t>
  </si>
  <si>
    <t>Limits apply to total eligible basis for rehabilitation or new construction tax credits BEFORE any applicable 130% adjustment for project location within a DDA or QCT.</t>
  </si>
  <si>
    <t>Reviewer:</t>
  </si>
  <si>
    <t>Stage:</t>
  </si>
  <si>
    <t>QCT</t>
  </si>
  <si>
    <t xml:space="preserve">  (Y or N)</t>
  </si>
  <si>
    <t>Project Name:</t>
  </si>
  <si>
    <t>DDA</t>
  </si>
  <si>
    <t>{Windowsoff}{Paneloff}{Home}</t>
  </si>
  <si>
    <t>Scattered Site Single/Duplex</t>
  </si>
  <si>
    <t>Development</t>
  </si>
  <si>
    <t xml:space="preserve">Non-Depreciable </t>
  </si>
  <si>
    <t>Non-Eligible</t>
  </si>
  <si>
    <t>Eligible Basis for</t>
  </si>
  <si>
    <t>Eligible Basis</t>
  </si>
  <si>
    <t>Rehab / NC</t>
  </si>
  <si>
    <t>for Acquisition</t>
  </si>
  <si>
    <t>ACQUISITION</t>
  </si>
  <si>
    <t xml:space="preserve">    Building</t>
  </si>
  <si>
    <t xml:space="preserve">    Relocation</t>
  </si>
  <si>
    <t xml:space="preserve">    Other:   </t>
  </si>
  <si>
    <t>CONSTRUCTION</t>
  </si>
  <si>
    <t xml:space="preserve">    Demolition</t>
  </si>
  <si>
    <t xml:space="preserve">    Off-Site Improvements</t>
  </si>
  <si>
    <t xml:space="preserve">    Residential Structures</t>
  </si>
  <si>
    <t xml:space="preserve">    Environmental Clearances</t>
  </si>
  <si>
    <t xml:space="preserve">    Surety &amp; Bonding</t>
  </si>
  <si>
    <t xml:space="preserve">    Building Permits</t>
  </si>
  <si>
    <t>CONTRACTOR FEE</t>
  </si>
  <si>
    <t xml:space="preserve">    General Requirements</t>
  </si>
  <si>
    <t>CONTINGENCY</t>
  </si>
  <si>
    <t xml:space="preserve">    Hard Contingency </t>
  </si>
  <si>
    <t xml:space="preserve">    Soft Contingency</t>
  </si>
  <si>
    <t>PROFESSIONAL SERVICES</t>
  </si>
  <si>
    <t xml:space="preserve">    Appraiser &amp; Market Study</t>
  </si>
  <si>
    <t xml:space="preserve">    Architect</t>
  </si>
  <si>
    <t xml:space="preserve">    Attorney</t>
  </si>
  <si>
    <t xml:space="preserve">    Cost Certification / Audit</t>
  </si>
  <si>
    <t xml:space="preserve">    Environmental Consultant</t>
  </si>
  <si>
    <t xml:space="preserve">    Historical Consultant</t>
  </si>
  <si>
    <t xml:space="preserve">    Professional Planner</t>
  </si>
  <si>
    <t xml:space="preserve">    Surveyor</t>
  </si>
  <si>
    <t>CARRYING &amp; FINANCING</t>
  </si>
  <si>
    <t xml:space="preserve">    Interest</t>
  </si>
  <si>
    <t xml:space="preserve">    R.E. Taxes</t>
  </si>
  <si>
    <t xml:space="preserve">    Insurance</t>
  </si>
  <si>
    <t xml:space="preserve">    Title Insurance &amp; Recording</t>
  </si>
  <si>
    <t xml:space="preserve">    Utility Connection Fees</t>
  </si>
  <si>
    <t xml:space="preserve">    Other Impact Fees</t>
  </si>
  <si>
    <t xml:space="preserve">    Tax Credit Fees</t>
  </si>
  <si>
    <t>SUB-TOTAL</t>
  </si>
  <si>
    <t>LAND</t>
  </si>
  <si>
    <t>ORGANIZATIONAL COSTS</t>
  </si>
  <si>
    <t>SYNDICATION EXPENSES</t>
  </si>
  <si>
    <t>MARKETING EXP &amp; HAS FEE</t>
  </si>
  <si>
    <t>ESCROWS:</t>
  </si>
  <si>
    <t>Working Capital</t>
  </si>
  <si>
    <t>Operating Deficit Escrow</t>
  </si>
  <si>
    <t>Debt &amp; Insurance</t>
  </si>
  <si>
    <t>Tax</t>
  </si>
  <si>
    <t>TOTAL</t>
  </si>
  <si>
    <t>Eligible Basis Limit</t>
  </si>
  <si>
    <t>Lesser of Total or Limit</t>
  </si>
  <si>
    <t xml:space="preserve">QCT / DDA Adjustment  </t>
  </si>
  <si>
    <t>FUNDING SOURCE</t>
  </si>
  <si>
    <t>INTEREST</t>
  </si>
  <si>
    <t xml:space="preserve">    AMORTIZATION</t>
  </si>
  <si>
    <t>AMOUNT</t>
  </si>
  <si>
    <t>RATE</t>
  </si>
  <si>
    <t>=</t>
  </si>
  <si>
    <t>Basis as Adjusted</t>
  </si>
  <si>
    <t>Applicable Fraction</t>
  </si>
  <si>
    <t>Qualified Basis</t>
  </si>
  <si>
    <t>Tax Credit Percentage</t>
  </si>
  <si>
    <t>Tax Credits based</t>
  </si>
  <si>
    <t>on Qualified Basis</t>
  </si>
  <si>
    <t>SYNDICATOR</t>
  </si>
  <si>
    <t>LP or Non-Voting Member %</t>
  </si>
  <si>
    <t>PRICING</t>
  </si>
  <si>
    <t>Construction Cost / Unit</t>
  </si>
  <si>
    <t>Reasonably Expected</t>
  </si>
  <si>
    <t>Incurred through</t>
  </si>
  <si>
    <t>Basis</t>
  </si>
  <si>
    <t>CARRYOVER PERCENTAGE</t>
  </si>
  <si>
    <t>DEVELOPER PERCENTAGE INCURRED</t>
  </si>
  <si>
    <t># of Bedrooms</t>
  </si>
  <si>
    <t>Studio, SRO, etc.</t>
  </si>
  <si>
    <t xml:space="preserve">x  .75 = </t>
  </si>
  <si>
    <t>1BR</t>
  </si>
  <si>
    <t xml:space="preserve">x  1 = </t>
  </si>
  <si>
    <t>2BR</t>
  </si>
  <si>
    <t xml:space="preserve">x  2 = </t>
  </si>
  <si>
    <t>3BR</t>
  </si>
  <si>
    <t xml:space="preserve">x  3 = </t>
  </si>
  <si>
    <t>4BR</t>
  </si>
  <si>
    <t xml:space="preserve">x  4 = </t>
  </si>
  <si>
    <t>5BR</t>
  </si>
  <si>
    <t xml:space="preserve">x  5 = </t>
  </si>
  <si>
    <t># of  Bedrooms in Project:</t>
  </si>
  <si>
    <t xml:space="preserve">               # of Bedrooms in Project:</t>
  </si>
  <si>
    <t xml:space="preserve">Total Development Cost       </t>
  </si>
  <si>
    <t xml:space="preserve"> Total Development Cost</t>
  </si>
  <si>
    <t>Per Bedroom</t>
  </si>
  <si>
    <t xml:space="preserve">         # of Bedrooms</t>
  </si>
  <si>
    <t>Contractor Profit/Overhead Limits</t>
  </si>
  <si>
    <t>Demolition</t>
  </si>
  <si>
    <t>Off-Site Improvements</t>
  </si>
  <si>
    <t>Residential Structures</t>
  </si>
  <si>
    <t>Environmental Clearances</t>
  </si>
  <si>
    <t>Surety &amp; Bonding</t>
  </si>
  <si>
    <t>Building Permits</t>
  </si>
  <si>
    <t xml:space="preserve">Other:   </t>
  </si>
  <si>
    <t>General Requirements</t>
  </si>
  <si>
    <t>Construction Contract Amount</t>
  </si>
  <si>
    <t>Developer Fee Limits</t>
  </si>
  <si>
    <t>Projects with 25 Units or Less</t>
  </si>
  <si>
    <t>General Rule*</t>
  </si>
  <si>
    <t>*Building Acquisition Costs Excluded if Related Party Transaction</t>
  </si>
  <si>
    <t>Construction Cost + Contractor Fee</t>
  </si>
  <si>
    <t>OPERATING INCOME</t>
  </si>
  <si>
    <t>PER UNIT</t>
  </si>
  <si>
    <t>ANNUAL</t>
  </si>
  <si>
    <t>YEAR</t>
  </si>
  <si>
    <t>or  %</t>
  </si>
  <si>
    <t>TRENDING</t>
  </si>
  <si>
    <t>INCOME</t>
  </si>
  <si>
    <t>TAX CREDIT UNITS</t>
  </si>
  <si>
    <t>GROSS RENT</t>
  </si>
  <si>
    <t>net rent</t>
  </si>
  <si>
    <t>LAUNDRY</t>
  </si>
  <si>
    <t>PARKING</t>
  </si>
  <si>
    <t>OTHER</t>
  </si>
  <si>
    <t>SUBTOTAL</t>
  </si>
  <si>
    <t>VACANCY</t>
  </si>
  <si>
    <t>PHYSICAL</t>
  </si>
  <si>
    <t>COLLECTION</t>
  </si>
  <si>
    <t>NET</t>
  </si>
  <si>
    <t>SUBSIDIES</t>
  </si>
  <si>
    <t>SECTION 8</t>
  </si>
  <si>
    <t>SECTION 9</t>
  </si>
  <si>
    <t>NON TAX CREDIT UNITS</t>
  </si>
  <si>
    <t>COMMERCIAL INCOME</t>
  </si>
  <si>
    <t>OTHER:</t>
  </si>
  <si>
    <t>EFFECTIVE INCOME</t>
  </si>
  <si>
    <t>Tenant Population</t>
  </si>
  <si>
    <t>Elevator (Y or N)</t>
  </si>
  <si>
    <t>Rehab or New</t>
  </si>
  <si>
    <t>ADMINISTRATION</t>
  </si>
  <si>
    <t>SALARIES</t>
  </si>
  <si>
    <t>M&amp;R</t>
  </si>
  <si>
    <t>INSURANCE</t>
  </si>
  <si>
    <t>UTILITIES</t>
  </si>
  <si>
    <t>MANAGEMENT FEE</t>
  </si>
  <si>
    <t>REAL ESTATE TAXES</t>
  </si>
  <si>
    <t>RESERVES</t>
  </si>
  <si>
    <t>SOCIAL SERVICES</t>
  </si>
  <si>
    <t>TOTAL OPERATING EXPENSES</t>
  </si>
  <si>
    <t>FIRST HARD DEBT SERVICE</t>
  </si>
  <si>
    <t>FIRST HARD DEBT SERVICING FEE</t>
  </si>
  <si>
    <t>bp</t>
  </si>
  <si>
    <t>SECOND HARD DEBT SERVICE</t>
  </si>
  <si>
    <t>CASH FLOW AFTER HARD DEBT</t>
  </si>
  <si>
    <t>RATIO ANALYSIS</t>
  </si>
  <si>
    <t>FIRST HARD DEBT COVERAGE RATIO</t>
  </si>
  <si>
    <t>EXPENSE : EFFECTIVE INCOME</t>
  </si>
  <si>
    <t>OPERATING DEFICIT RESERVE</t>
  </si>
  <si>
    <t>INTEREST INCOME</t>
  </si>
  <si>
    <t>UTILIZATION FOR CASH FLOW SHORTFALL</t>
  </si>
  <si>
    <t>BALANCE</t>
  </si>
  <si>
    <t>&lt;PERMANENT PHASE NEEDS ANALYSIS&gt;</t>
  </si>
  <si>
    <t>Total Maximum LIHTC</t>
  </si>
  <si>
    <t>INVESTOR PROCEEDS NEEDED FROM LOW INC HSG TAX CREDITS</t>
  </si>
  <si>
    <t>FEDERAL LOW INCOME HOUSING TAX CREDITS NEEDED</t>
  </si>
  <si>
    <t>Community Service Facility</t>
  </si>
  <si>
    <t>Garage Parking</t>
  </si>
  <si>
    <t xml:space="preserve">    Community Service Facility</t>
  </si>
  <si>
    <t xml:space="preserve">    Garage Parking</t>
  </si>
  <si>
    <t>Print Date</t>
  </si>
  <si>
    <t>Print Date:</t>
  </si>
  <si>
    <t>15-YEAR OPERATING PROFORMA
REQUIRED SIGN-OFFS</t>
  </si>
  <si>
    <t>We acknowledge the attached pro forma substantially matches the assumptions used in our underwriting of the mortgage (equity investment).</t>
  </si>
  <si>
    <t>1st Mortgagee</t>
  </si>
  <si>
    <t>OR</t>
  </si>
  <si>
    <t>Syndicator/Investor</t>
  </si>
  <si>
    <t>(if no lender)</t>
  </si>
  <si>
    <t>CURRENT INDICATIONS</t>
  </si>
  <si>
    <t>Net Income (Year 1)</t>
  </si>
  <si>
    <t>Net Expense (Year 1)</t>
  </si>
  <si>
    <t>Annual Tax Credit Amount</t>
  </si>
  <si>
    <t>First Mortgage DSCR</t>
  </si>
  <si>
    <t>Fire Suppression System</t>
  </si>
  <si>
    <t>Developer Fee</t>
  </si>
  <si>
    <t>Subtotal</t>
  </si>
  <si>
    <t xml:space="preserve">    Neg. Arb, Cost of Issuance</t>
  </si>
  <si>
    <t>Acquisition</t>
  </si>
  <si>
    <t>Garage Parking for Tax Credit Residents</t>
  </si>
  <si>
    <t>BREAKDOWN OF COSTS AND BASIS</t>
  </si>
  <si>
    <t>REQUIRED SIGN-OFFS</t>
  </si>
  <si>
    <t>The undersigned acknowledges review of the attached Breakdown of Costs and Basis.</t>
  </si>
  <si>
    <t>Application/Re-Application, or 42(m) Determination</t>
  </si>
  <si>
    <t xml:space="preserve">Carryover </t>
  </si>
  <si>
    <t>Accountant</t>
  </si>
  <si>
    <t>Total Eligible Basis</t>
  </si>
  <si>
    <t xml:space="preserve">Total Development Cost: </t>
  </si>
  <si>
    <t>Development Cost / Unit**</t>
  </si>
  <si>
    <t>DEVELOPER FEE - CONSTRUCTION/REHAB</t>
  </si>
  <si>
    <t>DEVELOPER FEE - EXISTING BUILDING</t>
  </si>
  <si>
    <t>Mandatory Deferred Fee - Constr/Rehab</t>
  </si>
  <si>
    <t>Tax Credit Amount:</t>
  </si>
  <si>
    <t>Family / Supp Hsg</t>
  </si>
  <si>
    <t>Family / Supp Hsg Tie-Breaker</t>
  </si>
  <si>
    <t>Tie-Breaker</t>
  </si>
  <si>
    <t>Please indicate "Y" in appropriate box</t>
  </si>
  <si>
    <t>Projects in the Supportive Housing Cycle</t>
  </si>
  <si>
    <t xml:space="preserve">Total # of Residential Floors </t>
  </si>
  <si>
    <t>4 residential floors or less</t>
  </si>
  <si>
    <t>5 or 6 residential floors</t>
  </si>
  <si>
    <t>Eligible Basis Limits (per unit)</t>
  </si>
  <si>
    <t>7 residential floors and above</t>
  </si>
  <si>
    <t>**see QAP for per unit cost caps</t>
  </si>
  <si>
    <t>DEVELOPER FEE - Constr/Rehab</t>
  </si>
  <si>
    <t>DEVELOPER FEE - Building</t>
  </si>
  <si>
    <t>Tiebreaker #1:</t>
  </si>
  <si>
    <t>Community Service Exclusion</t>
  </si>
  <si>
    <t>HERA basis boost</t>
  </si>
  <si>
    <t xml:space="preserve">Mandatory Deferred Fee - Existing Building </t>
  </si>
  <si>
    <t>AVG AFFORDABILITY</t>
  </si>
  <si>
    <t>+</t>
  </si>
  <si>
    <t xml:space="preserve">    Site Work </t>
  </si>
  <si>
    <t xml:space="preserve">    Site Engineer</t>
  </si>
  <si>
    <t xml:space="preserve">    Geotechnical Consultant</t>
  </si>
  <si>
    <t xml:space="preserve">    Green Consultant</t>
  </si>
  <si>
    <t xml:space="preserve">    Other _____________________</t>
  </si>
  <si>
    <t xml:space="preserve">    Bank Points &amp; Fees</t>
  </si>
  <si>
    <t xml:space="preserve">    Furniture, Fixtures &amp; Equiptment</t>
  </si>
  <si>
    <t xml:space="preserve">    Other: </t>
  </si>
  <si>
    <t>SOFT DEBT SERVICE (If Applicable)</t>
  </si>
  <si>
    <t>Age-Friendly Senior</t>
  </si>
  <si>
    <t>Tiebreaker #2:</t>
  </si>
  <si>
    <t>Tiebreaker #3:  Lowest Total Development Cost Per Bedroom</t>
  </si>
  <si>
    <t>Projects Located Outside of a TUM</t>
  </si>
  <si>
    <t xml:space="preserve">Municipality </t>
  </si>
  <si>
    <t>County</t>
  </si>
  <si>
    <t>Most Recent 9% Award Year</t>
  </si>
  <si>
    <t>Projects Located Within a TUM</t>
  </si>
  <si>
    <t xml:space="preserve">MRI Ranking: </t>
  </si>
  <si>
    <t>Within a TUM = Lowest MRI ranking.</t>
  </si>
  <si>
    <t>Outside of TUM =  Municipality never hosted a project that received a 9% award or has gone the longest time hosting.</t>
  </si>
  <si>
    <t xml:space="preserve"> TUM (Y/N):</t>
  </si>
  <si>
    <t>Senior Cycle = Least amount of Tax Credits Per TC Unit</t>
  </si>
  <si>
    <r>
      <t xml:space="preserve">*Note: </t>
    </r>
    <r>
      <rPr>
        <b/>
        <i/>
        <u/>
        <sz val="20"/>
        <color indexed="10"/>
        <rFont val="Times New Roman"/>
        <family val="1"/>
      </rPr>
      <t>DO NOT include Super's unit</t>
    </r>
  </si>
  <si>
    <r>
      <t xml:space="preserve">*Note: Only income qualified units are eligible; </t>
    </r>
    <r>
      <rPr>
        <b/>
        <i/>
        <u/>
        <sz val="20"/>
        <color indexed="10"/>
        <rFont val="Times New Roman"/>
        <family val="1"/>
      </rPr>
      <t>DO NOT include Super's unit</t>
    </r>
  </si>
  <si>
    <t xml:space="preserve">Age-Friendly Senior Tie-Breaker </t>
  </si>
  <si>
    <t>% of Total</t>
  </si>
  <si>
    <t>GC Profit</t>
  </si>
  <si>
    <t>GC Overhead</t>
  </si>
  <si>
    <t>Excluding Permit Fees</t>
  </si>
  <si>
    <t>Exclusive of labor &amp; materials</t>
  </si>
  <si>
    <t>Max Percentage of Total Hard Costs</t>
  </si>
  <si>
    <t>Total Construction Contract</t>
  </si>
  <si>
    <t xml:space="preserve">    Contractor Profit</t>
  </si>
  <si>
    <t xml:space="preserve">    Contractor Overhead</t>
  </si>
  <si>
    <r>
      <t xml:space="preserve">Substantial v. Minimum Rehabilitation  </t>
    </r>
    <r>
      <rPr>
        <b/>
        <sz val="17"/>
        <rFont val="Times New Roman"/>
        <family val="1"/>
      </rPr>
      <t>(NOTE: Minimum Rehab. is defined as less than $30,000/unit)</t>
    </r>
  </si>
  <si>
    <t xml:space="preserve">BREAKDOWN OF COSTS &amp; BASIS </t>
  </si>
  <si>
    <t xml:space="preserve">CARRYOVER </t>
  </si>
  <si>
    <t>*Relocation may be included in EB with submission of an attorney opinion letter.</t>
  </si>
  <si>
    <t>2026 TAX CREDIT RENT QUALIFICATION CHART</t>
  </si>
  <si>
    <t>2026 ELIGIBLE BASIS LIMITS WORKSHEET</t>
  </si>
  <si>
    <t>Supportive Housing</t>
  </si>
  <si>
    <t>Building</t>
  </si>
  <si>
    <t>Relocation</t>
  </si>
  <si>
    <t>Other:</t>
  </si>
  <si>
    <t>Site Work</t>
  </si>
  <si>
    <t>Other (identify):</t>
  </si>
  <si>
    <t>Contractor Overhead</t>
  </si>
  <si>
    <t>Contractor Profit</t>
  </si>
  <si>
    <t xml:space="preserve">Hard Contingency </t>
  </si>
  <si>
    <t>Soft Contingency</t>
  </si>
  <si>
    <t>Appraiser &amp; Market Study</t>
  </si>
  <si>
    <t>Architect</t>
  </si>
  <si>
    <t>Site Engineer</t>
  </si>
  <si>
    <t>Attorney</t>
  </si>
  <si>
    <t>Cost Certification / Audit</t>
  </si>
  <si>
    <t>Environmental Consultant</t>
  </si>
  <si>
    <t>Historical Consultant</t>
  </si>
  <si>
    <t>Geotechnical Consultant</t>
  </si>
  <si>
    <t>Green Consultant</t>
  </si>
  <si>
    <t>Professional Planner</t>
  </si>
  <si>
    <t>Surveyor</t>
  </si>
  <si>
    <t>Interest</t>
  </si>
  <si>
    <t>R.E. Taxes</t>
  </si>
  <si>
    <t>Insurance</t>
  </si>
  <si>
    <t>Title Insurance &amp; Recording</t>
  </si>
  <si>
    <t>Bank Points &amp; Fees</t>
  </si>
  <si>
    <t>Other Impact Fees</t>
  </si>
  <si>
    <t>Tax Credit Fees</t>
  </si>
  <si>
    <t>Neg. Arb, Cost of Issuance</t>
  </si>
  <si>
    <t>Furniture, Fixtures &amp; Equiptment</t>
  </si>
  <si>
    <t>Utility Connection Fees</t>
  </si>
  <si>
    <t>2026 TIEBREAKER WORKSHEET</t>
  </si>
  <si>
    <t>Family / Supportive Housing Cycle = Least amount of Tax Credits Per TC Bedroom</t>
  </si>
  <si>
    <t>2026 CONTRACTOR FEE LIMITS</t>
  </si>
  <si>
    <t>FEDERAL LOW INCOME HOUSING TAX CREDITS- 2026 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</si>
</sst>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164" formatCode="&quot;$&quot;#,##0\ ;\(&quot;$&quot;#,##0\)"/>
    <numFmt numFmtId="165" formatCode="&quot;$&quot;#,##0.00\ ;\(&quot;$&quot;#,##0.00\)"/>
    <numFmt numFmtId="166" formatCode="&quot;$&quot;#,##0"/>
    <numFmt numFmtId="167" formatCode="&quot;$&quot;#,##0.0000"/>
    <numFmt numFmtId="168" formatCode="dd\-mmm\-yy"/>
    <numFmt numFmtId="169" formatCode="&quot;$&quot;#,##0.00"/>
  </numFmts>
  <fonts count="76" x14ac:knownFonts="1">
    <font>
      <sz val="12"/>
      <name val="Arial"/>
    </font>
    <font>
      <sz val="8"/>
      <name val="Arial"/>
      <family val="2"/>
    </font>
    <font>
      <sz val="12"/>
      <name val="Arial"/>
      <family val="2"/>
    </font>
    <font>
      <b/>
      <sz val="18"/>
      <name val="Arial"/>
      <family val="2"/>
    </font>
    <font>
      <b/>
      <sz val="12"/>
      <name val="Arial"/>
      <family val="2"/>
    </font>
    <font>
      <sz val="12"/>
      <name val="Times New Roman"/>
      <family val="1"/>
    </font>
    <font>
      <sz val="10"/>
      <name val="Arial"/>
      <family val="2"/>
    </font>
    <font>
      <sz val="12"/>
      <name val="Times New Roman"/>
      <family val="1"/>
    </font>
    <font>
      <b/>
      <sz val="12"/>
      <name val="Times New Roman"/>
      <family val="1"/>
    </font>
    <font>
      <b/>
      <sz val="20"/>
      <name val="Times New Roman"/>
      <family val="1"/>
    </font>
    <font>
      <b/>
      <sz val="14"/>
      <name val="Times New Roman"/>
      <family val="1"/>
    </font>
    <font>
      <b/>
      <sz val="16"/>
      <name val="Times New Roman"/>
      <family val="1"/>
    </font>
    <font>
      <b/>
      <sz val="12"/>
      <name val="Times New Roman"/>
      <family val="1"/>
    </font>
    <font>
      <sz val="14"/>
      <name val="Times New Roman"/>
      <family val="1"/>
    </font>
    <font>
      <sz val="14"/>
      <name val="Times New Roman"/>
      <family val="1"/>
    </font>
    <font>
      <sz val="14"/>
      <name val="Arial"/>
      <family val="2"/>
    </font>
    <font>
      <b/>
      <sz val="14"/>
      <name val="Times New Roman"/>
      <family val="1"/>
    </font>
    <font>
      <sz val="10"/>
      <name val="Times New Roman"/>
      <family val="1"/>
    </font>
    <font>
      <sz val="14"/>
      <name val="Arial"/>
      <family val="2"/>
    </font>
    <font>
      <b/>
      <sz val="10"/>
      <name val="Times New Roman"/>
      <family val="1"/>
    </font>
    <font>
      <i/>
      <sz val="12"/>
      <name val="Times New Roman"/>
      <family val="1"/>
    </font>
    <font>
      <b/>
      <sz val="18"/>
      <name val="Times New Roman"/>
      <family val="1"/>
    </font>
    <font>
      <b/>
      <sz val="18"/>
      <name val="Times New Roman"/>
      <family val="1"/>
    </font>
    <font>
      <sz val="16"/>
      <name val="Times New Roman"/>
      <family val="1"/>
    </font>
    <font>
      <b/>
      <sz val="16"/>
      <name val="Times New Roman"/>
      <family val="1"/>
    </font>
    <font>
      <b/>
      <u/>
      <sz val="14"/>
      <name val="Times New Roman"/>
      <family val="1"/>
    </font>
    <font>
      <b/>
      <sz val="10"/>
      <name val="Arial"/>
      <family val="2"/>
    </font>
    <font>
      <b/>
      <i/>
      <sz val="14"/>
      <name val="Times New Roman"/>
      <family val="1"/>
    </font>
    <font>
      <u/>
      <sz val="10"/>
      <name val="Times New Roman"/>
      <family val="1"/>
    </font>
    <font>
      <b/>
      <sz val="10"/>
      <name val="Times New Roman"/>
      <family val="1"/>
    </font>
    <font>
      <sz val="16"/>
      <name val="Times New Roman"/>
      <family val="1"/>
    </font>
    <font>
      <sz val="10"/>
      <name val="Times New Roman"/>
      <family val="1"/>
    </font>
    <font>
      <b/>
      <sz val="16"/>
      <name val="Arial"/>
      <family val="2"/>
    </font>
    <font>
      <sz val="20"/>
      <name val="Times New Roman"/>
      <family val="1"/>
    </font>
    <font>
      <b/>
      <sz val="16"/>
      <name val="Arial"/>
      <family val="2"/>
    </font>
    <font>
      <b/>
      <sz val="26"/>
      <name val="Times New Roman"/>
      <family val="1"/>
    </font>
    <font>
      <b/>
      <sz val="20"/>
      <name val="Times New Roman"/>
      <family val="1"/>
    </font>
    <font>
      <b/>
      <i/>
      <sz val="36"/>
      <name val="Times New Roman"/>
      <family val="1"/>
    </font>
    <font>
      <sz val="20"/>
      <name val="Arial"/>
      <family val="2"/>
    </font>
    <font>
      <b/>
      <i/>
      <sz val="20"/>
      <name val="Times New Roman"/>
      <family val="1"/>
    </font>
    <font>
      <b/>
      <i/>
      <sz val="26"/>
      <name val="Times New Roman"/>
      <family val="1"/>
    </font>
    <font>
      <sz val="20"/>
      <name val="Times New Roman"/>
      <family val="1"/>
    </font>
    <font>
      <sz val="16"/>
      <name val="Arial"/>
      <family val="2"/>
    </font>
    <font>
      <b/>
      <i/>
      <sz val="32"/>
      <name val="Times New Roman"/>
      <family val="1"/>
    </font>
    <font>
      <b/>
      <u/>
      <sz val="18"/>
      <name val="Times New Roman"/>
      <family val="1"/>
    </font>
    <font>
      <b/>
      <u/>
      <sz val="16"/>
      <name val="Times New Roman"/>
      <family val="1"/>
    </font>
    <font>
      <b/>
      <i/>
      <sz val="16"/>
      <name val="Times New Roman"/>
      <family val="1"/>
    </font>
    <font>
      <b/>
      <sz val="8"/>
      <name val="Arial"/>
      <family val="2"/>
    </font>
    <font>
      <b/>
      <sz val="18"/>
      <color indexed="8"/>
      <name val="Times New Roman"/>
      <family val="1"/>
    </font>
    <font>
      <sz val="10"/>
      <name val="Courier"/>
      <family val="3"/>
    </font>
    <font>
      <sz val="10"/>
      <color indexed="8"/>
      <name val="Times New Roman"/>
      <family val="1"/>
    </font>
    <font>
      <b/>
      <sz val="10"/>
      <color indexed="8"/>
      <name val="Times New Roman"/>
      <family val="1"/>
    </font>
    <font>
      <sz val="16"/>
      <name val="Arial"/>
      <family val="2"/>
    </font>
    <font>
      <b/>
      <sz val="17"/>
      <name val="Times New Roman"/>
      <family val="1"/>
    </font>
    <font>
      <sz val="10"/>
      <name val="Arial"/>
      <family val="2"/>
    </font>
    <font>
      <b/>
      <i/>
      <u/>
      <sz val="18"/>
      <name val="Times New Roman"/>
      <family val="1"/>
    </font>
    <font>
      <b/>
      <sz val="12"/>
      <name val="Arial"/>
      <family val="2"/>
    </font>
    <font>
      <i/>
      <sz val="20"/>
      <name val="Arial"/>
      <family val="2"/>
    </font>
    <font>
      <b/>
      <u/>
      <sz val="12"/>
      <name val="Times New Roman"/>
      <family val="1"/>
    </font>
    <font>
      <b/>
      <sz val="11"/>
      <color indexed="8"/>
      <name val="Times New Roman"/>
      <family val="1"/>
    </font>
    <font>
      <b/>
      <i/>
      <u/>
      <sz val="20"/>
      <color indexed="10"/>
      <name val="Times New Roman"/>
      <family val="1"/>
    </font>
    <font>
      <b/>
      <i/>
      <sz val="18"/>
      <name val="Times New Roman"/>
      <family val="1"/>
    </font>
    <font>
      <b/>
      <i/>
      <u/>
      <sz val="26"/>
      <name val="Times New Roman"/>
      <family val="1"/>
    </font>
    <font>
      <b/>
      <u/>
      <sz val="26"/>
      <name val="Times New Roman"/>
      <family val="1"/>
    </font>
    <font>
      <b/>
      <sz val="14"/>
      <name val="Arial"/>
      <family val="2"/>
    </font>
    <font>
      <b/>
      <u/>
      <sz val="14"/>
      <name val="Arial"/>
      <family val="2"/>
    </font>
    <font>
      <b/>
      <sz val="11"/>
      <name val="Times New Roman"/>
      <family val="1"/>
    </font>
    <font>
      <sz val="11"/>
      <name val="Times New Roman"/>
      <family val="1"/>
    </font>
    <font>
      <sz val="10"/>
      <color theme="0"/>
      <name val="Times New Roman"/>
      <family val="1"/>
    </font>
    <font>
      <sz val="10"/>
      <color theme="0" tint="-0.34998626667073579"/>
      <name val="Arial"/>
      <family val="2"/>
    </font>
    <font>
      <i/>
      <sz val="12"/>
      <color theme="0" tint="-0.34998626667073579"/>
      <name val="Times New Roman"/>
      <family val="1"/>
    </font>
    <font>
      <sz val="12"/>
      <color theme="0"/>
      <name val="Arial"/>
      <family val="2"/>
    </font>
    <font>
      <b/>
      <i/>
      <sz val="20"/>
      <color rgb="FFFF0000"/>
      <name val="Times New Roman"/>
      <family val="1"/>
    </font>
    <font>
      <sz val="16"/>
      <color theme="0"/>
      <name val="Arial"/>
      <family val="2"/>
    </font>
    <font>
      <sz val="12"/>
      <color theme="8"/>
      <name val="Times New Roman"/>
      <family val="1"/>
    </font>
    <font>
      <b/>
      <sz val="12"/>
      <color rgb="FF0070C0"/>
      <name val="Times New Roman"/>
      <family val="1"/>
    </font>
  </fonts>
  <fills count="15">
    <fill>
      <patternFill patternType="none"/>
    </fill>
    <fill>
      <patternFill patternType="gray125"/>
    </fill>
    <fill>
      <patternFill patternType="solid">
        <fgColor indexed="9"/>
        <bgColor indexed="8"/>
      </patternFill>
    </fill>
    <fill>
      <patternFill patternType="solid">
        <fgColor indexed="9"/>
        <bgColor indexed="9"/>
      </patternFill>
    </fill>
    <fill>
      <patternFill patternType="darkTrellis">
        <fgColor indexed="13"/>
        <bgColor indexed="9"/>
      </patternFill>
    </fill>
    <fill>
      <patternFill patternType="lightDown">
        <fgColor indexed="9"/>
        <bgColor indexed="13"/>
      </patternFill>
    </fill>
    <fill>
      <patternFill patternType="solid">
        <fgColor indexed="43"/>
        <bgColor indexed="64"/>
      </patternFill>
    </fill>
    <fill>
      <patternFill patternType="solid">
        <fgColor indexed="43"/>
        <bgColor indexed="8"/>
      </patternFill>
    </fill>
    <fill>
      <patternFill patternType="solid">
        <fgColor indexed="9"/>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9847407452621"/>
        <bgColor indexed="8"/>
      </patternFill>
    </fill>
    <fill>
      <patternFill patternType="solid">
        <fgColor rgb="FFFFFF99"/>
        <bgColor indexed="8"/>
      </patternFill>
    </fill>
    <fill>
      <patternFill patternType="solid">
        <fgColor theme="0"/>
        <bgColor indexed="64"/>
      </patternFill>
    </fill>
    <fill>
      <patternFill patternType="solid">
        <fgColor rgb="FFFFFF99"/>
        <bgColor indexed="13"/>
      </patternFill>
    </fill>
  </fills>
  <borders count="65">
    <border>
      <left/>
      <right/>
      <top/>
      <bottom/>
      <diagonal/>
    </border>
    <border>
      <left/>
      <right/>
      <top style="thin">
        <color indexed="8"/>
      </top>
      <bottom style="double">
        <color indexed="8"/>
      </bottom>
      <diagonal/>
    </border>
    <border>
      <left/>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style="thick">
        <color indexed="8"/>
      </top>
      <bottom/>
      <diagonal/>
    </border>
    <border>
      <left style="thick">
        <color indexed="8"/>
      </left>
      <right/>
      <top/>
      <bottom style="thick">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style="thick">
        <color indexed="8"/>
      </bottom>
      <diagonal/>
    </border>
    <border>
      <left/>
      <right/>
      <top/>
      <bottom style="thin">
        <color indexed="64"/>
      </bottom>
      <diagonal/>
    </border>
    <border>
      <left/>
      <right/>
      <top style="thin">
        <color indexed="64"/>
      </top>
      <bottom style="thin">
        <color indexed="64"/>
      </bottom>
      <diagonal/>
    </border>
    <border>
      <left/>
      <right/>
      <top/>
      <bottom style="double">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style="thin">
        <color indexed="8"/>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right/>
      <top/>
      <bottom style="double">
        <color indexed="64"/>
      </bottom>
      <diagonal/>
    </border>
    <border>
      <left/>
      <right/>
      <top style="thin">
        <color indexed="8"/>
      </top>
      <bottom style="thin">
        <color indexed="8"/>
      </bottom>
      <diagonal/>
    </border>
    <border>
      <left/>
      <right style="thick">
        <color indexed="8"/>
      </right>
      <top/>
      <bottom style="thick">
        <color indexed="8"/>
      </bottom>
      <diagonal/>
    </border>
    <border>
      <left/>
      <right/>
      <top style="thick">
        <color indexed="8"/>
      </top>
      <bottom style="thick">
        <color indexed="8"/>
      </bottom>
      <diagonal/>
    </border>
    <border>
      <left/>
      <right/>
      <top/>
      <bottom style="medium">
        <color indexed="64"/>
      </bottom>
      <diagonal/>
    </border>
    <border>
      <left style="thick">
        <color indexed="8"/>
      </left>
      <right/>
      <top/>
      <bottom style="thin">
        <color indexed="8"/>
      </bottom>
      <diagonal/>
    </border>
    <border>
      <left style="thick">
        <color indexed="8"/>
      </left>
      <right style="thin">
        <color indexed="8"/>
      </right>
      <top/>
      <bottom style="thin">
        <color indexed="8"/>
      </bottom>
      <diagonal/>
    </border>
    <border>
      <left style="thick">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8"/>
      </top>
      <bottom style="thin">
        <color indexed="64"/>
      </bottom>
      <diagonal/>
    </border>
    <border>
      <left style="thin">
        <color indexed="64"/>
      </left>
      <right/>
      <top style="thick">
        <color indexed="64"/>
      </top>
      <bottom/>
      <diagonal/>
    </border>
    <border>
      <left style="thin">
        <color indexed="64"/>
      </left>
      <right/>
      <top/>
      <bottom/>
      <diagonal/>
    </border>
    <border>
      <left style="thick">
        <color indexed="64"/>
      </left>
      <right/>
      <top style="thin">
        <color indexed="64"/>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style="thin">
        <color indexed="64"/>
      </left>
      <right/>
      <top/>
      <bottom style="thin">
        <color indexed="64"/>
      </bottom>
      <diagonal/>
    </border>
    <border>
      <left style="thick">
        <color indexed="8"/>
      </left>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ck">
        <color indexed="8"/>
      </right>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ck">
        <color indexed="8"/>
      </right>
      <top/>
      <bottom style="thick">
        <color indexed="64"/>
      </bottom>
      <diagonal/>
    </border>
  </borders>
  <cellStyleXfs count="27">
    <xf numFmtId="0" fontId="0" fillId="0" borderId="0">
      <alignment vertical="top"/>
    </xf>
    <xf numFmtId="3" fontId="6" fillId="0" borderId="0" applyFont="0" applyFill="0" applyBorder="0" applyAlignment="0" applyProtection="0"/>
    <xf numFmtId="7" fontId="2" fillId="0" borderId="0" applyFill="0" applyBorder="0" applyAlignment="0" applyProtection="0"/>
    <xf numFmtId="165" fontId="6" fillId="2" borderId="0" applyFont="0" applyFill="0" applyBorder="0" applyAlignment="0" applyProtection="0"/>
    <xf numFmtId="165" fontId="6" fillId="2" borderId="0" applyFont="0" applyFill="0" applyBorder="0" applyAlignment="0" applyProtection="0"/>
    <xf numFmtId="165" fontId="6" fillId="2" borderId="0" applyFont="0" applyFill="0" applyBorder="0" applyAlignment="0" applyProtection="0"/>
    <xf numFmtId="5" fontId="6" fillId="0" borderId="0" applyFont="0" applyFill="0" applyBorder="0" applyAlignment="0" applyProtection="0"/>
    <xf numFmtId="164" fontId="6" fillId="2" borderId="0" applyFont="0" applyFill="0" applyBorder="0" applyAlignment="0" applyProtection="0"/>
    <xf numFmtId="164" fontId="6" fillId="2" borderId="0" applyFont="0" applyFill="0" applyBorder="0" applyAlignment="0" applyProtection="0"/>
    <xf numFmtId="0" fontId="2" fillId="0" borderId="0" applyFill="0" applyBorder="0" applyAlignment="0" applyProtection="0"/>
    <xf numFmtId="2" fontId="2"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xf numFmtId="0" fontId="49" fillId="0" borderId="0"/>
    <xf numFmtId="0" fontId="6" fillId="0" borderId="0"/>
    <xf numFmtId="0" fontId="6" fillId="0" borderId="0"/>
    <xf numFmtId="10" fontId="2" fillId="0" borderId="0" applyFill="0" applyBorder="0" applyAlignment="0" applyProtection="0"/>
    <xf numFmtId="10" fontId="6" fillId="2" borderId="0" applyFont="0" applyFill="0" applyBorder="0" applyAlignment="0" applyProtection="0"/>
    <xf numFmtId="10" fontId="6" fillId="2" borderId="0" applyFont="0" applyFill="0" applyBorder="0" applyAlignment="0" applyProtection="0"/>
    <xf numFmtId="0" fontId="2" fillId="0" borderId="1" applyNumberFormat="0" applyFill="0" applyAlignment="0" applyProtection="0"/>
    <xf numFmtId="164" fontId="17" fillId="3" borderId="2">
      <alignment horizontal="right"/>
    </xf>
    <xf numFmtId="0" fontId="2" fillId="4" borderId="2" applyNumberFormat="0" applyFont="0" applyAlignment="0" applyProtection="0"/>
    <xf numFmtId="164" fontId="17" fillId="5" borderId="2">
      <alignment horizontal="right"/>
      <protection locked="0"/>
    </xf>
    <xf numFmtId="164" fontId="17" fillId="5" borderId="2">
      <alignment horizontal="right"/>
      <protection locked="0"/>
    </xf>
  </cellStyleXfs>
  <cellXfs count="742">
    <xf numFmtId="3" fontId="0" fillId="0" borderId="0" xfId="0" applyNumberFormat="1" applyAlignment="1"/>
    <xf numFmtId="164" fontId="17" fillId="0" borderId="0" xfId="7" applyFont="1" applyFill="1" applyProtection="1"/>
    <xf numFmtId="164" fontId="27" fillId="0" borderId="0" xfId="7" applyFont="1" applyFill="1" applyAlignment="1" applyProtection="1">
      <alignment horizontal="center"/>
    </xf>
    <xf numFmtId="166" fontId="5" fillId="0" borderId="0" xfId="7" applyNumberFormat="1" applyFont="1" applyFill="1" applyProtection="1"/>
    <xf numFmtId="166" fontId="12" fillId="0" borderId="0" xfId="7" applyNumberFormat="1" applyFont="1" applyFill="1" applyProtection="1"/>
    <xf numFmtId="166" fontId="17" fillId="0" borderId="0" xfId="7" applyNumberFormat="1" applyFont="1" applyFill="1" applyProtection="1"/>
    <xf numFmtId="166" fontId="8" fillId="0" borderId="0" xfId="7" applyNumberFormat="1" applyFont="1" applyFill="1" applyProtection="1"/>
    <xf numFmtId="166" fontId="19" fillId="0" borderId="0" xfId="7" applyNumberFormat="1" applyFont="1" applyFill="1" applyProtection="1"/>
    <xf numFmtId="166" fontId="10" fillId="0" borderId="13" xfId="7" applyNumberFormat="1" applyFont="1" applyFill="1" applyBorder="1" applyAlignment="1" applyProtection="1">
      <alignment horizontal="right"/>
    </xf>
    <xf numFmtId="166" fontId="30" fillId="0" borderId="0" xfId="7" applyNumberFormat="1" applyFont="1" applyFill="1" applyProtection="1"/>
    <xf numFmtId="166" fontId="8" fillId="6" borderId="16" xfId="17" applyNumberFormat="1" applyFont="1" applyFill="1" applyBorder="1" applyProtection="1">
      <protection locked="0"/>
    </xf>
    <xf numFmtId="166" fontId="13" fillId="0" borderId="2" xfId="7" applyNumberFormat="1" applyFont="1" applyFill="1" applyBorder="1" applyAlignment="1" applyProtection="1">
      <alignment horizontal="center"/>
    </xf>
    <xf numFmtId="166" fontId="11" fillId="0" borderId="18" xfId="7" applyNumberFormat="1" applyFont="1" applyFill="1" applyBorder="1" applyAlignment="1" applyProtection="1">
      <alignment horizontal="right"/>
    </xf>
    <xf numFmtId="166" fontId="11" fillId="0" borderId="0" xfId="7" applyNumberFormat="1" applyFont="1" applyFill="1" applyProtection="1"/>
    <xf numFmtId="166" fontId="13" fillId="0" borderId="0" xfId="7" applyNumberFormat="1" applyFont="1" applyFill="1" applyProtection="1"/>
    <xf numFmtId="166" fontId="13" fillId="0" borderId="0" xfId="7" applyNumberFormat="1" applyFont="1" applyFill="1" applyBorder="1" applyProtection="1"/>
    <xf numFmtId="164" fontId="12" fillId="0" borderId="0" xfId="7" applyFont="1" applyFill="1" applyProtection="1"/>
    <xf numFmtId="164" fontId="16" fillId="0" borderId="0" xfId="7" applyFont="1" applyFill="1" applyProtection="1"/>
    <xf numFmtId="164" fontId="13" fillId="0" borderId="0" xfId="7" applyFont="1" applyFill="1" applyProtection="1"/>
    <xf numFmtId="164" fontId="11" fillId="0" borderId="2" xfId="7" applyFont="1" applyFill="1" applyBorder="1" applyAlignment="1" applyProtection="1">
      <alignment horizontal="right"/>
    </xf>
    <xf numFmtId="164" fontId="7" fillId="0" borderId="0" xfId="7" applyFont="1" applyFill="1" applyProtection="1"/>
    <xf numFmtId="164" fontId="11" fillId="0" borderId="0" xfId="7" applyFont="1" applyFill="1" applyProtection="1"/>
    <xf numFmtId="164" fontId="17" fillId="0" borderId="11" xfId="7" applyFont="1" applyFill="1" applyBorder="1" applyProtection="1"/>
    <xf numFmtId="164" fontId="17" fillId="0" borderId="20" xfId="7" applyFont="1" applyFill="1" applyBorder="1" applyProtection="1"/>
    <xf numFmtId="164" fontId="29" fillId="0" borderId="0" xfId="7" applyFont="1" applyFill="1" applyAlignment="1" applyProtection="1">
      <alignment horizontal="center"/>
    </xf>
    <xf numFmtId="164" fontId="11" fillId="0" borderId="2" xfId="7" applyFont="1" applyFill="1" applyBorder="1" applyProtection="1"/>
    <xf numFmtId="164" fontId="14" fillId="0" borderId="0" xfId="7" applyFont="1" applyFill="1" applyProtection="1"/>
    <xf numFmtId="164" fontId="5" fillId="0" borderId="0" xfId="7" applyFont="1" applyFill="1" applyBorder="1" applyProtection="1"/>
    <xf numFmtId="164" fontId="12" fillId="0" borderId="0" xfId="7" applyFont="1" applyFill="1" applyBorder="1" applyAlignment="1" applyProtection="1">
      <alignment horizontal="center"/>
    </xf>
    <xf numFmtId="164" fontId="16" fillId="0" borderId="14" xfId="7" applyFont="1" applyFill="1" applyBorder="1" applyAlignment="1" applyProtection="1">
      <alignment horizontal="center"/>
    </xf>
    <xf numFmtId="164" fontId="10" fillId="0" borderId="0" xfId="7" applyFont="1" applyFill="1" applyAlignment="1" applyProtection="1">
      <alignment horizontal="center"/>
    </xf>
    <xf numFmtId="164" fontId="16" fillId="0" borderId="8" xfId="7" applyFont="1" applyFill="1" applyBorder="1" applyProtection="1"/>
    <xf numFmtId="164" fontId="16" fillId="0" borderId="0" xfId="7" applyFont="1" applyFill="1" applyBorder="1" applyAlignment="1" applyProtection="1">
      <alignment horizontal="center"/>
    </xf>
    <xf numFmtId="164" fontId="16" fillId="0" borderId="0" xfId="7" applyFont="1" applyFill="1" applyBorder="1" applyProtection="1"/>
    <xf numFmtId="164" fontId="16" fillId="0" borderId="9" xfId="7" applyFont="1" applyFill="1" applyBorder="1" applyAlignment="1" applyProtection="1">
      <alignment horizontal="center"/>
    </xf>
    <xf numFmtId="164" fontId="14" fillId="0" borderId="0" xfId="7" applyFont="1" applyFill="1" applyBorder="1" applyAlignment="1" applyProtection="1">
      <alignment horizontal="right"/>
    </xf>
    <xf numFmtId="10" fontId="10" fillId="6" borderId="2" xfId="20" applyFont="1" applyFill="1" applyBorder="1" applyAlignment="1" applyProtection="1">
      <alignment horizontal="center"/>
      <protection locked="0"/>
    </xf>
    <xf numFmtId="164" fontId="17" fillId="0" borderId="0" xfId="7" applyFont="1" applyFill="1" applyBorder="1" applyProtection="1"/>
    <xf numFmtId="164" fontId="11" fillId="0" borderId="0" xfId="7" applyFont="1" applyFill="1" applyBorder="1" applyAlignment="1" applyProtection="1">
      <alignment horizontal="right"/>
    </xf>
    <xf numFmtId="10" fontId="11" fillId="6" borderId="2" xfId="20" applyFont="1" applyFill="1" applyBorder="1" applyAlignment="1" applyProtection="1">
      <alignment horizontal="right"/>
      <protection locked="0"/>
    </xf>
    <xf numFmtId="10" fontId="11" fillId="0" borderId="2" xfId="20" applyFont="1" applyFill="1" applyBorder="1" applyAlignment="1" applyProtection="1">
      <alignment horizontal="right"/>
    </xf>
    <xf numFmtId="164" fontId="7" fillId="0" borderId="0" xfId="7" applyFont="1" applyFill="1" applyAlignment="1" applyProtection="1">
      <alignment horizontal="center"/>
    </xf>
    <xf numFmtId="164" fontId="10" fillId="0" borderId="8" xfId="7" applyFont="1" applyFill="1" applyBorder="1" applyProtection="1"/>
    <xf numFmtId="164" fontId="8" fillId="0" borderId="0" xfId="7" applyFont="1" applyFill="1" applyAlignment="1" applyProtection="1">
      <alignment horizontal="center"/>
    </xf>
    <xf numFmtId="164" fontId="17" fillId="0" borderId="9" xfId="7" applyFont="1" applyFill="1" applyBorder="1" applyProtection="1"/>
    <xf numFmtId="10" fontId="24" fillId="6" borderId="16" xfId="20" applyFont="1" applyFill="1" applyBorder="1" applyAlignment="1" applyProtection="1">
      <alignment horizontal="left"/>
      <protection locked="0"/>
    </xf>
    <xf numFmtId="164" fontId="22" fillId="0" borderId="0" xfId="7" applyFont="1" applyFill="1" applyProtection="1"/>
    <xf numFmtId="164" fontId="33" fillId="0" borderId="13" xfId="7" applyFont="1" applyFill="1" applyBorder="1" applyAlignment="1" applyProtection="1">
      <alignment horizontal="right"/>
    </xf>
    <xf numFmtId="164" fontId="11" fillId="0" borderId="5" xfId="7" applyFont="1" applyFill="1" applyBorder="1" applyProtection="1"/>
    <xf numFmtId="164" fontId="17" fillId="0" borderId="6" xfId="7" applyFont="1" applyFill="1" applyBorder="1" applyProtection="1"/>
    <xf numFmtId="166" fontId="10" fillId="0" borderId="7" xfId="4" applyNumberFormat="1" applyFont="1" applyFill="1" applyBorder="1" applyAlignment="1" applyProtection="1">
      <alignment horizontal="center"/>
    </xf>
    <xf numFmtId="164" fontId="11" fillId="0" borderId="8" xfId="7" applyFont="1" applyFill="1" applyBorder="1" applyProtection="1"/>
    <xf numFmtId="164" fontId="11" fillId="0" borderId="10" xfId="7" applyFont="1" applyFill="1" applyBorder="1" applyProtection="1"/>
    <xf numFmtId="164" fontId="17" fillId="0" borderId="24" xfId="7" applyFont="1" applyFill="1" applyBorder="1" applyProtection="1"/>
    <xf numFmtId="166" fontId="10" fillId="0" borderId="25" xfId="7" applyNumberFormat="1" applyFont="1" applyFill="1" applyBorder="1" applyAlignment="1" applyProtection="1">
      <alignment horizontal="center"/>
    </xf>
    <xf numFmtId="164" fontId="17" fillId="2" borderId="0" xfId="7" applyFont="1" applyProtection="1"/>
    <xf numFmtId="164" fontId="17" fillId="8" borderId="0" xfId="8" applyFont="1" applyFill="1" applyProtection="1"/>
    <xf numFmtId="164" fontId="27" fillId="8" borderId="0" xfId="8" applyFont="1" applyFill="1" applyAlignment="1" applyProtection="1">
      <alignment horizontal="center"/>
    </xf>
    <xf numFmtId="164" fontId="12" fillId="8" borderId="0" xfId="8" applyFont="1" applyFill="1" applyProtection="1"/>
    <xf numFmtId="164" fontId="12" fillId="8" borderId="13" xfId="8" applyFont="1" applyFill="1" applyBorder="1" applyAlignment="1" applyProtection="1">
      <alignment horizontal="right"/>
    </xf>
    <xf numFmtId="164" fontId="24" fillId="8" borderId="0" xfId="8" applyFont="1" applyFill="1" applyProtection="1"/>
    <xf numFmtId="164" fontId="16" fillId="8" borderId="2" xfId="8" applyFont="1" applyFill="1" applyBorder="1" applyAlignment="1" applyProtection="1">
      <alignment horizontal="center"/>
    </xf>
    <xf numFmtId="164" fontId="30" fillId="8" borderId="0" xfId="8" applyFont="1" applyFill="1" applyProtection="1"/>
    <xf numFmtId="164" fontId="16" fillId="8" borderId="18" xfId="8" applyFont="1" applyFill="1" applyBorder="1" applyAlignment="1" applyProtection="1">
      <alignment horizontal="right"/>
    </xf>
    <xf numFmtId="164" fontId="16" fillId="8" borderId="0" xfId="8" applyFont="1" applyFill="1" applyProtection="1"/>
    <xf numFmtId="164" fontId="24" fillId="0" borderId="11" xfId="8" applyFont="1" applyFill="1" applyBorder="1" applyProtection="1"/>
    <xf numFmtId="164" fontId="24" fillId="0" borderId="0" xfId="8" applyFont="1" applyFill="1" applyBorder="1" applyProtection="1"/>
    <xf numFmtId="164" fontId="24" fillId="0" borderId="13" xfId="8" applyFont="1" applyFill="1" applyBorder="1" applyProtection="1"/>
    <xf numFmtId="10" fontId="24" fillId="0" borderId="18" xfId="21" applyFont="1" applyFill="1" applyBorder="1" applyAlignment="1" applyProtection="1">
      <alignment horizontal="center"/>
    </xf>
    <xf numFmtId="0" fontId="8" fillId="2" borderId="0" xfId="18" applyFont="1" applyFill="1"/>
    <xf numFmtId="10" fontId="7" fillId="2" borderId="0" xfId="21" applyFont="1"/>
    <xf numFmtId="0" fontId="7" fillId="2" borderId="0" xfId="18" applyFont="1" applyFill="1"/>
    <xf numFmtId="10" fontId="8" fillId="2" borderId="0" xfId="21" applyFont="1"/>
    <xf numFmtId="0" fontId="7" fillId="2" borderId="0" xfId="18" applyFont="1" applyFill="1" applyAlignment="1">
      <alignment horizontal="center"/>
    </xf>
    <xf numFmtId="10" fontId="7" fillId="2" borderId="0" xfId="21" applyFont="1" applyAlignment="1">
      <alignment horizontal="center"/>
    </xf>
    <xf numFmtId="3" fontId="7" fillId="2" borderId="0" xfId="18" applyNumberFormat="1" applyFont="1" applyFill="1"/>
    <xf numFmtId="166" fontId="7" fillId="2" borderId="0" xfId="5" applyNumberFormat="1" applyFont="1"/>
    <xf numFmtId="0" fontId="7" fillId="2" borderId="16" xfId="18" applyFont="1" applyFill="1" applyBorder="1"/>
    <xf numFmtId="166" fontId="7" fillId="2" borderId="16" xfId="5" applyNumberFormat="1" applyFont="1" applyBorder="1"/>
    <xf numFmtId="10" fontId="7" fillId="2" borderId="16" xfId="21" applyFont="1" applyBorder="1"/>
    <xf numFmtId="166" fontId="8" fillId="2" borderId="0" xfId="18" applyNumberFormat="1" applyFont="1" applyFill="1"/>
    <xf numFmtId="3" fontId="8" fillId="2" borderId="0" xfId="18" applyNumberFormat="1" applyFont="1" applyFill="1"/>
    <xf numFmtId="166" fontId="2" fillId="2" borderId="0" xfId="18" applyNumberFormat="1" applyFont="1" applyFill="1"/>
    <xf numFmtId="0" fontId="7" fillId="2" borderId="26" xfId="18" applyFont="1" applyFill="1" applyBorder="1"/>
    <xf numFmtId="10" fontId="7" fillId="2" borderId="26" xfId="21" applyFont="1" applyBorder="1"/>
    <xf numFmtId="0" fontId="7" fillId="2" borderId="0" xfId="18" applyFont="1" applyFill="1" applyBorder="1"/>
    <xf numFmtId="10" fontId="7" fillId="2" borderId="0" xfId="21" applyFont="1" applyBorder="1"/>
    <xf numFmtId="3" fontId="8" fillId="6" borderId="16" xfId="5" applyNumberFormat="1" applyFont="1" applyFill="1" applyBorder="1" applyAlignment="1" applyProtection="1">
      <alignment horizontal="center"/>
      <protection locked="0"/>
    </xf>
    <xf numFmtId="3" fontId="8" fillId="6" borderId="17" xfId="5" applyNumberFormat="1" applyFont="1" applyFill="1" applyBorder="1" applyAlignment="1" applyProtection="1">
      <alignment horizontal="center"/>
      <protection locked="0"/>
    </xf>
    <xf numFmtId="10" fontId="8" fillId="6" borderId="0" xfId="21" applyFont="1" applyFill="1" applyBorder="1" applyAlignment="1" applyProtection="1">
      <alignment horizontal="right"/>
      <protection locked="0"/>
    </xf>
    <xf numFmtId="10" fontId="8" fillId="0" borderId="0" xfId="21" applyFont="1" applyFill="1"/>
    <xf numFmtId="10" fontId="8" fillId="0" borderId="16" xfId="21" applyFont="1" applyFill="1" applyBorder="1"/>
    <xf numFmtId="9" fontId="8" fillId="0" borderId="0" xfId="18" applyNumberFormat="1" applyFont="1" applyFill="1"/>
    <xf numFmtId="9" fontId="8" fillId="0" borderId="16" xfId="18" applyNumberFormat="1" applyFont="1" applyFill="1" applyBorder="1"/>
    <xf numFmtId="10" fontId="8" fillId="0" borderId="0" xfId="21" applyFont="1" applyFill="1" applyBorder="1"/>
    <xf numFmtId="166" fontId="7" fillId="0" borderId="0" xfId="5" applyNumberFormat="1" applyFont="1" applyFill="1"/>
    <xf numFmtId="0" fontId="1" fillId="0" borderId="0" xfId="15"/>
    <xf numFmtId="0" fontId="47" fillId="0" borderId="0" xfId="15" applyFont="1"/>
    <xf numFmtId="0" fontId="1" fillId="0" borderId="34" xfId="15" applyBorder="1"/>
    <xf numFmtId="0" fontId="1" fillId="0" borderId="35" xfId="15" applyBorder="1"/>
    <xf numFmtId="22" fontId="1" fillId="0" borderId="35" xfId="15" applyNumberFormat="1" applyBorder="1"/>
    <xf numFmtId="0" fontId="1" fillId="0" borderId="36" xfId="15" applyBorder="1"/>
    <xf numFmtId="0" fontId="1" fillId="0" borderId="37" xfId="15" applyBorder="1"/>
    <xf numFmtId="0" fontId="1" fillId="0" borderId="0" xfId="15" applyBorder="1"/>
    <xf numFmtId="0" fontId="1" fillId="0" borderId="38" xfId="15" applyBorder="1"/>
    <xf numFmtId="0" fontId="1" fillId="0" borderId="37" xfId="15" applyFont="1" applyBorder="1"/>
    <xf numFmtId="164" fontId="1" fillId="0" borderId="0" xfId="3" applyNumberFormat="1" applyFont="1" applyFill="1" applyBorder="1"/>
    <xf numFmtId="0" fontId="1" fillId="0" borderId="39" xfId="15" applyBorder="1"/>
    <xf numFmtId="0" fontId="1" fillId="0" borderId="30" xfId="15" applyBorder="1"/>
    <xf numFmtId="0" fontId="1" fillId="0" borderId="40" xfId="15" applyBorder="1"/>
    <xf numFmtId="5" fontId="29" fillId="0" borderId="0" xfId="6" applyFont="1" applyFill="1" applyAlignment="1" applyProtection="1">
      <alignment horizontal="right"/>
    </xf>
    <xf numFmtId="0" fontId="29" fillId="0" borderId="0" xfId="6" applyNumberFormat="1" applyFont="1" applyFill="1" applyAlignment="1" applyProtection="1">
      <alignment horizontal="left"/>
    </xf>
    <xf numFmtId="166" fontId="14" fillId="0" borderId="41" xfId="7" applyNumberFormat="1" applyFont="1" applyFill="1" applyBorder="1" applyAlignment="1" applyProtection="1">
      <alignment horizontal="center"/>
    </xf>
    <xf numFmtId="0" fontId="48" fillId="0" borderId="0" xfId="16" applyFont="1" applyFill="1" applyAlignment="1" applyProtection="1">
      <alignment horizontal="center"/>
    </xf>
    <xf numFmtId="0" fontId="31" fillId="0" borderId="0" xfId="16" applyFont="1"/>
    <xf numFmtId="0" fontId="50" fillId="0" borderId="0" xfId="16" applyFont="1" applyFill="1" applyAlignment="1" applyProtection="1"/>
    <xf numFmtId="0" fontId="50" fillId="0" borderId="0" xfId="16" applyFont="1" applyFill="1" applyProtection="1"/>
    <xf numFmtId="0" fontId="51" fillId="0" borderId="5" xfId="16" applyFont="1" applyFill="1" applyBorder="1" applyAlignment="1" applyProtection="1">
      <alignment horizontal="center"/>
    </xf>
    <xf numFmtId="0" fontId="51" fillId="0" borderId="42" xfId="16" applyFont="1" applyFill="1" applyBorder="1" applyAlignment="1" applyProtection="1">
      <alignment horizontal="center"/>
    </xf>
    <xf numFmtId="0" fontId="50" fillId="0" borderId="8" xfId="16" applyFont="1" applyFill="1" applyBorder="1" applyAlignment="1" applyProtection="1">
      <alignment horizontal="center"/>
    </xf>
    <xf numFmtId="0" fontId="50" fillId="0" borderId="43" xfId="16" applyFont="1" applyFill="1" applyBorder="1" applyAlignment="1" applyProtection="1">
      <alignment horizontal="center"/>
    </xf>
    <xf numFmtId="0" fontId="50" fillId="0" borderId="44" xfId="16" applyFont="1" applyFill="1" applyBorder="1" applyAlignment="1" applyProtection="1">
      <alignment horizontal="center"/>
    </xf>
    <xf numFmtId="0" fontId="50" fillId="0" borderId="45" xfId="16" applyFont="1" applyFill="1" applyBorder="1" applyAlignment="1" applyProtection="1">
      <alignment horizontal="center"/>
    </xf>
    <xf numFmtId="0" fontId="50" fillId="0" borderId="0" xfId="16" applyFont="1" applyFill="1" applyAlignment="1" applyProtection="1">
      <alignment horizontal="center"/>
    </xf>
    <xf numFmtId="0" fontId="50" fillId="0" borderId="47" xfId="16" applyFont="1" applyFill="1" applyBorder="1" applyAlignment="1" applyProtection="1">
      <alignment horizontal="center"/>
    </xf>
    <xf numFmtId="169" fontId="50" fillId="6" borderId="42" xfId="16" applyNumberFormat="1" applyFont="1" applyFill="1" applyBorder="1" applyAlignment="1" applyProtection="1">
      <alignment horizontal="center"/>
      <protection locked="0"/>
    </xf>
    <xf numFmtId="0" fontId="50" fillId="6" borderId="44" xfId="16" applyFont="1" applyFill="1" applyBorder="1" applyAlignment="1" applyProtection="1">
      <alignment horizontal="center"/>
      <protection locked="0"/>
    </xf>
    <xf numFmtId="0" fontId="50" fillId="6" borderId="45" xfId="16" applyFont="1" applyFill="1" applyBorder="1" applyAlignment="1" applyProtection="1">
      <alignment horizontal="center"/>
      <protection locked="0"/>
    </xf>
    <xf numFmtId="169" fontId="50" fillId="6" borderId="45" xfId="16" applyNumberFormat="1" applyFont="1" applyFill="1" applyBorder="1" applyAlignment="1" applyProtection="1">
      <alignment horizontal="center"/>
      <protection locked="0"/>
    </xf>
    <xf numFmtId="0" fontId="50" fillId="0" borderId="6" xfId="16" applyFont="1" applyFill="1" applyBorder="1" applyAlignment="1" applyProtection="1">
      <alignment horizontal="center"/>
    </xf>
    <xf numFmtId="166" fontId="8" fillId="0" borderId="2" xfId="25" applyNumberFormat="1" applyFont="1" applyFill="1" applyProtection="1">
      <alignment horizontal="right"/>
    </xf>
    <xf numFmtId="169" fontId="50" fillId="0" borderId="42" xfId="16" applyNumberFormat="1" applyFont="1" applyFill="1" applyBorder="1" applyAlignment="1" applyProtection="1">
      <alignment horizontal="center"/>
    </xf>
    <xf numFmtId="169" fontId="50" fillId="0" borderId="45" xfId="16" applyNumberFormat="1" applyFont="1" applyFill="1" applyBorder="1" applyAlignment="1" applyProtection="1">
      <alignment horizontal="center"/>
    </xf>
    <xf numFmtId="10" fontId="50" fillId="0" borderId="45" xfId="16" applyNumberFormat="1" applyFont="1" applyFill="1" applyBorder="1" applyAlignment="1" applyProtection="1">
      <alignment horizontal="center"/>
    </xf>
    <xf numFmtId="10" fontId="24" fillId="0" borderId="0" xfId="21" applyFont="1" applyFill="1" applyBorder="1" applyAlignment="1" applyProtection="1">
      <alignment horizontal="center"/>
    </xf>
    <xf numFmtId="1" fontId="24" fillId="6" borderId="41" xfId="25" applyNumberFormat="1" applyFont="1" applyFill="1" applyBorder="1" applyAlignment="1" applyProtection="1">
      <alignment horizontal="center"/>
      <protection locked="0"/>
    </xf>
    <xf numFmtId="0" fontId="47" fillId="0" borderId="0" xfId="15" applyFont="1" applyBorder="1" applyAlignment="1">
      <alignment horizontal="center"/>
    </xf>
    <xf numFmtId="0" fontId="47" fillId="0" borderId="0" xfId="15" applyFont="1" applyAlignment="1">
      <alignment horizontal="center"/>
    </xf>
    <xf numFmtId="0" fontId="1" fillId="0" borderId="0" xfId="15" applyAlignment="1">
      <alignment horizontal="left"/>
    </xf>
    <xf numFmtId="10" fontId="10" fillId="9" borderId="2" xfId="20" applyFont="1" applyFill="1" applyBorder="1" applyAlignment="1" applyProtection="1">
      <alignment horizontal="center"/>
      <protection locked="0"/>
    </xf>
    <xf numFmtId="1" fontId="9" fillId="0" borderId="2" xfId="26" applyNumberFormat="1" applyFont="1" applyFill="1" applyAlignment="1" applyProtection="1">
      <alignment horizontal="center"/>
    </xf>
    <xf numFmtId="2" fontId="68" fillId="0" borderId="0" xfId="16" applyNumberFormat="1" applyFont="1"/>
    <xf numFmtId="1" fontId="9" fillId="0" borderId="2" xfId="26" applyNumberFormat="1" applyFont="1" applyFill="1" applyBorder="1" applyAlignment="1" applyProtection="1">
      <alignment horizontal="center"/>
    </xf>
    <xf numFmtId="164" fontId="17" fillId="0" borderId="4" xfId="7" applyFont="1" applyFill="1" applyBorder="1" applyAlignment="1" applyProtection="1">
      <alignment horizontal="center"/>
    </xf>
    <xf numFmtId="166" fontId="5" fillId="0" borderId="59" xfId="7" applyNumberFormat="1" applyFont="1" applyFill="1" applyBorder="1" applyAlignment="1" applyProtection="1">
      <alignment horizontal="center"/>
    </xf>
    <xf numFmtId="166" fontId="16" fillId="0" borderId="28" xfId="7" applyNumberFormat="1" applyFont="1" applyFill="1" applyBorder="1" applyAlignment="1" applyProtection="1">
      <alignment horizontal="center"/>
    </xf>
    <xf numFmtId="10" fontId="2" fillId="0" borderId="0" xfId="19"/>
    <xf numFmtId="10" fontId="59" fillId="0" borderId="60" xfId="16" applyNumberFormat="1" applyFont="1" applyFill="1" applyBorder="1" applyAlignment="1" applyProtection="1">
      <alignment horizontal="center"/>
    </xf>
    <xf numFmtId="0" fontId="59" fillId="0" borderId="61" xfId="16" applyFont="1" applyFill="1" applyBorder="1" applyAlignment="1" applyProtection="1">
      <alignment horizontal="center"/>
    </xf>
    <xf numFmtId="0" fontId="59" fillId="0" borderId="62" xfId="16" applyFont="1" applyFill="1" applyBorder="1" applyAlignment="1" applyProtection="1">
      <alignment horizontal="center"/>
    </xf>
    <xf numFmtId="10" fontId="71" fillId="13" borderId="0" xfId="19" applyNumberFormat="1" applyFont="1" applyFill="1"/>
    <xf numFmtId="10" fontId="71" fillId="13" borderId="8" xfId="19" applyNumberFormat="1" applyFont="1" applyFill="1" applyBorder="1"/>
    <xf numFmtId="10" fontId="71" fillId="13" borderId="0" xfId="19" applyNumberFormat="1" applyFont="1" applyFill="1" applyBorder="1" applyAlignment="1" applyProtection="1">
      <alignment horizontal="center"/>
    </xf>
    <xf numFmtId="10" fontId="31" fillId="0" borderId="0" xfId="16" applyNumberFormat="1" applyFont="1"/>
    <xf numFmtId="1" fontId="11" fillId="6" borderId="2" xfId="25" applyNumberFormat="1" applyFont="1" applyFill="1" applyBorder="1" applyAlignment="1" applyProtection="1">
      <alignment horizontal="center"/>
      <protection locked="0"/>
    </xf>
    <xf numFmtId="37" fontId="51" fillId="0" borderId="48" xfId="16" applyNumberFormat="1" applyFont="1" applyFill="1" applyBorder="1" applyAlignment="1" applyProtection="1">
      <alignment horizontal="center"/>
    </xf>
    <xf numFmtId="164" fontId="12" fillId="8" borderId="0" xfId="8" applyFont="1" applyFill="1" applyBorder="1" applyProtection="1"/>
    <xf numFmtId="0" fontId="31" fillId="0" borderId="0" xfId="16" applyFont="1" applyBorder="1"/>
    <xf numFmtId="10" fontId="71" fillId="13" borderId="0" xfId="19" applyNumberFormat="1" applyFont="1" applyFill="1" applyBorder="1"/>
    <xf numFmtId="164" fontId="11" fillId="0" borderId="0" xfId="8" applyFont="1" applyFill="1" applyBorder="1" applyAlignment="1" applyProtection="1"/>
    <xf numFmtId="169" fontId="2" fillId="0" borderId="18" xfId="19" applyNumberFormat="1" applyFill="1" applyBorder="1" applyAlignment="1" applyProtection="1">
      <alignment horizontal="center"/>
    </xf>
    <xf numFmtId="37" fontId="7" fillId="14" borderId="3" xfId="0" applyNumberFormat="1" applyFont="1" applyFill="1" applyBorder="1" applyAlignment="1" applyProtection="1">
      <alignment horizontal="center"/>
      <protection locked="0"/>
    </xf>
    <xf numFmtId="37" fontId="7" fillId="14" borderId="4" xfId="0" applyNumberFormat="1" applyFont="1" applyFill="1" applyBorder="1" applyAlignment="1" applyProtection="1">
      <alignment horizontal="center"/>
      <protection locked="0"/>
    </xf>
    <xf numFmtId="0" fontId="50" fillId="9" borderId="45" xfId="16" applyFont="1" applyFill="1" applyBorder="1" applyAlignment="1" applyProtection="1">
      <alignment horizontal="center"/>
      <protection locked="0"/>
    </xf>
    <xf numFmtId="0" fontId="1" fillId="9" borderId="48" xfId="15" applyFill="1" applyBorder="1" applyProtection="1">
      <protection locked="0"/>
    </xf>
    <xf numFmtId="37" fontId="50" fillId="9" borderId="5" xfId="16" applyNumberFormat="1" applyFont="1" applyFill="1" applyBorder="1" applyAlignment="1" applyProtection="1">
      <alignment horizontal="center"/>
      <protection locked="0"/>
    </xf>
    <xf numFmtId="37" fontId="50" fillId="9" borderId="42" xfId="16" applyNumberFormat="1" applyFont="1" applyFill="1" applyBorder="1" applyAlignment="1" applyProtection="1">
      <alignment horizontal="center"/>
      <protection locked="0"/>
    </xf>
    <xf numFmtId="169" fontId="50" fillId="9" borderId="42" xfId="16" applyNumberFormat="1" applyFont="1" applyFill="1" applyBorder="1" applyAlignment="1" applyProtection="1">
      <alignment horizontal="center"/>
      <protection locked="0"/>
    </xf>
    <xf numFmtId="0" fontId="50" fillId="0" borderId="46" xfId="16" applyFont="1" applyFill="1" applyBorder="1" applyAlignment="1" applyProtection="1">
      <alignment horizontal="center"/>
    </xf>
    <xf numFmtId="0" fontId="50" fillId="0" borderId="5" xfId="16" applyFont="1" applyFill="1" applyBorder="1" applyAlignment="1" applyProtection="1"/>
    <xf numFmtId="0" fontId="6" fillId="0" borderId="0" xfId="17" applyFill="1" applyProtection="1"/>
    <xf numFmtId="0" fontId="6" fillId="0" borderId="0" xfId="17" applyFill="1" applyAlignment="1" applyProtection="1">
      <alignment horizontal="center"/>
    </xf>
    <xf numFmtId="0" fontId="69" fillId="0" borderId="0" xfId="17" applyFont="1" applyProtection="1"/>
    <xf numFmtId="0" fontId="6" fillId="0" borderId="0" xfId="17" applyProtection="1"/>
    <xf numFmtId="0" fontId="55" fillId="0" borderId="0" xfId="17" applyFont="1" applyFill="1" applyAlignment="1" applyProtection="1">
      <alignment horizontal="center" wrapText="1"/>
    </xf>
    <xf numFmtId="0" fontId="70" fillId="0" borderId="0" xfId="17" applyFont="1" applyProtection="1"/>
    <xf numFmtId="0" fontId="20" fillId="0" borderId="0" xfId="17" applyFont="1" applyProtection="1"/>
    <xf numFmtId="0" fontId="13" fillId="0" borderId="0" xfId="17" applyFont="1" applyFill="1" applyProtection="1"/>
    <xf numFmtId="0" fontId="18" fillId="0" borderId="0" xfId="17" applyFont="1" applyFill="1" applyProtection="1"/>
    <xf numFmtId="0" fontId="10" fillId="0" borderId="0" xfId="17" applyFont="1" applyFill="1" applyProtection="1"/>
    <xf numFmtId="0" fontId="8" fillId="0" borderId="0" xfId="17" applyFont="1" applyFill="1" applyAlignment="1" applyProtection="1">
      <alignment horizontal="center"/>
    </xf>
    <xf numFmtId="0" fontId="58" fillId="0" borderId="34" xfId="17" applyFont="1" applyFill="1" applyBorder="1" applyProtection="1"/>
    <xf numFmtId="0" fontId="5" fillId="0" borderId="36" xfId="17" applyFont="1" applyBorder="1" applyProtection="1"/>
    <xf numFmtId="0" fontId="5" fillId="0" borderId="0" xfId="17" applyFont="1" applyProtection="1"/>
    <xf numFmtId="0" fontId="5" fillId="0" borderId="37" xfId="17" applyFont="1" applyBorder="1" applyProtection="1"/>
    <xf numFmtId="0" fontId="5" fillId="0" borderId="38" xfId="17" applyFont="1" applyBorder="1" applyProtection="1"/>
    <xf numFmtId="0" fontId="8" fillId="0" borderId="0" xfId="17" applyFont="1" applyFill="1" applyProtection="1"/>
    <xf numFmtId="5" fontId="5" fillId="0" borderId="38" xfId="17" applyNumberFormat="1" applyFont="1" applyBorder="1" applyProtection="1"/>
    <xf numFmtId="0" fontId="15" fillId="0" borderId="0" xfId="17" applyFont="1" applyFill="1" applyProtection="1"/>
    <xf numFmtId="0" fontId="5" fillId="0" borderId="39" xfId="17" applyFont="1" applyBorder="1" applyProtection="1"/>
    <xf numFmtId="5" fontId="5" fillId="0" borderId="40" xfId="17" applyNumberFormat="1" applyFont="1" applyBorder="1" applyProtection="1"/>
    <xf numFmtId="0" fontId="10" fillId="0" borderId="0" xfId="25" applyNumberFormat="1" applyFont="1" applyFill="1" applyBorder="1" applyAlignment="1" applyProtection="1">
      <alignment horizontal="center"/>
    </xf>
    <xf numFmtId="0" fontId="69" fillId="0" borderId="0" xfId="17" applyFont="1" applyFill="1" applyProtection="1"/>
    <xf numFmtId="0" fontId="6" fillId="0" borderId="19" xfId="17" applyFill="1" applyBorder="1" applyAlignment="1" applyProtection="1">
      <alignment horizontal="center"/>
    </xf>
    <xf numFmtId="0" fontId="6" fillId="0" borderId="11" xfId="17" applyFill="1" applyBorder="1" applyProtection="1"/>
    <xf numFmtId="0" fontId="6" fillId="0" borderId="20" xfId="17" applyFill="1" applyBorder="1" applyProtection="1"/>
    <xf numFmtId="0" fontId="8" fillId="0" borderId="5" xfId="17" applyFont="1" applyFill="1" applyBorder="1" applyProtection="1"/>
    <xf numFmtId="0" fontId="6" fillId="0" borderId="6" xfId="17" applyFill="1" applyBorder="1" applyProtection="1"/>
    <xf numFmtId="0" fontId="6" fillId="0" borderId="7" xfId="17" applyFill="1" applyBorder="1" applyProtection="1"/>
    <xf numFmtId="0" fontId="6" fillId="0" borderId="0" xfId="17" applyFill="1" applyBorder="1" applyProtection="1"/>
    <xf numFmtId="0" fontId="12" fillId="0" borderId="12" xfId="17" applyFont="1" applyFill="1" applyBorder="1" applyProtection="1"/>
    <xf numFmtId="0" fontId="12" fillId="0" borderId="13" xfId="17" applyFont="1" applyFill="1" applyBorder="1" applyAlignment="1" applyProtection="1">
      <alignment horizontal="center"/>
    </xf>
    <xf numFmtId="0" fontId="6" fillId="0" borderId="13" xfId="17" applyFill="1" applyBorder="1" applyProtection="1"/>
    <xf numFmtId="0" fontId="6" fillId="0" borderId="28" xfId="17" applyFill="1" applyBorder="1" applyProtection="1"/>
    <xf numFmtId="0" fontId="6" fillId="0" borderId="8" xfId="17" applyFill="1" applyBorder="1" applyProtection="1"/>
    <xf numFmtId="0" fontId="6" fillId="0" borderId="9" xfId="17" applyFill="1" applyBorder="1" applyProtection="1"/>
    <xf numFmtId="0" fontId="6" fillId="0" borderId="21" xfId="17" applyFill="1" applyBorder="1" applyAlignment="1" applyProtection="1">
      <alignment horizontal="center"/>
    </xf>
    <xf numFmtId="0" fontId="6" fillId="0" borderId="14" xfId="17" applyFill="1" applyBorder="1" applyAlignment="1" applyProtection="1">
      <alignment horizontal="center"/>
    </xf>
    <xf numFmtId="0" fontId="8" fillId="0" borderId="8" xfId="17" applyFont="1" applyFill="1" applyBorder="1" applyProtection="1"/>
    <xf numFmtId="166" fontId="8" fillId="0" borderId="9" xfId="17" applyNumberFormat="1" applyFont="1" applyFill="1" applyBorder="1" applyProtection="1"/>
    <xf numFmtId="166" fontId="8" fillId="0" borderId="0" xfId="17" applyNumberFormat="1" applyFont="1" applyFill="1" applyBorder="1" applyProtection="1"/>
    <xf numFmtId="0" fontId="5" fillId="0" borderId="14" xfId="17" applyFont="1" applyFill="1" applyBorder="1" applyAlignment="1" applyProtection="1">
      <alignment horizontal="center"/>
    </xf>
    <xf numFmtId="166" fontId="6" fillId="0" borderId="9" xfId="17" applyNumberFormat="1" applyFill="1" applyBorder="1" applyProtection="1"/>
    <xf numFmtId="166" fontId="6" fillId="0" borderId="0" xfId="17" applyNumberFormat="1" applyFill="1" applyBorder="1" applyProtection="1"/>
    <xf numFmtId="0" fontId="6" fillId="0" borderId="31" xfId="17" applyFill="1" applyBorder="1" applyAlignment="1" applyProtection="1">
      <alignment horizontal="center"/>
    </xf>
    <xf numFmtId="0" fontId="6" fillId="0" borderId="2" xfId="17" applyFill="1" applyBorder="1" applyAlignment="1" applyProtection="1">
      <alignment horizontal="center"/>
    </xf>
    <xf numFmtId="0" fontId="6" fillId="0" borderId="22" xfId="17" applyFill="1" applyBorder="1" applyAlignment="1" applyProtection="1">
      <alignment horizontal="center"/>
    </xf>
    <xf numFmtId="0" fontId="6" fillId="0" borderId="32" xfId="17" applyFill="1" applyBorder="1" applyAlignment="1" applyProtection="1">
      <alignment horizontal="center"/>
    </xf>
    <xf numFmtId="0" fontId="6" fillId="0" borderId="8" xfId="17" applyBorder="1" applyProtection="1"/>
    <xf numFmtId="0" fontId="6" fillId="0" borderId="0" xfId="17" applyBorder="1" applyProtection="1"/>
    <xf numFmtId="0" fontId="6" fillId="0" borderId="9" xfId="17" applyBorder="1" applyProtection="1"/>
    <xf numFmtId="0" fontId="6" fillId="0" borderId="33" xfId="17" applyFill="1" applyBorder="1" applyAlignment="1" applyProtection="1">
      <alignment horizontal="center"/>
    </xf>
    <xf numFmtId="0" fontId="8" fillId="0" borderId="10" xfId="17" applyFont="1" applyFill="1" applyBorder="1" applyProtection="1"/>
    <xf numFmtId="0" fontId="6" fillId="0" borderId="24" xfId="17" applyBorder="1" applyProtection="1"/>
    <xf numFmtId="166" fontId="8" fillId="0" borderId="25" xfId="17" applyNumberFormat="1" applyFont="1" applyBorder="1" applyProtection="1"/>
    <xf numFmtId="166" fontId="8" fillId="0" borderId="0" xfId="17" applyNumberFormat="1" applyFont="1" applyBorder="1" applyProtection="1"/>
    <xf numFmtId="5" fontId="54" fillId="0" borderId="0" xfId="2" applyNumberFormat="1" applyFont="1" applyProtection="1"/>
    <xf numFmtId="5" fontId="54" fillId="0" borderId="0" xfId="2" applyNumberFormat="1" applyFont="1" applyFill="1" applyProtection="1"/>
    <xf numFmtId="0" fontId="56" fillId="0" borderId="49" xfId="17" applyFont="1" applyBorder="1" applyProtection="1"/>
    <xf numFmtId="0" fontId="54" fillId="0" borderId="50" xfId="17" applyFont="1" applyBorder="1" applyProtection="1"/>
    <xf numFmtId="166" fontId="56" fillId="0" borderId="51" xfId="0" applyNumberFormat="1" applyFont="1" applyBorder="1" applyAlignment="1" applyProtection="1">
      <alignment horizontal="right" vertical="top"/>
    </xf>
    <xf numFmtId="166" fontId="56" fillId="0" borderId="0" xfId="0" applyNumberFormat="1" applyFont="1" applyBorder="1" applyAlignment="1" applyProtection="1">
      <alignment horizontal="right" vertical="top"/>
    </xf>
    <xf numFmtId="0" fontId="19" fillId="0" borderId="12" xfId="17" applyFont="1" applyFill="1" applyBorder="1" applyAlignment="1" applyProtection="1">
      <alignment horizontal="left"/>
    </xf>
    <xf numFmtId="1" fontId="11" fillId="0" borderId="15" xfId="17" applyNumberFormat="1" applyFont="1" applyFill="1" applyBorder="1" applyAlignment="1" applyProtection="1">
      <alignment horizontal="center"/>
    </xf>
    <xf numFmtId="0" fontId="19" fillId="0" borderId="15" xfId="17" applyFont="1" applyFill="1" applyBorder="1" applyProtection="1"/>
    <xf numFmtId="0" fontId="54" fillId="0" borderId="0" xfId="17" applyFont="1" applyProtection="1"/>
    <xf numFmtId="0" fontId="5" fillId="0" borderId="0" xfId="17" applyFont="1" applyFill="1" applyAlignment="1" applyProtection="1">
      <alignment horizontal="left"/>
    </xf>
    <xf numFmtId="0" fontId="6" fillId="0" borderId="0" xfId="17" applyFill="1" applyAlignment="1" applyProtection="1">
      <alignment horizontal="left"/>
    </xf>
    <xf numFmtId="0" fontId="17" fillId="0" borderId="0" xfId="17" applyFont="1" applyFill="1" applyAlignment="1" applyProtection="1">
      <alignment horizontal="left"/>
    </xf>
    <xf numFmtId="5" fontId="52" fillId="0" borderId="0" xfId="2" applyNumberFormat="1" applyFont="1" applyFill="1" applyProtection="1"/>
    <xf numFmtId="0" fontId="31" fillId="0" borderId="0" xfId="17" applyFont="1" applyFill="1" applyAlignment="1" applyProtection="1">
      <alignment horizontal="left"/>
    </xf>
    <xf numFmtId="0" fontId="54" fillId="0" borderId="0" xfId="17" applyFont="1" applyFill="1" applyProtection="1"/>
    <xf numFmtId="0" fontId="54" fillId="0" borderId="0" xfId="17" applyFont="1" applyAlignment="1" applyProtection="1">
      <alignment horizontal="center"/>
    </xf>
    <xf numFmtId="0" fontId="6" fillId="0" borderId="0" xfId="17" applyAlignment="1" applyProtection="1">
      <alignment horizontal="center"/>
    </xf>
    <xf numFmtId="0" fontId="52" fillId="0" borderId="0" xfId="17" applyFont="1" applyProtection="1"/>
    <xf numFmtId="0" fontId="10" fillId="6" borderId="13" xfId="25" applyNumberFormat="1" applyFont="1" applyFill="1" applyBorder="1" applyAlignment="1" applyProtection="1">
      <alignment horizontal="center"/>
      <protection locked="0"/>
    </xf>
    <xf numFmtId="1" fontId="10" fillId="6" borderId="13" xfId="25" applyNumberFormat="1" applyFont="1" applyFill="1" applyBorder="1" applyAlignment="1" applyProtection="1">
      <alignment horizontal="center"/>
      <protection locked="0"/>
    </xf>
    <xf numFmtId="1" fontId="12" fillId="6" borderId="2" xfId="25" applyNumberFormat="1" applyFont="1" applyFill="1" applyAlignment="1" applyProtection="1">
      <alignment horizontal="center"/>
      <protection locked="0"/>
    </xf>
    <xf numFmtId="37" fontId="7" fillId="9" borderId="16" xfId="17" applyNumberFormat="1" applyFont="1" applyFill="1" applyBorder="1" applyProtection="1">
      <protection locked="0"/>
    </xf>
    <xf numFmtId="166" fontId="8" fillId="6" borderId="17" xfId="17" applyNumberFormat="1" applyFont="1" applyFill="1" applyBorder="1" applyProtection="1">
      <protection locked="0"/>
    </xf>
    <xf numFmtId="5" fontId="6" fillId="9" borderId="41" xfId="17" applyNumberFormat="1" applyFill="1" applyBorder="1" applyAlignment="1" applyProtection="1">
      <alignment horizontal="right"/>
      <protection locked="0"/>
    </xf>
    <xf numFmtId="0" fontId="17" fillId="9" borderId="16" xfId="17" applyFont="1" applyFill="1" applyBorder="1" applyProtection="1">
      <protection locked="0"/>
    </xf>
    <xf numFmtId="166" fontId="10" fillId="0" borderId="9" xfId="7" applyNumberFormat="1" applyFont="1" applyFill="1" applyBorder="1" applyAlignment="1" applyProtection="1">
      <alignment horizontal="center"/>
    </xf>
    <xf numFmtId="0" fontId="21" fillId="0" borderId="0" xfId="17" applyFont="1" applyFill="1" applyProtection="1"/>
    <xf numFmtId="0" fontId="17" fillId="0" borderId="0" xfId="17" applyFont="1" applyFill="1" applyProtection="1"/>
    <xf numFmtId="164" fontId="22" fillId="0" borderId="0" xfId="17" applyNumberFormat="1" applyFont="1" applyFill="1" applyProtection="1"/>
    <xf numFmtId="164" fontId="10" fillId="0" borderId="0" xfId="7" applyFont="1" applyFill="1" applyProtection="1"/>
    <xf numFmtId="164" fontId="23" fillId="0" borderId="16" xfId="7" applyFont="1" applyFill="1" applyBorder="1" applyProtection="1"/>
    <xf numFmtId="0" fontId="16" fillId="0" borderId="0" xfId="17" applyFont="1" applyFill="1" applyProtection="1"/>
    <xf numFmtId="0" fontId="17" fillId="2" borderId="0" xfId="17" applyFont="1" applyFill="1" applyProtection="1"/>
    <xf numFmtId="0" fontId="17" fillId="2" borderId="0" xfId="17" applyNumberFormat="1" applyFont="1" applyFill="1" applyProtection="1"/>
    <xf numFmtId="0" fontId="23" fillId="0" borderId="17" xfId="7" applyNumberFormat="1" applyFont="1" applyFill="1" applyBorder="1" applyProtection="1"/>
    <xf numFmtId="164" fontId="23" fillId="0" borderId="17" xfId="7" applyFont="1" applyFill="1" applyBorder="1" applyProtection="1"/>
    <xf numFmtId="0" fontId="25" fillId="0" borderId="0" xfId="17" applyFont="1" applyFill="1" applyProtection="1"/>
    <xf numFmtId="0" fontId="16" fillId="0" borderId="0" xfId="17" applyFont="1" applyFill="1" applyAlignment="1" applyProtection="1">
      <alignment horizontal="right"/>
    </xf>
    <xf numFmtId="0" fontId="19" fillId="0" borderId="0" xfId="17" applyFont="1" applyFill="1" applyAlignment="1" applyProtection="1">
      <alignment horizontal="left"/>
    </xf>
    <xf numFmtId="164" fontId="10" fillId="0" borderId="0" xfId="17" applyNumberFormat="1" applyFont="1" applyFill="1" applyAlignment="1" applyProtection="1">
      <alignment horizontal="left"/>
    </xf>
    <xf numFmtId="0" fontId="6" fillId="0" borderId="0" xfId="17" applyFill="1" applyBorder="1" applyAlignment="1" applyProtection="1"/>
    <xf numFmtId="164" fontId="17" fillId="2" borderId="0" xfId="17" applyNumberFormat="1" applyFont="1" applyFill="1" applyProtection="1"/>
    <xf numFmtId="0" fontId="10" fillId="0" borderId="0" xfId="17" applyFont="1" applyFill="1" applyAlignment="1" applyProtection="1">
      <alignment horizontal="right"/>
    </xf>
    <xf numFmtId="164" fontId="17" fillId="3" borderId="0" xfId="17" applyNumberFormat="1" applyFont="1" applyFill="1" applyProtection="1"/>
    <xf numFmtId="0" fontId="17" fillId="3" borderId="0" xfId="17" applyFont="1" applyFill="1" applyProtection="1"/>
    <xf numFmtId="0" fontId="6" fillId="2" borderId="0" xfId="17" applyFill="1" applyProtection="1"/>
    <xf numFmtId="0" fontId="6" fillId="0" borderId="0" xfId="17" applyFill="1" applyAlignment="1" applyProtection="1">
      <alignment horizontal="right"/>
    </xf>
    <xf numFmtId="0" fontId="26" fillId="0" borderId="0" xfId="17" applyFont="1" applyFill="1" applyAlignment="1" applyProtection="1">
      <alignment horizontal="center"/>
    </xf>
    <xf numFmtId="0" fontId="19" fillId="0" borderId="0" xfId="17" applyFont="1" applyFill="1" applyAlignment="1" applyProtection="1">
      <alignment horizontal="center"/>
    </xf>
    <xf numFmtId="14" fontId="19" fillId="0" borderId="0" xfId="17" applyNumberFormat="1" applyFont="1" applyFill="1" applyAlignment="1" applyProtection="1">
      <alignment horizontal="center"/>
    </xf>
    <xf numFmtId="0" fontId="19" fillId="0" borderId="0" xfId="17" applyNumberFormat="1" applyFont="1" applyFill="1" applyAlignment="1" applyProtection="1">
      <alignment horizontal="center"/>
    </xf>
    <xf numFmtId="0" fontId="13" fillId="0" borderId="0" xfId="17" applyFont="1" applyFill="1" applyAlignment="1" applyProtection="1">
      <alignment horizontal="left" indent="2"/>
    </xf>
    <xf numFmtId="166" fontId="74" fillId="0" borderId="0" xfId="7" applyNumberFormat="1" applyFont="1" applyFill="1" applyAlignment="1" applyProtection="1">
      <alignment horizontal="right"/>
    </xf>
    <xf numFmtId="166" fontId="8" fillId="0" borderId="2" xfId="23" applyNumberFormat="1" applyFont="1" applyFill="1" applyProtection="1">
      <alignment horizontal="right"/>
    </xf>
    <xf numFmtId="0" fontId="28" fillId="0" borderId="0" xfId="17" applyFont="1" applyFill="1" applyProtection="1"/>
    <xf numFmtId="166" fontId="17" fillId="0" borderId="0" xfId="17" applyNumberFormat="1" applyFont="1" applyFill="1" applyProtection="1"/>
    <xf numFmtId="166" fontId="8" fillId="0" borderId="16" xfId="7" applyNumberFormat="1" applyFont="1" applyFill="1" applyBorder="1" applyProtection="1"/>
    <xf numFmtId="0" fontId="13" fillId="2" borderId="0" xfId="17" applyFont="1" applyFill="1" applyAlignment="1" applyProtection="1">
      <alignment horizontal="left" indent="2"/>
    </xf>
    <xf numFmtId="37" fontId="16" fillId="0" borderId="0" xfId="25" applyNumberFormat="1" applyFont="1" applyFill="1" applyBorder="1" applyAlignment="1" applyProtection="1">
      <alignment horizontal="left"/>
    </xf>
    <xf numFmtId="166" fontId="12" fillId="0" borderId="16" xfId="7" applyNumberFormat="1" applyFont="1" applyFill="1" applyBorder="1" applyProtection="1"/>
    <xf numFmtId="0" fontId="17" fillId="3" borderId="0" xfId="17" applyNumberFormat="1" applyFont="1" applyFill="1" applyProtection="1"/>
    <xf numFmtId="166" fontId="26" fillId="0" borderId="0" xfId="17" applyNumberFormat="1" applyFont="1" applyFill="1" applyProtection="1"/>
    <xf numFmtId="166" fontId="6" fillId="0" borderId="0" xfId="17" applyNumberFormat="1" applyFont="1" applyFill="1" applyProtection="1"/>
    <xf numFmtId="166" fontId="4" fillId="0" borderId="0" xfId="17" applyNumberFormat="1" applyFont="1" applyFill="1" applyProtection="1"/>
    <xf numFmtId="164" fontId="16" fillId="0" borderId="0" xfId="25" applyFont="1" applyFill="1" applyBorder="1" applyProtection="1">
      <alignment horizontal="right"/>
    </xf>
    <xf numFmtId="10" fontId="8" fillId="0" borderId="0" xfId="20" applyFont="1" applyFill="1" applyAlignment="1" applyProtection="1">
      <alignment horizontal="center"/>
    </xf>
    <xf numFmtId="166" fontId="17" fillId="0" borderId="0" xfId="7" applyNumberFormat="1" applyFont="1" applyFill="1" applyBorder="1" applyProtection="1"/>
    <xf numFmtId="0" fontId="17" fillId="0" borderId="0" xfId="17" applyFont="1" applyFill="1" applyBorder="1" applyProtection="1"/>
    <xf numFmtId="166" fontId="29" fillId="0" borderId="0" xfId="17" applyNumberFormat="1" applyFont="1" applyFill="1" applyProtection="1"/>
    <xf numFmtId="164" fontId="17" fillId="3" borderId="0" xfId="7" applyFont="1" applyFill="1" applyProtection="1"/>
    <xf numFmtId="169" fontId="17" fillId="0" borderId="0" xfId="17" applyNumberFormat="1" applyFont="1" applyFill="1" applyProtection="1"/>
    <xf numFmtId="0" fontId="13" fillId="0" borderId="57" xfId="17" applyFont="1" applyFill="1" applyBorder="1" applyProtection="1"/>
    <xf numFmtId="0" fontId="17" fillId="0" borderId="17" xfId="17" applyFont="1" applyFill="1" applyBorder="1" applyProtection="1"/>
    <xf numFmtId="10" fontId="8" fillId="0" borderId="58" xfId="20" applyFont="1" applyFill="1" applyBorder="1" applyAlignment="1" applyProtection="1">
      <alignment horizontal="center"/>
    </xf>
    <xf numFmtId="166" fontId="17" fillId="0" borderId="0" xfId="17" applyNumberFormat="1" applyFont="1" applyFill="1" applyBorder="1" applyProtection="1"/>
    <xf numFmtId="166" fontId="8" fillId="0" borderId="16" xfId="17" applyNumberFormat="1" applyFont="1" applyFill="1" applyBorder="1" applyProtection="1"/>
    <xf numFmtId="166" fontId="8" fillId="0" borderId="17" xfId="17" applyNumberFormat="1" applyFont="1" applyFill="1" applyBorder="1" applyProtection="1"/>
    <xf numFmtId="166" fontId="5" fillId="0" borderId="2" xfId="23" applyNumberFormat="1" applyFont="1" applyFill="1" applyProtection="1">
      <alignment horizontal="right"/>
    </xf>
    <xf numFmtId="166" fontId="17" fillId="0" borderId="0" xfId="7" applyNumberFormat="1" applyFont="1" applyFill="1" applyAlignment="1" applyProtection="1"/>
    <xf numFmtId="166" fontId="30" fillId="0" borderId="0" xfId="7" applyNumberFormat="1" applyFont="1" applyFill="1" applyAlignment="1" applyProtection="1"/>
    <xf numFmtId="166" fontId="12" fillId="0" borderId="0" xfId="25" applyNumberFormat="1" applyFont="1" applyFill="1" applyBorder="1" applyProtection="1">
      <alignment horizontal="right"/>
    </xf>
    <xf numFmtId="166" fontId="8" fillId="0" borderId="0" xfId="25" applyNumberFormat="1" applyFont="1" applyFill="1" applyBorder="1" applyProtection="1">
      <alignment horizontal="right"/>
    </xf>
    <xf numFmtId="166" fontId="8" fillId="0" borderId="0" xfId="7" applyNumberFormat="1" applyFont="1" applyFill="1" applyBorder="1" applyProtection="1"/>
    <xf numFmtId="0" fontId="29" fillId="0" borderId="0" xfId="17" applyFont="1" applyFill="1" applyProtection="1"/>
    <xf numFmtId="164" fontId="31" fillId="0" borderId="0" xfId="7" applyFont="1" applyFill="1" applyProtection="1"/>
    <xf numFmtId="0" fontId="17" fillId="0" borderId="19" xfId="17" applyFont="1" applyFill="1" applyBorder="1" applyProtection="1"/>
    <xf numFmtId="0" fontId="17" fillId="0" borderId="11" xfId="17" applyFont="1" applyFill="1" applyBorder="1" applyProtection="1"/>
    <xf numFmtId="0" fontId="17" fillId="0" borderId="21" xfId="17" applyFont="1" applyFill="1" applyBorder="1" applyProtection="1"/>
    <xf numFmtId="0" fontId="9" fillId="0" borderId="0" xfId="17" applyFont="1" applyFill="1" applyProtection="1"/>
    <xf numFmtId="0" fontId="5" fillId="0" borderId="0" xfId="17" applyFont="1" applyFill="1" applyProtection="1"/>
    <xf numFmtId="0" fontId="17" fillId="0" borderId="14" xfId="17" applyFont="1" applyFill="1" applyBorder="1" applyProtection="1"/>
    <xf numFmtId="9" fontId="11" fillId="0" borderId="2" xfId="20" applyNumberFormat="1" applyFont="1" applyFill="1" applyBorder="1" applyAlignment="1" applyProtection="1">
      <alignment horizontal="right"/>
    </xf>
    <xf numFmtId="164" fontId="31" fillId="2" borderId="0" xfId="7" applyFont="1" applyProtection="1"/>
    <xf numFmtId="0" fontId="15" fillId="0" borderId="0" xfId="17" applyFont="1" applyFill="1" applyBorder="1" applyProtection="1"/>
    <xf numFmtId="10" fontId="14" fillId="0" borderId="2" xfId="20" applyFont="1" applyFill="1" applyBorder="1" applyAlignment="1" applyProtection="1">
      <alignment horizontal="center"/>
    </xf>
    <xf numFmtId="10" fontId="10" fillId="0" borderId="2" xfId="20" applyFont="1" applyFill="1" applyBorder="1" applyAlignment="1" applyProtection="1">
      <alignment horizontal="center"/>
    </xf>
    <xf numFmtId="164" fontId="11" fillId="0" borderId="22" xfId="25" applyFont="1" applyFill="1" applyBorder="1" applyProtection="1">
      <alignment horizontal="right"/>
    </xf>
    <xf numFmtId="0" fontId="32" fillId="0" borderId="9" xfId="17" applyFont="1" applyFill="1" applyBorder="1" applyProtection="1"/>
    <xf numFmtId="164" fontId="11" fillId="0" borderId="23" xfId="17" applyNumberFormat="1" applyFont="1" applyFill="1" applyBorder="1" applyProtection="1"/>
    <xf numFmtId="0" fontId="32" fillId="2" borderId="0" xfId="17" applyFont="1" applyFill="1" applyProtection="1"/>
    <xf numFmtId="164" fontId="24" fillId="0" borderId="0" xfId="7" applyFont="1" applyFill="1" applyBorder="1" applyProtection="1"/>
    <xf numFmtId="0" fontId="32" fillId="0" borderId="0" xfId="17" applyFont="1" applyFill="1" applyBorder="1" applyProtection="1"/>
    <xf numFmtId="164" fontId="17" fillId="0" borderId="0" xfId="7" applyFont="1" applyFill="1" applyAlignment="1" applyProtection="1">
      <alignment horizontal="center"/>
    </xf>
    <xf numFmtId="166" fontId="9" fillId="0" borderId="23" xfId="4" applyNumberFormat="1" applyFont="1" applyFill="1" applyBorder="1" applyProtection="1"/>
    <xf numFmtId="0" fontId="17" fillId="2" borderId="0" xfId="17" applyFont="1" applyFill="1" applyBorder="1" applyProtection="1"/>
    <xf numFmtId="0" fontId="6" fillId="2" borderId="0" xfId="17" applyFill="1" applyBorder="1" applyProtection="1"/>
    <xf numFmtId="3" fontId="34" fillId="2" borderId="9" xfId="4" applyNumberFormat="1" applyFont="1" applyBorder="1" applyProtection="1"/>
    <xf numFmtId="0" fontId="45" fillId="0" borderId="0" xfId="17" applyFont="1" applyFill="1" applyProtection="1"/>
    <xf numFmtId="166" fontId="11" fillId="2" borderId="9" xfId="4" applyNumberFormat="1" applyFont="1" applyBorder="1" applyProtection="1"/>
    <xf numFmtId="0" fontId="17" fillId="2" borderId="10" xfId="17" applyFont="1" applyFill="1" applyBorder="1" applyProtection="1"/>
    <xf numFmtId="0" fontId="17" fillId="2" borderId="24" xfId="17" applyFont="1" applyFill="1" applyBorder="1" applyProtection="1"/>
    <xf numFmtId="164" fontId="17" fillId="2" borderId="24" xfId="7" applyFont="1" applyBorder="1" applyProtection="1"/>
    <xf numFmtId="164" fontId="17" fillId="2" borderId="25" xfId="7" applyFont="1" applyBorder="1" applyProtection="1"/>
    <xf numFmtId="0" fontId="17" fillId="0" borderId="0" xfId="17" applyNumberFormat="1" applyFont="1" applyFill="1" applyProtection="1"/>
    <xf numFmtId="0" fontId="5" fillId="0" borderId="0" xfId="17" applyNumberFormat="1" applyFont="1" applyFill="1" applyProtection="1"/>
    <xf numFmtId="166" fontId="5" fillId="0" borderId="16" xfId="7" applyNumberFormat="1" applyFont="1" applyFill="1" applyBorder="1" applyProtection="1"/>
    <xf numFmtId="168" fontId="24" fillId="6" borderId="2" xfId="25" applyNumberFormat="1" applyFont="1" applyFill="1" applyBorder="1" applyAlignment="1" applyProtection="1">
      <alignment horizontal="left"/>
      <protection locked="0"/>
    </xf>
    <xf numFmtId="164" fontId="10" fillId="6" borderId="2" xfId="25" applyFont="1" applyFill="1" applyBorder="1" applyAlignment="1" applyProtection="1">
      <alignment horizontal="center"/>
      <protection locked="0"/>
    </xf>
    <xf numFmtId="166" fontId="8" fillId="6" borderId="2" xfId="25" applyNumberFormat="1" applyFont="1" applyFill="1" applyProtection="1">
      <alignment horizontal="right"/>
      <protection locked="0"/>
    </xf>
    <xf numFmtId="166" fontId="12" fillId="9" borderId="2" xfId="25" applyNumberFormat="1" applyFont="1" applyFill="1" applyProtection="1">
      <alignment horizontal="right"/>
      <protection locked="0"/>
    </xf>
    <xf numFmtId="0" fontId="16" fillId="6" borderId="2" xfId="25" applyNumberFormat="1" applyFont="1" applyFill="1" applyAlignment="1" applyProtection="1">
      <alignment horizontal="left"/>
      <protection locked="0"/>
    </xf>
    <xf numFmtId="37" fontId="16" fillId="9" borderId="2" xfId="25" applyNumberFormat="1" applyFont="1" applyFill="1" applyAlignment="1" applyProtection="1">
      <alignment horizontal="left"/>
      <protection locked="0"/>
    </xf>
    <xf numFmtId="5" fontId="8" fillId="9" borderId="2" xfId="25" applyNumberFormat="1" applyFont="1" applyFill="1" applyAlignment="1" applyProtection="1">
      <alignment horizontal="right"/>
      <protection locked="0"/>
    </xf>
    <xf numFmtId="166" fontId="8" fillId="9" borderId="2" xfId="25" applyNumberFormat="1" applyFont="1" applyFill="1" applyAlignment="1" applyProtection="1">
      <alignment horizontal="right"/>
      <protection locked="0"/>
    </xf>
    <xf numFmtId="166" fontId="12" fillId="9" borderId="2" xfId="25" applyNumberFormat="1" applyFont="1" applyFill="1" applyBorder="1" applyProtection="1">
      <alignment horizontal="right"/>
      <protection locked="0"/>
    </xf>
    <xf numFmtId="166" fontId="12" fillId="9" borderId="16" xfId="25" applyNumberFormat="1" applyFont="1" applyFill="1" applyBorder="1" applyProtection="1">
      <alignment horizontal="right"/>
      <protection locked="0"/>
    </xf>
    <xf numFmtId="166" fontId="8" fillId="9" borderId="2" xfId="25" applyNumberFormat="1" applyFont="1" applyFill="1" applyProtection="1">
      <alignment horizontal="right"/>
      <protection locked="0"/>
    </xf>
    <xf numFmtId="37" fontId="16" fillId="9" borderId="16" xfId="25" applyNumberFormat="1" applyFont="1" applyFill="1" applyBorder="1" applyAlignment="1" applyProtection="1">
      <alignment horizontal="left"/>
      <protection locked="0"/>
    </xf>
    <xf numFmtId="10" fontId="10" fillId="9" borderId="2" xfId="19" applyNumberFormat="1" applyFont="1" applyFill="1" applyBorder="1" applyAlignment="1" applyProtection="1">
      <alignment horizontal="center"/>
      <protection locked="0"/>
    </xf>
    <xf numFmtId="0" fontId="10" fillId="9" borderId="2" xfId="25" applyNumberFormat="1" applyFont="1" applyFill="1" applyBorder="1" applyAlignment="1" applyProtection="1">
      <alignment horizontal="center"/>
      <protection locked="0"/>
    </xf>
    <xf numFmtId="0" fontId="10" fillId="6" borderId="2" xfId="25" applyNumberFormat="1" applyFont="1" applyFill="1" applyBorder="1" applyAlignment="1" applyProtection="1">
      <alignment horizontal="center"/>
      <protection locked="0"/>
    </xf>
    <xf numFmtId="164" fontId="24" fillId="9" borderId="22" xfId="25" applyFont="1" applyFill="1" applyBorder="1" applyProtection="1">
      <alignment horizontal="right"/>
      <protection locked="0"/>
    </xf>
    <xf numFmtId="164" fontId="24" fillId="6" borderId="22" xfId="25" applyFont="1" applyFill="1" applyBorder="1" applyProtection="1">
      <alignment horizontal="right"/>
      <protection locked="0"/>
    </xf>
    <xf numFmtId="167" fontId="24" fillId="6" borderId="16" xfId="25" applyNumberFormat="1" applyFont="1" applyFill="1" applyBorder="1" applyAlignment="1" applyProtection="1">
      <alignment horizontal="left"/>
      <protection locked="0"/>
    </xf>
    <xf numFmtId="0" fontId="6" fillId="8" borderId="0" xfId="18" applyFill="1" applyProtection="1"/>
    <xf numFmtId="0" fontId="21" fillId="8" borderId="0" xfId="18" applyFont="1" applyFill="1" applyProtection="1"/>
    <xf numFmtId="0" fontId="17" fillId="8" borderId="0" xfId="18" applyFont="1" applyFill="1" applyProtection="1"/>
    <xf numFmtId="164" fontId="22" fillId="8" borderId="0" xfId="18" applyNumberFormat="1" applyFont="1" applyFill="1" applyProtection="1"/>
    <xf numFmtId="0" fontId="6" fillId="2" borderId="0" xfId="18" applyFill="1" applyProtection="1"/>
    <xf numFmtId="0" fontId="17" fillId="2" borderId="0" xfId="18" applyFont="1" applyFill="1" applyProtection="1"/>
    <xf numFmtId="164" fontId="10" fillId="8" borderId="0" xfId="18" applyNumberFormat="1" applyFont="1" applyFill="1" applyAlignment="1" applyProtection="1">
      <alignment horizontal="left"/>
    </xf>
    <xf numFmtId="0" fontId="8" fillId="2" borderId="0" xfId="18" applyFont="1" applyFill="1" applyAlignment="1" applyProtection="1">
      <alignment horizontal="center"/>
    </xf>
    <xf numFmtId="0" fontId="10" fillId="8" borderId="0" xfId="18" applyFont="1" applyFill="1" applyProtection="1"/>
    <xf numFmtId="0" fontId="17" fillId="3" borderId="0" xfId="18" applyFont="1" applyFill="1" applyProtection="1"/>
    <xf numFmtId="0" fontId="6" fillId="2" borderId="0" xfId="18" applyFill="1" applyAlignment="1" applyProtection="1">
      <alignment horizontal="right"/>
    </xf>
    <xf numFmtId="0" fontId="26" fillId="8" borderId="0" xfId="18" applyFont="1" applyFill="1" applyAlignment="1" applyProtection="1">
      <alignment horizontal="center"/>
    </xf>
    <xf numFmtId="0" fontId="19" fillId="8" borderId="0" xfId="18" applyFont="1" applyFill="1" applyAlignment="1" applyProtection="1">
      <alignment horizontal="center"/>
    </xf>
    <xf numFmtId="14" fontId="19" fillId="8" borderId="0" xfId="18" applyNumberFormat="1" applyFont="1" applyFill="1" applyAlignment="1" applyProtection="1">
      <alignment horizontal="center"/>
    </xf>
    <xf numFmtId="0" fontId="13" fillId="8" borderId="0" xfId="18" applyFont="1" applyFill="1" applyProtection="1"/>
    <xf numFmtId="164" fontId="12" fillId="8" borderId="2" xfId="26" applyFont="1" applyFill="1" applyProtection="1">
      <alignment horizontal="right"/>
    </xf>
    <xf numFmtId="164" fontId="14" fillId="8" borderId="2" xfId="26" applyFont="1" applyFill="1" applyProtection="1">
      <alignment horizontal="right"/>
    </xf>
    <xf numFmtId="0" fontId="28" fillId="8" borderId="0" xfId="18" applyFont="1" applyFill="1" applyProtection="1"/>
    <xf numFmtId="0" fontId="13" fillId="2" borderId="0" xfId="17" applyFont="1" applyFill="1" applyProtection="1"/>
    <xf numFmtId="0" fontId="13" fillId="0" borderId="0" xfId="17" applyFont="1" applyFill="1" applyAlignment="1" applyProtection="1">
      <alignment horizontal="left"/>
    </xf>
    <xf numFmtId="164" fontId="14" fillId="8" borderId="0" xfId="26" applyFont="1" applyFill="1" applyBorder="1" applyProtection="1">
      <alignment horizontal="right"/>
    </xf>
    <xf numFmtId="0" fontId="14" fillId="2" borderId="0" xfId="17" applyFont="1" applyFill="1" applyProtection="1"/>
    <xf numFmtId="164" fontId="13" fillId="8" borderId="16" xfId="26" applyFont="1" applyFill="1" applyBorder="1" applyProtection="1">
      <alignment horizontal="right"/>
    </xf>
    <xf numFmtId="164" fontId="17" fillId="2" borderId="0" xfId="8" applyFont="1" applyFill="1" applyProtection="1"/>
    <xf numFmtId="164" fontId="17" fillId="3" borderId="0" xfId="8" applyFont="1" applyFill="1" applyProtection="1"/>
    <xf numFmtId="164" fontId="16" fillId="8" borderId="0" xfId="26" applyFont="1" applyFill="1" applyBorder="1" applyProtection="1">
      <alignment horizontal="right"/>
    </xf>
    <xf numFmtId="164" fontId="12" fillId="8" borderId="0" xfId="26" applyFont="1" applyFill="1" applyBorder="1" applyProtection="1">
      <alignment horizontal="right"/>
    </xf>
    <xf numFmtId="164" fontId="12" fillId="0" borderId="0" xfId="26" applyFont="1" applyFill="1" applyBorder="1" applyProtection="1">
      <alignment horizontal="right"/>
    </xf>
    <xf numFmtId="0" fontId="14" fillId="0" borderId="0" xfId="17" applyFont="1" applyFill="1" applyProtection="1"/>
    <xf numFmtId="0" fontId="16" fillId="8" borderId="0" xfId="18" applyFont="1" applyFill="1" applyProtection="1"/>
    <xf numFmtId="164" fontId="12" fillId="8" borderId="27" xfId="26" applyFont="1" applyFill="1" applyBorder="1" applyProtection="1">
      <alignment horizontal="right"/>
    </xf>
    <xf numFmtId="0" fontId="9" fillId="8" borderId="0" xfId="18" applyFont="1" applyFill="1" applyProtection="1"/>
    <xf numFmtId="10" fontId="35" fillId="2" borderId="26" xfId="18" applyNumberFormat="1" applyFont="1" applyFill="1" applyBorder="1" applyProtection="1"/>
    <xf numFmtId="10" fontId="11" fillId="2" borderId="26" xfId="18" applyNumberFormat="1" applyFont="1" applyFill="1" applyBorder="1" applyProtection="1"/>
    <xf numFmtId="164" fontId="12" fillId="6" borderId="2" xfId="26" applyFont="1" applyFill="1" applyProtection="1">
      <alignment horizontal="right"/>
      <protection locked="0"/>
    </xf>
    <xf numFmtId="0" fontId="36" fillId="0" borderId="0" xfId="18" applyFont="1" applyFill="1" applyProtection="1"/>
    <xf numFmtId="0" fontId="37" fillId="0" borderId="0" xfId="18" applyFont="1" applyFill="1" applyAlignment="1" applyProtection="1"/>
    <xf numFmtId="0" fontId="9" fillId="0" borderId="0" xfId="18" applyFont="1" applyFill="1" applyAlignment="1" applyProtection="1"/>
    <xf numFmtId="0" fontId="9" fillId="0" borderId="0" xfId="18" applyFont="1" applyFill="1" applyAlignment="1" applyProtection="1">
      <alignment horizontal="center"/>
    </xf>
    <xf numFmtId="0" fontId="9" fillId="0" borderId="0" xfId="18" applyFont="1" applyFill="1" applyProtection="1"/>
    <xf numFmtId="0" fontId="38" fillId="0" borderId="0" xfId="18" applyFont="1" applyFill="1" applyProtection="1"/>
    <xf numFmtId="0" fontId="38" fillId="2" borderId="0" xfId="18" applyFont="1" applyFill="1" applyProtection="1"/>
    <xf numFmtId="0" fontId="36" fillId="2" borderId="0" xfId="18" applyFont="1" applyFill="1" applyProtection="1"/>
    <xf numFmtId="0" fontId="39" fillId="0" borderId="0" xfId="18" applyFont="1" applyFill="1" applyProtection="1"/>
    <xf numFmtId="0" fontId="36" fillId="3" borderId="0" xfId="18" applyFont="1" applyFill="1" applyProtection="1"/>
    <xf numFmtId="0" fontId="9" fillId="0" borderId="0" xfId="18" applyFont="1" applyFill="1" applyBorder="1" applyAlignment="1" applyProtection="1"/>
    <xf numFmtId="0" fontId="33" fillId="0" borderId="0" xfId="18" applyFont="1" applyFill="1" applyBorder="1" applyAlignment="1" applyProtection="1">
      <alignment horizontal="center"/>
    </xf>
    <xf numFmtId="0" fontId="33" fillId="0" borderId="0" xfId="18" applyFont="1" applyFill="1" applyBorder="1" applyProtection="1"/>
    <xf numFmtId="0" fontId="9" fillId="0" borderId="19" xfId="18" applyFont="1" applyFill="1" applyBorder="1" applyProtection="1"/>
    <xf numFmtId="0" fontId="40" fillId="0" borderId="11" xfId="18" applyFont="1" applyFill="1" applyBorder="1" applyAlignment="1" applyProtection="1">
      <alignment horizontal="left"/>
    </xf>
    <xf numFmtId="0" fontId="9" fillId="0" borderId="11" xfId="18" applyFont="1" applyFill="1" applyBorder="1" applyAlignment="1" applyProtection="1"/>
    <xf numFmtId="0" fontId="9" fillId="0" borderId="11" xfId="18" applyFont="1" applyFill="1" applyBorder="1" applyAlignment="1" applyProtection="1">
      <alignment horizontal="center"/>
    </xf>
    <xf numFmtId="0" fontId="9" fillId="0" borderId="11" xfId="18" applyFont="1" applyFill="1" applyBorder="1" applyProtection="1"/>
    <xf numFmtId="0" fontId="9" fillId="0" borderId="20" xfId="18" applyFont="1" applyFill="1" applyBorder="1" applyProtection="1"/>
    <xf numFmtId="0" fontId="39" fillId="0" borderId="21" xfId="18" applyFont="1" applyFill="1" applyBorder="1" applyProtection="1"/>
    <xf numFmtId="3" fontId="2" fillId="0" borderId="0" xfId="0" applyNumberFormat="1" applyFont="1" applyFill="1" applyBorder="1" applyAlignment="1" applyProtection="1"/>
    <xf numFmtId="0" fontId="39" fillId="0" borderId="0" xfId="18" applyFont="1" applyFill="1" applyBorder="1" applyAlignment="1" applyProtection="1"/>
    <xf numFmtId="0" fontId="39" fillId="0" borderId="0" xfId="18" applyFont="1" applyFill="1" applyBorder="1" applyAlignment="1" applyProtection="1">
      <alignment horizontal="center"/>
    </xf>
    <xf numFmtId="0" fontId="57" fillId="0" borderId="0" xfId="18" applyFont="1" applyFill="1" applyBorder="1" applyProtection="1"/>
    <xf numFmtId="0" fontId="9" fillId="0" borderId="0" xfId="17" applyFont="1" applyFill="1" applyBorder="1" applyAlignment="1" applyProtection="1">
      <alignment horizontal="right"/>
    </xf>
    <xf numFmtId="164" fontId="9" fillId="0" borderId="0" xfId="25" applyFont="1" applyFill="1" applyBorder="1" applyAlignment="1" applyProtection="1">
      <alignment horizontal="center"/>
    </xf>
    <xf numFmtId="0" fontId="9" fillId="0" borderId="0" xfId="17" applyFont="1" applyFill="1" applyBorder="1" applyAlignment="1" applyProtection="1">
      <alignment horizontal="left"/>
    </xf>
    <xf numFmtId="0" fontId="39" fillId="0" borderId="0" xfId="18" applyFont="1" applyFill="1" applyBorder="1" applyProtection="1"/>
    <xf numFmtId="0" fontId="57" fillId="2" borderId="0" xfId="18" applyFont="1" applyFill="1" applyProtection="1"/>
    <xf numFmtId="0" fontId="39" fillId="2" borderId="0" xfId="18" applyFont="1" applyFill="1" applyProtection="1"/>
    <xf numFmtId="0" fontId="35" fillId="0" borderId="0" xfId="18" applyFont="1" applyFill="1" applyBorder="1" applyAlignment="1" applyProtection="1">
      <alignment horizontal="right"/>
    </xf>
    <xf numFmtId="0" fontId="63" fillId="0" borderId="0" xfId="18" applyFont="1" applyFill="1" applyBorder="1" applyAlignment="1" applyProtection="1">
      <alignment horizontal="right"/>
    </xf>
    <xf numFmtId="0" fontId="9" fillId="0" borderId="21" xfId="18" applyFont="1" applyFill="1" applyBorder="1" applyProtection="1"/>
    <xf numFmtId="0" fontId="72" fillId="0" borderId="0" xfId="18" applyFont="1" applyFill="1" applyBorder="1" applyProtection="1"/>
    <xf numFmtId="0" fontId="9" fillId="0" borderId="0" xfId="18" applyFont="1" applyFill="1" applyBorder="1" applyAlignment="1" applyProtection="1">
      <alignment horizontal="center"/>
    </xf>
    <xf numFmtId="0" fontId="9" fillId="0" borderId="0" xfId="18" applyFont="1" applyFill="1" applyBorder="1" applyProtection="1"/>
    <xf numFmtId="0" fontId="62" fillId="0" borderId="0" xfId="18" applyFont="1" applyFill="1" applyBorder="1" applyAlignment="1" applyProtection="1">
      <alignment horizontal="left"/>
    </xf>
    <xf numFmtId="0" fontId="9" fillId="0" borderId="58" xfId="18" applyFont="1" applyFill="1" applyBorder="1" applyAlignment="1" applyProtection="1">
      <alignment horizontal="center" vertical="center"/>
    </xf>
    <xf numFmtId="0" fontId="9" fillId="0" borderId="58" xfId="18" applyFont="1" applyFill="1" applyBorder="1" applyAlignment="1" applyProtection="1">
      <alignment horizontal="center" wrapText="1"/>
    </xf>
    <xf numFmtId="0" fontId="9" fillId="0" borderId="0" xfId="18" applyFont="1" applyFill="1" applyBorder="1" applyAlignment="1" applyProtection="1">
      <alignment horizontal="right" wrapText="1"/>
    </xf>
    <xf numFmtId="0" fontId="40" fillId="0" borderId="0" xfId="18" applyFont="1" applyFill="1" applyBorder="1" applyAlignment="1" applyProtection="1">
      <alignment horizontal="left"/>
    </xf>
    <xf numFmtId="0" fontId="9" fillId="3" borderId="0" xfId="18" applyFont="1" applyFill="1" applyProtection="1"/>
    <xf numFmtId="0" fontId="9" fillId="0" borderId="9" xfId="18" applyFont="1" applyFill="1" applyBorder="1" applyProtection="1"/>
    <xf numFmtId="0" fontId="9" fillId="0" borderId="14" xfId="18" applyFont="1" applyFill="1" applyBorder="1" applyProtection="1"/>
    <xf numFmtId="0" fontId="39" fillId="10" borderId="45" xfId="18" applyFont="1" applyFill="1" applyBorder="1" applyAlignment="1" applyProtection="1">
      <alignment horizontal="left"/>
    </xf>
    <xf numFmtId="0" fontId="39" fillId="10" borderId="52" xfId="18" applyFont="1" applyFill="1" applyBorder="1" applyAlignment="1" applyProtection="1"/>
    <xf numFmtId="0" fontId="39" fillId="10" borderId="52" xfId="18" applyFont="1" applyFill="1" applyBorder="1" applyAlignment="1" applyProtection="1">
      <alignment horizontal="center"/>
    </xf>
    <xf numFmtId="0" fontId="57" fillId="11" borderId="52" xfId="18" applyFont="1" applyFill="1" applyBorder="1" applyProtection="1"/>
    <xf numFmtId="0" fontId="57" fillId="11" borderId="55" xfId="18" applyFont="1" applyFill="1" applyBorder="1" applyProtection="1"/>
    <xf numFmtId="0" fontId="9" fillId="0" borderId="0" xfId="17" applyFont="1" applyFill="1" applyAlignment="1" applyProtection="1">
      <alignment horizontal="right"/>
    </xf>
    <xf numFmtId="0" fontId="9" fillId="0" borderId="0" xfId="17" applyFont="1" applyFill="1" applyAlignment="1" applyProtection="1">
      <alignment horizontal="left"/>
    </xf>
    <xf numFmtId="0" fontId="39" fillId="0" borderId="9" xfId="18" applyFont="1" applyFill="1" applyBorder="1" applyProtection="1"/>
    <xf numFmtId="0" fontId="39" fillId="10" borderId="53" xfId="18" applyFont="1" applyFill="1" applyBorder="1" applyAlignment="1" applyProtection="1">
      <alignment horizontal="left"/>
    </xf>
    <xf numFmtId="0" fontId="39" fillId="10" borderId="16" xfId="18" applyFont="1" applyFill="1" applyBorder="1" applyAlignment="1" applyProtection="1"/>
    <xf numFmtId="0" fontId="39" fillId="10" borderId="16" xfId="18" applyFont="1" applyFill="1" applyBorder="1" applyAlignment="1" applyProtection="1">
      <alignment horizontal="center"/>
    </xf>
    <xf numFmtId="0" fontId="57" fillId="11" borderId="16" xfId="18" applyFont="1" applyFill="1" applyBorder="1" applyProtection="1"/>
    <xf numFmtId="0" fontId="57" fillId="11" borderId="56" xfId="18" applyFont="1" applyFill="1" applyBorder="1" applyProtection="1"/>
    <xf numFmtId="0" fontId="38" fillId="2" borderId="9" xfId="18" applyFont="1" applyFill="1" applyBorder="1" applyProtection="1"/>
    <xf numFmtId="1" fontId="9" fillId="0" borderId="0" xfId="18" applyNumberFormat="1" applyFont="1" applyFill="1" applyAlignment="1" applyProtection="1">
      <alignment horizontal="center"/>
    </xf>
    <xf numFmtId="1" fontId="9" fillId="0" borderId="2" xfId="18" applyNumberFormat="1" applyFont="1" applyFill="1" applyBorder="1" applyAlignment="1" applyProtection="1">
      <alignment horizontal="center"/>
    </xf>
    <xf numFmtId="0" fontId="9" fillId="0" borderId="0" xfId="18" applyFont="1" applyFill="1" applyBorder="1" applyAlignment="1" applyProtection="1">
      <alignment horizontal="right"/>
    </xf>
    <xf numFmtId="1" fontId="9" fillId="0" borderId="0" xfId="18" applyNumberFormat="1" applyFont="1" applyFill="1" applyBorder="1" applyAlignment="1" applyProtection="1">
      <alignment horizontal="center"/>
    </xf>
    <xf numFmtId="1" fontId="9" fillId="0" borderId="27" xfId="18" applyNumberFormat="1" applyFont="1" applyFill="1" applyBorder="1" applyAlignment="1" applyProtection="1">
      <alignment horizontal="center"/>
    </xf>
    <xf numFmtId="0" fontId="9" fillId="0" borderId="0" xfId="18" quotePrefix="1" applyFont="1" applyFill="1" applyBorder="1" applyProtection="1"/>
    <xf numFmtId="164" fontId="9" fillId="0" borderId="9" xfId="18" applyNumberFormat="1" applyFont="1" applyFill="1" applyBorder="1" applyProtection="1"/>
    <xf numFmtId="0" fontId="9" fillId="2" borderId="0" xfId="18" applyFont="1" applyFill="1" applyBorder="1" applyProtection="1"/>
    <xf numFmtId="0" fontId="36" fillId="2" borderId="0" xfId="18" applyFont="1" applyFill="1" applyBorder="1" applyProtection="1"/>
    <xf numFmtId="0" fontId="38" fillId="2" borderId="0" xfId="18" applyFont="1" applyFill="1" applyBorder="1" applyProtection="1"/>
    <xf numFmtId="0" fontId="36" fillId="2" borderId="9" xfId="18" applyFont="1" applyFill="1" applyBorder="1" applyProtection="1"/>
    <xf numFmtId="0" fontId="33" fillId="0" borderId="21" xfId="18" applyFont="1" applyFill="1" applyBorder="1" applyProtection="1"/>
    <xf numFmtId="0" fontId="9" fillId="2" borderId="0" xfId="18" applyFont="1" applyFill="1" applyBorder="1" applyAlignment="1" applyProtection="1">
      <alignment horizontal="right"/>
    </xf>
    <xf numFmtId="4" fontId="36" fillId="2" borderId="0" xfId="18" applyNumberFormat="1" applyFont="1" applyFill="1" applyBorder="1" applyProtection="1"/>
    <xf numFmtId="4" fontId="38" fillId="2" borderId="0" xfId="18" applyNumberFormat="1" applyFont="1" applyFill="1" applyBorder="1" applyProtection="1"/>
    <xf numFmtId="4" fontId="36" fillId="2" borderId="14" xfId="18" applyNumberFormat="1" applyFont="1" applyFill="1" applyBorder="1" applyProtection="1"/>
    <xf numFmtId="4" fontId="9" fillId="0" borderId="0" xfId="18" applyNumberFormat="1" applyFont="1" applyFill="1" applyBorder="1" applyProtection="1"/>
    <xf numFmtId="4" fontId="54" fillId="0" borderId="14" xfId="18" applyNumberFormat="1" applyFont="1" applyFill="1" applyBorder="1" applyProtection="1"/>
    <xf numFmtId="0" fontId="9" fillId="0" borderId="18" xfId="18" applyFont="1" applyFill="1" applyBorder="1" applyProtection="1"/>
    <xf numFmtId="0" fontId="9" fillId="0" borderId="18" xfId="18" applyFont="1" applyFill="1" applyBorder="1" applyAlignment="1" applyProtection="1"/>
    <xf numFmtId="0" fontId="9" fillId="0" borderId="18" xfId="18" applyFont="1" applyFill="1" applyBorder="1" applyAlignment="1" applyProtection="1">
      <alignment horizontal="center"/>
    </xf>
    <xf numFmtId="2" fontId="9" fillId="0" borderId="18" xfId="18" applyNumberFormat="1" applyFont="1" applyFill="1" applyBorder="1" applyAlignment="1" applyProtection="1">
      <alignment horizontal="center"/>
    </xf>
    <xf numFmtId="1" fontId="9" fillId="0" borderId="13" xfId="18" applyNumberFormat="1" applyFont="1" applyFill="1" applyBorder="1" applyAlignment="1" applyProtection="1">
      <alignment horizontal="center"/>
    </xf>
    <xf numFmtId="9" fontId="9" fillId="0" borderId="14" xfId="18" applyNumberFormat="1" applyFont="1" applyFill="1" applyBorder="1" applyAlignment="1" applyProtection="1">
      <alignment horizontal="center"/>
    </xf>
    <xf numFmtId="7" fontId="2" fillId="0" borderId="12" xfId="2" applyFill="1" applyBorder="1" applyProtection="1"/>
    <xf numFmtId="7" fontId="2" fillId="2" borderId="13" xfId="2" applyFill="1" applyBorder="1" applyProtection="1"/>
    <xf numFmtId="7" fontId="2" fillId="2" borderId="13" xfId="2" applyFill="1" applyBorder="1" applyAlignment="1" applyProtection="1"/>
    <xf numFmtId="7" fontId="2" fillId="0" borderId="13" xfId="2" applyFill="1" applyBorder="1" applyAlignment="1" applyProtection="1">
      <alignment horizontal="center"/>
    </xf>
    <xf numFmtId="7" fontId="2" fillId="0" borderId="13" xfId="2" applyFill="1" applyBorder="1" applyProtection="1"/>
    <xf numFmtId="7" fontId="2" fillId="0" borderId="28" xfId="2" applyFill="1" applyBorder="1" applyProtection="1"/>
    <xf numFmtId="7" fontId="2" fillId="2" borderId="0" xfId="2" applyFill="1" applyProtection="1"/>
    <xf numFmtId="0" fontId="36" fillId="0" borderId="19" xfId="18" applyFont="1" applyFill="1" applyBorder="1" applyProtection="1"/>
    <xf numFmtId="0" fontId="36" fillId="0" borderId="11" xfId="18" applyFont="1" applyFill="1" applyBorder="1" applyProtection="1"/>
    <xf numFmtId="0" fontId="36" fillId="0" borderId="20" xfId="18" applyFont="1" applyFill="1" applyBorder="1" applyProtection="1"/>
    <xf numFmtId="0" fontId="36" fillId="0" borderId="21" xfId="18" applyFont="1" applyFill="1" applyBorder="1" applyProtection="1"/>
    <xf numFmtId="0" fontId="40" fillId="0" borderId="0" xfId="18" applyFont="1" applyFill="1" applyProtection="1"/>
    <xf numFmtId="0" fontId="36" fillId="0" borderId="14" xfId="18" applyFont="1" applyFill="1" applyBorder="1" applyProtection="1"/>
    <xf numFmtId="1" fontId="9" fillId="0" borderId="0" xfId="18" applyNumberFormat="1" applyFont="1" applyFill="1" applyAlignment="1" applyProtection="1"/>
    <xf numFmtId="0" fontId="9" fillId="0" borderId="13" xfId="18" applyFont="1" applyFill="1" applyBorder="1" applyProtection="1"/>
    <xf numFmtId="0" fontId="9" fillId="0" borderId="13" xfId="18" applyFont="1" applyFill="1" applyBorder="1" applyAlignment="1" applyProtection="1"/>
    <xf numFmtId="2" fontId="9" fillId="0" borderId="2" xfId="18" applyNumberFormat="1" applyFont="1" applyFill="1" applyBorder="1" applyAlignment="1" applyProtection="1">
      <alignment horizontal="center"/>
    </xf>
    <xf numFmtId="2" fontId="9" fillId="0" borderId="27" xfId="18" applyNumberFormat="1" applyFont="1" applyFill="1" applyBorder="1" applyAlignment="1" applyProtection="1">
      <alignment horizontal="center"/>
    </xf>
    <xf numFmtId="0" fontId="41" fillId="0" borderId="14" xfId="18" applyFont="1" applyFill="1" applyBorder="1" applyProtection="1"/>
    <xf numFmtId="0" fontId="36" fillId="0" borderId="0" xfId="18" applyFont="1" applyFill="1" applyBorder="1" applyProtection="1"/>
    <xf numFmtId="0" fontId="38" fillId="0" borderId="0" xfId="18" applyFont="1" applyFill="1" applyBorder="1" applyProtection="1"/>
    <xf numFmtId="0" fontId="41" fillId="0" borderId="9" xfId="18" applyFont="1" applyFill="1" applyBorder="1" applyProtection="1"/>
    <xf numFmtId="0" fontId="36" fillId="0" borderId="9" xfId="18" applyFont="1" applyFill="1" applyBorder="1" applyProtection="1"/>
    <xf numFmtId="2" fontId="9" fillId="0" borderId="13" xfId="18" applyNumberFormat="1" applyFont="1" applyFill="1" applyBorder="1" applyAlignment="1" applyProtection="1">
      <alignment horizontal="center"/>
    </xf>
    <xf numFmtId="0" fontId="41" fillId="0" borderId="21" xfId="18" applyFont="1" applyFill="1" applyBorder="1" applyProtection="1"/>
    <xf numFmtId="0" fontId="9" fillId="0" borderId="13" xfId="18" applyFont="1" applyFill="1" applyBorder="1" applyAlignment="1" applyProtection="1">
      <alignment horizontal="left"/>
    </xf>
    <xf numFmtId="0" fontId="41" fillId="0" borderId="13" xfId="18" applyFont="1" applyFill="1" applyBorder="1" applyProtection="1"/>
    <xf numFmtId="164" fontId="9" fillId="10" borderId="13" xfId="8" applyFont="1" applyFill="1" applyBorder="1" applyProtection="1"/>
    <xf numFmtId="0" fontId="41" fillId="0" borderId="12" xfId="18" applyFont="1" applyFill="1" applyBorder="1" applyProtection="1"/>
    <xf numFmtId="0" fontId="33" fillId="0" borderId="13" xfId="18" applyFont="1" applyFill="1" applyBorder="1" applyProtection="1"/>
    <xf numFmtId="0" fontId="33" fillId="0" borderId="13" xfId="18" applyFont="1" applyFill="1" applyBorder="1" applyAlignment="1" applyProtection="1"/>
    <xf numFmtId="0" fontId="33" fillId="0" borderId="13" xfId="18" applyFont="1" applyFill="1" applyBorder="1" applyAlignment="1" applyProtection="1">
      <alignment horizontal="center"/>
    </xf>
    <xf numFmtId="0" fontId="41" fillId="0" borderId="28" xfId="18" applyFont="1" applyFill="1" applyBorder="1" applyProtection="1"/>
    <xf numFmtId="0" fontId="9" fillId="2" borderId="0" xfId="18" applyFont="1" applyFill="1" applyProtection="1"/>
    <xf numFmtId="0" fontId="9" fillId="2" borderId="0" xfId="18" applyFont="1" applyFill="1" applyAlignment="1" applyProtection="1"/>
    <xf numFmtId="0" fontId="9" fillId="3" borderId="0" xfId="18" applyFont="1" applyFill="1" applyAlignment="1" applyProtection="1">
      <alignment horizontal="center"/>
    </xf>
    <xf numFmtId="0" fontId="33" fillId="2" borderId="0" xfId="18" applyFont="1" applyFill="1" applyProtection="1"/>
    <xf numFmtId="0" fontId="36" fillId="2" borderId="0" xfId="18" applyFont="1" applyFill="1" applyAlignment="1" applyProtection="1"/>
    <xf numFmtId="0" fontId="36" fillId="3" borderId="0" xfId="18" applyFont="1" applyFill="1" applyAlignment="1" applyProtection="1">
      <alignment horizontal="center"/>
    </xf>
    <xf numFmtId="0" fontId="39" fillId="9" borderId="16" xfId="18" applyFont="1" applyFill="1" applyBorder="1" applyAlignment="1" applyProtection="1">
      <protection locked="0"/>
    </xf>
    <xf numFmtId="0" fontId="9" fillId="9" borderId="58" xfId="18" applyFont="1" applyFill="1" applyBorder="1" applyAlignment="1" applyProtection="1">
      <protection locked="0"/>
    </xf>
    <xf numFmtId="0" fontId="9" fillId="9" borderId="58" xfId="18" applyFont="1" applyFill="1" applyBorder="1" applyAlignment="1" applyProtection="1">
      <alignment horizontal="center"/>
      <protection locked="0"/>
    </xf>
    <xf numFmtId="0" fontId="9" fillId="9" borderId="30" xfId="17" applyFont="1" applyFill="1" applyBorder="1" applyAlignment="1" applyProtection="1">
      <alignment horizontal="right"/>
      <protection locked="0"/>
    </xf>
    <xf numFmtId="164" fontId="9" fillId="9" borderId="2" xfId="25" applyFont="1" applyFill="1" applyBorder="1" applyAlignment="1" applyProtection="1">
      <alignment horizontal="center"/>
      <protection locked="0"/>
    </xf>
    <xf numFmtId="0" fontId="43" fillId="0" borderId="0" xfId="18" applyFont="1" applyFill="1" applyAlignment="1" applyProtection="1">
      <alignment horizontal="left"/>
    </xf>
    <xf numFmtId="0" fontId="30" fillId="0" borderId="0" xfId="18" applyFont="1" applyFill="1" applyAlignment="1" applyProtection="1"/>
    <xf numFmtId="0" fontId="30" fillId="0" borderId="0" xfId="18" applyFont="1" applyFill="1" applyProtection="1"/>
    <xf numFmtId="0" fontId="30" fillId="0" borderId="0" xfId="18" applyFont="1" applyFill="1" applyAlignment="1" applyProtection="1">
      <alignment horizontal="center"/>
    </xf>
    <xf numFmtId="0" fontId="42" fillId="0" borderId="0" xfId="18" applyFont="1" applyFill="1" applyProtection="1"/>
    <xf numFmtId="0" fontId="42" fillId="2" borderId="0" xfId="18" applyFont="1" applyFill="1" applyProtection="1"/>
    <xf numFmtId="0" fontId="30" fillId="0" borderId="0" xfId="18" applyFont="1" applyFill="1" applyAlignment="1" applyProtection="1">
      <alignment horizontal="left"/>
    </xf>
    <xf numFmtId="0" fontId="24" fillId="0" borderId="0" xfId="18" applyFont="1" applyFill="1" applyAlignment="1" applyProtection="1">
      <alignment horizontal="left"/>
    </xf>
    <xf numFmtId="0" fontId="24" fillId="0" borderId="0" xfId="18" applyFont="1" applyFill="1" applyProtection="1"/>
    <xf numFmtId="0" fontId="24" fillId="2" borderId="0" xfId="18" applyFont="1" applyFill="1" applyProtection="1"/>
    <xf numFmtId="0" fontId="24" fillId="0" borderId="0" xfId="18" applyFont="1" applyFill="1" applyAlignment="1" applyProtection="1"/>
    <xf numFmtId="164" fontId="24" fillId="0" borderId="13" xfId="23" applyFont="1" applyFill="1" applyBorder="1" applyAlignment="1" applyProtection="1"/>
    <xf numFmtId="164" fontId="30" fillId="0" borderId="13" xfId="23" applyFont="1" applyFill="1" applyBorder="1" applyProtection="1">
      <alignment horizontal="right"/>
    </xf>
    <xf numFmtId="0" fontId="39" fillId="0" borderId="0" xfId="18" applyFont="1" applyFill="1" applyAlignment="1" applyProtection="1">
      <alignment horizontal="left"/>
    </xf>
    <xf numFmtId="0" fontId="23" fillId="0" borderId="0" xfId="18" applyFont="1" applyFill="1" applyAlignment="1" applyProtection="1">
      <alignment horizontal="center"/>
    </xf>
    <xf numFmtId="0" fontId="73" fillId="0" borderId="0" xfId="18" applyFont="1" applyFill="1" applyProtection="1"/>
    <xf numFmtId="0" fontId="23" fillId="0" borderId="0" xfId="18" applyFont="1" applyAlignment="1" applyProtection="1">
      <alignment horizontal="left"/>
    </xf>
    <xf numFmtId="0" fontId="23" fillId="0" borderId="0" xfId="18" applyFont="1" applyProtection="1"/>
    <xf numFmtId="0" fontId="0" fillId="0" borderId="0" xfId="0" applyAlignment="1" applyProtection="1"/>
    <xf numFmtId="0" fontId="11" fillId="0" borderId="34" xfId="18" applyFont="1" applyBorder="1" applyAlignment="1" applyProtection="1">
      <alignment horizontal="left"/>
    </xf>
    <xf numFmtId="0" fontId="11" fillId="0" borderId="35" xfId="18" applyFont="1" applyBorder="1" applyProtection="1"/>
    <xf numFmtId="0" fontId="23" fillId="0" borderId="35" xfId="18" applyFont="1" applyBorder="1" applyProtection="1"/>
    <xf numFmtId="0" fontId="64" fillId="0" borderId="35" xfId="18" applyFont="1" applyBorder="1" applyAlignment="1" applyProtection="1">
      <alignment horizontal="center" vertical="center" wrapText="1"/>
    </xf>
    <xf numFmtId="0" fontId="0" fillId="0" borderId="36" xfId="0" applyBorder="1" applyAlignment="1" applyProtection="1"/>
    <xf numFmtId="0" fontId="23" fillId="0" borderId="37" xfId="18" applyFont="1" applyBorder="1" applyAlignment="1" applyProtection="1">
      <alignment horizontal="left"/>
    </xf>
    <xf numFmtId="0" fontId="11" fillId="0" borderId="0" xfId="18" applyFont="1" applyBorder="1" applyProtection="1"/>
    <xf numFmtId="0" fontId="23" fillId="0" borderId="0" xfId="18" applyFont="1" applyBorder="1" applyProtection="1"/>
    <xf numFmtId="0" fontId="45" fillId="0" borderId="0" xfId="18" applyFont="1" applyBorder="1" applyAlignment="1" applyProtection="1">
      <alignment horizontal="center" vertical="center" wrapText="1"/>
    </xf>
    <xf numFmtId="0" fontId="0" fillId="0" borderId="38" xfId="0" applyBorder="1" applyAlignment="1" applyProtection="1"/>
    <xf numFmtId="0" fontId="64" fillId="0" borderId="0" xfId="18" applyFont="1" applyBorder="1" applyAlignment="1" applyProtection="1">
      <alignment horizontal="center" vertical="center" wrapText="1"/>
    </xf>
    <xf numFmtId="0" fontId="11" fillId="0" borderId="37" xfId="18" applyFont="1" applyBorder="1" applyAlignment="1" applyProtection="1">
      <alignment horizontal="left"/>
    </xf>
    <xf numFmtId="0" fontId="11" fillId="0" borderId="0" xfId="18" applyFont="1" applyBorder="1" applyAlignment="1" applyProtection="1">
      <alignment horizontal="right"/>
    </xf>
    <xf numFmtId="164" fontId="11" fillId="0" borderId="16" xfId="26" applyFont="1" applyFill="1" applyBorder="1" applyProtection="1">
      <alignment horizontal="right"/>
    </xf>
    <xf numFmtId="10" fontId="11" fillId="0" borderId="0" xfId="18" applyNumberFormat="1" applyFont="1" applyBorder="1" applyAlignment="1" applyProtection="1">
      <alignment horizontal="center" vertical="center"/>
    </xf>
    <xf numFmtId="0" fontId="11" fillId="0" borderId="0" xfId="0" applyFont="1" applyBorder="1" applyAlignment="1" applyProtection="1">
      <alignment horizontal="left" vertical="center"/>
    </xf>
    <xf numFmtId="164" fontId="11" fillId="0" borderId="17" xfId="26" applyFont="1" applyFill="1" applyBorder="1" applyProtection="1">
      <alignment horizontal="right"/>
    </xf>
    <xf numFmtId="0" fontId="11" fillId="0" borderId="0" xfId="0" applyFont="1" applyBorder="1" applyAlignment="1" applyProtection="1">
      <alignment horizontal="center" vertical="center"/>
    </xf>
    <xf numFmtId="164" fontId="23" fillId="0" borderId="0" xfId="23" applyFont="1" applyFill="1" applyBorder="1" applyAlignment="1" applyProtection="1"/>
    <xf numFmtId="10" fontId="11" fillId="0" borderId="16" xfId="18" applyNumberFormat="1" applyFont="1" applyBorder="1" applyAlignment="1" applyProtection="1">
      <alignment horizontal="center" vertical="center"/>
    </xf>
    <xf numFmtId="0" fontId="11" fillId="0" borderId="16" xfId="0" applyFont="1" applyBorder="1" applyAlignment="1" applyProtection="1">
      <alignment horizontal="center" vertical="center" wrapText="1"/>
    </xf>
    <xf numFmtId="10" fontId="45" fillId="0" borderId="0" xfId="18" applyNumberFormat="1" applyFont="1" applyBorder="1" applyAlignment="1" applyProtection="1">
      <alignment horizontal="center" vertical="center"/>
    </xf>
    <xf numFmtId="0" fontId="45" fillId="0" borderId="0" xfId="0" applyFont="1" applyBorder="1" applyAlignment="1" applyProtection="1">
      <alignment horizontal="center" vertical="center" wrapText="1"/>
    </xf>
    <xf numFmtId="166" fontId="11" fillId="0" borderId="16" xfId="18" applyNumberFormat="1" applyFont="1" applyBorder="1" applyProtection="1"/>
    <xf numFmtId="9" fontId="11" fillId="0" borderId="0" xfId="19" applyNumberFormat="1" applyFont="1" applyBorder="1" applyAlignment="1" applyProtection="1">
      <alignment horizontal="center" vertical="center"/>
    </xf>
    <xf numFmtId="0" fontId="66" fillId="0" borderId="38" xfId="0" applyFont="1" applyBorder="1" applyAlignment="1" applyProtection="1"/>
    <xf numFmtId="0" fontId="67" fillId="0" borderId="38" xfId="0" applyFont="1" applyBorder="1" applyAlignment="1" applyProtection="1"/>
    <xf numFmtId="164" fontId="11" fillId="0" borderId="16" xfId="8" applyFont="1" applyFill="1" applyBorder="1" applyProtection="1"/>
    <xf numFmtId="0" fontId="11" fillId="0" borderId="0" xfId="18" applyFont="1" applyBorder="1" applyAlignment="1" applyProtection="1">
      <alignment horizontal="center" vertical="center"/>
    </xf>
    <xf numFmtId="0" fontId="4" fillId="0" borderId="0" xfId="0" applyFont="1" applyBorder="1" applyAlignment="1" applyProtection="1">
      <alignment horizontal="center" vertical="center"/>
    </xf>
    <xf numFmtId="0" fontId="21" fillId="0" borderId="39" xfId="18" applyFont="1" applyBorder="1" applyAlignment="1" applyProtection="1">
      <alignment horizontal="left"/>
    </xf>
    <xf numFmtId="0" fontId="11" fillId="0" borderId="30" xfId="18" applyFont="1" applyBorder="1" applyProtection="1"/>
    <xf numFmtId="0" fontId="23" fillId="0" borderId="30" xfId="18" applyFont="1" applyBorder="1" applyProtection="1"/>
    <xf numFmtId="0" fontId="11" fillId="0" borderId="30" xfId="18" applyFont="1" applyBorder="1" applyAlignment="1" applyProtection="1">
      <alignment horizontal="right"/>
    </xf>
    <xf numFmtId="164" fontId="11" fillId="0" borderId="30" xfId="8" applyFont="1" applyFill="1" applyBorder="1" applyProtection="1"/>
    <xf numFmtId="0" fontId="11" fillId="0" borderId="30" xfId="18" applyFont="1" applyBorder="1" applyAlignment="1" applyProtection="1">
      <alignment horizontal="center" vertical="center"/>
    </xf>
    <xf numFmtId="0" fontId="4" fillId="0" borderId="30" xfId="0" applyFont="1" applyBorder="1" applyAlignment="1" applyProtection="1">
      <alignment horizontal="center" vertical="center"/>
    </xf>
    <xf numFmtId="0" fontId="0" fillId="0" borderId="40" xfId="0" applyBorder="1" applyAlignment="1" applyProtection="1"/>
    <xf numFmtId="0" fontId="30" fillId="0" borderId="13" xfId="18" applyFont="1" applyFill="1" applyBorder="1" applyAlignment="1" applyProtection="1">
      <alignment horizontal="left"/>
    </xf>
    <xf numFmtId="0" fontId="30" fillId="0" borderId="13" xfId="18" applyFont="1" applyFill="1" applyBorder="1" applyAlignment="1" applyProtection="1"/>
    <xf numFmtId="0" fontId="30" fillId="0" borderId="13" xfId="18" applyFont="1" applyFill="1" applyBorder="1" applyProtection="1"/>
    <xf numFmtId="0" fontId="30" fillId="0" borderId="13" xfId="8" applyNumberFormat="1" applyFont="1" applyFill="1" applyBorder="1" applyProtection="1"/>
    <xf numFmtId="0" fontId="42" fillId="0" borderId="0" xfId="18" applyFont="1" applyFill="1" applyBorder="1" applyProtection="1"/>
    <xf numFmtId="0" fontId="42" fillId="2" borderId="0" xfId="18" applyFont="1" applyFill="1" applyBorder="1" applyProtection="1"/>
    <xf numFmtId="0" fontId="30" fillId="0" borderId="29" xfId="18" applyFont="1" applyFill="1" applyBorder="1" applyAlignment="1" applyProtection="1">
      <alignment horizontal="left"/>
    </xf>
    <xf numFmtId="0" fontId="30" fillId="0" borderId="29" xfId="18" applyFont="1" applyFill="1" applyBorder="1" applyAlignment="1" applyProtection="1"/>
    <xf numFmtId="0" fontId="30" fillId="0" borderId="29" xfId="18" applyFont="1" applyFill="1" applyBorder="1" applyProtection="1"/>
    <xf numFmtId="0" fontId="30" fillId="0" borderId="0" xfId="18" applyFont="1" applyFill="1" applyBorder="1" applyProtection="1"/>
    <xf numFmtId="0" fontId="30" fillId="2" borderId="29" xfId="18" applyFont="1" applyFill="1" applyBorder="1" applyProtection="1"/>
    <xf numFmtId="164" fontId="24" fillId="0" borderId="19" xfId="8" applyFont="1" applyFill="1" applyBorder="1" applyAlignment="1" applyProtection="1">
      <alignment horizontal="left"/>
    </xf>
    <xf numFmtId="164" fontId="24" fillId="0" borderId="11" xfId="8" applyFont="1" applyFill="1" applyBorder="1" applyAlignment="1" applyProtection="1"/>
    <xf numFmtId="10" fontId="24" fillId="0" borderId="11" xfId="21" applyFont="1" applyFill="1" applyBorder="1" applyAlignment="1" applyProtection="1">
      <alignment horizontal="center"/>
    </xf>
    <xf numFmtId="0" fontId="24" fillId="0" borderId="11" xfId="18" applyFont="1" applyFill="1" applyBorder="1" applyProtection="1"/>
    <xf numFmtId="10" fontId="24" fillId="0" borderId="20" xfId="21" applyFont="1" applyFill="1" applyBorder="1" applyAlignment="1" applyProtection="1">
      <alignment horizontal="center"/>
    </xf>
    <xf numFmtId="164" fontId="21" fillId="0" borderId="24" xfId="8" applyFont="1" applyFill="1" applyBorder="1" applyAlignment="1" applyProtection="1">
      <alignment horizontal="center"/>
    </xf>
    <xf numFmtId="164" fontId="21" fillId="0" borderId="0" xfId="8" applyFont="1" applyFill="1" applyBorder="1" applyAlignment="1" applyProtection="1">
      <alignment horizontal="center"/>
    </xf>
    <xf numFmtId="164" fontId="11" fillId="0" borderId="21" xfId="8" applyFont="1" applyFill="1" applyBorder="1" applyAlignment="1" applyProtection="1">
      <alignment horizontal="left"/>
    </xf>
    <xf numFmtId="164" fontId="24" fillId="0" borderId="0" xfId="8" applyFont="1" applyFill="1" applyBorder="1" applyAlignment="1" applyProtection="1"/>
    <xf numFmtId="10" fontId="24" fillId="0" borderId="14" xfId="21" applyFont="1" applyFill="1" applyBorder="1" applyAlignment="1" applyProtection="1">
      <alignment horizontal="center"/>
    </xf>
    <xf numFmtId="164" fontId="21" fillId="0" borderId="0" xfId="8" applyFont="1" applyFill="1" applyBorder="1" applyAlignment="1" applyProtection="1">
      <alignment horizontal="left"/>
    </xf>
    <xf numFmtId="164" fontId="24" fillId="0" borderId="21" xfId="8" applyFont="1" applyFill="1" applyBorder="1" applyAlignment="1" applyProtection="1">
      <alignment horizontal="left"/>
    </xf>
    <xf numFmtId="164" fontId="24" fillId="0" borderId="12" xfId="8" applyFont="1" applyFill="1" applyBorder="1" applyAlignment="1" applyProtection="1">
      <alignment horizontal="left"/>
    </xf>
    <xf numFmtId="164" fontId="24" fillId="0" borderId="13" xfId="8" applyFont="1" applyFill="1" applyBorder="1" applyAlignment="1" applyProtection="1"/>
    <xf numFmtId="10" fontId="24" fillId="0" borderId="13" xfId="21" applyFont="1" applyFill="1" applyBorder="1" applyAlignment="1" applyProtection="1">
      <alignment horizontal="center"/>
    </xf>
    <xf numFmtId="0" fontId="24" fillId="0" borderId="13" xfId="18" applyFont="1" applyFill="1" applyBorder="1" applyProtection="1"/>
    <xf numFmtId="10" fontId="24" fillId="0" borderId="28" xfId="21" applyFont="1" applyFill="1" applyBorder="1" applyAlignment="1" applyProtection="1">
      <alignment horizontal="center"/>
    </xf>
    <xf numFmtId="164" fontId="24" fillId="0" borderId="0" xfId="8" applyFont="1" applyFill="1" applyBorder="1" applyAlignment="1" applyProtection="1">
      <alignment horizontal="left"/>
    </xf>
    <xf numFmtId="0" fontId="24" fillId="0" borderId="0" xfId="18" applyFont="1" applyFill="1" applyBorder="1" applyProtection="1"/>
    <xf numFmtId="0" fontId="46" fillId="0" borderId="0" xfId="18" applyFont="1" applyFill="1" applyAlignment="1" applyProtection="1">
      <alignment horizontal="left"/>
    </xf>
    <xf numFmtId="0" fontId="21" fillId="0" borderId="0" xfId="18" applyFont="1" applyFill="1" applyAlignment="1" applyProtection="1">
      <alignment horizontal="left"/>
    </xf>
    <xf numFmtId="0" fontId="21" fillId="0" borderId="0" xfId="18" applyFont="1" applyFill="1" applyAlignment="1" applyProtection="1"/>
    <xf numFmtId="0" fontId="21" fillId="0" borderId="0" xfId="18" applyFont="1" applyFill="1" applyAlignment="1" applyProtection="1">
      <alignment horizontal="center"/>
    </xf>
    <xf numFmtId="0" fontId="21" fillId="0" borderId="0" xfId="18" applyFont="1" applyFill="1" applyProtection="1"/>
    <xf numFmtId="0" fontId="44" fillId="0" borderId="0" xfId="18" applyFont="1" applyFill="1" applyProtection="1"/>
    <xf numFmtId="0" fontId="11" fillId="0" borderId="0" xfId="18" applyFont="1" applyFill="1" applyAlignment="1" applyProtection="1">
      <alignment horizontal="left"/>
    </xf>
    <xf numFmtId="0" fontId="33" fillId="0" borderId="0" xfId="18" applyFont="1" applyFill="1" applyAlignment="1" applyProtection="1"/>
    <xf numFmtId="0" fontId="33" fillId="0" borderId="0" xfId="18" applyFont="1" applyFill="1" applyProtection="1"/>
    <xf numFmtId="0" fontId="30" fillId="2" borderId="0" xfId="18" applyFont="1" applyFill="1" applyAlignment="1" applyProtection="1">
      <alignment horizontal="left"/>
    </xf>
    <xf numFmtId="0" fontId="30" fillId="3" borderId="0" xfId="18" applyFont="1" applyFill="1" applyAlignment="1" applyProtection="1"/>
    <xf numFmtId="0" fontId="30" fillId="2" borderId="0" xfId="18" applyFont="1" applyFill="1" applyProtection="1"/>
    <xf numFmtId="0" fontId="30" fillId="3" borderId="0" xfId="18" applyFont="1" applyFill="1" applyProtection="1"/>
    <xf numFmtId="0" fontId="30" fillId="2" borderId="0" xfId="18" applyFont="1" applyFill="1" applyAlignment="1" applyProtection="1"/>
    <xf numFmtId="0" fontId="7" fillId="12" borderId="0" xfId="18" applyFont="1" applyFill="1" applyProtection="1">
      <protection locked="0"/>
    </xf>
    <xf numFmtId="166" fontId="7" fillId="9" borderId="0" xfId="5" applyNumberFormat="1" applyFont="1" applyFill="1" applyProtection="1">
      <protection locked="0"/>
    </xf>
    <xf numFmtId="166" fontId="7" fillId="9" borderId="16" xfId="5" applyNumberFormat="1" applyFont="1" applyFill="1" applyBorder="1" applyProtection="1">
      <protection locked="0"/>
    </xf>
    <xf numFmtId="10" fontId="7" fillId="7" borderId="0" xfId="21" applyFont="1" applyFill="1" applyProtection="1">
      <protection locked="0"/>
    </xf>
    <xf numFmtId="10" fontId="7" fillId="7" borderId="16" xfId="21" applyFont="1" applyFill="1" applyBorder="1" applyProtection="1">
      <protection locked="0"/>
    </xf>
    <xf numFmtId="166" fontId="7" fillId="7" borderId="0" xfId="5" applyNumberFormat="1" applyFont="1" applyFill="1" applyProtection="1">
      <protection locked="0"/>
    </xf>
    <xf numFmtId="166" fontId="7" fillId="7" borderId="16" xfId="5" applyNumberFormat="1" applyFont="1" applyFill="1" applyBorder="1" applyProtection="1">
      <protection locked="0"/>
    </xf>
    <xf numFmtId="0" fontId="39" fillId="9" borderId="58" xfId="18" applyFont="1" applyFill="1" applyBorder="1" applyAlignment="1" applyProtection="1">
      <alignment horizontal="left" wrapText="1"/>
      <protection locked="0"/>
    </xf>
    <xf numFmtId="166" fontId="7" fillId="9" borderId="0" xfId="5" applyNumberFormat="1" applyFont="1" applyFill="1" applyBorder="1" applyAlignment="1" applyProtection="1">
      <alignment horizontal="right"/>
      <protection locked="0"/>
    </xf>
    <xf numFmtId="166" fontId="7" fillId="9" borderId="16" xfId="5" applyNumberFormat="1" applyFont="1" applyFill="1" applyBorder="1" applyAlignment="1" applyProtection="1">
      <alignment horizontal="right"/>
      <protection locked="0"/>
    </xf>
    <xf numFmtId="0" fontId="8" fillId="2" borderId="0" xfId="18" applyFont="1" applyFill="1" applyProtection="1"/>
    <xf numFmtId="10" fontId="7" fillId="2" borderId="0" xfId="21" applyFont="1" applyProtection="1"/>
    <xf numFmtId="0" fontId="7" fillId="2" borderId="0" xfId="18" applyFont="1" applyFill="1" applyProtection="1"/>
    <xf numFmtId="10" fontId="8" fillId="2" borderId="0" xfId="21" applyFont="1" applyProtection="1"/>
    <xf numFmtId="0" fontId="10" fillId="2" borderId="0" xfId="18" applyFont="1" applyFill="1" applyProtection="1"/>
    <xf numFmtId="0" fontId="8" fillId="2" borderId="0" xfId="18" applyFont="1" applyFill="1" applyAlignment="1" applyProtection="1">
      <alignment horizontal="right"/>
    </xf>
    <xf numFmtId="0" fontId="31" fillId="2" borderId="0" xfId="18" applyFont="1" applyFill="1" applyProtection="1"/>
    <xf numFmtId="10" fontId="31" fillId="2" borderId="0" xfId="21" applyFont="1" applyProtection="1"/>
    <xf numFmtId="0" fontId="7" fillId="2" borderId="0" xfId="18" applyFont="1" applyFill="1" applyAlignment="1" applyProtection="1">
      <alignment horizontal="center"/>
    </xf>
    <xf numFmtId="0" fontId="29" fillId="2" borderId="0" xfId="18" applyFont="1" applyFill="1" applyProtection="1"/>
    <xf numFmtId="0" fontId="29" fillId="2" borderId="0" xfId="18" applyFont="1" applyFill="1" applyAlignment="1" applyProtection="1">
      <alignment horizontal="center"/>
    </xf>
    <xf numFmtId="10" fontId="29" fillId="2" borderId="0" xfId="21" applyFont="1" applyAlignment="1" applyProtection="1">
      <alignment horizontal="center"/>
    </xf>
    <xf numFmtId="166" fontId="8" fillId="2" borderId="0" xfId="18" applyNumberFormat="1" applyFont="1" applyFill="1" applyProtection="1"/>
    <xf numFmtId="10" fontId="31" fillId="2" borderId="0" xfId="21" applyFont="1" applyFill="1" applyProtection="1"/>
    <xf numFmtId="165" fontId="7" fillId="2" borderId="0" xfId="5" applyFont="1" applyAlignment="1" applyProtection="1">
      <alignment horizontal="center"/>
    </xf>
    <xf numFmtId="10" fontId="7" fillId="8" borderId="0" xfId="21" applyFont="1" applyFill="1" applyBorder="1" applyAlignment="1" applyProtection="1">
      <alignment horizontal="center"/>
    </xf>
    <xf numFmtId="166" fontId="7" fillId="2" borderId="0" xfId="18" applyNumberFormat="1" applyFont="1" applyFill="1" applyProtection="1"/>
    <xf numFmtId="0" fontId="31" fillId="2" borderId="16" xfId="18" applyFont="1" applyFill="1" applyBorder="1" applyProtection="1"/>
    <xf numFmtId="165" fontId="7" fillId="2" borderId="16" xfId="5" applyFont="1" applyBorder="1" applyAlignment="1" applyProtection="1">
      <alignment horizontal="center"/>
    </xf>
    <xf numFmtId="10" fontId="7" fillId="8" borderId="16" xfId="21" applyFont="1" applyFill="1" applyBorder="1" applyAlignment="1" applyProtection="1">
      <alignment horizontal="center"/>
    </xf>
    <xf numFmtId="166" fontId="7" fillId="2" borderId="16" xfId="18" applyNumberFormat="1" applyFont="1" applyFill="1" applyBorder="1" applyProtection="1"/>
    <xf numFmtId="10" fontId="7" fillId="2" borderId="0" xfId="21" applyFont="1" applyAlignment="1" applyProtection="1">
      <alignment horizontal="center"/>
    </xf>
    <xf numFmtId="10" fontId="7" fillId="2" borderId="0" xfId="21" applyFont="1" applyFill="1" applyAlignment="1" applyProtection="1">
      <alignment horizontal="center"/>
    </xf>
    <xf numFmtId="10" fontId="8" fillId="2" borderId="0" xfId="21" applyFont="1" applyAlignment="1" applyProtection="1">
      <alignment horizontal="center"/>
    </xf>
    <xf numFmtId="10" fontId="7" fillId="0" borderId="0" xfId="21" applyFont="1" applyFill="1" applyBorder="1" applyAlignment="1" applyProtection="1">
      <alignment horizontal="center"/>
    </xf>
    <xf numFmtId="0" fontId="31" fillId="2" borderId="26" xfId="18" applyFont="1" applyFill="1" applyBorder="1" applyProtection="1"/>
    <xf numFmtId="10" fontId="7" fillId="2" borderId="26" xfId="21" applyFont="1" applyBorder="1" applyProtection="1"/>
    <xf numFmtId="0" fontId="7" fillId="2" borderId="26" xfId="18" applyFont="1" applyFill="1" applyBorder="1" applyProtection="1"/>
    <xf numFmtId="165" fontId="8" fillId="2" borderId="0" xfId="5" applyFont="1" applyAlignment="1" applyProtection="1">
      <alignment horizontal="center"/>
    </xf>
    <xf numFmtId="0" fontId="26" fillId="2" borderId="0" xfId="18" applyFont="1" applyFill="1" applyProtection="1"/>
    <xf numFmtId="10" fontId="29" fillId="2" borderId="0" xfId="21" applyFont="1" applyProtection="1"/>
    <xf numFmtId="10" fontId="29" fillId="2" borderId="0" xfId="21" applyFont="1" applyAlignment="1" applyProtection="1">
      <alignment horizontal="left"/>
    </xf>
    <xf numFmtId="0" fontId="31" fillId="0" borderId="0" xfId="0" applyFont="1" applyProtection="1">
      <alignment vertical="top"/>
    </xf>
    <xf numFmtId="0" fontId="17" fillId="0" borderId="0" xfId="0" applyFont="1" applyProtection="1">
      <alignment vertical="top"/>
    </xf>
    <xf numFmtId="10" fontId="31" fillId="2" borderId="0" xfId="19" applyFont="1" applyFill="1" applyProtection="1"/>
    <xf numFmtId="6" fontId="7" fillId="0" borderId="0" xfId="0" applyNumberFormat="1" applyFont="1" applyAlignment="1" applyProtection="1">
      <alignment horizontal="right"/>
    </xf>
    <xf numFmtId="0" fontId="0" fillId="0" borderId="0" xfId="0" applyProtection="1">
      <alignment vertical="top"/>
    </xf>
    <xf numFmtId="0" fontId="7" fillId="2" borderId="0" xfId="18" applyNumberFormat="1" applyFont="1" applyFill="1" applyProtection="1"/>
    <xf numFmtId="0" fontId="31" fillId="2" borderId="0" xfId="18" applyFont="1" applyFill="1" applyAlignment="1" applyProtection="1">
      <alignment horizontal="right"/>
    </xf>
    <xf numFmtId="166" fontId="8" fillId="0" borderId="0" xfId="21" applyNumberFormat="1" applyFont="1" applyFill="1" applyBorder="1" applyAlignment="1" applyProtection="1">
      <alignment horizontal="right"/>
    </xf>
    <xf numFmtId="0" fontId="7" fillId="2" borderId="0" xfId="18" applyFont="1" applyFill="1" applyBorder="1" applyProtection="1"/>
    <xf numFmtId="0" fontId="7" fillId="2" borderId="30" xfId="18" applyFont="1" applyFill="1" applyBorder="1" applyProtection="1"/>
    <xf numFmtId="0" fontId="7" fillId="2" borderId="0" xfId="18" applyFont="1" applyFill="1" applyAlignment="1" applyProtection="1">
      <alignment horizontal="left"/>
    </xf>
    <xf numFmtId="166" fontId="7" fillId="9" borderId="0" xfId="26" applyNumberFormat="1" applyFont="1" applyFill="1" applyBorder="1" applyProtection="1">
      <alignment horizontal="right"/>
      <protection locked="0"/>
    </xf>
    <xf numFmtId="166" fontId="7" fillId="6" borderId="0" xfId="26" applyNumberFormat="1" applyFont="1" applyFill="1" applyBorder="1" applyProtection="1">
      <alignment horizontal="right"/>
      <protection locked="0"/>
    </xf>
    <xf numFmtId="166" fontId="7" fillId="6" borderId="16" xfId="26" applyNumberFormat="1" applyFont="1" applyFill="1" applyBorder="1" applyProtection="1">
      <alignment horizontal="right"/>
      <protection locked="0"/>
    </xf>
    <xf numFmtId="4" fontId="8" fillId="6" borderId="0" xfId="26" applyNumberFormat="1" applyFont="1" applyFill="1" applyBorder="1" applyAlignment="1" applyProtection="1">
      <alignment horizontal="center"/>
      <protection locked="0"/>
    </xf>
    <xf numFmtId="0" fontId="1" fillId="0" borderId="37" xfId="15" applyBorder="1" applyAlignment="1">
      <alignment horizontal="left" wrapText="1"/>
    </xf>
    <xf numFmtId="0" fontId="1" fillId="0" borderId="0" xfId="15" applyBorder="1" applyAlignment="1">
      <alignment horizontal="left" wrapText="1"/>
    </xf>
    <xf numFmtId="0" fontId="65" fillId="0" borderId="35" xfId="18" applyFont="1" applyBorder="1" applyAlignment="1" applyProtection="1">
      <alignment horizontal="center" vertical="center"/>
    </xf>
    <xf numFmtId="0" fontId="65" fillId="0" borderId="0" xfId="18" applyFont="1" applyBorder="1" applyAlignment="1" applyProtection="1">
      <alignment horizontal="center" vertical="center"/>
    </xf>
    <xf numFmtId="10" fontId="8" fillId="0" borderId="0" xfId="21" applyFont="1" applyFill="1" applyBorder="1" applyAlignment="1" applyProtection="1">
      <alignment horizontal="center"/>
    </xf>
    <xf numFmtId="10" fontId="8" fillId="0" borderId="16" xfId="21" applyFont="1" applyFill="1" applyBorder="1" applyAlignment="1" applyProtection="1">
      <alignment horizontal="center"/>
    </xf>
    <xf numFmtId="0" fontId="7" fillId="0" borderId="0" xfId="18" applyFont="1" applyFill="1" applyAlignment="1" applyProtection="1">
      <alignment horizontal="center"/>
    </xf>
    <xf numFmtId="0" fontId="47" fillId="0" borderId="34" xfId="15" applyFont="1" applyBorder="1" applyAlignment="1">
      <alignment horizontal="center" wrapText="1"/>
    </xf>
    <xf numFmtId="0" fontId="47" fillId="0" borderId="35" xfId="15" applyFont="1" applyBorder="1" applyAlignment="1">
      <alignment horizontal="center"/>
    </xf>
    <xf numFmtId="0" fontId="47" fillId="0" borderId="36" xfId="15" applyFont="1" applyBorder="1" applyAlignment="1">
      <alignment horizontal="center"/>
    </xf>
    <xf numFmtId="0" fontId="47" fillId="0" borderId="39" xfId="15" applyFont="1" applyBorder="1" applyAlignment="1">
      <alignment horizontal="center"/>
    </xf>
    <xf numFmtId="0" fontId="47" fillId="0" borderId="30" xfId="15" applyFont="1" applyBorder="1" applyAlignment="1">
      <alignment horizontal="center"/>
    </xf>
    <xf numFmtId="0" fontId="47" fillId="0" borderId="40" xfId="15" applyFont="1" applyBorder="1" applyAlignment="1">
      <alignment horizontal="center"/>
    </xf>
    <xf numFmtId="0" fontId="47" fillId="0" borderId="34" xfId="15" applyFont="1" applyBorder="1" applyAlignment="1">
      <alignment horizontal="center"/>
    </xf>
    <xf numFmtId="0" fontId="1" fillId="9" borderId="16" xfId="15" applyFill="1" applyBorder="1" applyAlignment="1" applyProtection="1">
      <alignment horizontal="center"/>
      <protection locked="0"/>
    </xf>
    <xf numFmtId="0" fontId="48" fillId="0" borderId="0" xfId="16" applyFont="1" applyFill="1" applyBorder="1" applyAlignment="1" applyProtection="1">
      <alignment horizontal="center"/>
    </xf>
    <xf numFmtId="0" fontId="52" fillId="9" borderId="30" xfId="17" applyFont="1" applyFill="1" applyBorder="1" applyAlignment="1" applyProtection="1">
      <alignment horizontal="right"/>
      <protection locked="0"/>
    </xf>
    <xf numFmtId="37" fontId="52" fillId="9" borderId="63" xfId="0" applyNumberFormat="1" applyFont="1" applyFill="1" applyBorder="1" applyAlignment="1" applyProtection="1">
      <alignment horizontal="right" vertical="top"/>
      <protection locked="0"/>
    </xf>
    <xf numFmtId="0" fontId="52" fillId="9" borderId="63" xfId="0" applyFont="1" applyFill="1" applyBorder="1" applyAlignment="1" applyProtection="1">
      <alignment horizontal="right" vertical="top"/>
      <protection locked="0"/>
    </xf>
    <xf numFmtId="0" fontId="61" fillId="0" borderId="0" xfId="17" applyFont="1" applyFill="1" applyAlignment="1" applyProtection="1">
      <alignment horizontal="center" wrapText="1"/>
    </xf>
    <xf numFmtId="164" fontId="24" fillId="6" borderId="16" xfId="25" applyFont="1" applyFill="1" applyBorder="1" applyAlignment="1" applyProtection="1">
      <alignment horizontal="left"/>
      <protection locked="0"/>
    </xf>
    <xf numFmtId="49" fontId="10" fillId="0" borderId="30" xfId="17" applyNumberFormat="1" applyFont="1" applyFill="1" applyBorder="1" applyAlignment="1" applyProtection="1"/>
    <xf numFmtId="0" fontId="15" fillId="0" borderId="30" xfId="17" applyFont="1" applyFill="1" applyBorder="1" applyAlignment="1" applyProtection="1"/>
    <xf numFmtId="164" fontId="16" fillId="9" borderId="31" xfId="25" applyFont="1" applyFill="1" applyBorder="1" applyAlignment="1" applyProtection="1">
      <alignment horizontal="left"/>
      <protection locked="0"/>
    </xf>
    <xf numFmtId="0" fontId="26" fillId="9" borderId="2" xfId="17" applyFont="1" applyFill="1" applyBorder="1" applyAlignment="1" applyProtection="1">
      <protection locked="0"/>
    </xf>
    <xf numFmtId="164" fontId="10" fillId="0" borderId="54" xfId="25" applyFont="1" applyFill="1" applyBorder="1" applyAlignment="1" applyProtection="1">
      <alignment horizontal="left"/>
    </xf>
    <xf numFmtId="164" fontId="10" fillId="0" borderId="27" xfId="25" applyFont="1" applyFill="1" applyBorder="1" applyAlignment="1" applyProtection="1">
      <alignment horizontal="left"/>
    </xf>
    <xf numFmtId="164" fontId="16" fillId="9" borderId="54" xfId="25" applyFont="1" applyFill="1" applyBorder="1" applyAlignment="1" applyProtection="1">
      <alignment horizontal="left"/>
      <protection locked="0"/>
    </xf>
    <xf numFmtId="0" fontId="26" fillId="9" borderId="27" xfId="17" applyFont="1" applyFill="1" applyBorder="1" applyAlignment="1" applyProtection="1">
      <protection locked="0"/>
    </xf>
    <xf numFmtId="164" fontId="10" fillId="9" borderId="54" xfId="25" applyFont="1" applyFill="1" applyBorder="1" applyAlignment="1" applyProtection="1">
      <alignment horizontal="left"/>
      <protection locked="0"/>
    </xf>
    <xf numFmtId="164" fontId="10" fillId="9" borderId="27" xfId="25" applyFont="1" applyFill="1" applyBorder="1" applyAlignment="1" applyProtection="1">
      <alignment horizontal="left"/>
      <protection locked="0"/>
    </xf>
    <xf numFmtId="0" fontId="9" fillId="10" borderId="13" xfId="18" applyFont="1" applyFill="1" applyBorder="1" applyAlignment="1" applyProtection="1">
      <alignment horizontal="center"/>
    </xf>
    <xf numFmtId="3" fontId="9" fillId="10" borderId="24" xfId="18" applyNumberFormat="1" applyFont="1" applyFill="1" applyBorder="1" applyAlignment="1" applyProtection="1">
      <alignment horizontal="center"/>
    </xf>
    <xf numFmtId="3" fontId="9" fillId="10" borderId="25" xfId="18" applyNumberFormat="1" applyFont="1" applyFill="1" applyBorder="1" applyAlignment="1" applyProtection="1">
      <alignment horizontal="center"/>
    </xf>
    <xf numFmtId="4" fontId="9" fillId="10" borderId="24" xfId="18" applyNumberFormat="1" applyFont="1" applyFill="1" applyBorder="1" applyAlignment="1" applyProtection="1">
      <alignment horizontal="center"/>
    </xf>
    <xf numFmtId="4" fontId="9" fillId="10" borderId="25" xfId="18" applyNumberFormat="1" applyFont="1" applyFill="1" applyBorder="1" applyAlignment="1" applyProtection="1">
      <alignment horizontal="center"/>
    </xf>
    <xf numFmtId="4" fontId="9" fillId="10" borderId="64" xfId="18" applyNumberFormat="1" applyFont="1" applyFill="1" applyBorder="1" applyAlignment="1" applyProtection="1">
      <alignment horizontal="center"/>
    </xf>
    <xf numFmtId="166" fontId="36" fillId="10" borderId="24" xfId="18" applyNumberFormat="1" applyFont="1" applyFill="1" applyBorder="1" applyAlignment="1" applyProtection="1">
      <alignment horizontal="center"/>
    </xf>
    <xf numFmtId="166" fontId="36" fillId="10" borderId="25" xfId="18" applyNumberFormat="1" applyFont="1" applyFill="1" applyBorder="1" applyAlignment="1" applyProtection="1">
      <alignment horizontal="center"/>
    </xf>
    <xf numFmtId="0" fontId="39" fillId="10" borderId="45" xfId="18" applyFont="1" applyFill="1" applyBorder="1" applyAlignment="1" applyProtection="1">
      <alignment horizontal="left"/>
    </xf>
    <xf numFmtId="0" fontId="39" fillId="10" borderId="52" xfId="18" applyFont="1" applyFill="1" applyBorder="1" applyAlignment="1" applyProtection="1">
      <alignment horizontal="left"/>
    </xf>
    <xf numFmtId="0" fontId="39" fillId="10" borderId="55" xfId="18" applyFont="1" applyFill="1" applyBorder="1" applyAlignment="1" applyProtection="1">
      <alignment horizontal="left"/>
    </xf>
    <xf numFmtId="0" fontId="39" fillId="10" borderId="53" xfId="18" applyFont="1" applyFill="1" applyBorder="1" applyAlignment="1" applyProtection="1">
      <alignment horizontal="left"/>
    </xf>
    <xf numFmtId="0" fontId="39" fillId="10" borderId="16" xfId="18" applyFont="1" applyFill="1" applyBorder="1" applyAlignment="1" applyProtection="1">
      <alignment horizontal="left"/>
    </xf>
    <xf numFmtId="0" fontId="39" fillId="10" borderId="56" xfId="18" applyFont="1" applyFill="1" applyBorder="1" applyAlignment="1" applyProtection="1">
      <alignment horizontal="left"/>
    </xf>
    <xf numFmtId="0" fontId="65" fillId="0" borderId="35" xfId="0" applyFont="1" applyBorder="1" applyAlignment="1" applyProtection="1">
      <alignment horizontal="center" vertical="center" wrapText="1"/>
    </xf>
    <xf numFmtId="0" fontId="65" fillId="0" borderId="0" xfId="0" applyFont="1" applyBorder="1" applyAlignment="1" applyProtection="1">
      <alignment horizontal="center" vertical="center" wrapText="1"/>
    </xf>
    <xf numFmtId="166" fontId="7" fillId="7" borderId="0" xfId="5" applyNumberFormat="1" applyFont="1" applyFill="1" applyAlignment="1" applyProtection="1">
      <protection locked="0"/>
    </xf>
    <xf numFmtId="0" fontId="7" fillId="7" borderId="16" xfId="5" applyNumberFormat="1" applyFont="1" applyFill="1" applyBorder="1" applyAlignment="1" applyProtection="1">
      <alignment horizontal="left"/>
      <protection locked="0"/>
    </xf>
    <xf numFmtId="0" fontId="6" fillId="2" borderId="16" xfId="18" applyFill="1" applyBorder="1" applyAlignment="1" applyProtection="1">
      <protection locked="0"/>
    </xf>
    <xf numFmtId="0" fontId="10" fillId="2" borderId="0" xfId="18" applyFont="1" applyFill="1" applyBorder="1" applyAlignment="1">
      <alignment horizontal="center"/>
    </xf>
    <xf numFmtId="0" fontId="6" fillId="2" borderId="0" xfId="18" applyFill="1" applyAlignment="1">
      <alignment horizontal="center"/>
    </xf>
    <xf numFmtId="164" fontId="16" fillId="6" borderId="41" xfId="26" applyFont="1" applyFill="1" applyBorder="1" applyProtection="1">
      <alignment horizontal="right"/>
      <protection locked="0"/>
    </xf>
    <xf numFmtId="0" fontId="10" fillId="2" borderId="0" xfId="18" applyFont="1" applyFill="1" applyBorder="1" applyAlignment="1" applyProtection="1">
      <alignment horizontal="center"/>
    </xf>
    <xf numFmtId="0" fontId="6" fillId="2" borderId="0" xfId="18" applyFill="1" applyAlignment="1" applyProtection="1">
      <alignment horizontal="center"/>
    </xf>
    <xf numFmtId="164" fontId="16" fillId="6" borderId="2" xfId="26" applyFont="1" applyFill="1" applyProtection="1">
      <alignment horizontal="right"/>
      <protection locked="0"/>
    </xf>
    <xf numFmtId="164" fontId="16" fillId="6" borderId="27" xfId="26" applyFont="1" applyFill="1" applyBorder="1" applyProtection="1">
      <alignment horizontal="right"/>
      <protection locked="0"/>
    </xf>
    <xf numFmtId="0" fontId="75" fillId="2" borderId="0" xfId="17" applyFont="1" applyFill="1" applyAlignment="1" applyProtection="1">
      <alignment horizontal="left" vertical="top" wrapText="1"/>
    </xf>
    <xf numFmtId="169" fontId="17" fillId="0" borderId="0" xfId="16" applyNumberFormat="1" applyFont="1"/>
    <xf numFmtId="2" fontId="17" fillId="0" borderId="0" xfId="16" applyNumberFormat="1" applyFont="1"/>
    <xf numFmtId="2" fontId="17" fillId="0" borderId="0" xfId="16" applyNumberFormat="1" applyFont="1" applyBorder="1"/>
    <xf numFmtId="10" fontId="2" fillId="13" borderId="8" xfId="19" applyNumberFormat="1" applyFont="1" applyFill="1" applyBorder="1"/>
  </cellXfs>
  <cellStyles count="27">
    <cellStyle name="Comma0" xfId="1" xr:uid="{16EFC819-EE96-4508-99BF-A2773D040B00}"/>
    <cellStyle name="Currency" xfId="2" builtinId="4"/>
    <cellStyle name="Currency_PART IV - PROJECT COSTS" xfId="3" xr:uid="{6DBB696A-C83C-41BA-B901-BEBE03EA9663}"/>
    <cellStyle name="Currency_t2" xfId="4" xr:uid="{B8BB9A10-C1B5-4D24-B900-AF50E101462C}"/>
    <cellStyle name="Currency_t2t" xfId="5" xr:uid="{ADDF20CB-52B3-40D2-B495-4F397F5BD5CC}"/>
    <cellStyle name="Currency0" xfId="6" xr:uid="{49E05720-0727-4058-B3C9-F5F6D6AFCAB4}"/>
    <cellStyle name="Currency0_t2" xfId="7" xr:uid="{4B61D85A-5688-403E-B122-D677E3B9D693}"/>
    <cellStyle name="Currency0_t2t" xfId="8" xr:uid="{CA799E8C-8530-4391-AAE3-340DD1460ED1}"/>
    <cellStyle name="Date" xfId="9" xr:uid="{869C6C2B-9A40-458A-959B-4BCB52156EA4}"/>
    <cellStyle name="Fixed" xfId="10" xr:uid="{EE85F36C-2CD7-44B2-BDFA-3C75EF5B8591}"/>
    <cellStyle name="Heading 1" xfId="11" builtinId="16" customBuiltin="1"/>
    <cellStyle name="Heading 2" xfId="12" builtinId="17" customBuiltin="1"/>
    <cellStyle name="HEADING1" xfId="13" xr:uid="{E45DF590-22B2-4697-A209-EF54302D939F}"/>
    <cellStyle name="HEADING2" xfId="14" xr:uid="{C81EB659-511D-45E6-9392-71F9B79B499D}"/>
    <cellStyle name="Normal" xfId="0" builtinId="0"/>
    <cellStyle name="Normal_Book1" xfId="15" xr:uid="{1446AB6A-BFD4-4E68-A679-31613E7DDA87}"/>
    <cellStyle name="Normal_PG 21 RENT CHART" xfId="16" xr:uid="{C1126B8B-5BD7-4C4B-900E-6E49CDE6406E}"/>
    <cellStyle name="Normal_t2" xfId="17" xr:uid="{41EEF35A-6F83-456D-B607-B453320A20DF}"/>
    <cellStyle name="Normal_t2t" xfId="18" xr:uid="{07179932-6178-4618-993D-0CB3CF15BA6C}"/>
    <cellStyle name="Percent" xfId="19" builtinId="5"/>
    <cellStyle name="Percent_t2" xfId="20" xr:uid="{B94417E5-EC43-4935-8954-BD2E861B3B8B}"/>
    <cellStyle name="Percent_t2t" xfId="21" xr:uid="{296184C9-D164-43FF-B9C5-E15C8C818812}"/>
    <cellStyle name="Total" xfId="22" builtinId="25" customBuiltin="1"/>
    <cellStyle name="white" xfId="23" xr:uid="{402B0DFE-A087-48E5-98E3-81C54FB1D355}"/>
    <cellStyle name="Yellow" xfId="24" xr:uid="{1F65B321-F3F7-40CB-A901-39FBA99CB20B}"/>
    <cellStyle name="Yellow_t2" xfId="25" xr:uid="{81606D6F-8146-4192-9AD5-4A2F64D21699}"/>
    <cellStyle name="Yellow_t2t" xfId="26" xr:uid="{3348F8F5-00DF-4CD6-B412-96838AF0F3BD}"/>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kcluster\aeustice$\DOCUME~1\AAUERB~1\LOCALS~1\Temp\macro%20PART%20IV%20-%20PROJECT%20COS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ignature Page"/>
      <sheetName val="EligBasisLimits"/>
      <sheetName val="Breakdown"/>
      <sheetName val="Carryover"/>
      <sheetName val="Ties"/>
      <sheetName val="Percentage_Limits"/>
      <sheetName val="OPER INCOME"/>
      <sheetName val="NOI"/>
    </sheetNames>
    <sheetDataSet>
      <sheetData sheetId="0"/>
      <sheetData sheetId="1"/>
      <sheetData sheetId="2"/>
      <sheetData sheetId="3">
        <row r="81">
          <cell r="B81" t="str">
            <v>FUNDING SOURCE</v>
          </cell>
          <cell r="D81" t="str">
            <v>INTEREST</v>
          </cell>
          <cell r="F81" t="str">
            <v xml:space="preserve">    AMORTIZATION</v>
          </cell>
          <cell r="H81" t="str">
            <v>AMOUNT</v>
          </cell>
        </row>
        <row r="82">
          <cell r="D82" t="str">
            <v>RATE</v>
          </cell>
        </row>
        <row r="83">
          <cell r="B83" t="str">
            <v>&lt;&lt; First Mortgage &gt;&gt;</v>
          </cell>
        </row>
      </sheetData>
      <sheetData sheetId="4"/>
      <sheetData sheetId="5">
        <row r="43">
          <cell r="C43">
            <v>0</v>
          </cell>
        </row>
        <row r="44">
          <cell r="C44">
            <v>0</v>
          </cell>
        </row>
        <row r="45">
          <cell r="C45">
            <v>0</v>
          </cell>
        </row>
        <row r="46">
          <cell r="C46">
            <v>0</v>
          </cell>
        </row>
        <row r="47">
          <cell r="C47">
            <v>0</v>
          </cell>
        </row>
        <row r="48">
          <cell r="C48">
            <v>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DF211-28D2-4759-9197-4AF588C3F7C8}">
  <sheetPr codeName="Sheet6"/>
  <dimension ref="A1:M71"/>
  <sheetViews>
    <sheetView showGridLines="0" tabSelected="1" zoomScaleNormal="100" zoomScaleSheetLayoutView="100" workbookViewId="0">
      <selection activeCell="C10" sqref="C10:G10"/>
    </sheetView>
  </sheetViews>
  <sheetFormatPr defaultColWidth="6.21875" defaultRowHeight="11.25" x14ac:dyDescent="0.2"/>
  <cols>
    <col min="1" max="1" width="1.88671875" style="96" customWidth="1"/>
    <col min="2" max="2" width="9.5546875" style="96" bestFit="1" customWidth="1"/>
    <col min="3" max="3" width="6.21875" style="96" customWidth="1"/>
    <col min="4" max="4" width="1.88671875" style="96" customWidth="1"/>
    <col min="5" max="5" width="9.5546875" style="96" bestFit="1" customWidth="1"/>
    <col min="6" max="16384" width="6.21875" style="96"/>
  </cols>
  <sheetData>
    <row r="1" spans="1:12" x14ac:dyDescent="0.2">
      <c r="A1" s="687" t="s">
        <v>275</v>
      </c>
      <c r="B1" s="688"/>
      <c r="C1" s="688"/>
      <c r="D1" s="688"/>
      <c r="E1" s="688"/>
      <c r="F1" s="688"/>
      <c r="G1" s="688"/>
      <c r="H1" s="688"/>
      <c r="I1" s="688"/>
      <c r="J1" s="688"/>
      <c r="K1" s="688"/>
      <c r="L1" s="689"/>
    </row>
    <row r="2" spans="1:12" ht="12" thickBot="1" x14ac:dyDescent="0.25">
      <c r="A2" s="690"/>
      <c r="B2" s="691"/>
      <c r="C2" s="691"/>
      <c r="D2" s="691"/>
      <c r="E2" s="691"/>
      <c r="F2" s="691"/>
      <c r="G2" s="691"/>
      <c r="H2" s="691"/>
      <c r="I2" s="691"/>
      <c r="J2" s="691"/>
      <c r="K2" s="691"/>
      <c r="L2" s="692"/>
    </row>
    <row r="3" spans="1:12" x14ac:dyDescent="0.2">
      <c r="A3" s="136"/>
      <c r="B3" s="136"/>
      <c r="C3" s="136"/>
      <c r="D3" s="136"/>
      <c r="E3" s="136"/>
      <c r="F3" s="136"/>
      <c r="G3" s="136"/>
      <c r="H3" s="136"/>
      <c r="I3" s="136"/>
      <c r="J3" s="136"/>
      <c r="K3" s="136"/>
      <c r="L3" s="136"/>
    </row>
    <row r="4" spans="1:12" x14ac:dyDescent="0.2">
      <c r="A4" s="136"/>
      <c r="B4" s="136"/>
      <c r="C4" s="136"/>
      <c r="D4" s="136"/>
      <c r="E4" s="136"/>
      <c r="F4" s="136"/>
      <c r="G4" s="136"/>
      <c r="H4" s="136"/>
      <c r="I4" s="136"/>
      <c r="J4" s="136"/>
      <c r="K4" s="136"/>
      <c r="L4" s="136"/>
    </row>
    <row r="5" spans="1:12" x14ac:dyDescent="0.2">
      <c r="A5" s="136"/>
      <c r="B5" s="136"/>
      <c r="C5" s="136"/>
      <c r="D5" s="136"/>
      <c r="E5" s="136"/>
      <c r="F5" s="136"/>
      <c r="G5" s="136"/>
      <c r="H5" s="136"/>
      <c r="I5" s="136"/>
      <c r="J5" s="136"/>
      <c r="K5" s="136"/>
      <c r="L5" s="136"/>
    </row>
    <row r="8" spans="1:12" x14ac:dyDescent="0.2">
      <c r="A8" s="96" t="s">
        <v>276</v>
      </c>
    </row>
    <row r="10" spans="1:12" x14ac:dyDescent="0.2">
      <c r="A10" s="96" t="s">
        <v>277</v>
      </c>
      <c r="C10" s="694"/>
      <c r="D10" s="694"/>
      <c r="E10" s="694"/>
      <c r="F10" s="694"/>
      <c r="G10" s="694"/>
    </row>
    <row r="12" spans="1:12" x14ac:dyDescent="0.2">
      <c r="B12" s="97" t="s">
        <v>278</v>
      </c>
    </row>
    <row r="14" spans="1:12" x14ac:dyDescent="0.2">
      <c r="A14" s="96" t="s">
        <v>279</v>
      </c>
      <c r="C14" s="694"/>
      <c r="D14" s="694"/>
      <c r="E14" s="694"/>
      <c r="F14" s="694"/>
      <c r="G14" s="694"/>
    </row>
    <row r="15" spans="1:12" x14ac:dyDescent="0.2">
      <c r="A15" s="96" t="s">
        <v>280</v>
      </c>
    </row>
    <row r="17" spans="1:12" ht="12" thickBot="1" x14ac:dyDescent="0.25"/>
    <row r="18" spans="1:12" x14ac:dyDescent="0.2">
      <c r="A18" s="693" t="s">
        <v>292</v>
      </c>
      <c r="B18" s="688"/>
      <c r="C18" s="688"/>
      <c r="D18" s="688"/>
      <c r="E18" s="688"/>
      <c r="F18" s="688"/>
      <c r="G18" s="688"/>
      <c r="H18" s="688"/>
      <c r="I18" s="688"/>
      <c r="J18" s="688"/>
      <c r="K18" s="688"/>
      <c r="L18" s="689"/>
    </row>
    <row r="19" spans="1:12" ht="12" thickBot="1" x14ac:dyDescent="0.25">
      <c r="A19" s="690" t="s">
        <v>293</v>
      </c>
      <c r="B19" s="691"/>
      <c r="C19" s="691"/>
      <c r="D19" s="691"/>
      <c r="E19" s="691"/>
      <c r="F19" s="691"/>
      <c r="G19" s="691"/>
      <c r="H19" s="691"/>
      <c r="I19" s="691"/>
      <c r="J19" s="691"/>
      <c r="K19" s="691"/>
      <c r="L19" s="692"/>
    </row>
    <row r="22" spans="1:12" x14ac:dyDescent="0.2">
      <c r="A22" s="96" t="s">
        <v>294</v>
      </c>
    </row>
    <row r="24" spans="1:12" ht="12" thickBot="1" x14ac:dyDescent="0.25"/>
    <row r="25" spans="1:12" ht="12" thickBot="1" x14ac:dyDescent="0.25">
      <c r="A25" s="164"/>
      <c r="B25" s="96" t="s">
        <v>295</v>
      </c>
    </row>
    <row r="28" spans="1:12" x14ac:dyDescent="0.2">
      <c r="A28" s="96" t="s">
        <v>277</v>
      </c>
      <c r="D28" s="694"/>
      <c r="E28" s="694"/>
      <c r="F28" s="694"/>
      <c r="G28" s="694"/>
      <c r="H28" s="694"/>
    </row>
    <row r="30" spans="1:12" x14ac:dyDescent="0.2">
      <c r="A30" s="96" t="s">
        <v>279</v>
      </c>
      <c r="D30" s="694"/>
      <c r="E30" s="694"/>
      <c r="F30" s="694"/>
      <c r="G30" s="694"/>
      <c r="H30" s="694"/>
    </row>
    <row r="32" spans="1:12" ht="12" thickBot="1" x14ac:dyDescent="0.25"/>
    <row r="33" spans="1:13" ht="12" thickBot="1" x14ac:dyDescent="0.25">
      <c r="A33" s="164"/>
      <c r="B33" s="96" t="s">
        <v>296</v>
      </c>
      <c r="C33" s="137" t="s">
        <v>278</v>
      </c>
      <c r="D33" s="164"/>
      <c r="E33" s="138">
        <v>8609</v>
      </c>
    </row>
    <row r="36" spans="1:13" x14ac:dyDescent="0.2">
      <c r="A36" s="96" t="s">
        <v>277</v>
      </c>
      <c r="D36" s="694"/>
      <c r="E36" s="694"/>
      <c r="F36" s="694"/>
      <c r="G36" s="694"/>
      <c r="H36" s="694"/>
    </row>
    <row r="38" spans="1:13" x14ac:dyDescent="0.2">
      <c r="A38" s="96" t="s">
        <v>279</v>
      </c>
      <c r="D38" s="694"/>
      <c r="E38" s="694"/>
      <c r="F38" s="694"/>
      <c r="G38" s="694"/>
      <c r="H38" s="694"/>
    </row>
    <row r="39" spans="1:13" x14ac:dyDescent="0.2">
      <c r="A39" s="96" t="s">
        <v>0</v>
      </c>
    </row>
    <row r="40" spans="1:13" x14ac:dyDescent="0.2">
      <c r="A40" s="96" t="s">
        <v>297</v>
      </c>
      <c r="D40" s="694"/>
      <c r="E40" s="694"/>
      <c r="F40" s="694"/>
      <c r="G40" s="694"/>
      <c r="H40" s="694"/>
    </row>
    <row r="41" spans="1:13" ht="15" x14ac:dyDescent="0.2">
      <c r="A41"/>
      <c r="B41"/>
      <c r="C41"/>
      <c r="D41"/>
      <c r="E41"/>
      <c r="F41"/>
      <c r="G41"/>
      <c r="M41" s="103"/>
    </row>
    <row r="42" spans="1:13" ht="15" x14ac:dyDescent="0.2">
      <c r="A42"/>
      <c r="B42"/>
      <c r="C42"/>
      <c r="D42"/>
      <c r="E42"/>
      <c r="F42"/>
      <c r="G42"/>
      <c r="M42" s="103"/>
    </row>
    <row r="43" spans="1:13" x14ac:dyDescent="0.2">
      <c r="K43" s="103"/>
      <c r="L43" s="103"/>
      <c r="M43" s="103"/>
    </row>
    <row r="44" spans="1:13" x14ac:dyDescent="0.2">
      <c r="K44" s="103"/>
      <c r="L44" s="103"/>
      <c r="M44" s="103"/>
    </row>
    <row r="45" spans="1:13" ht="12" thickBot="1" x14ac:dyDescent="0.25">
      <c r="A45" s="96" t="s">
        <v>281</v>
      </c>
      <c r="K45" s="103"/>
      <c r="L45" s="103"/>
      <c r="M45" s="103"/>
    </row>
    <row r="46" spans="1:13" x14ac:dyDescent="0.2">
      <c r="B46" s="98" t="s">
        <v>273</v>
      </c>
      <c r="C46" s="99"/>
      <c r="D46" s="99"/>
      <c r="E46" s="100">
        <f ca="1">+NOW()</f>
        <v>46168.457552430555</v>
      </c>
      <c r="F46" s="101"/>
      <c r="M46" s="103"/>
    </row>
    <row r="47" spans="1:13" x14ac:dyDescent="0.2">
      <c r="B47" s="102"/>
      <c r="C47" s="103"/>
      <c r="D47" s="103"/>
      <c r="E47" s="103"/>
      <c r="F47" s="104"/>
      <c r="M47" s="103"/>
    </row>
    <row r="48" spans="1:13" x14ac:dyDescent="0.2">
      <c r="B48" s="105" t="s">
        <v>282</v>
      </c>
      <c r="C48" s="103"/>
      <c r="D48" s="103"/>
      <c r="E48" s="106">
        <f>+'OPER INCOME'!J58</f>
        <v>0</v>
      </c>
      <c r="F48" s="104"/>
      <c r="M48" s="103"/>
    </row>
    <row r="49" spans="2:13" x14ac:dyDescent="0.2">
      <c r="B49" s="105" t="s">
        <v>283</v>
      </c>
      <c r="C49" s="103"/>
      <c r="D49" s="103"/>
      <c r="E49" s="106">
        <f>+NOI!J36</f>
        <v>0</v>
      </c>
      <c r="F49" s="104"/>
      <c r="M49" s="103"/>
    </row>
    <row r="50" spans="2:13" x14ac:dyDescent="0.2">
      <c r="B50" s="102"/>
      <c r="C50" s="103"/>
      <c r="D50" s="103"/>
      <c r="E50" s="103"/>
      <c r="F50" s="104"/>
      <c r="M50" s="103"/>
    </row>
    <row r="51" spans="2:13" x14ac:dyDescent="0.2">
      <c r="B51" s="102" t="s">
        <v>168</v>
      </c>
      <c r="C51" s="103"/>
      <c r="D51" s="103"/>
      <c r="E51" s="106">
        <f>+Breakdown!L92</f>
        <v>0</v>
      </c>
      <c r="F51" s="104"/>
      <c r="M51" s="103"/>
    </row>
    <row r="52" spans="2:13" ht="11.25" customHeight="1" x14ac:dyDescent="0.2">
      <c r="B52" s="680" t="s">
        <v>284</v>
      </c>
      <c r="C52" s="681"/>
      <c r="D52" s="681"/>
      <c r="E52" s="106" t="str">
        <f>+Breakdown!H103</f>
        <v/>
      </c>
      <c r="F52" s="104"/>
      <c r="M52" s="103"/>
    </row>
    <row r="53" spans="2:13" ht="12" thickBot="1" x14ac:dyDescent="0.25">
      <c r="B53" s="107"/>
      <c r="C53" s="108"/>
      <c r="D53" s="108"/>
      <c r="E53" s="108"/>
      <c r="F53" s="109"/>
      <c r="M53" s="103"/>
    </row>
    <row r="54" spans="2:13" x14ac:dyDescent="0.2">
      <c r="M54" s="103"/>
    </row>
    <row r="55" spans="2:13" x14ac:dyDescent="0.2">
      <c r="M55" s="103"/>
    </row>
    <row r="56" spans="2:13" x14ac:dyDescent="0.2">
      <c r="M56" s="103"/>
    </row>
    <row r="57" spans="2:13" x14ac:dyDescent="0.2">
      <c r="M57" s="103"/>
    </row>
    <row r="58" spans="2:13" x14ac:dyDescent="0.2">
      <c r="M58" s="103"/>
    </row>
    <row r="59" spans="2:13" x14ac:dyDescent="0.2">
      <c r="M59" s="103"/>
    </row>
    <row r="60" spans="2:13" x14ac:dyDescent="0.2">
      <c r="M60" s="103"/>
    </row>
    <row r="61" spans="2:13" x14ac:dyDescent="0.2">
      <c r="M61" s="103"/>
    </row>
    <row r="62" spans="2:13" x14ac:dyDescent="0.2">
      <c r="M62" s="103"/>
    </row>
    <row r="63" spans="2:13" x14ac:dyDescent="0.2">
      <c r="M63" s="103"/>
    </row>
    <row r="64" spans="2:13" x14ac:dyDescent="0.2">
      <c r="M64" s="103"/>
    </row>
    <row r="65" spans="13:13" x14ac:dyDescent="0.2">
      <c r="M65" s="103"/>
    </row>
    <row r="66" spans="13:13" x14ac:dyDescent="0.2">
      <c r="M66" s="103"/>
    </row>
    <row r="67" spans="13:13" x14ac:dyDescent="0.2">
      <c r="M67" s="103"/>
    </row>
    <row r="68" spans="13:13" x14ac:dyDescent="0.2">
      <c r="M68" s="103"/>
    </row>
    <row r="69" spans="13:13" x14ac:dyDescent="0.2">
      <c r="M69" s="103"/>
    </row>
    <row r="70" spans="13:13" x14ac:dyDescent="0.2">
      <c r="M70" s="103"/>
    </row>
    <row r="71" spans="13:13" x14ac:dyDescent="0.2">
      <c r="M71" s="103"/>
    </row>
  </sheetData>
  <sheetProtection sheet="1" objects="1" scenarios="1"/>
  <mergeCells count="10">
    <mergeCell ref="A1:L2"/>
    <mergeCell ref="A18:L18"/>
    <mergeCell ref="A19:L19"/>
    <mergeCell ref="C10:G10"/>
    <mergeCell ref="C14:G14"/>
    <mergeCell ref="D28:H28"/>
    <mergeCell ref="D30:H30"/>
    <mergeCell ref="D36:H36"/>
    <mergeCell ref="D38:H38"/>
    <mergeCell ref="D40:H40"/>
  </mergeCells>
  <phoneticPr fontId="1" type="noConversion"/>
  <pageMargins left="0.75" right="0.75" top="1" bottom="1" header="0.5" footer="0.5"/>
  <pageSetup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2651-EA13-4567-AC26-4363E9AD3C3F}">
  <sheetPr codeName="Sheet16">
    <pageSetUpPr fitToPage="1"/>
  </sheetPr>
  <dimension ref="A1:IV78"/>
  <sheetViews>
    <sheetView showGridLines="0" zoomScale="80" zoomScaleNormal="80" zoomScaleSheetLayoutView="80" workbookViewId="0">
      <selection activeCell="B10" sqref="B10"/>
    </sheetView>
  </sheetViews>
  <sheetFormatPr defaultColWidth="8.5546875" defaultRowHeight="15" x14ac:dyDescent="0.2"/>
  <cols>
    <col min="1" max="1" width="3.33203125" style="114" customWidth="1"/>
    <col min="2" max="2" width="10.6640625" style="114" customWidth="1"/>
    <col min="3" max="3" width="15" style="114" customWidth="1"/>
    <col min="4" max="4" width="13.33203125" style="114" customWidth="1"/>
    <col min="5" max="5" width="12.5546875" style="114" customWidth="1"/>
    <col min="6" max="6" width="12.33203125" style="114" customWidth="1"/>
    <col min="7" max="7" width="17.21875" style="114" customWidth="1"/>
    <col min="8" max="8" width="13.6640625" style="114" customWidth="1"/>
    <col min="9" max="9" width="16.44140625" style="114" customWidth="1"/>
    <col min="10" max="10" width="21.33203125" style="114" customWidth="1"/>
    <col min="11" max="11" width="17.109375" style="114" customWidth="1"/>
    <col min="12" max="12" width="19.21875" style="114" customWidth="1"/>
    <col min="13" max="13" width="2.44140625" style="150" customWidth="1"/>
    <col min="14" max="14" width="12.33203125" style="114" customWidth="1"/>
    <col min="15" max="15" width="8.5546875" style="114"/>
    <col min="16" max="16" width="9" style="114" bestFit="1" customWidth="1"/>
    <col min="17" max="16384" width="8.5546875" style="114"/>
  </cols>
  <sheetData>
    <row r="1" spans="1:256" ht="22.5" x14ac:dyDescent="0.3">
      <c r="A1" s="157"/>
      <c r="B1" s="695" t="s">
        <v>362</v>
      </c>
      <c r="C1" s="695"/>
      <c r="D1" s="695"/>
      <c r="E1" s="695"/>
      <c r="F1" s="695"/>
      <c r="G1" s="695"/>
      <c r="H1" s="695"/>
      <c r="I1" s="695"/>
      <c r="J1" s="695"/>
      <c r="K1" s="695"/>
      <c r="L1" s="695"/>
      <c r="M1" s="158"/>
      <c r="N1" s="157"/>
    </row>
    <row r="2" spans="1:256" ht="15.6" customHeight="1" x14ac:dyDescent="0.3">
      <c r="B2" s="113"/>
      <c r="C2" s="113"/>
      <c r="D2" s="113"/>
      <c r="E2" s="113"/>
      <c r="F2" s="113"/>
      <c r="G2" s="113"/>
      <c r="H2" s="113"/>
      <c r="I2" s="113"/>
      <c r="J2" s="113"/>
      <c r="K2" s="113"/>
      <c r="L2" s="113"/>
    </row>
    <row r="3" spans="1:256" x14ac:dyDescent="0.2">
      <c r="B3" s="115" t="s">
        <v>5</v>
      </c>
      <c r="F3" s="116"/>
      <c r="G3" s="116"/>
    </row>
    <row r="4" spans="1:256" x14ac:dyDescent="0.2">
      <c r="B4" s="115"/>
      <c r="F4" s="116"/>
      <c r="G4" s="116"/>
    </row>
    <row r="5" spans="1:256" ht="6.75" customHeight="1" thickBot="1" x14ac:dyDescent="0.25">
      <c r="B5" s="116"/>
      <c r="F5" s="116"/>
      <c r="G5" s="116"/>
    </row>
    <row r="6" spans="1:256" ht="11.25" customHeight="1" thickTop="1" x14ac:dyDescent="0.2">
      <c r="B6" s="117" t="s">
        <v>6</v>
      </c>
      <c r="C6" s="118" t="s">
        <v>7</v>
      </c>
      <c r="D6" s="118" t="s">
        <v>8</v>
      </c>
      <c r="E6" s="118" t="s">
        <v>9</v>
      </c>
      <c r="F6" s="118" t="s">
        <v>10</v>
      </c>
      <c r="G6" s="118" t="s">
        <v>11</v>
      </c>
      <c r="H6" s="118" t="s">
        <v>12</v>
      </c>
      <c r="I6" s="118" t="s">
        <v>13</v>
      </c>
      <c r="J6" s="118" t="s">
        <v>14</v>
      </c>
      <c r="K6" s="118" t="s">
        <v>15</v>
      </c>
      <c r="L6" s="118" t="s">
        <v>16</v>
      </c>
      <c r="M6" s="151"/>
    </row>
    <row r="7" spans="1:256" x14ac:dyDescent="0.2">
      <c r="B7" s="119"/>
      <c r="C7" s="120"/>
      <c r="D7" s="120"/>
      <c r="E7" s="120"/>
      <c r="F7" s="120"/>
      <c r="G7" s="120"/>
      <c r="H7" s="120" t="s">
        <v>17</v>
      </c>
      <c r="I7" s="120" t="s">
        <v>18</v>
      </c>
      <c r="J7" s="120"/>
      <c r="K7" s="120" t="s">
        <v>19</v>
      </c>
      <c r="L7" s="120" t="s">
        <v>20</v>
      </c>
      <c r="M7" s="151"/>
    </row>
    <row r="8" spans="1:256" x14ac:dyDescent="0.2">
      <c r="B8" s="121"/>
      <c r="C8" s="122" t="s">
        <v>21</v>
      </c>
      <c r="D8" s="122" t="s">
        <v>22</v>
      </c>
      <c r="E8" s="122"/>
      <c r="F8" s="122"/>
      <c r="G8" s="122" t="s">
        <v>3</v>
      </c>
      <c r="H8" s="122"/>
      <c r="I8" s="122"/>
      <c r="J8" s="122" t="s">
        <v>23</v>
      </c>
      <c r="K8" s="122" t="s">
        <v>24</v>
      </c>
      <c r="L8" s="168" t="s">
        <v>25</v>
      </c>
      <c r="M8" s="152"/>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c r="IV8" s="123"/>
    </row>
    <row r="9" spans="1:256" ht="15.75" thickBot="1" x14ac:dyDescent="0.25">
      <c r="B9" s="119" t="s">
        <v>83</v>
      </c>
      <c r="C9" s="120" t="s">
        <v>181</v>
      </c>
      <c r="D9" s="120" t="s">
        <v>26</v>
      </c>
      <c r="E9" s="120" t="s">
        <v>27</v>
      </c>
      <c r="F9" s="120" t="s">
        <v>74</v>
      </c>
      <c r="G9" s="120" t="s">
        <v>28</v>
      </c>
      <c r="H9" s="120" t="s">
        <v>29</v>
      </c>
      <c r="I9" s="120" t="s">
        <v>30</v>
      </c>
      <c r="J9" s="120" t="s">
        <v>31</v>
      </c>
      <c r="K9" s="120" t="s">
        <v>32</v>
      </c>
      <c r="L9" s="124" t="s">
        <v>33</v>
      </c>
      <c r="M9" s="152"/>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row>
    <row r="10" spans="1:256" ht="15.75" customHeight="1" thickTop="1" thickBot="1" x14ac:dyDescent="0.3">
      <c r="B10" s="165"/>
      <c r="C10" s="166"/>
      <c r="D10" s="166"/>
      <c r="E10" s="161"/>
      <c r="F10" s="167"/>
      <c r="G10" s="167"/>
      <c r="H10" s="131">
        <f t="shared" ref="H10:H28" si="0">+F10+G10</f>
        <v>0</v>
      </c>
      <c r="I10" s="131">
        <f t="shared" ref="I10:I28" si="1">+H10*12</f>
        <v>0</v>
      </c>
      <c r="J10" s="125"/>
      <c r="K10" s="131">
        <f t="shared" ref="K10:K28" si="2">+J10*0.3</f>
        <v>0</v>
      </c>
      <c r="L10" s="133" t="str">
        <f>IFERROR(+I10/K10,"")</f>
        <v/>
      </c>
      <c r="M10" s="741" t="str">
        <f t="shared" ref="M10:M15" si="3">IFERROR(L10*B10,"")</f>
        <v/>
      </c>
      <c r="N10" s="738">
        <f>+F10*B10*12</f>
        <v>0</v>
      </c>
      <c r="P10" s="146"/>
    </row>
    <row r="11" spans="1:256" ht="15.75" customHeight="1" thickTop="1" thickBot="1" x14ac:dyDescent="0.3">
      <c r="B11" s="165"/>
      <c r="C11" s="166"/>
      <c r="D11" s="166"/>
      <c r="E11" s="162"/>
      <c r="F11" s="167"/>
      <c r="G11" s="167"/>
      <c r="H11" s="132">
        <f t="shared" si="0"/>
        <v>0</v>
      </c>
      <c r="I11" s="132">
        <f t="shared" si="1"/>
        <v>0</v>
      </c>
      <c r="J11" s="128"/>
      <c r="K11" s="132">
        <f t="shared" si="2"/>
        <v>0</v>
      </c>
      <c r="L11" s="133" t="str">
        <f t="shared" ref="L11:L17" si="4">IFERROR(+I11/K11,"")</f>
        <v/>
      </c>
      <c r="M11" s="741" t="str">
        <f t="shared" si="3"/>
        <v/>
      </c>
      <c r="N11" s="739">
        <f t="shared" ref="N11:N30" si="5">+F11*B11*12</f>
        <v>0</v>
      </c>
      <c r="P11" s="146"/>
    </row>
    <row r="12" spans="1:256" ht="15.75" customHeight="1" thickTop="1" thickBot="1" x14ac:dyDescent="0.3">
      <c r="B12" s="165"/>
      <c r="C12" s="166"/>
      <c r="D12" s="166"/>
      <c r="E12" s="162"/>
      <c r="F12" s="167"/>
      <c r="G12" s="167"/>
      <c r="H12" s="132">
        <f t="shared" si="0"/>
        <v>0</v>
      </c>
      <c r="I12" s="132">
        <f t="shared" si="1"/>
        <v>0</v>
      </c>
      <c r="J12" s="128"/>
      <c r="K12" s="132">
        <f t="shared" si="2"/>
        <v>0</v>
      </c>
      <c r="L12" s="133" t="str">
        <f t="shared" si="4"/>
        <v/>
      </c>
      <c r="M12" s="741" t="str">
        <f t="shared" si="3"/>
        <v/>
      </c>
      <c r="N12" s="739">
        <f t="shared" si="5"/>
        <v>0</v>
      </c>
      <c r="P12" s="146"/>
    </row>
    <row r="13" spans="1:256" ht="15.75" customHeight="1" thickTop="1" thickBot="1" x14ac:dyDescent="0.3">
      <c r="B13" s="165"/>
      <c r="C13" s="166"/>
      <c r="D13" s="166"/>
      <c r="E13" s="162"/>
      <c r="F13" s="167"/>
      <c r="G13" s="167"/>
      <c r="H13" s="132">
        <f t="shared" si="0"/>
        <v>0</v>
      </c>
      <c r="I13" s="132">
        <f t="shared" si="1"/>
        <v>0</v>
      </c>
      <c r="J13" s="128"/>
      <c r="K13" s="132">
        <f t="shared" si="2"/>
        <v>0</v>
      </c>
      <c r="L13" s="133" t="str">
        <f t="shared" si="4"/>
        <v/>
      </c>
      <c r="M13" s="741" t="str">
        <f t="shared" si="3"/>
        <v/>
      </c>
      <c r="N13" s="739">
        <f t="shared" si="5"/>
        <v>0</v>
      </c>
      <c r="P13" s="146"/>
    </row>
    <row r="14" spans="1:256" ht="15.75" customHeight="1" thickTop="1" thickBot="1" x14ac:dyDescent="0.25">
      <c r="B14" s="165"/>
      <c r="C14" s="166"/>
      <c r="D14" s="166"/>
      <c r="E14" s="163"/>
      <c r="F14" s="167"/>
      <c r="G14" s="167"/>
      <c r="H14" s="132">
        <f t="shared" si="0"/>
        <v>0</v>
      </c>
      <c r="I14" s="132">
        <f t="shared" si="1"/>
        <v>0</v>
      </c>
      <c r="J14" s="128"/>
      <c r="K14" s="132">
        <f t="shared" si="2"/>
        <v>0</v>
      </c>
      <c r="L14" s="133" t="str">
        <f t="shared" si="4"/>
        <v/>
      </c>
      <c r="M14" s="741" t="str">
        <f t="shared" si="3"/>
        <v/>
      </c>
      <c r="N14" s="739">
        <f t="shared" si="5"/>
        <v>0</v>
      </c>
      <c r="P14" s="146"/>
    </row>
    <row r="15" spans="1:256" ht="15.75" customHeight="1" thickTop="1" thickBot="1" x14ac:dyDescent="0.25">
      <c r="B15" s="165"/>
      <c r="C15" s="166"/>
      <c r="D15" s="166"/>
      <c r="E15" s="163"/>
      <c r="F15" s="167"/>
      <c r="G15" s="167"/>
      <c r="H15" s="132">
        <f t="shared" si="0"/>
        <v>0</v>
      </c>
      <c r="I15" s="132">
        <f t="shared" si="1"/>
        <v>0</v>
      </c>
      <c r="J15" s="128"/>
      <c r="K15" s="132">
        <f t="shared" si="2"/>
        <v>0</v>
      </c>
      <c r="L15" s="133" t="str">
        <f t="shared" si="4"/>
        <v/>
      </c>
      <c r="M15" s="741" t="str">
        <f t="shared" si="3"/>
        <v/>
      </c>
      <c r="N15" s="739">
        <f t="shared" si="5"/>
        <v>0</v>
      </c>
      <c r="P15" s="146"/>
    </row>
    <row r="16" spans="1:256" ht="15.75" customHeight="1" thickTop="1" thickBot="1" x14ac:dyDescent="0.25">
      <c r="B16" s="165"/>
      <c r="C16" s="166"/>
      <c r="D16" s="166"/>
      <c r="E16" s="163"/>
      <c r="F16" s="167"/>
      <c r="G16" s="167"/>
      <c r="H16" s="132">
        <f t="shared" si="0"/>
        <v>0</v>
      </c>
      <c r="I16" s="132">
        <f t="shared" si="1"/>
        <v>0</v>
      </c>
      <c r="J16" s="128"/>
      <c r="K16" s="132">
        <f t="shared" si="2"/>
        <v>0</v>
      </c>
      <c r="L16" s="133" t="str">
        <f t="shared" si="4"/>
        <v/>
      </c>
      <c r="M16" s="741" t="str">
        <f>IFERROR(L16*B16,"")</f>
        <v/>
      </c>
      <c r="N16" s="739">
        <f t="shared" si="5"/>
        <v>0</v>
      </c>
      <c r="P16" s="146"/>
    </row>
    <row r="17" spans="2:16" ht="15.75" customHeight="1" thickTop="1" thickBot="1" x14ac:dyDescent="0.25">
      <c r="B17" s="165"/>
      <c r="C17" s="166"/>
      <c r="D17" s="166"/>
      <c r="E17" s="163"/>
      <c r="F17" s="167"/>
      <c r="G17" s="167"/>
      <c r="H17" s="132">
        <f t="shared" si="0"/>
        <v>0</v>
      </c>
      <c r="I17" s="132">
        <f t="shared" si="1"/>
        <v>0</v>
      </c>
      <c r="J17" s="128"/>
      <c r="K17" s="132">
        <f t="shared" si="2"/>
        <v>0</v>
      </c>
      <c r="L17" s="133" t="str">
        <f t="shared" si="4"/>
        <v/>
      </c>
      <c r="M17" s="741" t="str">
        <f t="shared" ref="M17:M28" si="6">IFERROR(L17*B17,"")</f>
        <v/>
      </c>
      <c r="N17" s="739">
        <f t="shared" si="5"/>
        <v>0</v>
      </c>
      <c r="P17" s="146"/>
    </row>
    <row r="18" spans="2:16" ht="15.75" customHeight="1" thickTop="1" thickBot="1" x14ac:dyDescent="0.25">
      <c r="B18" s="165"/>
      <c r="C18" s="166"/>
      <c r="D18" s="166"/>
      <c r="E18" s="163"/>
      <c r="F18" s="167"/>
      <c r="G18" s="167"/>
      <c r="H18" s="132">
        <f t="shared" si="0"/>
        <v>0</v>
      </c>
      <c r="I18" s="132">
        <f t="shared" si="1"/>
        <v>0</v>
      </c>
      <c r="J18" s="128"/>
      <c r="K18" s="132">
        <f t="shared" si="2"/>
        <v>0</v>
      </c>
      <c r="L18" s="133" t="str">
        <f t="shared" ref="L18:L27" si="7">IFERROR(+I18/K18,"")</f>
        <v/>
      </c>
      <c r="M18" s="741" t="str">
        <f t="shared" si="6"/>
        <v/>
      </c>
      <c r="N18" s="739">
        <f t="shared" si="5"/>
        <v>0</v>
      </c>
      <c r="P18" s="146"/>
    </row>
    <row r="19" spans="2:16" ht="15.75" customHeight="1" thickTop="1" thickBot="1" x14ac:dyDescent="0.25">
      <c r="B19" s="165"/>
      <c r="C19" s="166"/>
      <c r="D19" s="166"/>
      <c r="E19" s="163"/>
      <c r="F19" s="167"/>
      <c r="G19" s="167"/>
      <c r="H19" s="132">
        <f t="shared" si="0"/>
        <v>0</v>
      </c>
      <c r="I19" s="132">
        <f t="shared" si="1"/>
        <v>0</v>
      </c>
      <c r="J19" s="128"/>
      <c r="K19" s="132">
        <f t="shared" si="2"/>
        <v>0</v>
      </c>
      <c r="L19" s="133" t="str">
        <f t="shared" si="7"/>
        <v/>
      </c>
      <c r="M19" s="741" t="str">
        <f t="shared" si="6"/>
        <v/>
      </c>
      <c r="N19" s="739">
        <f t="shared" si="5"/>
        <v>0</v>
      </c>
      <c r="P19" s="146"/>
    </row>
    <row r="20" spans="2:16" ht="15.75" customHeight="1" thickTop="1" thickBot="1" x14ac:dyDescent="0.25">
      <c r="B20" s="165"/>
      <c r="C20" s="166"/>
      <c r="D20" s="166"/>
      <c r="E20" s="163"/>
      <c r="F20" s="167"/>
      <c r="G20" s="167"/>
      <c r="H20" s="132">
        <f t="shared" si="0"/>
        <v>0</v>
      </c>
      <c r="I20" s="132">
        <f t="shared" si="1"/>
        <v>0</v>
      </c>
      <c r="J20" s="128"/>
      <c r="K20" s="132">
        <f t="shared" si="2"/>
        <v>0</v>
      </c>
      <c r="L20" s="133" t="str">
        <f t="shared" si="7"/>
        <v/>
      </c>
      <c r="M20" s="741" t="str">
        <f t="shared" si="6"/>
        <v/>
      </c>
      <c r="N20" s="739">
        <f t="shared" si="5"/>
        <v>0</v>
      </c>
      <c r="P20" s="146"/>
    </row>
    <row r="21" spans="2:16" ht="15.75" customHeight="1" thickTop="1" thickBot="1" x14ac:dyDescent="0.25">
      <c r="B21" s="165"/>
      <c r="C21" s="166"/>
      <c r="D21" s="166"/>
      <c r="E21" s="163"/>
      <c r="F21" s="167"/>
      <c r="G21" s="167"/>
      <c r="H21" s="132">
        <f t="shared" si="0"/>
        <v>0</v>
      </c>
      <c r="I21" s="132">
        <f t="shared" si="1"/>
        <v>0</v>
      </c>
      <c r="J21" s="128"/>
      <c r="K21" s="132">
        <f t="shared" si="2"/>
        <v>0</v>
      </c>
      <c r="L21" s="133" t="str">
        <f t="shared" si="7"/>
        <v/>
      </c>
      <c r="M21" s="741" t="str">
        <f t="shared" si="6"/>
        <v/>
      </c>
      <c r="N21" s="739">
        <f t="shared" si="5"/>
        <v>0</v>
      </c>
      <c r="P21" s="146"/>
    </row>
    <row r="22" spans="2:16" ht="15.75" customHeight="1" thickTop="1" thickBot="1" x14ac:dyDescent="0.25">
      <c r="B22" s="165"/>
      <c r="C22" s="166"/>
      <c r="D22" s="166"/>
      <c r="E22" s="163"/>
      <c r="F22" s="167"/>
      <c r="G22" s="167"/>
      <c r="H22" s="132">
        <f t="shared" si="0"/>
        <v>0</v>
      </c>
      <c r="I22" s="132">
        <f t="shared" si="1"/>
        <v>0</v>
      </c>
      <c r="J22" s="128"/>
      <c r="K22" s="132">
        <f t="shared" si="2"/>
        <v>0</v>
      </c>
      <c r="L22" s="133" t="str">
        <f t="shared" si="7"/>
        <v/>
      </c>
      <c r="M22" s="741" t="str">
        <f t="shared" si="6"/>
        <v/>
      </c>
      <c r="N22" s="739">
        <f t="shared" si="5"/>
        <v>0</v>
      </c>
      <c r="P22" s="146"/>
    </row>
    <row r="23" spans="2:16" ht="15.75" customHeight="1" thickTop="1" thickBot="1" x14ac:dyDescent="0.25">
      <c r="B23" s="165"/>
      <c r="C23" s="166"/>
      <c r="D23" s="166"/>
      <c r="E23" s="163"/>
      <c r="F23" s="167"/>
      <c r="G23" s="167"/>
      <c r="H23" s="132">
        <f t="shared" si="0"/>
        <v>0</v>
      </c>
      <c r="I23" s="132">
        <f t="shared" si="1"/>
        <v>0</v>
      </c>
      <c r="J23" s="128"/>
      <c r="K23" s="132">
        <f t="shared" si="2"/>
        <v>0</v>
      </c>
      <c r="L23" s="133" t="str">
        <f t="shared" si="7"/>
        <v/>
      </c>
      <c r="M23" s="741" t="str">
        <f t="shared" si="6"/>
        <v/>
      </c>
      <c r="N23" s="739">
        <f t="shared" si="5"/>
        <v>0</v>
      </c>
      <c r="P23" s="146"/>
    </row>
    <row r="24" spans="2:16" ht="15.75" customHeight="1" thickTop="1" thickBot="1" x14ac:dyDescent="0.25">
      <c r="B24" s="165"/>
      <c r="C24" s="166"/>
      <c r="D24" s="166"/>
      <c r="E24" s="163"/>
      <c r="F24" s="167"/>
      <c r="G24" s="167"/>
      <c r="H24" s="132">
        <f t="shared" si="0"/>
        <v>0</v>
      </c>
      <c r="I24" s="132">
        <f t="shared" si="1"/>
        <v>0</v>
      </c>
      <c r="J24" s="128"/>
      <c r="K24" s="132">
        <f t="shared" si="2"/>
        <v>0</v>
      </c>
      <c r="L24" s="133" t="str">
        <f t="shared" si="7"/>
        <v/>
      </c>
      <c r="M24" s="741" t="str">
        <f t="shared" si="6"/>
        <v/>
      </c>
      <c r="N24" s="739">
        <f t="shared" si="5"/>
        <v>0</v>
      </c>
      <c r="P24" s="146"/>
    </row>
    <row r="25" spans="2:16" ht="15.75" customHeight="1" thickTop="1" thickBot="1" x14ac:dyDescent="0.25">
      <c r="B25" s="165"/>
      <c r="C25" s="166"/>
      <c r="D25" s="166"/>
      <c r="E25" s="163"/>
      <c r="F25" s="167"/>
      <c r="G25" s="167"/>
      <c r="H25" s="132">
        <f t="shared" si="0"/>
        <v>0</v>
      </c>
      <c r="I25" s="132">
        <f t="shared" si="1"/>
        <v>0</v>
      </c>
      <c r="J25" s="128"/>
      <c r="K25" s="132">
        <f t="shared" si="2"/>
        <v>0</v>
      </c>
      <c r="L25" s="133" t="str">
        <f t="shared" si="7"/>
        <v/>
      </c>
      <c r="M25" s="741" t="str">
        <f t="shared" si="6"/>
        <v/>
      </c>
      <c r="N25" s="739">
        <f t="shared" si="5"/>
        <v>0</v>
      </c>
      <c r="P25" s="146"/>
    </row>
    <row r="26" spans="2:16" ht="15.75" customHeight="1" thickTop="1" thickBot="1" x14ac:dyDescent="0.25">
      <c r="B26" s="165"/>
      <c r="C26" s="166"/>
      <c r="D26" s="166"/>
      <c r="E26" s="163"/>
      <c r="F26" s="167"/>
      <c r="G26" s="167"/>
      <c r="H26" s="132">
        <f t="shared" si="0"/>
        <v>0</v>
      </c>
      <c r="I26" s="132">
        <f t="shared" si="1"/>
        <v>0</v>
      </c>
      <c r="J26" s="128"/>
      <c r="K26" s="132">
        <f t="shared" si="2"/>
        <v>0</v>
      </c>
      <c r="L26" s="133" t="str">
        <f t="shared" si="7"/>
        <v/>
      </c>
      <c r="M26" s="741" t="str">
        <f t="shared" si="6"/>
        <v/>
      </c>
      <c r="N26" s="739">
        <f t="shared" si="5"/>
        <v>0</v>
      </c>
      <c r="P26" s="146"/>
    </row>
    <row r="27" spans="2:16" ht="15.75" customHeight="1" thickTop="1" thickBot="1" x14ac:dyDescent="0.25">
      <c r="B27" s="165"/>
      <c r="C27" s="166"/>
      <c r="D27" s="166"/>
      <c r="E27" s="163"/>
      <c r="F27" s="167"/>
      <c r="G27" s="167"/>
      <c r="H27" s="132">
        <f t="shared" si="0"/>
        <v>0</v>
      </c>
      <c r="I27" s="132">
        <f t="shared" si="1"/>
        <v>0</v>
      </c>
      <c r="J27" s="128"/>
      <c r="K27" s="132">
        <f t="shared" si="2"/>
        <v>0</v>
      </c>
      <c r="L27" s="133" t="str">
        <f t="shared" si="7"/>
        <v/>
      </c>
      <c r="M27" s="741" t="str">
        <f t="shared" si="6"/>
        <v/>
      </c>
      <c r="N27" s="739">
        <f t="shared" si="5"/>
        <v>0</v>
      </c>
      <c r="P27" s="146"/>
    </row>
    <row r="28" spans="2:16" ht="15.75" customHeight="1" thickTop="1" thickBot="1" x14ac:dyDescent="0.25">
      <c r="B28" s="165"/>
      <c r="C28" s="166"/>
      <c r="D28" s="166"/>
      <c r="E28" s="163"/>
      <c r="F28" s="167"/>
      <c r="G28" s="167"/>
      <c r="H28" s="132">
        <f t="shared" si="0"/>
        <v>0</v>
      </c>
      <c r="I28" s="132">
        <f t="shared" si="1"/>
        <v>0</v>
      </c>
      <c r="J28" s="128"/>
      <c r="K28" s="132">
        <f t="shared" si="2"/>
        <v>0</v>
      </c>
      <c r="L28" s="133" t="str">
        <f>IFERROR(+I28/K28,"")</f>
        <v/>
      </c>
      <c r="M28" s="741" t="str">
        <f t="shared" si="6"/>
        <v/>
      </c>
      <c r="N28" s="739">
        <f t="shared" si="5"/>
        <v>0</v>
      </c>
      <c r="P28" s="146"/>
    </row>
    <row r="29" spans="2:16" ht="18.75" customHeight="1" thickTop="1" x14ac:dyDescent="0.2">
      <c r="B29" s="169" t="s">
        <v>34</v>
      </c>
      <c r="C29" s="129"/>
      <c r="D29" s="129"/>
      <c r="E29" s="129"/>
      <c r="F29" s="129"/>
      <c r="G29" s="129"/>
      <c r="H29" s="129"/>
      <c r="I29" s="129"/>
      <c r="J29" s="129"/>
      <c r="K29" s="129"/>
      <c r="L29" s="129"/>
      <c r="M29" s="151"/>
      <c r="N29" s="141"/>
      <c r="P29" s="153"/>
    </row>
    <row r="30" spans="2:16" ht="15.75" customHeight="1" thickBot="1" x14ac:dyDescent="0.25">
      <c r="B30" s="126"/>
      <c r="C30" s="127"/>
      <c r="D30" s="127"/>
      <c r="E30" s="127"/>
      <c r="F30" s="127"/>
      <c r="G30" s="127"/>
      <c r="H30" s="122"/>
      <c r="I30" s="122"/>
      <c r="J30" s="127"/>
      <c r="K30" s="122"/>
      <c r="L30" s="122"/>
      <c r="M30" s="151"/>
      <c r="N30" s="740">
        <f t="shared" si="5"/>
        <v>0</v>
      </c>
    </row>
    <row r="31" spans="2:16" ht="16.5" thickTop="1" thickBot="1" x14ac:dyDescent="0.25">
      <c r="B31" s="155">
        <f>SUM(B10:B28)+B30</f>
        <v>0</v>
      </c>
      <c r="C31" s="129"/>
      <c r="D31" s="129"/>
      <c r="E31" s="129"/>
      <c r="F31" s="129"/>
      <c r="G31" s="129"/>
      <c r="H31" s="129"/>
      <c r="I31" s="129"/>
      <c r="J31" s="129"/>
      <c r="K31" s="129"/>
      <c r="L31" s="129"/>
      <c r="N31" s="738">
        <f>SUM(N10:N30)</f>
        <v>0</v>
      </c>
    </row>
    <row r="32" spans="2:16" x14ac:dyDescent="0.2">
      <c r="B32" s="115" t="s">
        <v>35</v>
      </c>
      <c r="C32" s="115" t="s">
        <v>36</v>
      </c>
      <c r="D32" s="123"/>
      <c r="E32" s="123"/>
      <c r="F32" s="123"/>
      <c r="G32" s="123"/>
      <c r="H32" s="123"/>
      <c r="I32" s="123"/>
      <c r="J32" s="123"/>
      <c r="K32" s="123"/>
      <c r="L32" s="123"/>
    </row>
    <row r="33" spans="2:12" ht="3.75" customHeight="1" thickBot="1" x14ac:dyDescent="0.25">
      <c r="B33" s="115"/>
      <c r="C33" s="115"/>
      <c r="D33" s="123"/>
      <c r="E33" s="123"/>
      <c r="F33" s="123"/>
      <c r="G33" s="123"/>
      <c r="H33" s="123"/>
      <c r="I33" s="123"/>
      <c r="J33" s="123"/>
      <c r="K33" s="123"/>
      <c r="L33" s="123"/>
    </row>
    <row r="34" spans="2:12" x14ac:dyDescent="0.2">
      <c r="B34" s="115" t="s">
        <v>37</v>
      </c>
      <c r="C34" s="115" t="s">
        <v>38</v>
      </c>
      <c r="D34" s="123"/>
      <c r="E34" s="123"/>
      <c r="F34" s="123"/>
      <c r="G34" s="123"/>
      <c r="H34" s="123"/>
      <c r="I34" s="123"/>
      <c r="J34" s="123"/>
      <c r="K34" s="123"/>
      <c r="L34" s="148" t="s">
        <v>322</v>
      </c>
    </row>
    <row r="35" spans="2:12" ht="3.75" customHeight="1" x14ac:dyDescent="0.2">
      <c r="B35" s="115"/>
      <c r="C35" s="115"/>
      <c r="D35" s="123"/>
      <c r="E35" s="123"/>
      <c r="F35" s="123"/>
      <c r="G35" s="123"/>
      <c r="H35" s="123"/>
      <c r="I35" s="123"/>
      <c r="J35" s="123"/>
      <c r="K35" s="123"/>
      <c r="L35" s="149" t="s">
        <v>323</v>
      </c>
    </row>
    <row r="36" spans="2:12" ht="15.75" thickBot="1" x14ac:dyDescent="0.25">
      <c r="B36" s="115" t="s">
        <v>39</v>
      </c>
      <c r="C36" s="115" t="s">
        <v>40</v>
      </c>
      <c r="D36" s="123"/>
      <c r="E36" s="123"/>
      <c r="F36" s="123"/>
      <c r="G36" s="123"/>
      <c r="H36" s="123"/>
      <c r="I36" s="123"/>
      <c r="J36" s="123"/>
      <c r="K36" s="123"/>
      <c r="L36" s="147" t="str">
        <f>IFERROR(SUM(M10:M28)/SUM(B10:B28),"%")</f>
        <v>%</v>
      </c>
    </row>
    <row r="37" spans="2:12" ht="3.75" customHeight="1" x14ac:dyDescent="0.2">
      <c r="B37" s="115"/>
      <c r="C37" s="115"/>
      <c r="D37" s="123"/>
      <c r="E37" s="123"/>
      <c r="F37" s="123"/>
      <c r="G37" s="123"/>
      <c r="H37" s="123"/>
      <c r="I37" s="123"/>
      <c r="J37" s="123"/>
      <c r="K37" s="123"/>
      <c r="L37" s="123"/>
    </row>
    <row r="38" spans="2:12" x14ac:dyDescent="0.2">
      <c r="B38" s="115" t="s">
        <v>41</v>
      </c>
      <c r="C38" s="115" t="s">
        <v>42</v>
      </c>
      <c r="D38" s="123"/>
      <c r="E38" s="123"/>
      <c r="F38" s="123"/>
      <c r="G38" s="123"/>
      <c r="H38" s="123"/>
      <c r="I38" s="123"/>
      <c r="J38" s="123"/>
      <c r="K38" s="123"/>
      <c r="L38" s="123"/>
    </row>
    <row r="39" spans="2:12" ht="3.75" customHeight="1" x14ac:dyDescent="0.2">
      <c r="B39" s="115"/>
      <c r="C39" s="115"/>
      <c r="D39" s="123"/>
      <c r="E39" s="123"/>
      <c r="F39" s="123"/>
      <c r="G39" s="123"/>
      <c r="H39" s="123"/>
      <c r="I39" s="123"/>
      <c r="J39" s="123"/>
      <c r="K39" s="123"/>
      <c r="L39" s="123"/>
    </row>
    <row r="40" spans="2:12" x14ac:dyDescent="0.2">
      <c r="B40" s="115" t="s">
        <v>43</v>
      </c>
      <c r="C40" s="115" t="s">
        <v>44</v>
      </c>
      <c r="D40" s="123"/>
      <c r="E40" s="123"/>
      <c r="F40" s="123"/>
      <c r="G40" s="123"/>
      <c r="H40" s="123"/>
      <c r="I40" s="123"/>
      <c r="J40" s="123"/>
      <c r="K40" s="123"/>
      <c r="L40" s="123"/>
    </row>
    <row r="41" spans="2:12" x14ac:dyDescent="0.2">
      <c r="B41" s="123"/>
      <c r="C41" s="115" t="s">
        <v>45</v>
      </c>
      <c r="D41" s="123"/>
      <c r="E41" s="123"/>
      <c r="F41" s="123"/>
      <c r="G41" s="123"/>
      <c r="H41" s="123"/>
      <c r="I41" s="123"/>
      <c r="J41" s="123"/>
      <c r="K41" s="123"/>
      <c r="L41" s="123"/>
    </row>
    <row r="42" spans="2:12" ht="3.75" customHeight="1" x14ac:dyDescent="0.2">
      <c r="B42" s="116"/>
      <c r="C42" s="116"/>
      <c r="D42" s="116"/>
      <c r="E42" s="116"/>
      <c r="F42" s="116"/>
      <c r="G42" s="116"/>
      <c r="H42" s="116"/>
      <c r="I42" s="116"/>
      <c r="J42" s="116"/>
      <c r="K42" s="116"/>
      <c r="L42" s="116"/>
    </row>
    <row r="43" spans="2:12" x14ac:dyDescent="0.2">
      <c r="B43" s="115" t="s">
        <v>46</v>
      </c>
      <c r="C43" s="115" t="s">
        <v>47</v>
      </c>
      <c r="D43" s="116"/>
      <c r="E43" s="116"/>
      <c r="F43" s="116"/>
      <c r="G43" s="116"/>
      <c r="H43" s="116"/>
      <c r="I43" s="116"/>
      <c r="J43" s="116"/>
      <c r="K43" s="116"/>
      <c r="L43" s="116"/>
    </row>
    <row r="44" spans="2:12" ht="3.75" customHeight="1" x14ac:dyDescent="0.2">
      <c r="B44" s="116"/>
      <c r="C44" s="116"/>
      <c r="D44" s="116"/>
      <c r="E44" s="116"/>
      <c r="F44" s="116"/>
      <c r="G44" s="116"/>
      <c r="H44" s="116"/>
      <c r="I44" s="116"/>
      <c r="J44" s="116"/>
      <c r="K44" s="116"/>
      <c r="L44" s="116"/>
    </row>
    <row r="45" spans="2:12" x14ac:dyDescent="0.2">
      <c r="B45" s="115" t="s">
        <v>48</v>
      </c>
      <c r="C45" s="115" t="s">
        <v>49</v>
      </c>
      <c r="D45" s="116"/>
      <c r="E45" s="116"/>
      <c r="F45" s="116"/>
      <c r="G45" s="116"/>
      <c r="H45" s="116"/>
      <c r="I45" s="116"/>
      <c r="J45" s="116"/>
      <c r="K45" s="116"/>
      <c r="L45" s="116"/>
    </row>
    <row r="46" spans="2:12" ht="3.75" customHeight="1" x14ac:dyDescent="0.2">
      <c r="B46" s="116"/>
      <c r="C46" s="116"/>
      <c r="D46" s="116"/>
      <c r="E46" s="116"/>
      <c r="F46" s="116"/>
      <c r="G46" s="116"/>
      <c r="H46" s="116"/>
      <c r="I46" s="116"/>
      <c r="J46" s="116"/>
      <c r="K46" s="116"/>
      <c r="L46" s="116"/>
    </row>
    <row r="47" spans="2:12" x14ac:dyDescent="0.2">
      <c r="B47" s="115" t="s">
        <v>50</v>
      </c>
      <c r="C47" s="115" t="s">
        <v>51</v>
      </c>
      <c r="D47" s="116"/>
      <c r="E47" s="116"/>
      <c r="F47" s="116"/>
      <c r="G47" s="116"/>
      <c r="H47" s="116"/>
      <c r="I47" s="116"/>
      <c r="J47" s="116"/>
      <c r="K47" s="116"/>
      <c r="L47" s="116"/>
    </row>
    <row r="48" spans="2:12" ht="3.75" customHeight="1" x14ac:dyDescent="0.2">
      <c r="B48" s="116"/>
      <c r="C48" s="116"/>
      <c r="D48" s="116"/>
      <c r="E48" s="116"/>
      <c r="F48" s="116"/>
      <c r="G48" s="116"/>
      <c r="H48" s="116"/>
      <c r="I48" s="116"/>
      <c r="J48" s="116"/>
      <c r="K48" s="116"/>
      <c r="L48" s="116"/>
    </row>
    <row r="49" spans="2:12" x14ac:dyDescent="0.2">
      <c r="B49" s="115" t="s">
        <v>52</v>
      </c>
      <c r="C49" s="115" t="s">
        <v>53</v>
      </c>
      <c r="D49" s="116"/>
      <c r="E49" s="116"/>
      <c r="F49" s="116"/>
      <c r="G49" s="116"/>
      <c r="H49" s="116"/>
      <c r="I49" s="116"/>
      <c r="J49" s="116"/>
      <c r="K49" s="116"/>
      <c r="L49" s="116"/>
    </row>
    <row r="50" spans="2:12" ht="3.75" customHeight="1" x14ac:dyDescent="0.2">
      <c r="B50" s="116"/>
      <c r="C50" s="116"/>
      <c r="D50" s="116"/>
      <c r="E50" s="116"/>
      <c r="F50" s="116"/>
      <c r="G50" s="116"/>
      <c r="H50" s="116"/>
      <c r="I50" s="116"/>
      <c r="J50" s="116"/>
      <c r="K50" s="116"/>
      <c r="L50" s="116"/>
    </row>
    <row r="51" spans="2:12" x14ac:dyDescent="0.2">
      <c r="B51" s="115" t="s">
        <v>54</v>
      </c>
      <c r="C51" s="115" t="s">
        <v>55</v>
      </c>
      <c r="D51" s="116"/>
      <c r="E51" s="116"/>
      <c r="F51" s="116"/>
      <c r="G51" s="116"/>
      <c r="H51" s="116"/>
      <c r="I51" s="116"/>
      <c r="J51" s="116"/>
      <c r="K51" s="116"/>
      <c r="L51" s="116"/>
    </row>
    <row r="52" spans="2:12" ht="3.75" customHeight="1" x14ac:dyDescent="0.2">
      <c r="B52" s="116"/>
      <c r="C52" s="116"/>
      <c r="D52" s="116"/>
      <c r="E52" s="116"/>
      <c r="F52" s="116"/>
      <c r="G52" s="116"/>
      <c r="H52" s="116"/>
      <c r="I52" s="116"/>
      <c r="J52" s="116"/>
      <c r="K52" s="116"/>
      <c r="L52" s="116"/>
    </row>
    <row r="53" spans="2:12" x14ac:dyDescent="0.2">
      <c r="B53" s="115" t="s">
        <v>56</v>
      </c>
      <c r="C53" s="115" t="s">
        <v>57</v>
      </c>
      <c r="D53" s="116"/>
      <c r="E53" s="116"/>
      <c r="F53" s="116"/>
      <c r="G53" s="116"/>
      <c r="H53" s="116"/>
      <c r="I53" s="116"/>
      <c r="J53" s="116"/>
      <c r="K53" s="116"/>
      <c r="L53" s="116"/>
    </row>
    <row r="54" spans="2:12" ht="9.75" customHeight="1" x14ac:dyDescent="0.2">
      <c r="B54" s="116"/>
      <c r="C54" s="115"/>
      <c r="D54" s="116"/>
      <c r="E54" s="116"/>
      <c r="F54" s="116"/>
      <c r="G54" s="116"/>
      <c r="H54" s="116"/>
      <c r="I54" s="116"/>
      <c r="J54" s="116"/>
      <c r="K54" s="116"/>
      <c r="L54" s="116"/>
    </row>
    <row r="55" spans="2:12" x14ac:dyDescent="0.2">
      <c r="B55" s="116"/>
      <c r="C55" s="115"/>
      <c r="D55" s="116"/>
      <c r="E55" s="116"/>
      <c r="F55" s="116"/>
      <c r="G55" s="116"/>
      <c r="H55" s="116"/>
      <c r="I55" s="116"/>
      <c r="J55" s="116"/>
      <c r="K55" s="116"/>
      <c r="L55" s="116"/>
    </row>
    <row r="56" spans="2:12" x14ac:dyDescent="0.2">
      <c r="B56" s="116"/>
      <c r="C56" s="116"/>
      <c r="D56" s="116"/>
      <c r="E56" s="116"/>
      <c r="F56" s="116"/>
      <c r="G56" s="116"/>
      <c r="H56" s="116"/>
      <c r="I56" s="116"/>
      <c r="J56" s="116"/>
      <c r="K56" s="116"/>
      <c r="L56" s="116"/>
    </row>
    <row r="57" spans="2:12" x14ac:dyDescent="0.2">
      <c r="B57" s="115" t="s">
        <v>58</v>
      </c>
      <c r="C57" s="116"/>
      <c r="D57" s="116"/>
      <c r="E57" s="116"/>
      <c r="F57" s="116"/>
      <c r="G57" s="116"/>
      <c r="H57" s="116"/>
      <c r="I57" s="116"/>
      <c r="J57" s="116"/>
      <c r="K57" s="116"/>
      <c r="L57" s="116"/>
    </row>
    <row r="58" spans="2:12" x14ac:dyDescent="0.2">
      <c r="B58" s="115" t="s">
        <v>59</v>
      </c>
      <c r="C58" s="116"/>
      <c r="D58" s="116"/>
      <c r="E58" s="116"/>
      <c r="F58" s="116"/>
      <c r="G58" s="116"/>
      <c r="H58" s="116"/>
      <c r="I58" s="116"/>
      <c r="J58" s="116"/>
      <c r="K58" s="116"/>
      <c r="L58" s="116"/>
    </row>
    <row r="59" spans="2:12" x14ac:dyDescent="0.2">
      <c r="B59" s="115" t="s">
        <v>60</v>
      </c>
      <c r="C59" s="116"/>
      <c r="D59" s="116"/>
      <c r="E59" s="116"/>
      <c r="F59" s="116"/>
      <c r="G59" s="116"/>
      <c r="H59" s="116"/>
      <c r="I59" s="116"/>
      <c r="J59" s="116"/>
      <c r="K59" s="116"/>
      <c r="L59" s="116"/>
    </row>
    <row r="60" spans="2:12" x14ac:dyDescent="0.2">
      <c r="B60" s="116"/>
      <c r="C60" s="116"/>
      <c r="D60" s="116"/>
      <c r="E60" s="116"/>
      <c r="F60" s="116"/>
      <c r="G60" s="116"/>
      <c r="H60" s="116"/>
      <c r="I60" s="116"/>
      <c r="J60" s="116"/>
      <c r="K60" s="116"/>
      <c r="L60" s="116"/>
    </row>
    <row r="61" spans="2:12" x14ac:dyDescent="0.2">
      <c r="B61" s="116"/>
      <c r="C61" s="116"/>
      <c r="D61" s="116"/>
      <c r="E61" s="116"/>
      <c r="F61" s="116"/>
      <c r="G61" s="116"/>
      <c r="H61" s="116"/>
      <c r="I61" s="116"/>
      <c r="J61" s="116"/>
      <c r="K61" s="116"/>
      <c r="L61" s="116"/>
    </row>
    <row r="62" spans="2:12" x14ac:dyDescent="0.2">
      <c r="B62" s="116"/>
      <c r="C62" s="116"/>
      <c r="D62" s="116"/>
      <c r="E62" s="116"/>
      <c r="F62" s="116"/>
      <c r="G62" s="116"/>
      <c r="H62" s="116"/>
      <c r="I62" s="116"/>
      <c r="J62" s="116"/>
      <c r="K62" s="116"/>
      <c r="L62" s="116"/>
    </row>
    <row r="63" spans="2:12" x14ac:dyDescent="0.2">
      <c r="B63" s="116"/>
      <c r="C63" s="116"/>
      <c r="D63" s="116"/>
      <c r="E63" s="116"/>
      <c r="F63" s="116"/>
      <c r="G63" s="116"/>
      <c r="H63" s="116"/>
      <c r="I63" s="116"/>
      <c r="J63" s="116"/>
      <c r="K63" s="116"/>
      <c r="L63" s="116"/>
    </row>
    <row r="64" spans="2:12" x14ac:dyDescent="0.2">
      <c r="B64" s="116"/>
      <c r="C64" s="116"/>
      <c r="D64" s="116"/>
      <c r="E64" s="116"/>
      <c r="F64" s="116"/>
      <c r="G64" s="116"/>
      <c r="H64" s="116"/>
      <c r="I64" s="116"/>
      <c r="J64" s="116"/>
      <c r="K64" s="116"/>
      <c r="L64" s="116"/>
    </row>
    <row r="65" spans="2:12" x14ac:dyDescent="0.2">
      <c r="B65" s="116"/>
      <c r="C65" s="116"/>
      <c r="D65" s="116"/>
      <c r="E65" s="116"/>
      <c r="F65" s="116"/>
      <c r="G65" s="116"/>
      <c r="H65" s="116"/>
      <c r="I65" s="116"/>
      <c r="J65" s="116"/>
      <c r="K65" s="116"/>
      <c r="L65" s="116"/>
    </row>
    <row r="66" spans="2:12" x14ac:dyDescent="0.2">
      <c r="B66" s="116"/>
      <c r="C66" s="116"/>
      <c r="D66" s="116"/>
      <c r="E66" s="116"/>
      <c r="F66" s="116"/>
      <c r="G66" s="116"/>
      <c r="H66" s="116"/>
      <c r="I66" s="116"/>
      <c r="J66" s="116"/>
      <c r="K66" s="116"/>
      <c r="L66" s="116"/>
    </row>
    <row r="67" spans="2:12" x14ac:dyDescent="0.2">
      <c r="B67" s="116"/>
      <c r="C67" s="116"/>
      <c r="D67" s="116"/>
      <c r="E67" s="116"/>
      <c r="F67" s="116"/>
      <c r="G67" s="116"/>
      <c r="H67" s="116"/>
      <c r="I67" s="116"/>
      <c r="J67" s="116"/>
      <c r="K67" s="116"/>
      <c r="L67" s="116"/>
    </row>
    <row r="68" spans="2:12" x14ac:dyDescent="0.2">
      <c r="B68" s="116"/>
      <c r="C68" s="116"/>
      <c r="D68" s="116"/>
      <c r="E68" s="116"/>
      <c r="F68" s="116"/>
      <c r="G68" s="116"/>
      <c r="H68" s="116"/>
      <c r="I68" s="116"/>
      <c r="J68" s="116"/>
      <c r="K68" s="116"/>
      <c r="L68" s="116"/>
    </row>
    <row r="69" spans="2:12" x14ac:dyDescent="0.2">
      <c r="B69" s="116"/>
      <c r="C69" s="116"/>
      <c r="D69" s="116"/>
      <c r="E69" s="116"/>
      <c r="F69" s="116"/>
      <c r="G69" s="116"/>
      <c r="H69" s="116"/>
      <c r="I69" s="116"/>
      <c r="J69" s="116"/>
      <c r="K69" s="116"/>
      <c r="L69" s="116"/>
    </row>
    <row r="70" spans="2:12" x14ac:dyDescent="0.2">
      <c r="B70" s="116"/>
      <c r="C70" s="116"/>
      <c r="D70" s="116"/>
      <c r="E70" s="116"/>
      <c r="F70" s="116"/>
      <c r="G70" s="116"/>
      <c r="H70" s="116"/>
      <c r="I70" s="116"/>
      <c r="J70" s="116"/>
      <c r="K70" s="116"/>
      <c r="L70" s="116"/>
    </row>
    <row r="71" spans="2:12" x14ac:dyDescent="0.2">
      <c r="B71" s="116"/>
      <c r="C71" s="116"/>
      <c r="D71" s="116"/>
      <c r="E71" s="116"/>
      <c r="F71" s="116"/>
      <c r="G71" s="116"/>
      <c r="H71" s="116"/>
      <c r="I71" s="116"/>
      <c r="J71" s="116"/>
      <c r="K71" s="116"/>
      <c r="L71" s="116"/>
    </row>
    <row r="72" spans="2:12" x14ac:dyDescent="0.2">
      <c r="B72" s="116"/>
      <c r="C72" s="116"/>
      <c r="D72" s="116"/>
      <c r="E72" s="116"/>
      <c r="F72" s="116"/>
      <c r="G72" s="116"/>
      <c r="H72" s="116"/>
      <c r="I72" s="116"/>
      <c r="J72" s="116"/>
      <c r="K72" s="116"/>
      <c r="L72" s="116"/>
    </row>
    <row r="73" spans="2:12" x14ac:dyDescent="0.2">
      <c r="B73" s="116"/>
      <c r="C73" s="116"/>
      <c r="D73" s="116"/>
      <c r="E73" s="116"/>
      <c r="F73" s="116"/>
      <c r="G73" s="116"/>
      <c r="H73" s="116"/>
      <c r="I73" s="116"/>
      <c r="J73" s="116"/>
      <c r="K73" s="116"/>
      <c r="L73" s="116"/>
    </row>
    <row r="74" spans="2:12" x14ac:dyDescent="0.2">
      <c r="B74" s="116"/>
      <c r="C74" s="116"/>
      <c r="D74" s="116"/>
      <c r="E74" s="116"/>
      <c r="F74" s="116"/>
      <c r="G74" s="116"/>
      <c r="H74" s="116"/>
      <c r="I74" s="116"/>
      <c r="J74" s="116"/>
      <c r="K74" s="116"/>
      <c r="L74" s="116"/>
    </row>
    <row r="75" spans="2:12" x14ac:dyDescent="0.2">
      <c r="B75" s="116"/>
      <c r="F75" s="116"/>
      <c r="G75" s="116"/>
    </row>
    <row r="76" spans="2:12" x14ac:dyDescent="0.2">
      <c r="B76" s="116"/>
      <c r="F76" s="116"/>
      <c r="G76" s="116"/>
    </row>
    <row r="77" spans="2:12" x14ac:dyDescent="0.2">
      <c r="B77" s="116"/>
      <c r="F77" s="116"/>
      <c r="G77" s="116"/>
    </row>
    <row r="78" spans="2:12" x14ac:dyDescent="0.2">
      <c r="B78" s="116"/>
    </row>
  </sheetData>
  <sheetProtection sheet="1" objects="1" scenarios="1"/>
  <mergeCells count="1">
    <mergeCell ref="B1:L1"/>
  </mergeCells>
  <phoneticPr fontId="1" type="noConversion"/>
  <pageMargins left="0.25" right="0.25" top="0.75" bottom="0.75" header="0.3" footer="0.3"/>
  <pageSetup scale="64" orientation="landscape" r:id="rId1"/>
  <headerFooter alignWithMargins="0">
    <oddHeader xml:space="preserve">&amp;L&amp;"Times New Roman,Bold"&amp;10Tax Credit Rent Qualification Chart- 2024&amp;"Times New Roman,Italic"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FF42B-2E7C-4899-894D-8D859881E0EE}">
  <sheetPr codeName="Sheet13"/>
  <dimension ref="A1:IT55"/>
  <sheetViews>
    <sheetView showGridLines="0" zoomScale="60" zoomScaleNormal="60" workbookViewId="0">
      <selection activeCell="C4" sqref="C4:D4"/>
    </sheetView>
  </sheetViews>
  <sheetFormatPr defaultRowHeight="12.75" x14ac:dyDescent="0.2"/>
  <cols>
    <col min="1" max="1" width="3.5546875" style="173" customWidth="1"/>
    <col min="2" max="2" width="32.77734375" style="243" customWidth="1"/>
    <col min="3" max="3" width="16.88671875" style="173" customWidth="1"/>
    <col min="4" max="4" width="16.77734375" style="173" customWidth="1"/>
    <col min="5" max="5" width="17" style="173" customWidth="1"/>
    <col min="6" max="6" width="3.6640625" style="173" customWidth="1"/>
    <col min="7" max="7" width="27.44140625" style="173" customWidth="1"/>
    <col min="8" max="11" width="16.88671875" style="173" customWidth="1"/>
    <col min="12" max="17" width="8.88671875" style="172"/>
    <col min="18" max="16384" width="8.88671875" style="173"/>
  </cols>
  <sheetData>
    <row r="1" spans="1:254" x14ac:dyDescent="0.2">
      <c r="A1" s="170"/>
      <c r="B1" s="171"/>
      <c r="C1" s="170"/>
      <c r="D1" s="170"/>
      <c r="E1" s="170"/>
      <c r="F1" s="170"/>
      <c r="G1" s="170"/>
      <c r="H1" s="170"/>
      <c r="I1" s="170"/>
      <c r="J1" s="170"/>
      <c r="K1" s="170"/>
    </row>
    <row r="2" spans="1:254" ht="33" customHeight="1" x14ac:dyDescent="0.35">
      <c r="A2" s="699" t="s">
        <v>363</v>
      </c>
      <c r="B2" s="699"/>
      <c r="C2" s="699"/>
      <c r="D2" s="699"/>
      <c r="E2" s="699"/>
      <c r="F2" s="699"/>
      <c r="G2" s="699"/>
      <c r="H2" s="699"/>
      <c r="I2" s="699"/>
      <c r="J2" s="174"/>
      <c r="K2" s="174"/>
      <c r="L2" s="175"/>
      <c r="M2" s="175"/>
      <c r="N2" s="175"/>
      <c r="O2" s="175"/>
      <c r="P2" s="175"/>
      <c r="Q2" s="175"/>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c r="ED2" s="176"/>
      <c r="EE2" s="176"/>
      <c r="EF2" s="176"/>
      <c r="EG2" s="176"/>
      <c r="EH2" s="176"/>
      <c r="EI2" s="176"/>
      <c r="EJ2" s="176"/>
      <c r="EK2" s="176"/>
      <c r="EL2" s="176"/>
      <c r="EM2" s="176"/>
      <c r="EN2" s="176"/>
      <c r="EO2" s="176"/>
      <c r="EP2" s="176"/>
      <c r="EQ2" s="176"/>
      <c r="ER2" s="176"/>
      <c r="ES2" s="176"/>
      <c r="ET2" s="176"/>
      <c r="EU2" s="176"/>
      <c r="EV2" s="176"/>
      <c r="EW2" s="176"/>
      <c r="EX2" s="176"/>
      <c r="EY2" s="176"/>
      <c r="EZ2" s="176"/>
      <c r="FA2" s="176"/>
      <c r="FB2" s="176"/>
      <c r="FC2" s="176"/>
      <c r="FD2" s="176"/>
      <c r="FE2" s="176"/>
      <c r="FF2" s="176"/>
      <c r="FG2" s="176"/>
      <c r="FH2" s="176"/>
      <c r="FI2" s="176"/>
      <c r="FJ2" s="176"/>
      <c r="FK2" s="176"/>
      <c r="FL2" s="176"/>
      <c r="FM2" s="176"/>
      <c r="FN2" s="176"/>
      <c r="FO2" s="176"/>
      <c r="FP2" s="176"/>
      <c r="FQ2" s="176"/>
      <c r="FR2" s="176"/>
      <c r="FS2" s="176"/>
      <c r="FT2" s="176"/>
      <c r="FU2" s="176"/>
      <c r="FV2" s="176"/>
      <c r="FW2" s="176"/>
      <c r="FX2" s="176"/>
      <c r="FY2" s="176"/>
      <c r="FZ2" s="176"/>
      <c r="GA2" s="176"/>
      <c r="GB2" s="176"/>
      <c r="GC2" s="176"/>
      <c r="GD2" s="176"/>
      <c r="GE2" s="176"/>
      <c r="GF2" s="176"/>
      <c r="GG2" s="176"/>
      <c r="GH2" s="176"/>
      <c r="GI2" s="176"/>
      <c r="GJ2" s="176"/>
      <c r="GK2" s="176"/>
      <c r="GL2" s="176"/>
      <c r="GM2" s="176"/>
      <c r="GN2" s="176"/>
      <c r="GO2" s="176"/>
      <c r="GP2" s="176"/>
      <c r="GQ2" s="176"/>
      <c r="GR2" s="176"/>
      <c r="GS2" s="176"/>
      <c r="GT2" s="176"/>
      <c r="GU2" s="176"/>
      <c r="GV2" s="176"/>
      <c r="GW2" s="176"/>
      <c r="GX2" s="176"/>
      <c r="GY2" s="176"/>
      <c r="GZ2" s="176"/>
      <c r="HA2" s="176"/>
      <c r="HB2" s="176"/>
      <c r="HC2" s="176"/>
      <c r="HD2" s="176"/>
      <c r="HE2" s="176"/>
      <c r="HF2" s="176"/>
      <c r="HG2" s="176"/>
      <c r="HH2" s="176"/>
      <c r="HI2" s="176"/>
      <c r="HJ2" s="176"/>
      <c r="HK2" s="176"/>
      <c r="HL2" s="176"/>
      <c r="HM2" s="176"/>
      <c r="HN2" s="176"/>
      <c r="HO2" s="176"/>
      <c r="HP2" s="176"/>
      <c r="HQ2" s="176"/>
      <c r="HR2" s="176"/>
      <c r="HS2" s="176"/>
      <c r="HT2" s="176"/>
      <c r="HU2" s="176"/>
      <c r="HV2" s="176"/>
      <c r="HW2" s="176"/>
      <c r="HX2" s="176"/>
      <c r="HY2" s="176"/>
      <c r="HZ2" s="176"/>
      <c r="IA2" s="176"/>
      <c r="IB2" s="176"/>
      <c r="IC2" s="176"/>
      <c r="ID2" s="176"/>
      <c r="IE2" s="176"/>
      <c r="IF2" s="176"/>
      <c r="IG2" s="176"/>
      <c r="IH2" s="176"/>
      <c r="II2" s="176"/>
      <c r="IJ2" s="176"/>
      <c r="IK2" s="176"/>
      <c r="IL2" s="176"/>
      <c r="IM2" s="176"/>
      <c r="IN2" s="176"/>
      <c r="IO2" s="176"/>
      <c r="IP2" s="176"/>
      <c r="IQ2" s="176"/>
      <c r="IR2" s="176"/>
      <c r="IS2" s="176"/>
      <c r="IT2" s="176"/>
    </row>
    <row r="3" spans="1:254" ht="33" customHeight="1" x14ac:dyDescent="0.3">
      <c r="A3" s="170"/>
      <c r="B3" s="177"/>
      <c r="C3" s="178"/>
      <c r="D3" s="170"/>
      <c r="E3" s="170"/>
      <c r="F3" s="170"/>
      <c r="G3" s="170"/>
      <c r="H3" s="170"/>
      <c r="I3" s="170"/>
      <c r="J3" s="170"/>
      <c r="K3" s="170"/>
    </row>
    <row r="4" spans="1:254" ht="24.95" customHeight="1" thickBot="1" x14ac:dyDescent="0.35">
      <c r="A4" s="170"/>
      <c r="B4" s="179" t="s">
        <v>75</v>
      </c>
      <c r="C4" s="696"/>
      <c r="D4" s="696"/>
      <c r="E4" s="170"/>
      <c r="F4" s="170"/>
      <c r="G4" s="170"/>
      <c r="H4" s="170"/>
      <c r="I4" s="170"/>
      <c r="J4" s="170"/>
      <c r="K4" s="170"/>
    </row>
    <row r="5" spans="1:254" ht="24.95" customHeight="1" thickBot="1" x14ac:dyDescent="0.35">
      <c r="A5" s="170"/>
      <c r="B5" s="179" t="s">
        <v>76</v>
      </c>
      <c r="C5" s="697"/>
      <c r="D5" s="698"/>
      <c r="E5" s="170"/>
      <c r="F5" s="170"/>
      <c r="G5" s="170"/>
      <c r="H5" s="170"/>
      <c r="I5" s="170"/>
      <c r="J5" s="170"/>
      <c r="K5" s="170"/>
    </row>
    <row r="6" spans="1:254" ht="24.95" customHeight="1" thickBot="1" x14ac:dyDescent="0.35">
      <c r="A6" s="170"/>
      <c r="B6" s="179" t="s">
        <v>77</v>
      </c>
      <c r="C6" s="697"/>
      <c r="D6" s="698"/>
      <c r="E6" s="170"/>
      <c r="F6" s="170"/>
      <c r="G6" s="170"/>
      <c r="H6" s="170"/>
      <c r="I6" s="170"/>
      <c r="J6" s="170"/>
      <c r="K6" s="170"/>
    </row>
    <row r="7" spans="1:254" x14ac:dyDescent="0.2">
      <c r="A7" s="170"/>
      <c r="B7" s="171"/>
      <c r="C7" s="170"/>
      <c r="D7" s="170"/>
      <c r="E7" s="170"/>
      <c r="F7" s="170"/>
      <c r="G7" s="170"/>
      <c r="H7" s="170"/>
      <c r="I7" s="170"/>
      <c r="J7" s="170"/>
      <c r="K7" s="170"/>
    </row>
    <row r="8" spans="1:254" x14ac:dyDescent="0.2">
      <c r="A8" s="170"/>
      <c r="B8" s="171"/>
      <c r="C8" s="170"/>
      <c r="D8" s="170"/>
      <c r="E8" s="170"/>
      <c r="F8" s="170"/>
      <c r="G8" s="170"/>
      <c r="H8" s="170"/>
      <c r="I8" s="170"/>
      <c r="J8" s="170"/>
      <c r="K8" s="170"/>
    </row>
    <row r="9" spans="1:254" ht="13.5" thickBot="1" x14ac:dyDescent="0.25">
      <c r="A9" s="170"/>
      <c r="B9" s="171"/>
      <c r="C9" s="170"/>
      <c r="D9" s="170"/>
      <c r="E9" s="170"/>
      <c r="F9" s="170"/>
      <c r="G9" s="170"/>
      <c r="H9" s="170"/>
      <c r="I9" s="170"/>
      <c r="J9" s="170"/>
      <c r="K9" s="170"/>
    </row>
    <row r="10" spans="1:254" ht="24.95" customHeight="1" x14ac:dyDescent="0.25">
      <c r="A10" s="170"/>
      <c r="B10" s="173"/>
      <c r="D10" s="180"/>
      <c r="E10" s="170"/>
      <c r="F10" s="170"/>
      <c r="G10" s="181" t="s">
        <v>313</v>
      </c>
      <c r="H10" s="182"/>
      <c r="I10" s="183"/>
      <c r="J10" s="183"/>
      <c r="K10" s="183"/>
    </row>
    <row r="11" spans="1:254" ht="9.9499999999999993" customHeight="1" x14ac:dyDescent="0.25">
      <c r="A11" s="170"/>
      <c r="B11" s="170"/>
      <c r="C11" s="170"/>
      <c r="D11" s="170"/>
      <c r="E11" s="170"/>
      <c r="F11" s="170"/>
      <c r="G11" s="184"/>
      <c r="H11" s="185"/>
      <c r="I11" s="183"/>
      <c r="J11" s="183"/>
      <c r="K11" s="183"/>
    </row>
    <row r="12" spans="1:254" ht="24.95" customHeight="1" thickBot="1" x14ac:dyDescent="0.35">
      <c r="A12" s="170"/>
      <c r="B12" s="186" t="s">
        <v>79</v>
      </c>
      <c r="C12" s="245"/>
      <c r="D12" s="180" t="s">
        <v>80</v>
      </c>
      <c r="E12" s="170"/>
      <c r="F12" s="170"/>
      <c r="G12" s="184" t="s">
        <v>311</v>
      </c>
      <c r="H12" s="187">
        <v>385000</v>
      </c>
      <c r="I12" s="183"/>
      <c r="J12" s="183"/>
      <c r="K12" s="183"/>
    </row>
    <row r="13" spans="1:254" ht="9.9499999999999993" customHeight="1" thickTop="1" x14ac:dyDescent="0.25">
      <c r="A13" s="170"/>
      <c r="B13" s="170"/>
      <c r="C13" s="188"/>
      <c r="D13" s="170"/>
      <c r="E13" s="170"/>
      <c r="F13" s="170"/>
      <c r="G13" s="184"/>
      <c r="H13" s="187"/>
      <c r="I13" s="183"/>
      <c r="J13" s="183"/>
      <c r="K13" s="183"/>
    </row>
    <row r="14" spans="1:254" ht="24.95" customHeight="1" thickBot="1" x14ac:dyDescent="0.35">
      <c r="A14" s="170"/>
      <c r="B14" s="186" t="s">
        <v>81</v>
      </c>
      <c r="C14" s="245"/>
      <c r="D14" s="180" t="s">
        <v>80</v>
      </c>
      <c r="E14" s="170"/>
      <c r="F14" s="170"/>
      <c r="G14" s="184" t="s">
        <v>312</v>
      </c>
      <c r="H14" s="187">
        <v>427500</v>
      </c>
      <c r="I14" s="183"/>
      <c r="J14" s="183"/>
      <c r="K14" s="183"/>
    </row>
    <row r="15" spans="1:254" ht="9.9499999999999993" customHeight="1" thickTop="1" x14ac:dyDescent="0.25">
      <c r="A15" s="170"/>
      <c r="B15" s="170"/>
      <c r="C15" s="188"/>
      <c r="D15" s="170"/>
      <c r="E15" s="170"/>
      <c r="F15" s="170"/>
      <c r="G15" s="184"/>
      <c r="H15" s="187"/>
      <c r="I15" s="183"/>
      <c r="J15" s="183"/>
      <c r="K15" s="183"/>
    </row>
    <row r="16" spans="1:254" ht="24.95" customHeight="1" thickBot="1" x14ac:dyDescent="0.35">
      <c r="A16" s="170"/>
      <c r="B16" s="186" t="s">
        <v>82</v>
      </c>
      <c r="C16" s="246"/>
      <c r="D16" s="180"/>
      <c r="E16" s="170"/>
      <c r="F16" s="170"/>
      <c r="G16" s="189" t="s">
        <v>314</v>
      </c>
      <c r="H16" s="190">
        <v>461250</v>
      </c>
      <c r="I16" s="183"/>
      <c r="J16" s="183"/>
      <c r="K16" s="183"/>
    </row>
    <row r="17" spans="1:17" s="170" customFormat="1" ht="9.9499999999999993" customHeight="1" thickTop="1" x14ac:dyDescent="0.3">
      <c r="B17" s="186"/>
      <c r="C17" s="191"/>
      <c r="D17" s="180"/>
      <c r="L17" s="192"/>
      <c r="M17" s="192"/>
      <c r="N17" s="192"/>
      <c r="O17" s="192"/>
      <c r="P17" s="192"/>
      <c r="Q17" s="192"/>
    </row>
    <row r="18" spans="1:17" s="170" customFormat="1" ht="24.95" customHeight="1" thickBot="1" x14ac:dyDescent="0.35">
      <c r="B18" s="186" t="s">
        <v>310</v>
      </c>
      <c r="C18" s="245"/>
      <c r="D18" s="180"/>
      <c r="L18" s="192"/>
      <c r="M18" s="192"/>
      <c r="N18" s="192"/>
      <c r="O18" s="192"/>
      <c r="P18" s="192"/>
      <c r="Q18" s="192"/>
    </row>
    <row r="19" spans="1:17" ht="24.95" customHeight="1" thickTop="1" x14ac:dyDescent="0.25">
      <c r="A19" s="170"/>
      <c r="B19" s="171"/>
      <c r="C19" s="188"/>
      <c r="D19" s="170"/>
      <c r="E19" s="170"/>
      <c r="F19" s="170"/>
      <c r="G19" s="170"/>
      <c r="H19" s="170"/>
      <c r="I19" s="170"/>
      <c r="J19" s="170"/>
      <c r="K19" s="170"/>
    </row>
    <row r="20" spans="1:17" ht="13.5" thickBot="1" x14ac:dyDescent="0.25">
      <c r="A20" s="170"/>
      <c r="B20" s="171"/>
      <c r="C20" s="170"/>
      <c r="D20" s="170"/>
      <c r="E20" s="170"/>
      <c r="F20" s="170"/>
      <c r="G20" s="170"/>
      <c r="H20" s="170"/>
      <c r="I20" s="170"/>
      <c r="J20" s="170"/>
      <c r="K20" s="170"/>
    </row>
    <row r="21" spans="1:17" ht="16.5" thickTop="1" x14ac:dyDescent="0.25">
      <c r="A21" s="170"/>
      <c r="B21" s="193"/>
      <c r="C21" s="194"/>
      <c r="D21" s="194"/>
      <c r="E21" s="195"/>
      <c r="F21" s="170"/>
      <c r="G21" s="196" t="s">
        <v>78</v>
      </c>
      <c r="H21" s="197"/>
      <c r="I21" s="198"/>
      <c r="J21" s="199"/>
      <c r="K21" s="199"/>
    </row>
    <row r="22" spans="1:17" ht="16.5" thickBot="1" x14ac:dyDescent="0.3">
      <c r="A22" s="170"/>
      <c r="B22" s="200"/>
      <c r="C22" s="201"/>
      <c r="D22" s="202"/>
      <c r="E22" s="203"/>
      <c r="F22" s="170"/>
      <c r="G22" s="204"/>
      <c r="H22" s="199"/>
      <c r="I22" s="205"/>
      <c r="J22" s="199"/>
      <c r="K22" s="199"/>
    </row>
    <row r="23" spans="1:17" ht="16.5" thickTop="1" x14ac:dyDescent="0.25">
      <c r="A23" s="170"/>
      <c r="B23" s="206"/>
      <c r="C23" s="171"/>
      <c r="D23" s="171"/>
      <c r="E23" s="207" t="s">
        <v>83</v>
      </c>
      <c r="F23" s="170"/>
      <c r="G23" s="208" t="s">
        <v>269</v>
      </c>
      <c r="H23" s="199"/>
      <c r="I23" s="209">
        <f>Breakdown!F22</f>
        <v>0</v>
      </c>
      <c r="J23" s="210"/>
      <c r="K23" s="210"/>
    </row>
    <row r="24" spans="1:17" ht="15.75" x14ac:dyDescent="0.25">
      <c r="A24" s="170"/>
      <c r="B24" s="206" t="s">
        <v>71</v>
      </c>
      <c r="C24" s="171"/>
      <c r="D24" s="171" t="s">
        <v>84</v>
      </c>
      <c r="E24" s="211" t="s">
        <v>85</v>
      </c>
      <c r="F24" s="170"/>
      <c r="G24" s="204"/>
      <c r="H24" s="199"/>
      <c r="I24" s="212"/>
      <c r="J24" s="213"/>
      <c r="K24" s="213"/>
    </row>
    <row r="25" spans="1:17" ht="15.75" x14ac:dyDescent="0.25">
      <c r="A25" s="170"/>
      <c r="B25" s="214"/>
      <c r="C25" s="215"/>
      <c r="D25" s="215" t="s">
        <v>86</v>
      </c>
      <c r="E25" s="216" t="s">
        <v>87</v>
      </c>
      <c r="F25" s="170"/>
      <c r="G25" s="208" t="s">
        <v>291</v>
      </c>
      <c r="H25" s="199"/>
      <c r="I25" s="209">
        <f>Breakdown!F26</f>
        <v>0</v>
      </c>
      <c r="J25" s="210"/>
      <c r="K25" s="210"/>
    </row>
    <row r="26" spans="1:17" ht="24.95" customHeight="1" x14ac:dyDescent="0.25">
      <c r="A26" s="170"/>
      <c r="B26" s="217" t="s">
        <v>88</v>
      </c>
      <c r="C26" s="247"/>
      <c r="D26" s="143" t="str">
        <f>IF(ISBLANK($C$14), "", IF($C$14="Y","N/A",IF($C$18&lt;=4, $H$12, IF(OR($C$18=5, $C$18=6), $H$14, IF($C$18&gt;=7, $H$16, "ERROR")))))</f>
        <v/>
      </c>
      <c r="E26" s="144" t="str">
        <f t="shared" ref="E26:E31" si="0">IFERROR(+C26*D26,"")</f>
        <v/>
      </c>
      <c r="F26" s="170"/>
      <c r="G26" s="218"/>
      <c r="H26" s="219"/>
      <c r="I26" s="220"/>
      <c r="J26" s="219"/>
      <c r="K26" s="219"/>
    </row>
    <row r="27" spans="1:17" ht="24.95" customHeight="1" thickBot="1" x14ac:dyDescent="0.3">
      <c r="A27" s="170"/>
      <c r="B27" s="221" t="s">
        <v>89</v>
      </c>
      <c r="C27" s="247"/>
      <c r="D27" s="143" t="str">
        <f>$D$26</f>
        <v/>
      </c>
      <c r="E27" s="144" t="str">
        <f t="shared" si="0"/>
        <v/>
      </c>
      <c r="F27" s="170"/>
      <c r="G27" s="222" t="s">
        <v>72</v>
      </c>
      <c r="H27" s="223"/>
      <c r="I27" s="224">
        <f>+I23+I25</f>
        <v>0</v>
      </c>
      <c r="J27" s="225"/>
      <c r="K27" s="225"/>
    </row>
    <row r="28" spans="1:17" ht="24.95" customHeight="1" thickTop="1" x14ac:dyDescent="0.25">
      <c r="A28" s="170"/>
      <c r="B28" s="221" t="s">
        <v>90</v>
      </c>
      <c r="C28" s="247"/>
      <c r="D28" s="143" t="str">
        <f>$D$26</f>
        <v/>
      </c>
      <c r="E28" s="144" t="str">
        <f t="shared" si="0"/>
        <v/>
      </c>
      <c r="F28" s="170"/>
      <c r="G28" s="226"/>
      <c r="H28" s="226"/>
      <c r="I28" s="227"/>
      <c r="J28" s="227"/>
      <c r="K28" s="227"/>
    </row>
    <row r="29" spans="1:17" ht="24.95" customHeight="1" thickBot="1" x14ac:dyDescent="0.3">
      <c r="A29" s="170"/>
      <c r="B29" s="221" t="s">
        <v>91</v>
      </c>
      <c r="C29" s="247"/>
      <c r="D29" s="143" t="str">
        <f>$D$26</f>
        <v/>
      </c>
      <c r="E29" s="144" t="str">
        <f t="shared" si="0"/>
        <v/>
      </c>
      <c r="F29" s="170"/>
      <c r="G29" s="226"/>
      <c r="H29" s="226"/>
      <c r="I29" s="227"/>
      <c r="J29" s="227"/>
      <c r="K29" s="227"/>
    </row>
    <row r="30" spans="1:17" ht="24.95" customHeight="1" thickTop="1" thickBot="1" x14ac:dyDescent="0.3">
      <c r="A30" s="170"/>
      <c r="B30" s="221" t="s">
        <v>92</v>
      </c>
      <c r="C30" s="247"/>
      <c r="D30" s="143" t="str">
        <f>$D$26</f>
        <v/>
      </c>
      <c r="E30" s="144" t="str">
        <f t="shared" si="0"/>
        <v/>
      </c>
      <c r="F30" s="170"/>
      <c r="G30" s="228" t="s">
        <v>298</v>
      </c>
      <c r="H30" s="229"/>
      <c r="I30" s="230">
        <f>+I27+E32</f>
        <v>0</v>
      </c>
      <c r="J30" s="231"/>
      <c r="K30" s="231"/>
    </row>
    <row r="31" spans="1:17" ht="24.95" customHeight="1" thickTop="1" x14ac:dyDescent="0.25">
      <c r="A31" s="170"/>
      <c r="B31" s="221" t="s">
        <v>93</v>
      </c>
      <c r="C31" s="247"/>
      <c r="D31" s="143" t="str">
        <f>$D$26</f>
        <v/>
      </c>
      <c r="E31" s="144" t="str">
        <f t="shared" si="0"/>
        <v/>
      </c>
      <c r="F31" s="170"/>
      <c r="G31" s="226"/>
      <c r="H31" s="226"/>
      <c r="I31" s="227"/>
      <c r="J31" s="227"/>
      <c r="K31" s="227"/>
    </row>
    <row r="32" spans="1:17" ht="24.95" customHeight="1" thickBot="1" x14ac:dyDescent="0.35">
      <c r="A32" s="170"/>
      <c r="B32" s="232" t="s">
        <v>94</v>
      </c>
      <c r="C32" s="233" t="str">
        <f>IF(SUM(C26:C31)=0,"",SUM(C26:C31))</f>
        <v/>
      </c>
      <c r="D32" s="234"/>
      <c r="E32" s="145">
        <f>SUM(E26:E31)</f>
        <v>0</v>
      </c>
      <c r="F32" s="170"/>
      <c r="G32" s="226"/>
      <c r="H32" s="226"/>
      <c r="I32" s="227"/>
      <c r="J32" s="227"/>
      <c r="K32" s="227"/>
    </row>
    <row r="33" spans="1:11" ht="13.5" thickTop="1" x14ac:dyDescent="0.2">
      <c r="A33" s="170"/>
      <c r="B33" s="171"/>
      <c r="C33" s="170"/>
      <c r="D33" s="170"/>
      <c r="E33" s="170"/>
      <c r="F33" s="170"/>
      <c r="G33" s="226"/>
      <c r="H33" s="226"/>
      <c r="I33" s="226"/>
      <c r="J33" s="226"/>
      <c r="K33" s="226"/>
    </row>
    <row r="34" spans="1:11" x14ac:dyDescent="0.2">
      <c r="A34" s="170"/>
      <c r="B34" s="171"/>
      <c r="C34" s="170"/>
      <c r="D34" s="170"/>
      <c r="E34" s="170"/>
      <c r="F34" s="170"/>
      <c r="G34" s="235"/>
      <c r="H34" s="235"/>
      <c r="I34" s="235"/>
      <c r="J34" s="235"/>
      <c r="K34" s="235"/>
    </row>
    <row r="35" spans="1:11" ht="22.5" customHeight="1" x14ac:dyDescent="0.25">
      <c r="A35" s="170"/>
      <c r="B35" s="236" t="s">
        <v>97</v>
      </c>
      <c r="C35" s="170"/>
      <c r="D35" s="170"/>
      <c r="E35" s="170"/>
      <c r="F35" s="170"/>
      <c r="G35" s="235"/>
      <c r="H35" s="235"/>
      <c r="I35" s="235"/>
      <c r="J35" s="235"/>
      <c r="K35" s="235"/>
    </row>
    <row r="36" spans="1:11" ht="24.75" customHeight="1" x14ac:dyDescent="0.2">
      <c r="A36" s="170"/>
      <c r="B36" s="237"/>
      <c r="C36" s="170"/>
      <c r="D36" s="170"/>
      <c r="E36" s="170"/>
      <c r="F36" s="170"/>
    </row>
    <row r="37" spans="1:11" x14ac:dyDescent="0.2">
      <c r="A37" s="170"/>
      <c r="B37" s="238"/>
      <c r="C37" s="170"/>
      <c r="D37" s="170"/>
      <c r="E37" s="170"/>
      <c r="F37" s="170"/>
    </row>
    <row r="38" spans="1:11" ht="20.25" x14ac:dyDescent="0.3">
      <c r="A38" s="170"/>
      <c r="B38" s="171"/>
      <c r="C38" s="170"/>
      <c r="D38" s="239"/>
      <c r="E38" s="239"/>
      <c r="F38" s="239"/>
    </row>
    <row r="39" spans="1:11" x14ac:dyDescent="0.2">
      <c r="A39" s="170"/>
      <c r="B39" s="240"/>
      <c r="C39" s="241"/>
      <c r="D39" s="227"/>
      <c r="E39" s="227"/>
      <c r="F39" s="227"/>
    </row>
    <row r="40" spans="1:11" ht="24.95" customHeight="1" x14ac:dyDescent="0.2">
      <c r="B40" s="242"/>
      <c r="C40" s="235"/>
      <c r="D40" s="227"/>
      <c r="E40" s="226"/>
      <c r="F40" s="226"/>
    </row>
    <row r="41" spans="1:11" ht="24.95" customHeight="1" x14ac:dyDescent="0.2">
      <c r="B41" s="242"/>
      <c r="C41" s="235"/>
      <c r="D41" s="227"/>
      <c r="E41" s="226"/>
      <c r="F41" s="226"/>
    </row>
    <row r="42" spans="1:11" ht="24.95" customHeight="1" x14ac:dyDescent="0.2">
      <c r="B42" s="242">
        <f>IF(OR(EligBasisLimits!C14="YES",EligBasisLimits!C14="Y",EligBasisLimits!C14="y",EligBasisLimits!C14="yes"),"NOT APPLICABLE",EligBasisLimits!I30)</f>
        <v>0</v>
      </c>
      <c r="C42" s="235"/>
      <c r="D42" s="227"/>
      <c r="E42" s="226"/>
      <c r="F42" s="226"/>
    </row>
    <row r="43" spans="1:11" ht="24.95" customHeight="1" x14ac:dyDescent="0.2">
      <c r="B43" s="242"/>
      <c r="C43" s="235"/>
      <c r="D43" s="227"/>
      <c r="E43" s="226"/>
      <c r="F43" s="226"/>
      <c r="G43" s="170"/>
      <c r="H43" s="170"/>
      <c r="I43" s="170"/>
      <c r="J43" s="170"/>
      <c r="K43" s="170"/>
    </row>
    <row r="44" spans="1:11" ht="24.95" customHeight="1" x14ac:dyDescent="0.2">
      <c r="B44" s="242"/>
      <c r="C44" s="235"/>
      <c r="D44" s="227"/>
      <c r="E44" s="226"/>
      <c r="F44" s="226"/>
    </row>
    <row r="45" spans="1:11" ht="24.95" customHeight="1" x14ac:dyDescent="0.2">
      <c r="B45" s="242"/>
      <c r="C45" s="235"/>
      <c r="D45" s="227"/>
      <c r="E45" s="226"/>
      <c r="F45" s="226"/>
    </row>
    <row r="46" spans="1:11" ht="24.95" customHeight="1" x14ac:dyDescent="0.2">
      <c r="B46" s="242"/>
      <c r="C46" s="235"/>
      <c r="D46" s="235"/>
      <c r="E46" s="235"/>
      <c r="F46" s="235"/>
    </row>
    <row r="47" spans="1:11" x14ac:dyDescent="0.2">
      <c r="B47" s="242"/>
      <c r="C47" s="235"/>
      <c r="D47" s="235"/>
      <c r="E47" s="235"/>
      <c r="F47" s="235"/>
    </row>
    <row r="48" spans="1:11" ht="20.25" x14ac:dyDescent="0.3">
      <c r="D48" s="244"/>
    </row>
    <row r="49" spans="1:6" ht="20.25" x14ac:dyDescent="0.3">
      <c r="D49" s="244"/>
    </row>
    <row r="55" spans="1:6" x14ac:dyDescent="0.2">
      <c r="A55" s="170"/>
      <c r="B55" s="238"/>
      <c r="C55" s="170"/>
      <c r="D55" s="170"/>
      <c r="E55" s="170"/>
      <c r="F55" s="170"/>
    </row>
  </sheetData>
  <sheetProtection sheet="1" objects="1" scenarios="1"/>
  <mergeCells count="4">
    <mergeCell ref="C4:D4"/>
    <mergeCell ref="C5:D5"/>
    <mergeCell ref="C6:D6"/>
    <mergeCell ref="A2:I2"/>
  </mergeCells>
  <phoneticPr fontId="1" type="noConversion"/>
  <dataValidations count="2">
    <dataValidation type="list" allowBlank="1" showInputMessage="1" showErrorMessage="1" sqref="C12" xr:uid="{368FE65F-2618-4A9B-9A96-E2A971689D2B}">
      <formula1>"Y, N"</formula1>
    </dataValidation>
    <dataValidation type="list" allowBlank="1" showInputMessage="1" showErrorMessage="1" sqref="C14" xr:uid="{C8957D79-CE64-4D59-B27C-9072C7D995EC}">
      <formula1>"Y,N"</formula1>
    </dataValidation>
  </dataValidations>
  <pageMargins left="0.75" right="0.75" top="1" bottom="1" header="0.5" footer="0.5"/>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8BF4-B862-4219-BD07-3BC84C50C89A}">
  <sheetPr codeName="Sheet8">
    <pageSetUpPr fitToPage="1"/>
  </sheetPr>
  <dimension ref="A2:IT141"/>
  <sheetViews>
    <sheetView showGridLines="0" showZeros="0" zoomScale="60" zoomScaleNormal="60" workbookViewId="0">
      <selection activeCell="P13" sqref="P13:P15"/>
    </sheetView>
  </sheetViews>
  <sheetFormatPr defaultColWidth="8" defaultRowHeight="12.75" x14ac:dyDescent="0.2"/>
  <cols>
    <col min="1" max="1" width="2.77734375" style="272" customWidth="1"/>
    <col min="2" max="2" width="26" style="259" customWidth="1"/>
    <col min="3" max="3" width="22.44140625" style="259" customWidth="1"/>
    <col min="4" max="4" width="12.33203125" style="259" customWidth="1"/>
    <col min="5" max="5" width="1.44140625" style="259" customWidth="1"/>
    <col min="6" max="6" width="20" style="55" customWidth="1"/>
    <col min="7" max="7" width="3.77734375" style="296" customWidth="1"/>
    <col min="8" max="8" width="20" style="296" customWidth="1"/>
    <col min="9" max="9" width="6.109375" style="296" customWidth="1"/>
    <col min="10" max="10" width="24.21875" style="55" customWidth="1"/>
    <col min="11" max="11" width="8.21875" style="296" customWidth="1"/>
    <col min="12" max="12" width="20" style="55" customWidth="1"/>
    <col min="13" max="13" width="16.21875" style="55" customWidth="1"/>
    <col min="14" max="14" width="20" style="55" customWidth="1"/>
    <col min="15" max="15" width="1.77734375" style="259" customWidth="1"/>
    <col min="16" max="16" width="24.6640625" style="259" customWidth="1"/>
    <col min="17" max="17" width="8" style="340" hidden="1" customWidth="1"/>
    <col min="18" max="18" width="8" style="259" customWidth="1"/>
    <col min="19" max="19" width="15.33203125" style="259" customWidth="1"/>
    <col min="20" max="24" width="8" style="259" customWidth="1"/>
    <col min="25" max="25" width="12.21875" style="259" customWidth="1"/>
    <col min="26" max="26" width="10.5546875" style="259" customWidth="1"/>
    <col min="27" max="27" width="9" style="259" customWidth="1"/>
    <col min="28" max="28" width="13" style="259" customWidth="1"/>
    <col min="29" max="29" width="9.109375" style="259" customWidth="1"/>
    <col min="30" max="30" width="10" style="259" customWidth="1"/>
    <col min="31" max="31" width="12.5546875" style="259" customWidth="1"/>
    <col min="32" max="16384" width="8" style="259"/>
  </cols>
  <sheetData>
    <row r="2" spans="1:84" ht="24" customHeight="1" x14ac:dyDescent="0.3">
      <c r="A2" s="170"/>
      <c r="B2" s="253" t="s">
        <v>359</v>
      </c>
      <c r="C2" s="254"/>
      <c r="D2" s="255"/>
      <c r="E2" s="255"/>
      <c r="F2" s="1"/>
      <c r="G2" s="1"/>
      <c r="H2" s="256" t="s">
        <v>98</v>
      </c>
      <c r="I2" s="257"/>
      <c r="J2" s="257"/>
      <c r="K2" s="1"/>
      <c r="M2" s="258" t="s">
        <v>274</v>
      </c>
      <c r="N2" s="343"/>
    </row>
    <row r="3" spans="1:84" ht="24" customHeight="1" x14ac:dyDescent="0.3">
      <c r="A3" s="170"/>
      <c r="B3" s="254"/>
      <c r="C3" s="254"/>
      <c r="D3" s="254"/>
      <c r="E3" s="254"/>
      <c r="F3" s="1"/>
      <c r="G3" s="1"/>
      <c r="H3" s="256" t="s">
        <v>99</v>
      </c>
      <c r="I3" s="261"/>
      <c r="J3" s="262"/>
      <c r="K3" s="1"/>
      <c r="L3" s="263"/>
      <c r="M3" s="1"/>
      <c r="N3" s="170"/>
    </row>
    <row r="4" spans="1:84" ht="24" customHeight="1" x14ac:dyDescent="0.3">
      <c r="A4" s="170"/>
      <c r="B4" s="254"/>
      <c r="C4" s="254"/>
      <c r="D4" s="254"/>
      <c r="E4" s="254"/>
      <c r="F4" s="1"/>
      <c r="G4" s="1"/>
      <c r="H4" s="264" t="s">
        <v>100</v>
      </c>
      <c r="I4" s="344"/>
      <c r="J4" s="265" t="s">
        <v>101</v>
      </c>
      <c r="K4" s="1"/>
      <c r="L4" s="258"/>
      <c r="M4" s="1"/>
      <c r="N4" s="1"/>
    </row>
    <row r="5" spans="1:84" ht="24" customHeight="1" thickBot="1" x14ac:dyDescent="0.35">
      <c r="A5" s="170"/>
      <c r="B5" s="266" t="s">
        <v>102</v>
      </c>
      <c r="C5" s="701">
        <f>+EligBasisLimits!C4</f>
        <v>0</v>
      </c>
      <c r="D5" s="702"/>
      <c r="E5" s="267"/>
      <c r="F5" s="170"/>
      <c r="G5" s="1"/>
      <c r="H5" s="264" t="s">
        <v>103</v>
      </c>
      <c r="I5" s="344"/>
      <c r="J5" s="265" t="s">
        <v>101</v>
      </c>
      <c r="K5" s="1"/>
      <c r="L5" s="258"/>
      <c r="M5" s="1"/>
      <c r="N5" s="1"/>
      <c r="Q5" s="341" t="s">
        <v>104</v>
      </c>
      <c r="R5" s="268"/>
      <c r="T5" s="268"/>
      <c r="U5" s="268"/>
      <c r="V5" s="268"/>
      <c r="W5" s="268"/>
    </row>
    <row r="6" spans="1:84" ht="24" customHeight="1" thickBot="1" x14ac:dyDescent="0.35">
      <c r="A6" s="170"/>
      <c r="B6" s="179" t="s">
        <v>76</v>
      </c>
      <c r="C6" s="701">
        <f>+EligBasisLimits!C5</f>
        <v>0</v>
      </c>
      <c r="D6" s="702"/>
      <c r="E6" s="267"/>
      <c r="F6" s="170"/>
      <c r="G6" s="1"/>
      <c r="H6" s="269" t="s">
        <v>320</v>
      </c>
      <c r="I6" s="344"/>
      <c r="J6" s="265" t="s">
        <v>101</v>
      </c>
      <c r="K6" s="1"/>
      <c r="L6" s="258"/>
      <c r="M6" s="1"/>
      <c r="N6" s="1"/>
      <c r="Q6" s="341"/>
      <c r="R6" s="270"/>
      <c r="S6" s="271"/>
      <c r="T6" s="270"/>
      <c r="U6" s="270"/>
      <c r="V6" s="270"/>
      <c r="W6" s="270"/>
    </row>
    <row r="7" spans="1:84" ht="24" customHeight="1" thickBot="1" x14ac:dyDescent="0.35">
      <c r="A7" s="170"/>
      <c r="B7" s="179" t="s">
        <v>77</v>
      </c>
      <c r="C7" s="701">
        <f>+EligBasisLimits!C6</f>
        <v>0</v>
      </c>
      <c r="D7" s="702"/>
      <c r="E7" s="267"/>
      <c r="F7" s="170"/>
      <c r="G7" s="258"/>
      <c r="H7" s="269" t="s">
        <v>364</v>
      </c>
      <c r="I7" s="154"/>
      <c r="J7" s="265" t="s">
        <v>101</v>
      </c>
      <c r="K7" s="1"/>
      <c r="L7" s="258"/>
      <c r="M7" s="1"/>
      <c r="N7" s="1"/>
      <c r="Q7" s="341"/>
      <c r="R7" s="270"/>
      <c r="S7" s="271"/>
      <c r="T7" s="270"/>
      <c r="U7" s="270"/>
      <c r="V7" s="270"/>
      <c r="W7" s="270"/>
    </row>
    <row r="8" spans="1:84" ht="22.5" customHeight="1" x14ac:dyDescent="0.3">
      <c r="A8" s="170"/>
      <c r="B8" s="254"/>
      <c r="C8" s="254"/>
      <c r="D8" s="254"/>
      <c r="E8" s="254"/>
      <c r="F8" s="37"/>
      <c r="G8" s="37"/>
      <c r="H8" s="264" t="s">
        <v>105</v>
      </c>
      <c r="I8" s="135"/>
      <c r="J8" s="265" t="s">
        <v>101</v>
      </c>
      <c r="K8" s="1"/>
      <c r="L8" s="1"/>
      <c r="M8" s="1"/>
      <c r="N8" s="1"/>
      <c r="Q8" s="341"/>
      <c r="R8" s="270"/>
      <c r="S8" s="271"/>
      <c r="T8" s="270"/>
      <c r="U8" s="270"/>
      <c r="V8" s="270"/>
      <c r="W8" s="270"/>
      <c r="BP8" s="271"/>
      <c r="BQ8" s="271"/>
      <c r="BR8" s="271"/>
      <c r="BS8" s="271"/>
      <c r="BT8" s="271"/>
      <c r="BU8" s="271"/>
      <c r="BV8" s="271"/>
      <c r="BW8" s="271"/>
      <c r="BX8" s="271"/>
      <c r="BY8" s="271"/>
      <c r="BZ8" s="271"/>
      <c r="CA8" s="271"/>
      <c r="CB8" s="271"/>
      <c r="CC8" s="271"/>
      <c r="CD8" s="271"/>
      <c r="CE8" s="271"/>
      <c r="CF8" s="271"/>
    </row>
    <row r="9" spans="1:84" s="272" customFormat="1" ht="23.25" customHeight="1" x14ac:dyDescent="0.2">
      <c r="B9" s="170"/>
      <c r="C9" s="170"/>
      <c r="D9" s="170"/>
      <c r="E9" s="170"/>
      <c r="F9" s="170"/>
      <c r="G9" s="170"/>
      <c r="H9" s="273"/>
      <c r="I9" s="170"/>
      <c r="J9" s="170"/>
      <c r="K9" s="170"/>
      <c r="L9" s="170"/>
      <c r="M9" s="170"/>
      <c r="N9" s="170"/>
      <c r="Q9" s="170"/>
    </row>
    <row r="10" spans="1:84" ht="19.5" x14ac:dyDescent="0.35">
      <c r="A10" s="274"/>
      <c r="B10" s="275"/>
      <c r="C10" s="276"/>
      <c r="D10" s="277"/>
      <c r="E10" s="276"/>
      <c r="F10" s="2" t="s">
        <v>106</v>
      </c>
      <c r="G10" s="2"/>
      <c r="H10" s="2" t="s">
        <v>107</v>
      </c>
      <c r="I10" s="2"/>
      <c r="J10" s="2" t="s">
        <v>108</v>
      </c>
      <c r="K10" s="2"/>
      <c r="L10" s="2" t="s">
        <v>109</v>
      </c>
      <c r="M10" s="2"/>
      <c r="N10" s="2" t="s">
        <v>110</v>
      </c>
      <c r="Q10" s="341"/>
      <c r="R10" s="268"/>
      <c r="T10" s="268"/>
      <c r="U10" s="268"/>
      <c r="V10" s="268"/>
      <c r="W10" s="268"/>
    </row>
    <row r="11" spans="1:84" ht="19.5" x14ac:dyDescent="0.35">
      <c r="A11" s="274"/>
      <c r="B11" s="275"/>
      <c r="C11" s="272"/>
      <c r="D11" s="275"/>
      <c r="E11" s="275"/>
      <c r="F11" s="2" t="s">
        <v>69</v>
      </c>
      <c r="G11" s="2"/>
      <c r="H11" s="2" t="s">
        <v>70</v>
      </c>
      <c r="I11" s="2"/>
      <c r="J11" s="2" t="s">
        <v>70</v>
      </c>
      <c r="K11" s="2"/>
      <c r="L11" s="2" t="s">
        <v>111</v>
      </c>
      <c r="M11" s="2"/>
      <c r="N11" s="2" t="s">
        <v>112</v>
      </c>
      <c r="R11" s="268"/>
      <c r="T11" s="268"/>
      <c r="U11" s="268"/>
      <c r="V11" s="268"/>
      <c r="W11" s="268"/>
    </row>
    <row r="12" spans="1:84" ht="18.75" x14ac:dyDescent="0.3">
      <c r="A12" s="170"/>
      <c r="B12" s="177" t="s">
        <v>113</v>
      </c>
      <c r="C12" s="254"/>
      <c r="D12" s="254"/>
      <c r="E12" s="254"/>
      <c r="F12" s="1"/>
      <c r="G12" s="1"/>
      <c r="H12" s="1"/>
      <c r="I12" s="1"/>
      <c r="J12" s="1"/>
      <c r="K12" s="1"/>
      <c r="L12" s="254"/>
      <c r="M12" s="1"/>
      <c r="N12" s="1"/>
      <c r="R12" s="268"/>
      <c r="T12" s="268"/>
      <c r="U12" s="268"/>
      <c r="V12" s="268"/>
      <c r="W12" s="268"/>
    </row>
    <row r="13" spans="1:84" ht="48" customHeight="1" x14ac:dyDescent="0.3">
      <c r="A13" s="170"/>
      <c r="B13" s="278" t="s">
        <v>365</v>
      </c>
      <c r="C13" s="254"/>
      <c r="D13" s="254"/>
      <c r="E13" s="254"/>
      <c r="F13" s="346"/>
      <c r="G13" s="3"/>
      <c r="H13" s="345"/>
      <c r="I13" s="3"/>
      <c r="J13" s="345"/>
      <c r="K13" s="5"/>
      <c r="L13" s="342"/>
      <c r="M13" s="3"/>
      <c r="N13" s="130">
        <f>F13</f>
        <v>0</v>
      </c>
      <c r="P13" s="737" t="s">
        <v>361</v>
      </c>
      <c r="R13" s="268"/>
    </row>
    <row r="14" spans="1:84" ht="18.75" customHeight="1" x14ac:dyDescent="0.3">
      <c r="A14" s="170"/>
      <c r="B14" s="278" t="s">
        <v>366</v>
      </c>
      <c r="C14" s="347"/>
      <c r="D14" s="254"/>
      <c r="E14" s="254"/>
      <c r="F14" s="346"/>
      <c r="G14" s="3"/>
      <c r="H14" s="345"/>
      <c r="I14" s="3"/>
      <c r="J14" s="345"/>
      <c r="K14" s="279"/>
      <c r="L14" s="280">
        <f>F14-H14-J14-N14</f>
        <v>0</v>
      </c>
      <c r="M14" s="3"/>
      <c r="N14" s="345"/>
      <c r="P14" s="737"/>
      <c r="T14" s="268"/>
      <c r="U14" s="268"/>
      <c r="V14" s="268"/>
      <c r="W14" s="268"/>
    </row>
    <row r="15" spans="1:84" ht="18.75" x14ac:dyDescent="0.3">
      <c r="A15" s="170"/>
      <c r="B15" s="278" t="s">
        <v>369</v>
      </c>
      <c r="C15" s="348"/>
      <c r="D15" s="281"/>
      <c r="E15" s="281"/>
      <c r="F15" s="346"/>
      <c r="G15" s="3"/>
      <c r="H15" s="345"/>
      <c r="I15" s="3"/>
      <c r="J15" s="345"/>
      <c r="K15" s="5"/>
      <c r="L15" s="280">
        <f>F15-H15-J15-N15</f>
        <v>0</v>
      </c>
      <c r="M15" s="3"/>
      <c r="N15" s="345"/>
      <c r="P15" s="737"/>
      <c r="Q15" s="254"/>
    </row>
    <row r="16" spans="1:84" ht="15.75" x14ac:dyDescent="0.25">
      <c r="A16" s="170"/>
      <c r="B16" s="254"/>
      <c r="C16" s="254"/>
      <c r="D16" s="254"/>
      <c r="E16" s="254"/>
      <c r="F16" s="4"/>
      <c r="G16" s="3"/>
      <c r="H16" s="3"/>
      <c r="I16" s="3"/>
      <c r="J16" s="3"/>
      <c r="K16" s="5"/>
      <c r="L16" s="6"/>
      <c r="M16" s="3"/>
      <c r="N16" s="282"/>
    </row>
    <row r="17" spans="1:254" ht="18.75" x14ac:dyDescent="0.3">
      <c r="A17" s="170"/>
      <c r="B17" s="177" t="s">
        <v>117</v>
      </c>
      <c r="C17" s="254"/>
      <c r="D17" s="254"/>
      <c r="E17" s="254"/>
      <c r="F17" s="7"/>
      <c r="G17" s="3"/>
      <c r="H17" s="5"/>
      <c r="I17" s="3"/>
      <c r="J17" s="5"/>
      <c r="K17" s="5"/>
      <c r="L17" s="6"/>
      <c r="M17" s="3"/>
      <c r="N17" s="282"/>
    </row>
    <row r="18" spans="1:254" ht="18.75" x14ac:dyDescent="0.3">
      <c r="A18" s="170"/>
      <c r="B18" s="278" t="s">
        <v>201</v>
      </c>
      <c r="C18" s="254"/>
      <c r="D18" s="254"/>
      <c r="E18" s="254"/>
      <c r="F18" s="346"/>
      <c r="G18" s="3"/>
      <c r="H18" s="345"/>
      <c r="I18" s="3"/>
      <c r="J18" s="345"/>
      <c r="K18" s="5"/>
      <c r="L18" s="283">
        <f>F18-H18-J18</f>
        <v>0</v>
      </c>
      <c r="M18" s="3"/>
      <c r="N18" s="282"/>
      <c r="R18" s="268"/>
      <c r="T18" s="268"/>
      <c r="U18" s="268"/>
      <c r="V18" s="268"/>
      <c r="W18" s="268"/>
    </row>
    <row r="19" spans="1:254" ht="18.75" x14ac:dyDescent="0.3">
      <c r="A19" s="170"/>
      <c r="B19" s="278" t="s">
        <v>202</v>
      </c>
      <c r="C19" s="254"/>
      <c r="D19" s="254"/>
      <c r="E19" s="254"/>
      <c r="F19" s="346"/>
      <c r="G19" s="3"/>
      <c r="H19" s="353">
        <f>F19</f>
        <v>0</v>
      </c>
      <c r="I19" s="3"/>
      <c r="J19" s="345"/>
      <c r="K19" s="5"/>
      <c r="L19" s="283">
        <f t="shared" ref="L19:L27" si="0">F19-H19-J19</f>
        <v>0</v>
      </c>
      <c r="M19" s="3"/>
      <c r="N19" s="282"/>
      <c r="R19" s="268"/>
      <c r="T19" s="268"/>
      <c r="U19" s="268"/>
      <c r="V19" s="268"/>
      <c r="W19" s="268"/>
    </row>
    <row r="20" spans="1:254" ht="18.75" x14ac:dyDescent="0.3">
      <c r="A20" s="170"/>
      <c r="B20" s="278" t="s">
        <v>368</v>
      </c>
      <c r="C20" s="254"/>
      <c r="D20" s="254"/>
      <c r="E20" s="254"/>
      <c r="F20" s="346"/>
      <c r="G20" s="3"/>
      <c r="H20" s="345"/>
      <c r="I20" s="3"/>
      <c r="J20" s="345"/>
      <c r="K20" s="5"/>
      <c r="L20" s="283">
        <f t="shared" si="0"/>
        <v>0</v>
      </c>
      <c r="M20" s="3"/>
      <c r="N20" s="282"/>
      <c r="R20" s="268"/>
      <c r="T20" s="268"/>
      <c r="U20" s="268"/>
      <c r="V20" s="268"/>
      <c r="W20" s="268"/>
    </row>
    <row r="21" spans="1:254" ht="18.75" x14ac:dyDescent="0.3">
      <c r="A21" s="170"/>
      <c r="B21" s="278" t="s">
        <v>203</v>
      </c>
      <c r="C21" s="254"/>
      <c r="D21" s="254"/>
      <c r="E21" s="254"/>
      <c r="F21" s="346"/>
      <c r="G21" s="3"/>
      <c r="H21" s="345"/>
      <c r="I21" s="3"/>
      <c r="J21" s="345"/>
      <c r="K21" s="5"/>
      <c r="L21" s="283">
        <f t="shared" si="0"/>
        <v>0</v>
      </c>
      <c r="M21" s="3"/>
      <c r="N21" s="282"/>
      <c r="R21" s="268"/>
      <c r="T21" s="268"/>
      <c r="U21" s="268"/>
      <c r="V21" s="268"/>
      <c r="W21" s="268"/>
    </row>
    <row r="22" spans="1:254" ht="18.75" x14ac:dyDescent="0.3">
      <c r="A22" s="170"/>
      <c r="B22" s="278" t="s">
        <v>269</v>
      </c>
      <c r="C22" s="254"/>
      <c r="D22" s="254"/>
      <c r="E22" s="254"/>
      <c r="F22" s="346"/>
      <c r="G22" s="3"/>
      <c r="H22" s="345"/>
      <c r="I22" s="3"/>
      <c r="J22" s="345"/>
      <c r="K22" s="5"/>
      <c r="L22" s="283">
        <f t="shared" si="0"/>
        <v>0</v>
      </c>
      <c r="M22" s="3"/>
      <c r="N22" s="282"/>
      <c r="R22" s="268"/>
      <c r="T22" s="268"/>
      <c r="U22" s="268"/>
      <c r="V22" s="268"/>
      <c r="W22" s="268"/>
    </row>
    <row r="23" spans="1:254" ht="18.75" x14ac:dyDescent="0.3">
      <c r="A23" s="170"/>
      <c r="B23" s="284" t="s">
        <v>204</v>
      </c>
      <c r="C23" s="254"/>
      <c r="D23" s="254"/>
      <c r="E23" s="254"/>
      <c r="F23" s="346"/>
      <c r="G23" s="3"/>
      <c r="H23" s="345"/>
      <c r="I23" s="3"/>
      <c r="J23" s="345"/>
      <c r="K23" s="5"/>
      <c r="L23" s="283">
        <f t="shared" si="0"/>
        <v>0</v>
      </c>
      <c r="M23" s="3"/>
      <c r="N23" s="282"/>
      <c r="R23" s="268"/>
      <c r="T23" s="268"/>
      <c r="U23" s="268"/>
      <c r="V23" s="268"/>
      <c r="W23" s="268"/>
    </row>
    <row r="24" spans="1:254" ht="18.75" x14ac:dyDescent="0.3">
      <c r="A24" s="170"/>
      <c r="B24" s="284" t="s">
        <v>205</v>
      </c>
      <c r="C24" s="254"/>
      <c r="D24" s="254"/>
      <c r="E24" s="254"/>
      <c r="F24" s="346"/>
      <c r="G24" s="3"/>
      <c r="H24" s="345"/>
      <c r="I24" s="3"/>
      <c r="J24" s="345"/>
      <c r="K24" s="5"/>
      <c r="L24" s="283">
        <f t="shared" si="0"/>
        <v>0</v>
      </c>
      <c r="M24" s="3"/>
      <c r="N24" s="282"/>
      <c r="R24" s="268"/>
      <c r="T24" s="268"/>
      <c r="U24" s="268"/>
      <c r="V24" s="268"/>
      <c r="W24" s="268"/>
    </row>
    <row r="25" spans="1:254" ht="18.75" x14ac:dyDescent="0.3">
      <c r="A25" s="170"/>
      <c r="B25" s="278" t="s">
        <v>206</v>
      </c>
      <c r="C25" s="254"/>
      <c r="D25" s="254"/>
      <c r="E25" s="254"/>
      <c r="F25" s="346"/>
      <c r="G25" s="3"/>
      <c r="H25" s="345"/>
      <c r="I25" s="3"/>
      <c r="J25" s="345"/>
      <c r="K25" s="5"/>
      <c r="L25" s="283">
        <f t="shared" si="0"/>
        <v>0</v>
      </c>
      <c r="M25" s="3"/>
      <c r="N25" s="282"/>
      <c r="R25" s="268"/>
      <c r="T25" s="268"/>
      <c r="U25" s="268"/>
      <c r="V25" s="268"/>
      <c r="W25" s="268"/>
    </row>
    <row r="26" spans="1:254" ht="18.75" x14ac:dyDescent="0.3">
      <c r="A26" s="170"/>
      <c r="B26" s="278" t="s">
        <v>270</v>
      </c>
      <c r="C26" s="254"/>
      <c r="D26" s="254"/>
      <c r="E26" s="254"/>
      <c r="F26" s="346"/>
      <c r="G26" s="3"/>
      <c r="H26" s="345"/>
      <c r="I26" s="3"/>
      <c r="J26" s="345"/>
      <c r="K26" s="5"/>
      <c r="L26" s="283">
        <f t="shared" si="0"/>
        <v>0</v>
      </c>
      <c r="M26" s="3"/>
      <c r="N26" s="282"/>
      <c r="R26" s="268"/>
      <c r="T26" s="268"/>
      <c r="U26" s="268"/>
      <c r="V26" s="268"/>
      <c r="W26" s="268"/>
    </row>
    <row r="27" spans="1:254" ht="18.75" x14ac:dyDescent="0.3">
      <c r="A27" s="170"/>
      <c r="B27" s="278" t="s">
        <v>286</v>
      </c>
      <c r="C27" s="285"/>
      <c r="D27" s="254"/>
      <c r="E27" s="254"/>
      <c r="F27" s="346"/>
      <c r="G27" s="3"/>
      <c r="H27" s="345"/>
      <c r="I27" s="3"/>
      <c r="J27" s="345"/>
      <c r="K27" s="5"/>
      <c r="L27" s="283">
        <f t="shared" si="0"/>
        <v>0</v>
      </c>
      <c r="M27" s="3"/>
      <c r="N27" s="282"/>
      <c r="R27" s="268"/>
      <c r="T27" s="268"/>
      <c r="U27" s="268"/>
      <c r="V27" s="268"/>
      <c r="W27" s="268"/>
    </row>
    <row r="28" spans="1:254" ht="18.75" x14ac:dyDescent="0.3">
      <c r="A28" s="170"/>
      <c r="B28" s="284" t="s">
        <v>96</v>
      </c>
      <c r="D28" s="254"/>
      <c r="E28" s="254"/>
      <c r="F28" s="349"/>
      <c r="G28" s="3"/>
      <c r="H28" s="345"/>
      <c r="I28" s="3"/>
      <c r="J28" s="345"/>
      <c r="K28" s="5"/>
      <c r="L28" s="283">
        <f>F28-H28-J28</f>
        <v>0</v>
      </c>
      <c r="M28" s="3"/>
      <c r="N28" s="282"/>
      <c r="R28" s="268"/>
      <c r="T28" s="268"/>
      <c r="U28" s="268"/>
      <c r="V28" s="268"/>
      <c r="W28" s="268"/>
    </row>
    <row r="29" spans="1:254" ht="18.75" x14ac:dyDescent="0.3">
      <c r="A29" s="170"/>
      <c r="B29" s="284" t="s">
        <v>369</v>
      </c>
      <c r="C29" s="248"/>
      <c r="D29" s="254"/>
      <c r="E29" s="254"/>
      <c r="F29" s="350"/>
      <c r="G29" s="3"/>
      <c r="H29" s="345"/>
      <c r="I29" s="3"/>
      <c r="J29" s="345"/>
      <c r="K29" s="5"/>
      <c r="L29" s="283">
        <f>F29-H29-J29</f>
        <v>0</v>
      </c>
      <c r="M29" s="3"/>
      <c r="N29" s="282"/>
      <c r="R29" s="268"/>
      <c r="T29" s="268"/>
      <c r="U29" s="268"/>
      <c r="V29" s="268"/>
      <c r="W29" s="268"/>
    </row>
    <row r="30" spans="1:254" ht="15.75" x14ac:dyDescent="0.25">
      <c r="A30" s="170"/>
      <c r="B30" s="254"/>
      <c r="C30" s="254"/>
      <c r="D30" s="254"/>
      <c r="E30" s="254"/>
      <c r="F30" s="4"/>
      <c r="G30" s="3"/>
      <c r="H30" s="5"/>
      <c r="I30" s="3"/>
      <c r="J30" s="3"/>
      <c r="K30" s="5"/>
      <c r="L30" s="3"/>
      <c r="M30" s="3"/>
      <c r="N30" s="282"/>
      <c r="R30" s="268"/>
      <c r="T30" s="268"/>
      <c r="U30" s="268"/>
      <c r="V30" s="268"/>
      <c r="W30" s="268"/>
    </row>
    <row r="31" spans="1:254" ht="18.75" x14ac:dyDescent="0.3">
      <c r="A31" s="170"/>
      <c r="B31" s="177" t="s">
        <v>124</v>
      </c>
      <c r="C31" s="254"/>
      <c r="D31" s="254"/>
      <c r="E31" s="254"/>
      <c r="F31" s="7"/>
      <c r="G31" s="3"/>
      <c r="H31" s="5"/>
      <c r="I31" s="3"/>
      <c r="J31" s="5"/>
      <c r="K31" s="5"/>
      <c r="L31" s="3"/>
      <c r="M31" s="3"/>
      <c r="N31" s="282"/>
      <c r="R31" s="270"/>
      <c r="T31" s="270"/>
      <c r="U31" s="270"/>
      <c r="V31" s="270"/>
      <c r="W31" s="270"/>
    </row>
    <row r="32" spans="1:254" ht="18.75" x14ac:dyDescent="0.3">
      <c r="A32" s="170"/>
      <c r="B32" s="278" t="s">
        <v>370</v>
      </c>
      <c r="C32" s="254"/>
      <c r="D32" s="186"/>
      <c r="E32" s="254"/>
      <c r="F32" s="346"/>
      <c r="G32" s="3"/>
      <c r="H32" s="345"/>
      <c r="I32" s="3"/>
      <c r="J32" s="345"/>
      <c r="K32" s="5"/>
      <c r="L32" s="286">
        <f>F32-H32-J32</f>
        <v>0</v>
      </c>
      <c r="M32" s="3"/>
      <c r="N32" s="282"/>
      <c r="R32" s="268"/>
      <c r="S32" s="271"/>
      <c r="T32" s="268"/>
      <c r="U32" s="268"/>
      <c r="V32" s="268"/>
      <c r="W32" s="268"/>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c r="DE32" s="271"/>
      <c r="DF32" s="271"/>
      <c r="DG32" s="271"/>
      <c r="DH32" s="271"/>
      <c r="DI32" s="271"/>
      <c r="DJ32" s="271"/>
      <c r="DK32" s="271"/>
      <c r="DL32" s="271"/>
      <c r="DM32" s="271"/>
      <c r="DN32" s="271"/>
      <c r="DO32" s="271"/>
      <c r="DP32" s="271"/>
      <c r="DQ32" s="271"/>
      <c r="DR32" s="271"/>
      <c r="DS32" s="271"/>
      <c r="DT32" s="271"/>
      <c r="DU32" s="271"/>
      <c r="DV32" s="271"/>
      <c r="DW32" s="271"/>
      <c r="DX32" s="271"/>
      <c r="DY32" s="271"/>
      <c r="DZ32" s="271"/>
      <c r="EA32" s="271"/>
      <c r="EB32" s="271"/>
      <c r="EC32" s="271"/>
      <c r="ED32" s="271"/>
      <c r="EE32" s="271"/>
      <c r="EF32" s="271"/>
      <c r="EG32" s="271"/>
      <c r="EH32" s="271"/>
      <c r="EI32" s="271"/>
      <c r="EJ32" s="271"/>
      <c r="EK32" s="271"/>
      <c r="EL32" s="271"/>
      <c r="EM32" s="271"/>
      <c r="EN32" s="271"/>
      <c r="EO32" s="271"/>
      <c r="EP32" s="271"/>
      <c r="EQ32" s="271"/>
      <c r="ER32" s="271"/>
      <c r="ES32" s="271"/>
      <c r="ET32" s="271"/>
      <c r="EU32" s="271"/>
      <c r="EV32" s="271"/>
      <c r="EW32" s="271"/>
      <c r="EX32" s="271"/>
      <c r="EY32" s="271"/>
      <c r="EZ32" s="271"/>
      <c r="FA32" s="271"/>
      <c r="FB32" s="271"/>
      <c r="FC32" s="271"/>
      <c r="FD32" s="271"/>
      <c r="FE32" s="271"/>
      <c r="FF32" s="271"/>
      <c r="FG32" s="271"/>
      <c r="FH32" s="271"/>
      <c r="FI32" s="271"/>
      <c r="FJ32" s="271"/>
      <c r="FK32" s="271"/>
      <c r="FL32" s="271"/>
      <c r="FM32" s="271"/>
      <c r="FN32" s="271"/>
      <c r="FO32" s="271"/>
      <c r="FP32" s="271"/>
      <c r="FQ32" s="271"/>
      <c r="FR32" s="271"/>
      <c r="FS32" s="271"/>
      <c r="FT32" s="271"/>
      <c r="FU32" s="271"/>
      <c r="FV32" s="271"/>
      <c r="FW32" s="271"/>
      <c r="FX32" s="271"/>
      <c r="FY32" s="271"/>
      <c r="FZ32" s="271"/>
      <c r="GA32" s="271"/>
      <c r="GB32" s="271"/>
      <c r="GC32" s="271"/>
      <c r="GD32" s="271"/>
      <c r="GE32" s="271"/>
      <c r="GF32" s="271"/>
      <c r="GG32" s="271"/>
      <c r="GH32" s="271"/>
      <c r="GI32" s="271"/>
      <c r="GJ32" s="271"/>
      <c r="GK32" s="271"/>
      <c r="GL32" s="271"/>
      <c r="GM32" s="271"/>
      <c r="GN32" s="271"/>
      <c r="GO32" s="271"/>
      <c r="GP32" s="271"/>
      <c r="GQ32" s="271"/>
      <c r="GR32" s="271"/>
      <c r="GS32" s="271"/>
      <c r="GT32" s="271"/>
      <c r="GU32" s="271"/>
      <c r="GV32" s="271"/>
      <c r="GW32" s="271"/>
      <c r="GX32" s="271"/>
      <c r="GY32" s="271"/>
      <c r="GZ32" s="271"/>
      <c r="HA32" s="271"/>
      <c r="HB32" s="271"/>
      <c r="HC32" s="271"/>
      <c r="HD32" s="271"/>
      <c r="HE32" s="271"/>
      <c r="HF32" s="271"/>
      <c r="HG32" s="271"/>
      <c r="HH32" s="271"/>
      <c r="HI32" s="271"/>
      <c r="HJ32" s="271"/>
      <c r="HK32" s="271"/>
      <c r="HL32" s="271"/>
      <c r="HM32" s="271"/>
      <c r="HN32" s="271"/>
      <c r="HO32" s="271"/>
      <c r="HP32" s="271"/>
      <c r="HQ32" s="271"/>
      <c r="HR32" s="271"/>
      <c r="HS32" s="271"/>
      <c r="HT32" s="271"/>
      <c r="HU32" s="271"/>
      <c r="HV32" s="271"/>
      <c r="HW32" s="271"/>
      <c r="HX32" s="271"/>
      <c r="HY32" s="271"/>
      <c r="HZ32" s="271"/>
      <c r="IA32" s="271"/>
      <c r="IB32" s="271"/>
      <c r="IC32" s="271"/>
      <c r="ID32" s="271"/>
      <c r="IE32" s="271"/>
      <c r="IF32" s="271"/>
      <c r="IG32" s="271"/>
      <c r="IH32" s="271"/>
      <c r="II32" s="271"/>
      <c r="IJ32" s="271"/>
      <c r="IK32" s="271"/>
      <c r="IL32" s="271"/>
      <c r="IM32" s="271"/>
      <c r="IN32" s="271"/>
      <c r="IO32" s="271"/>
      <c r="IP32" s="271"/>
      <c r="IQ32" s="271"/>
      <c r="IR32" s="271"/>
      <c r="IS32" s="271"/>
      <c r="IT32" s="271"/>
    </row>
    <row r="33" spans="1:254" ht="18.75" x14ac:dyDescent="0.3">
      <c r="A33" s="170"/>
      <c r="B33" s="278" t="s">
        <v>371</v>
      </c>
      <c r="C33" s="254"/>
      <c r="D33" s="186"/>
      <c r="E33" s="254"/>
      <c r="F33" s="346"/>
      <c r="G33" s="3"/>
      <c r="H33" s="345"/>
      <c r="I33" s="3"/>
      <c r="J33" s="345"/>
      <c r="K33" s="5"/>
      <c r="L33" s="286">
        <f>F33-H33-J33</f>
        <v>0</v>
      </c>
      <c r="M33" s="3"/>
      <c r="N33" s="282"/>
      <c r="R33" s="268"/>
      <c r="S33" s="271"/>
      <c r="T33" s="268"/>
      <c r="U33" s="268"/>
      <c r="V33" s="268"/>
      <c r="W33" s="268"/>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c r="DG33" s="271"/>
      <c r="DH33" s="271"/>
      <c r="DI33" s="271"/>
      <c r="DJ33" s="271"/>
      <c r="DK33" s="271"/>
      <c r="DL33" s="271"/>
      <c r="DM33" s="271"/>
      <c r="DN33" s="271"/>
      <c r="DO33" s="271"/>
      <c r="DP33" s="271"/>
      <c r="DQ33" s="271"/>
      <c r="DR33" s="271"/>
      <c r="DS33" s="271"/>
      <c r="DT33" s="271"/>
      <c r="DU33" s="271"/>
      <c r="DV33" s="271"/>
      <c r="DW33" s="271"/>
      <c r="DX33" s="271"/>
      <c r="DY33" s="271"/>
      <c r="DZ33" s="271"/>
      <c r="EA33" s="271"/>
      <c r="EB33" s="271"/>
      <c r="EC33" s="271"/>
      <c r="ED33" s="271"/>
      <c r="EE33" s="271"/>
      <c r="EF33" s="271"/>
      <c r="EG33" s="271"/>
      <c r="EH33" s="271"/>
      <c r="EI33" s="271"/>
      <c r="EJ33" s="271"/>
      <c r="EK33" s="271"/>
      <c r="EL33" s="271"/>
      <c r="EM33" s="271"/>
      <c r="EN33" s="271"/>
      <c r="EO33" s="271"/>
      <c r="EP33" s="271"/>
      <c r="EQ33" s="271"/>
      <c r="ER33" s="271"/>
      <c r="ES33" s="271"/>
      <c r="ET33" s="271"/>
      <c r="EU33" s="271"/>
      <c r="EV33" s="271"/>
      <c r="EW33" s="271"/>
      <c r="EX33" s="271"/>
      <c r="EY33" s="271"/>
      <c r="EZ33" s="271"/>
      <c r="FA33" s="271"/>
      <c r="FB33" s="271"/>
      <c r="FC33" s="271"/>
      <c r="FD33" s="271"/>
      <c r="FE33" s="271"/>
      <c r="FF33" s="271"/>
      <c r="FG33" s="271"/>
      <c r="FH33" s="271"/>
      <c r="FI33" s="271"/>
      <c r="FJ33" s="271"/>
      <c r="FK33" s="271"/>
      <c r="FL33" s="271"/>
      <c r="FM33" s="271"/>
      <c r="FN33" s="271"/>
      <c r="FO33" s="271"/>
      <c r="FP33" s="271"/>
      <c r="FQ33" s="271"/>
      <c r="FR33" s="271"/>
      <c r="FS33" s="271"/>
      <c r="FT33" s="271"/>
      <c r="FU33" s="271"/>
      <c r="FV33" s="271"/>
      <c r="FW33" s="271"/>
      <c r="FX33" s="271"/>
      <c r="FY33" s="271"/>
      <c r="FZ33" s="271"/>
      <c r="GA33" s="271"/>
      <c r="GB33" s="271"/>
      <c r="GC33" s="271"/>
      <c r="GD33" s="271"/>
      <c r="GE33" s="271"/>
      <c r="GF33" s="271"/>
      <c r="GG33" s="271"/>
      <c r="GH33" s="271"/>
      <c r="GI33" s="271"/>
      <c r="GJ33" s="271"/>
      <c r="GK33" s="271"/>
      <c r="GL33" s="271"/>
      <c r="GM33" s="271"/>
      <c r="GN33" s="271"/>
      <c r="GO33" s="271"/>
      <c r="GP33" s="271"/>
      <c r="GQ33" s="271"/>
      <c r="GR33" s="271"/>
      <c r="GS33" s="271"/>
      <c r="GT33" s="271"/>
      <c r="GU33" s="271"/>
      <c r="GV33" s="271"/>
      <c r="GW33" s="271"/>
      <c r="GX33" s="271"/>
      <c r="GY33" s="271"/>
      <c r="GZ33" s="271"/>
      <c r="HA33" s="271"/>
      <c r="HB33" s="271"/>
      <c r="HC33" s="271"/>
      <c r="HD33" s="271"/>
      <c r="HE33" s="271"/>
      <c r="HF33" s="271"/>
      <c r="HG33" s="271"/>
      <c r="HH33" s="271"/>
      <c r="HI33" s="271"/>
      <c r="HJ33" s="271"/>
      <c r="HK33" s="271"/>
      <c r="HL33" s="271"/>
      <c r="HM33" s="271"/>
      <c r="HN33" s="271"/>
      <c r="HO33" s="271"/>
      <c r="HP33" s="271"/>
      <c r="HQ33" s="271"/>
      <c r="HR33" s="271"/>
      <c r="HS33" s="271"/>
      <c r="HT33" s="271"/>
      <c r="HU33" s="271"/>
      <c r="HV33" s="271"/>
      <c r="HW33" s="271"/>
      <c r="HX33" s="271"/>
      <c r="HY33" s="271"/>
      <c r="HZ33" s="271"/>
      <c r="IA33" s="271"/>
      <c r="IB33" s="271"/>
      <c r="IC33" s="271"/>
      <c r="ID33" s="271"/>
      <c r="IE33" s="271"/>
      <c r="IF33" s="271"/>
      <c r="IG33" s="271"/>
      <c r="IH33" s="271"/>
      <c r="II33" s="271"/>
      <c r="IJ33" s="271"/>
      <c r="IK33" s="271"/>
      <c r="IL33" s="271"/>
      <c r="IM33" s="271"/>
      <c r="IN33" s="271"/>
      <c r="IO33" s="271"/>
      <c r="IP33" s="271"/>
      <c r="IQ33" s="271"/>
      <c r="IR33" s="271"/>
      <c r="IS33" s="271"/>
      <c r="IT33" s="271"/>
    </row>
    <row r="34" spans="1:254" ht="18.75" x14ac:dyDescent="0.3">
      <c r="A34" s="170"/>
      <c r="B34" s="278" t="s">
        <v>208</v>
      </c>
      <c r="C34" s="254"/>
      <c r="D34" s="254"/>
      <c r="E34" s="254"/>
      <c r="F34" s="346"/>
      <c r="G34" s="3"/>
      <c r="H34" s="345"/>
      <c r="I34" s="3"/>
      <c r="J34" s="345"/>
      <c r="K34" s="5"/>
      <c r="L34" s="286">
        <f>F34-H34-J34</f>
        <v>0</v>
      </c>
      <c r="M34" s="3"/>
      <c r="N34" s="282"/>
      <c r="R34" s="268"/>
      <c r="T34" s="268"/>
      <c r="U34" s="268"/>
      <c r="V34" s="268"/>
      <c r="W34" s="268"/>
    </row>
    <row r="35" spans="1:254" ht="18.75" x14ac:dyDescent="0.3">
      <c r="A35" s="170"/>
      <c r="B35" s="177"/>
      <c r="C35" s="254"/>
      <c r="D35" s="254"/>
      <c r="E35" s="254"/>
      <c r="F35" s="288"/>
      <c r="G35" s="289"/>
      <c r="H35" s="289"/>
      <c r="I35" s="289"/>
      <c r="J35" s="289"/>
      <c r="K35" s="289"/>
      <c r="L35" s="290"/>
      <c r="M35" s="3"/>
      <c r="N35" s="282"/>
      <c r="R35" s="268"/>
      <c r="T35" s="268"/>
      <c r="U35" s="268"/>
      <c r="V35" s="268"/>
      <c r="W35" s="268"/>
    </row>
    <row r="36" spans="1:254" ht="18.75" x14ac:dyDescent="0.3">
      <c r="A36" s="170"/>
      <c r="B36" s="177" t="s">
        <v>126</v>
      </c>
      <c r="C36" s="254"/>
      <c r="D36" s="254"/>
      <c r="E36" s="254"/>
      <c r="F36" s="7"/>
      <c r="G36" s="289"/>
      <c r="H36" s="5"/>
      <c r="I36" s="289"/>
      <c r="J36" s="5"/>
      <c r="K36" s="289"/>
      <c r="L36" s="290"/>
      <c r="M36" s="289"/>
      <c r="N36" s="289"/>
      <c r="R36" s="268"/>
      <c r="T36" s="268"/>
      <c r="U36" s="268"/>
      <c r="V36" s="268"/>
      <c r="W36" s="268"/>
    </row>
    <row r="37" spans="1:254" ht="18.75" x14ac:dyDescent="0.3">
      <c r="A37" s="170"/>
      <c r="B37" s="278" t="s">
        <v>372</v>
      </c>
      <c r="C37" s="291"/>
      <c r="D37" s="292" t="str">
        <f>IF(SUM(F18:F34)&lt;&gt;0,F37/SUM(F18:F34),"")</f>
        <v/>
      </c>
      <c r="E37" s="254"/>
      <c r="F37" s="346"/>
      <c r="G37" s="3"/>
      <c r="H37" s="345"/>
      <c r="I37" s="3"/>
      <c r="J37" s="345"/>
      <c r="K37" s="5"/>
      <c r="L37" s="286">
        <f>F37-H37-J37</f>
        <v>0</v>
      </c>
      <c r="M37" s="3"/>
      <c r="N37" s="293"/>
      <c r="R37" s="268"/>
      <c r="T37" s="268"/>
      <c r="U37" s="268"/>
      <c r="V37" s="268"/>
      <c r="W37" s="268"/>
    </row>
    <row r="38" spans="1:254" ht="18.75" x14ac:dyDescent="0.3">
      <c r="A38" s="170"/>
      <c r="B38" s="278" t="s">
        <v>373</v>
      </c>
      <c r="C38" s="291"/>
      <c r="D38" s="292" t="str">
        <f>IF(SUM(F41:F64)&lt;&gt;0,F38/SUM(F41:F64),"")</f>
        <v/>
      </c>
      <c r="E38" s="254"/>
      <c r="F38" s="346"/>
      <c r="G38" s="3"/>
      <c r="H38" s="345"/>
      <c r="I38" s="3"/>
      <c r="J38" s="345"/>
      <c r="K38" s="5"/>
      <c r="L38" s="286">
        <f>F38-H38-J38</f>
        <v>0</v>
      </c>
      <c r="M38" s="3"/>
      <c r="N38" s="282"/>
      <c r="R38" s="268"/>
      <c r="T38" s="268"/>
      <c r="U38" s="268"/>
      <c r="V38" s="268"/>
      <c r="W38" s="268"/>
    </row>
    <row r="39" spans="1:254" ht="15.75" x14ac:dyDescent="0.25">
      <c r="A39" s="170"/>
      <c r="B39" s="254"/>
      <c r="C39" s="254"/>
      <c r="D39" s="254"/>
      <c r="E39" s="254"/>
      <c r="F39" s="7"/>
      <c r="G39" s="3"/>
      <c r="H39" s="5"/>
      <c r="I39" s="3"/>
      <c r="J39" s="5"/>
      <c r="K39" s="5"/>
      <c r="L39" s="3"/>
      <c r="M39" s="3"/>
      <c r="N39" s="282"/>
      <c r="R39" s="268"/>
      <c r="T39" s="268"/>
      <c r="U39" s="268"/>
      <c r="V39" s="268"/>
      <c r="W39" s="268"/>
    </row>
    <row r="40" spans="1:254" ht="18.75" x14ac:dyDescent="0.3">
      <c r="A40" s="170"/>
      <c r="B40" s="177" t="s">
        <v>129</v>
      </c>
      <c r="C40" s="254"/>
      <c r="D40" s="254"/>
      <c r="E40" s="254"/>
      <c r="F40" s="7"/>
      <c r="G40" s="3"/>
      <c r="H40" s="5"/>
      <c r="I40" s="3"/>
      <c r="J40" s="5"/>
      <c r="K40" s="5"/>
      <c r="L40" s="3"/>
      <c r="M40" s="3"/>
      <c r="N40" s="282"/>
      <c r="R40" s="268"/>
      <c r="T40" s="268"/>
      <c r="U40" s="268"/>
      <c r="V40" s="268"/>
      <c r="W40" s="268"/>
    </row>
    <row r="41" spans="1:254" ht="18.75" x14ac:dyDescent="0.3">
      <c r="A41" s="170"/>
      <c r="B41" s="278" t="s">
        <v>374</v>
      </c>
      <c r="C41" s="254"/>
      <c r="D41" s="254"/>
      <c r="E41" s="254"/>
      <c r="F41" s="346"/>
      <c r="G41" s="3"/>
      <c r="H41" s="345"/>
      <c r="I41" s="3"/>
      <c r="J41" s="345"/>
      <c r="K41" s="5"/>
      <c r="L41" s="280">
        <f>F41-H41-J41-N41</f>
        <v>0</v>
      </c>
      <c r="M41" s="3"/>
      <c r="N41" s="345"/>
      <c r="R41" s="268"/>
      <c r="T41" s="268"/>
      <c r="U41" s="268"/>
      <c r="V41" s="268"/>
      <c r="W41" s="268"/>
    </row>
    <row r="42" spans="1:254" ht="18.75" x14ac:dyDescent="0.3">
      <c r="A42" s="170"/>
      <c r="B42" s="278" t="s">
        <v>375</v>
      </c>
      <c r="C42" s="254"/>
      <c r="D42" s="254"/>
      <c r="E42" s="254"/>
      <c r="F42" s="346"/>
      <c r="G42" s="3"/>
      <c r="H42" s="345"/>
      <c r="I42" s="3"/>
      <c r="J42" s="345"/>
      <c r="K42" s="5"/>
      <c r="L42" s="283">
        <f t="shared" ref="L42:L50" si="1">F42-H42-J42</f>
        <v>0</v>
      </c>
      <c r="M42" s="3"/>
      <c r="N42" s="282"/>
      <c r="R42" s="268"/>
      <c r="T42" s="268"/>
      <c r="U42" s="268"/>
      <c r="V42" s="268"/>
      <c r="W42" s="268"/>
    </row>
    <row r="43" spans="1:254" ht="18.75" x14ac:dyDescent="0.3">
      <c r="A43" s="170"/>
      <c r="B43" s="278" t="s">
        <v>376</v>
      </c>
      <c r="C43" s="254"/>
      <c r="D43" s="254"/>
      <c r="E43" s="254"/>
      <c r="F43" s="346"/>
      <c r="G43" s="3"/>
      <c r="H43" s="345"/>
      <c r="I43" s="3"/>
      <c r="J43" s="345"/>
      <c r="K43" s="5"/>
      <c r="L43" s="283">
        <f t="shared" si="1"/>
        <v>0</v>
      </c>
      <c r="M43" s="3"/>
      <c r="N43" s="282"/>
      <c r="R43" s="268"/>
      <c r="T43" s="268"/>
      <c r="U43" s="268"/>
      <c r="V43" s="268"/>
      <c r="W43" s="268"/>
    </row>
    <row r="44" spans="1:254" ht="18.75" x14ac:dyDescent="0.3">
      <c r="A44" s="170"/>
      <c r="B44" s="284" t="s">
        <v>377</v>
      </c>
      <c r="C44" s="294"/>
      <c r="D44" s="254"/>
      <c r="E44" s="254"/>
      <c r="F44" s="346"/>
      <c r="G44" s="3"/>
      <c r="H44" s="345"/>
      <c r="I44" s="3"/>
      <c r="J44" s="345"/>
      <c r="K44" s="5"/>
      <c r="L44" s="283">
        <f t="shared" si="1"/>
        <v>0</v>
      </c>
      <c r="M44" s="3"/>
      <c r="N44" s="282"/>
      <c r="R44" s="268"/>
      <c r="T44" s="268"/>
      <c r="U44" s="268"/>
      <c r="V44" s="268"/>
      <c r="W44" s="268"/>
    </row>
    <row r="45" spans="1:254" ht="18.75" x14ac:dyDescent="0.3">
      <c r="A45" s="170"/>
      <c r="B45" s="278" t="s">
        <v>378</v>
      </c>
      <c r="C45" s="254"/>
      <c r="D45" s="254"/>
      <c r="E45" s="254"/>
      <c r="F45" s="346"/>
      <c r="G45" s="3"/>
      <c r="H45" s="345"/>
      <c r="I45" s="3"/>
      <c r="J45" s="345"/>
      <c r="K45" s="5"/>
      <c r="L45" s="283">
        <f t="shared" si="1"/>
        <v>0</v>
      </c>
      <c r="M45" s="3"/>
      <c r="N45" s="282"/>
      <c r="R45" s="268"/>
      <c r="T45" s="268"/>
      <c r="U45" s="268"/>
      <c r="V45" s="268"/>
      <c r="W45" s="268"/>
    </row>
    <row r="46" spans="1:254" ht="18.75" x14ac:dyDescent="0.3">
      <c r="A46" s="170"/>
      <c r="B46" s="278" t="s">
        <v>379</v>
      </c>
      <c r="C46" s="254"/>
      <c r="D46" s="254"/>
      <c r="E46" s="254"/>
      <c r="F46" s="346"/>
      <c r="G46" s="3"/>
      <c r="H46" s="345"/>
      <c r="I46" s="3"/>
      <c r="J46" s="345"/>
      <c r="K46" s="5"/>
      <c r="L46" s="283">
        <f t="shared" si="1"/>
        <v>0</v>
      </c>
      <c r="M46" s="3"/>
      <c r="N46" s="282"/>
      <c r="R46" s="268"/>
      <c r="T46" s="268"/>
      <c r="U46" s="268"/>
      <c r="V46" s="268"/>
      <c r="W46" s="268"/>
    </row>
    <row r="47" spans="1:254" ht="18.75" x14ac:dyDescent="0.3">
      <c r="A47" s="170"/>
      <c r="B47" s="278" t="s">
        <v>380</v>
      </c>
      <c r="C47" s="254"/>
      <c r="D47" s="254"/>
      <c r="E47" s="254"/>
      <c r="F47" s="346"/>
      <c r="G47" s="3"/>
      <c r="H47" s="345"/>
      <c r="I47" s="3"/>
      <c r="J47" s="345"/>
      <c r="K47" s="5"/>
      <c r="L47" s="283">
        <f t="shared" si="1"/>
        <v>0</v>
      </c>
      <c r="M47" s="3"/>
      <c r="N47" s="282"/>
      <c r="R47" s="268"/>
      <c r="T47" s="268"/>
      <c r="U47" s="268"/>
      <c r="V47" s="268"/>
      <c r="W47" s="268"/>
    </row>
    <row r="48" spans="1:254" ht="18.75" x14ac:dyDescent="0.3">
      <c r="A48" s="170"/>
      <c r="B48" s="278" t="s">
        <v>381</v>
      </c>
      <c r="C48" s="254"/>
      <c r="D48" s="254"/>
      <c r="E48" s="254"/>
      <c r="F48" s="346"/>
      <c r="G48" s="3"/>
      <c r="H48" s="345"/>
      <c r="I48" s="3"/>
      <c r="J48" s="345"/>
      <c r="K48" s="5"/>
      <c r="L48" s="283">
        <f t="shared" si="1"/>
        <v>0</v>
      </c>
      <c r="M48" s="3"/>
      <c r="N48" s="282"/>
      <c r="R48" s="268"/>
      <c r="T48" s="268"/>
      <c r="U48" s="268"/>
      <c r="V48" s="268"/>
      <c r="W48" s="268"/>
    </row>
    <row r="49" spans="1:23" ht="18.75" x14ac:dyDescent="0.3">
      <c r="A49" s="170"/>
      <c r="B49" s="278" t="s">
        <v>382</v>
      </c>
      <c r="C49" s="254"/>
      <c r="D49" s="254"/>
      <c r="E49" s="254"/>
      <c r="F49" s="346"/>
      <c r="G49" s="3"/>
      <c r="H49" s="345"/>
      <c r="I49" s="3"/>
      <c r="J49" s="345"/>
      <c r="K49" s="5"/>
      <c r="L49" s="283">
        <f t="shared" si="1"/>
        <v>0</v>
      </c>
      <c r="M49" s="3"/>
      <c r="N49" s="282"/>
      <c r="R49" s="268"/>
      <c r="T49" s="268"/>
      <c r="U49" s="268"/>
      <c r="V49" s="268"/>
      <c r="W49" s="268"/>
    </row>
    <row r="50" spans="1:23" ht="18.75" x14ac:dyDescent="0.3">
      <c r="A50" s="170"/>
      <c r="B50" s="278" t="s">
        <v>383</v>
      </c>
      <c r="C50" s="254"/>
      <c r="D50" s="254"/>
      <c r="E50" s="254"/>
      <c r="F50" s="346"/>
      <c r="G50" s="3"/>
      <c r="H50" s="345"/>
      <c r="I50" s="3"/>
      <c r="J50" s="345"/>
      <c r="K50" s="5"/>
      <c r="L50" s="283">
        <f t="shared" si="1"/>
        <v>0</v>
      </c>
      <c r="M50" s="3"/>
      <c r="N50" s="345"/>
      <c r="R50" s="268"/>
      <c r="T50" s="268"/>
      <c r="U50" s="268"/>
      <c r="V50" s="268"/>
      <c r="W50" s="268"/>
    </row>
    <row r="51" spans="1:23" ht="18.75" x14ac:dyDescent="0.3">
      <c r="A51" s="170"/>
      <c r="B51" s="278" t="s">
        <v>384</v>
      </c>
      <c r="C51" s="254"/>
      <c r="D51" s="254"/>
      <c r="E51" s="254"/>
      <c r="F51" s="346"/>
      <c r="G51" s="3"/>
      <c r="H51" s="345"/>
      <c r="I51" s="3"/>
      <c r="J51" s="345"/>
      <c r="K51" s="5"/>
      <c r="L51" s="283">
        <f>F51-H51-J51</f>
        <v>0</v>
      </c>
      <c r="M51" s="3"/>
      <c r="N51" s="295"/>
      <c r="R51" s="268"/>
      <c r="T51" s="268"/>
      <c r="U51" s="268"/>
      <c r="V51" s="268"/>
      <c r="W51" s="268"/>
    </row>
    <row r="52" spans="1:23" ht="18.75" x14ac:dyDescent="0.3">
      <c r="A52" s="170"/>
      <c r="B52" s="278" t="s">
        <v>369</v>
      </c>
      <c r="C52" s="251"/>
      <c r="D52" s="254"/>
      <c r="E52" s="254"/>
      <c r="F52" s="346"/>
      <c r="G52" s="3"/>
      <c r="H52" s="345"/>
      <c r="I52" s="3"/>
      <c r="J52" s="345"/>
      <c r="K52" s="5"/>
      <c r="L52" s="283">
        <f>F52-H52-J52</f>
        <v>0</v>
      </c>
      <c r="M52" s="3"/>
      <c r="N52" s="345"/>
      <c r="R52" s="268"/>
      <c r="T52" s="268"/>
      <c r="U52" s="268"/>
      <c r="V52" s="268"/>
      <c r="W52" s="268"/>
    </row>
    <row r="53" spans="1:23" ht="15.75" x14ac:dyDescent="0.25">
      <c r="A53" s="170"/>
      <c r="B53" s="254"/>
      <c r="C53" s="254"/>
      <c r="D53" s="254"/>
      <c r="E53" s="254"/>
      <c r="F53" s="5"/>
      <c r="G53" s="3"/>
      <c r="H53" s="5"/>
      <c r="I53" s="3"/>
      <c r="J53" s="5"/>
      <c r="K53" s="5"/>
      <c r="L53" s="3"/>
      <c r="M53" s="3"/>
      <c r="N53" s="295"/>
      <c r="R53" s="268"/>
      <c r="T53" s="268"/>
      <c r="U53" s="268"/>
      <c r="V53" s="268"/>
      <c r="W53" s="268"/>
    </row>
    <row r="54" spans="1:23" ht="18.75" x14ac:dyDescent="0.3">
      <c r="A54" s="170"/>
      <c r="B54" s="177" t="s">
        <v>138</v>
      </c>
      <c r="C54" s="254"/>
      <c r="D54" s="254"/>
      <c r="E54" s="254"/>
      <c r="F54" s="5"/>
      <c r="G54" s="3"/>
      <c r="H54" s="5"/>
      <c r="I54" s="3"/>
      <c r="J54" s="5"/>
      <c r="K54" s="5"/>
      <c r="L54" s="3"/>
      <c r="M54" s="3"/>
      <c r="N54" s="295"/>
      <c r="R54" s="268"/>
      <c r="T54" s="268"/>
      <c r="U54" s="268"/>
      <c r="V54" s="268"/>
      <c r="W54" s="268"/>
    </row>
    <row r="55" spans="1:23" ht="18.75" x14ac:dyDescent="0.3">
      <c r="A55" s="170"/>
      <c r="B55" s="278" t="s">
        <v>385</v>
      </c>
      <c r="C55" s="254"/>
      <c r="D55" s="254"/>
      <c r="E55" s="254"/>
      <c r="F55" s="351"/>
      <c r="G55" s="3"/>
      <c r="H55" s="345"/>
      <c r="I55" s="3"/>
      <c r="J55" s="345"/>
      <c r="K55" s="5"/>
      <c r="L55" s="283">
        <f t="shared" ref="L55:L64" si="2">F55-H55-J55</f>
        <v>0</v>
      </c>
      <c r="M55" s="3"/>
      <c r="N55" s="345"/>
      <c r="R55" s="268"/>
      <c r="T55" s="268"/>
      <c r="U55" s="268"/>
      <c r="V55" s="268"/>
      <c r="W55" s="268"/>
    </row>
    <row r="56" spans="1:23" ht="18.75" x14ac:dyDescent="0.3">
      <c r="A56" s="170"/>
      <c r="B56" s="278" t="s">
        <v>386</v>
      </c>
      <c r="C56" s="254"/>
      <c r="D56" s="254"/>
      <c r="E56" s="254"/>
      <c r="F56" s="351"/>
      <c r="G56" s="3"/>
      <c r="H56" s="345"/>
      <c r="I56" s="3"/>
      <c r="J56" s="345"/>
      <c r="K56" s="5"/>
      <c r="L56" s="283">
        <f t="shared" si="2"/>
        <v>0</v>
      </c>
      <c r="M56" s="3"/>
      <c r="N56" s="345"/>
      <c r="R56" s="268"/>
      <c r="T56" s="268"/>
      <c r="U56" s="268"/>
      <c r="V56" s="268"/>
      <c r="W56" s="268"/>
    </row>
    <row r="57" spans="1:23" ht="18.75" x14ac:dyDescent="0.3">
      <c r="A57" s="170"/>
      <c r="B57" s="278" t="s">
        <v>387</v>
      </c>
      <c r="C57" s="294"/>
      <c r="D57" s="254"/>
      <c r="E57" s="254"/>
      <c r="F57" s="351"/>
      <c r="G57" s="3"/>
      <c r="H57" s="345"/>
      <c r="I57" s="3"/>
      <c r="J57" s="345"/>
      <c r="K57" s="5"/>
      <c r="L57" s="283">
        <f t="shared" si="2"/>
        <v>0</v>
      </c>
      <c r="M57" s="3"/>
      <c r="N57" s="345"/>
      <c r="R57" s="268"/>
      <c r="T57" s="268"/>
      <c r="U57" s="268"/>
      <c r="V57" s="268"/>
      <c r="W57" s="268"/>
    </row>
    <row r="58" spans="1:23" ht="18.75" x14ac:dyDescent="0.3">
      <c r="A58" s="170"/>
      <c r="B58" s="278" t="s">
        <v>388</v>
      </c>
      <c r="C58" s="254"/>
      <c r="D58" s="254"/>
      <c r="E58" s="254"/>
      <c r="F58" s="351"/>
      <c r="G58" s="3"/>
      <c r="H58" s="345"/>
      <c r="I58" s="3"/>
      <c r="J58" s="345"/>
      <c r="K58" s="5"/>
      <c r="L58" s="283">
        <f t="shared" si="2"/>
        <v>0</v>
      </c>
      <c r="M58" s="3"/>
      <c r="N58" s="345"/>
      <c r="R58" s="268"/>
      <c r="T58" s="268"/>
      <c r="U58" s="268"/>
      <c r="V58" s="268"/>
      <c r="W58" s="268"/>
    </row>
    <row r="59" spans="1:23" ht="18.75" x14ac:dyDescent="0.3">
      <c r="A59" s="170"/>
      <c r="B59" s="278" t="s">
        <v>389</v>
      </c>
      <c r="C59" s="254"/>
      <c r="D59" s="254"/>
      <c r="E59" s="254"/>
      <c r="F59" s="351"/>
      <c r="G59" s="3"/>
      <c r="H59" s="345"/>
      <c r="I59" s="3"/>
      <c r="J59" s="345"/>
      <c r="K59" s="5"/>
      <c r="L59" s="283">
        <f t="shared" si="2"/>
        <v>0</v>
      </c>
      <c r="M59" s="3"/>
      <c r="N59" s="345"/>
      <c r="R59" s="268"/>
      <c r="T59" s="268"/>
      <c r="U59" s="268"/>
      <c r="V59" s="268"/>
      <c r="W59" s="268"/>
    </row>
    <row r="60" spans="1:23" ht="18.75" x14ac:dyDescent="0.3">
      <c r="A60" s="170"/>
      <c r="B60" s="278" t="s">
        <v>390</v>
      </c>
      <c r="C60" s="254"/>
      <c r="D60" s="254"/>
      <c r="E60" s="254"/>
      <c r="F60" s="351"/>
      <c r="G60" s="3"/>
      <c r="H60" s="345"/>
      <c r="I60" s="3"/>
      <c r="J60" s="345"/>
      <c r="K60" s="5"/>
      <c r="L60" s="283">
        <f t="shared" si="2"/>
        <v>0</v>
      </c>
      <c r="M60" s="3"/>
      <c r="N60" s="295"/>
      <c r="R60" s="268"/>
      <c r="T60" s="268"/>
      <c r="U60" s="268"/>
      <c r="V60" s="268"/>
      <c r="W60" s="268"/>
    </row>
    <row r="61" spans="1:23" ht="18.75" x14ac:dyDescent="0.3">
      <c r="A61" s="170"/>
      <c r="B61" s="278" t="s">
        <v>391</v>
      </c>
      <c r="C61" s="254"/>
      <c r="D61" s="254"/>
      <c r="E61" s="254"/>
      <c r="F61" s="351"/>
      <c r="G61" s="3"/>
      <c r="H61" s="345"/>
      <c r="I61" s="3"/>
      <c r="J61" s="345"/>
      <c r="K61" s="5"/>
      <c r="L61" s="283">
        <f t="shared" si="2"/>
        <v>0</v>
      </c>
      <c r="M61" s="3"/>
      <c r="N61" s="295"/>
      <c r="R61" s="268"/>
      <c r="T61" s="268"/>
      <c r="U61" s="268"/>
      <c r="V61" s="268"/>
      <c r="W61" s="268"/>
    </row>
    <row r="62" spans="1:23" ht="18.75" x14ac:dyDescent="0.3">
      <c r="A62" s="170"/>
      <c r="B62" s="278" t="s">
        <v>392</v>
      </c>
      <c r="C62" s="254"/>
      <c r="D62" s="254"/>
      <c r="E62" s="254"/>
      <c r="F62" s="351"/>
      <c r="G62" s="3"/>
      <c r="H62" s="130">
        <f>F62</f>
        <v>0</v>
      </c>
      <c r="I62" s="3"/>
      <c r="J62" s="345"/>
      <c r="K62" s="5"/>
      <c r="L62" s="283">
        <f t="shared" si="2"/>
        <v>0</v>
      </c>
      <c r="M62" s="3"/>
      <c r="N62" s="345"/>
      <c r="R62" s="268"/>
      <c r="T62" s="268"/>
      <c r="U62" s="268"/>
      <c r="V62" s="268"/>
      <c r="W62" s="268"/>
    </row>
    <row r="63" spans="1:23" ht="18.75" x14ac:dyDescent="0.3">
      <c r="A63" s="170"/>
      <c r="B63" s="278" t="s">
        <v>393</v>
      </c>
      <c r="C63" s="254"/>
      <c r="D63" s="254"/>
      <c r="E63" s="254"/>
      <c r="F63" s="351"/>
      <c r="G63" s="3"/>
      <c r="H63" s="130">
        <f>+F63</f>
        <v>0</v>
      </c>
      <c r="I63" s="3"/>
      <c r="J63" s="345"/>
      <c r="K63" s="5"/>
      <c r="L63" s="283">
        <f t="shared" si="2"/>
        <v>0</v>
      </c>
      <c r="M63" s="3"/>
      <c r="N63" s="345"/>
      <c r="R63" s="268"/>
      <c r="T63" s="268"/>
      <c r="U63" s="268"/>
      <c r="V63" s="268"/>
      <c r="W63" s="268"/>
    </row>
    <row r="64" spans="1:23" ht="18.75" x14ac:dyDescent="0.3">
      <c r="A64" s="170"/>
      <c r="B64" s="278" t="s">
        <v>394</v>
      </c>
      <c r="C64" s="285"/>
      <c r="D64" s="254"/>
      <c r="E64" s="254"/>
      <c r="F64" s="352"/>
      <c r="G64" s="3"/>
      <c r="H64" s="345"/>
      <c r="I64" s="3"/>
      <c r="J64" s="345"/>
      <c r="K64" s="5"/>
      <c r="L64" s="283">
        <f t="shared" si="2"/>
        <v>0</v>
      </c>
      <c r="M64" s="3"/>
      <c r="N64" s="282"/>
      <c r="R64" s="268"/>
      <c r="T64" s="268"/>
      <c r="U64" s="268"/>
      <c r="V64" s="268"/>
      <c r="W64" s="268"/>
    </row>
    <row r="65" spans="1:252" x14ac:dyDescent="0.2">
      <c r="A65" s="170"/>
    </row>
    <row r="66" spans="1:252" ht="21" thickBot="1" x14ac:dyDescent="0.35">
      <c r="A66" s="170"/>
      <c r="B66" s="258" t="s">
        <v>146</v>
      </c>
      <c r="C66" s="297"/>
      <c r="D66" s="297"/>
      <c r="E66" s="254"/>
      <c r="F66" s="8">
        <f>SUM(F13:F64)</f>
        <v>0</v>
      </c>
      <c r="G66" s="3"/>
      <c r="H66" s="8">
        <f>SUM(H13:H64)</f>
        <v>0</v>
      </c>
      <c r="I66" s="9"/>
      <c r="J66" s="8">
        <f>SUM(J13:J64)</f>
        <v>0</v>
      </c>
      <c r="K66" s="9"/>
      <c r="L66" s="8">
        <f>SUM(L13:L64)</f>
        <v>0</v>
      </c>
      <c r="M66" s="3"/>
      <c r="N66" s="8">
        <f>SUM(N13:N64)</f>
        <v>0</v>
      </c>
      <c r="R66" s="268"/>
      <c r="T66" s="268"/>
      <c r="U66" s="268"/>
      <c r="V66" s="268"/>
      <c r="W66" s="268"/>
    </row>
    <row r="67" spans="1:252" ht="16.5" thickTop="1" x14ac:dyDescent="0.25">
      <c r="A67" s="170"/>
      <c r="B67" s="254"/>
      <c r="C67" s="254"/>
      <c r="D67" s="254"/>
      <c r="E67" s="254"/>
      <c r="F67" s="5"/>
      <c r="G67" s="3"/>
      <c r="H67" s="3"/>
      <c r="I67" s="3"/>
      <c r="J67" s="3"/>
      <c r="K67" s="5"/>
      <c r="L67" s="3"/>
      <c r="M67" s="3"/>
      <c r="N67" s="3"/>
      <c r="R67" s="268"/>
      <c r="T67" s="268"/>
      <c r="U67" s="268"/>
      <c r="V67" s="268"/>
      <c r="W67" s="268"/>
    </row>
    <row r="68" spans="1:252" ht="18.75" x14ac:dyDescent="0.3">
      <c r="A68" s="170"/>
      <c r="B68" s="298" t="s">
        <v>301</v>
      </c>
      <c r="C68" s="299"/>
      <c r="D68" s="300" t="str">
        <f>IF(F68&gt;0,L68/(F66-F13),"")</f>
        <v/>
      </c>
      <c r="E68" s="254"/>
      <c r="F68" s="10"/>
      <c r="G68" s="5"/>
      <c r="H68" s="10"/>
      <c r="I68" s="301"/>
      <c r="J68" s="10"/>
      <c r="L68" s="280">
        <f>F68-H68-J68</f>
        <v>0</v>
      </c>
      <c r="M68" s="292"/>
      <c r="N68" s="302"/>
      <c r="Q68" s="254"/>
    </row>
    <row r="69" spans="1:252" ht="18.75" x14ac:dyDescent="0.3">
      <c r="A69" s="170"/>
      <c r="B69" s="298" t="s">
        <v>302</v>
      </c>
      <c r="C69" s="299"/>
      <c r="D69" s="300" t="str">
        <f>IF(F13&gt;0,F69/F13,"")</f>
        <v/>
      </c>
      <c r="E69" s="254"/>
      <c r="F69" s="130">
        <f>IF(F13&gt;0,(F13*0.04),0)</f>
        <v>0</v>
      </c>
      <c r="G69" s="5"/>
      <c r="H69" s="249"/>
      <c r="I69" s="301"/>
      <c r="J69" s="249"/>
      <c r="L69" s="280"/>
      <c r="M69" s="292"/>
      <c r="N69" s="303">
        <f>F69</f>
        <v>0</v>
      </c>
      <c r="Q69" s="254"/>
    </row>
    <row r="70" spans="1:252" ht="18.75" x14ac:dyDescent="0.3">
      <c r="A70" s="170"/>
      <c r="B70" s="177" t="s">
        <v>147</v>
      </c>
      <c r="C70" s="254"/>
      <c r="D70" s="254"/>
      <c r="E70" s="254"/>
      <c r="F70" s="353"/>
      <c r="G70" s="3"/>
      <c r="H70" s="304">
        <f t="shared" ref="H70:H76" si="3">F70</f>
        <v>0</v>
      </c>
      <c r="I70" s="3"/>
      <c r="J70" s="11" t="s">
        <v>64</v>
      </c>
      <c r="K70" s="305"/>
      <c r="L70" s="11" t="s">
        <v>64</v>
      </c>
      <c r="M70" s="3"/>
      <c r="N70" s="3"/>
      <c r="R70" s="268"/>
      <c r="T70" s="268"/>
      <c r="U70" s="268"/>
      <c r="V70" s="268"/>
      <c r="W70" s="268"/>
    </row>
    <row r="71" spans="1:252" ht="18.75" x14ac:dyDescent="0.3">
      <c r="A71" s="170"/>
      <c r="B71" s="177" t="s">
        <v>148</v>
      </c>
      <c r="C71" s="254"/>
      <c r="D71" s="254"/>
      <c r="E71" s="254"/>
      <c r="F71" s="353"/>
      <c r="G71" s="3"/>
      <c r="H71" s="304">
        <f t="shared" si="3"/>
        <v>0</v>
      </c>
      <c r="I71" s="3"/>
      <c r="J71" s="11" t="s">
        <v>64</v>
      </c>
      <c r="K71" s="305"/>
      <c r="L71" s="11" t="s">
        <v>64</v>
      </c>
      <c r="M71" s="3"/>
      <c r="N71" s="3"/>
      <c r="T71" s="271"/>
      <c r="U71" s="271"/>
      <c r="V71" s="271"/>
    </row>
    <row r="72" spans="1:252" ht="18.75" x14ac:dyDescent="0.3">
      <c r="A72" s="170"/>
      <c r="B72" s="177" t="s">
        <v>149</v>
      </c>
      <c r="C72" s="254"/>
      <c r="D72" s="254"/>
      <c r="E72" s="254"/>
      <c r="F72" s="353"/>
      <c r="G72" s="3"/>
      <c r="H72" s="304">
        <f t="shared" si="3"/>
        <v>0</v>
      </c>
      <c r="I72" s="3"/>
      <c r="J72" s="11" t="s">
        <v>64</v>
      </c>
      <c r="K72" s="305"/>
      <c r="L72" s="11" t="s">
        <v>64</v>
      </c>
      <c r="M72" s="3"/>
      <c r="N72" s="3"/>
      <c r="T72" s="271"/>
      <c r="U72" s="271"/>
      <c r="V72" s="271"/>
    </row>
    <row r="73" spans="1:252" ht="18.75" x14ac:dyDescent="0.3">
      <c r="A73" s="170"/>
      <c r="B73" s="177" t="s">
        <v>150</v>
      </c>
      <c r="C73" s="254"/>
      <c r="D73" s="254"/>
      <c r="E73" s="254"/>
      <c r="F73" s="353"/>
      <c r="G73" s="3"/>
      <c r="H73" s="304">
        <f t="shared" si="3"/>
        <v>0</v>
      </c>
      <c r="I73" s="3"/>
      <c r="J73" s="11" t="s">
        <v>64</v>
      </c>
      <c r="K73" s="305"/>
      <c r="L73" s="11" t="s">
        <v>64</v>
      </c>
      <c r="M73" s="3"/>
      <c r="N73" s="3"/>
    </row>
    <row r="74" spans="1:252" ht="20.25" x14ac:dyDescent="0.3">
      <c r="A74" s="170"/>
      <c r="B74" s="177" t="s">
        <v>151</v>
      </c>
      <c r="C74" s="177" t="s">
        <v>152</v>
      </c>
      <c r="D74" s="254"/>
      <c r="E74" s="254"/>
      <c r="F74" s="353"/>
      <c r="G74" s="9"/>
      <c r="H74" s="304">
        <f t="shared" si="3"/>
        <v>0</v>
      </c>
      <c r="I74" s="9"/>
      <c r="J74" s="11" t="s">
        <v>64</v>
      </c>
      <c r="K74" s="306"/>
      <c r="L74" s="11" t="s">
        <v>64</v>
      </c>
      <c r="M74" s="9"/>
      <c r="N74" s="282"/>
      <c r="O74" s="287"/>
      <c r="P74" s="271"/>
      <c r="Q74" s="254"/>
      <c r="R74" s="271"/>
      <c r="S74" s="271"/>
      <c r="T74" s="271"/>
      <c r="U74" s="271"/>
      <c r="V74" s="271"/>
      <c r="W74" s="271"/>
      <c r="X74" s="271"/>
      <c r="Y74" s="271"/>
      <c r="Z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271"/>
      <c r="CG74" s="271"/>
      <c r="CH74" s="271"/>
      <c r="CI74" s="271"/>
      <c r="CJ74" s="271"/>
      <c r="CK74" s="271"/>
      <c r="CL74" s="271"/>
      <c r="CM74" s="271"/>
      <c r="CN74" s="271"/>
      <c r="CO74" s="271"/>
      <c r="CP74" s="271"/>
      <c r="CQ74" s="271"/>
      <c r="CR74" s="271"/>
      <c r="CS74" s="271"/>
      <c r="CT74" s="271"/>
      <c r="CU74" s="271"/>
      <c r="CV74" s="271"/>
      <c r="CW74" s="271"/>
      <c r="CX74" s="271"/>
      <c r="CY74" s="271"/>
      <c r="CZ74" s="271"/>
      <c r="DA74" s="271"/>
      <c r="DB74" s="271"/>
      <c r="DC74" s="271"/>
      <c r="DD74" s="271"/>
      <c r="DE74" s="271"/>
      <c r="DF74" s="271"/>
      <c r="DG74" s="271"/>
      <c r="DH74" s="271"/>
      <c r="DI74" s="271"/>
      <c r="DJ74" s="271"/>
      <c r="DK74" s="271"/>
      <c r="DL74" s="271"/>
      <c r="DM74" s="271"/>
      <c r="DN74" s="271"/>
      <c r="DO74" s="271"/>
      <c r="DP74" s="271"/>
      <c r="DQ74" s="271"/>
      <c r="DR74" s="271"/>
      <c r="DS74" s="271"/>
      <c r="DT74" s="271"/>
      <c r="DU74" s="271"/>
      <c r="DV74" s="271"/>
      <c r="DW74" s="271"/>
      <c r="DX74" s="271"/>
      <c r="DY74" s="271"/>
      <c r="DZ74" s="271"/>
      <c r="EA74" s="271"/>
      <c r="EB74" s="271"/>
      <c r="EC74" s="271"/>
      <c r="ED74" s="271"/>
      <c r="EE74" s="271"/>
      <c r="EF74" s="271"/>
      <c r="EG74" s="271"/>
      <c r="EH74" s="271"/>
      <c r="EI74" s="271"/>
      <c r="EJ74" s="271"/>
      <c r="EK74" s="271"/>
      <c r="EL74" s="271"/>
      <c r="EM74" s="271"/>
      <c r="EN74" s="271"/>
      <c r="EO74" s="271"/>
      <c r="EP74" s="271"/>
      <c r="EQ74" s="271"/>
      <c r="ER74" s="271"/>
      <c r="ES74" s="271"/>
      <c r="ET74" s="271"/>
      <c r="EU74" s="271"/>
      <c r="EV74" s="271"/>
      <c r="EW74" s="271"/>
      <c r="EX74" s="271"/>
      <c r="EY74" s="271"/>
      <c r="EZ74" s="271"/>
      <c r="FA74" s="271"/>
      <c r="FB74" s="271"/>
      <c r="FC74" s="271"/>
      <c r="FD74" s="271"/>
      <c r="FE74" s="271"/>
      <c r="FF74" s="271"/>
      <c r="FG74" s="271"/>
      <c r="FH74" s="271"/>
      <c r="FI74" s="271"/>
      <c r="FJ74" s="271"/>
      <c r="FK74" s="271"/>
      <c r="FL74" s="271"/>
      <c r="FM74" s="271"/>
      <c r="FN74" s="271"/>
      <c r="FO74" s="271"/>
      <c r="FP74" s="271"/>
      <c r="FQ74" s="271"/>
      <c r="FR74" s="271"/>
      <c r="FS74" s="271"/>
      <c r="FT74" s="271"/>
      <c r="FU74" s="271"/>
      <c r="FV74" s="271"/>
      <c r="FW74" s="271"/>
      <c r="FX74" s="271"/>
      <c r="FY74" s="271"/>
      <c r="FZ74" s="271"/>
      <c r="GA74" s="271"/>
      <c r="GB74" s="271"/>
      <c r="GC74" s="271"/>
      <c r="GD74" s="271"/>
      <c r="GE74" s="271"/>
      <c r="GF74" s="271"/>
      <c r="GG74" s="271"/>
      <c r="GH74" s="271"/>
      <c r="GI74" s="271"/>
      <c r="GJ74" s="271"/>
      <c r="GK74" s="271"/>
      <c r="GL74" s="271"/>
      <c r="GM74" s="271"/>
      <c r="GN74" s="271"/>
      <c r="GO74" s="271"/>
      <c r="GP74" s="271"/>
      <c r="GQ74" s="271"/>
      <c r="GR74" s="271"/>
      <c r="GS74" s="271"/>
      <c r="GT74" s="271"/>
      <c r="GU74" s="271"/>
      <c r="GV74" s="271"/>
      <c r="GW74" s="271"/>
      <c r="GX74" s="271"/>
      <c r="GY74" s="271"/>
      <c r="GZ74" s="271"/>
      <c r="HA74" s="271"/>
      <c r="HB74" s="271"/>
      <c r="HC74" s="271"/>
      <c r="HD74" s="271"/>
      <c r="HE74" s="271"/>
      <c r="HF74" s="271"/>
      <c r="HG74" s="271"/>
      <c r="HH74" s="271"/>
      <c r="HI74" s="271"/>
      <c r="HJ74" s="271"/>
      <c r="HK74" s="271"/>
      <c r="HL74" s="271"/>
      <c r="HM74" s="271"/>
      <c r="HN74" s="271"/>
      <c r="HO74" s="271"/>
      <c r="HP74" s="271"/>
      <c r="HQ74" s="271"/>
      <c r="HR74" s="271"/>
      <c r="HS74" s="271"/>
      <c r="HT74" s="271"/>
      <c r="HU74" s="271"/>
      <c r="HV74" s="271"/>
      <c r="HW74" s="271"/>
      <c r="HX74" s="271"/>
      <c r="HY74" s="271"/>
      <c r="HZ74" s="271"/>
      <c r="IA74" s="271"/>
      <c r="IB74" s="271"/>
      <c r="IC74" s="271"/>
      <c r="ID74" s="271"/>
      <c r="IE74" s="271"/>
      <c r="IF74" s="271"/>
      <c r="IG74" s="271"/>
      <c r="IH74" s="271"/>
      <c r="II74" s="271"/>
      <c r="IJ74" s="271"/>
      <c r="IK74" s="271"/>
      <c r="IL74" s="271"/>
      <c r="IM74" s="271"/>
      <c r="IN74" s="271"/>
      <c r="IO74" s="271"/>
      <c r="IP74" s="271"/>
      <c r="IQ74" s="271"/>
      <c r="IR74" s="271"/>
    </row>
    <row r="75" spans="1:252" ht="20.25" x14ac:dyDescent="0.3">
      <c r="A75" s="170"/>
      <c r="B75" s="177"/>
      <c r="C75" s="177" t="s">
        <v>73</v>
      </c>
      <c r="D75" s="254"/>
      <c r="E75" s="254"/>
      <c r="F75" s="353"/>
      <c r="G75" s="9"/>
      <c r="H75" s="304">
        <f t="shared" si="3"/>
        <v>0</v>
      </c>
      <c r="I75" s="9"/>
      <c r="J75" s="11" t="s">
        <v>64</v>
      </c>
      <c r="K75" s="306"/>
      <c r="L75" s="11" t="s">
        <v>64</v>
      </c>
      <c r="M75" s="9"/>
      <c r="N75" s="282"/>
      <c r="O75" s="287"/>
      <c r="P75" s="271"/>
      <c r="Q75" s="254"/>
      <c r="R75" s="271"/>
      <c r="S75" s="271"/>
      <c r="T75" s="271"/>
      <c r="U75" s="271"/>
      <c r="V75" s="271"/>
      <c r="W75" s="271"/>
      <c r="X75" s="271"/>
      <c r="Y75" s="271"/>
      <c r="Z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1"/>
      <c r="BZ75" s="271"/>
      <c r="CA75" s="271"/>
      <c r="CB75" s="271"/>
      <c r="CC75" s="271"/>
      <c r="CD75" s="271"/>
      <c r="CE75" s="271"/>
      <c r="CF75" s="271"/>
      <c r="CG75" s="271"/>
      <c r="CH75" s="271"/>
      <c r="CI75" s="271"/>
      <c r="CJ75" s="271"/>
      <c r="CK75" s="271"/>
      <c r="CL75" s="271"/>
      <c r="CM75" s="271"/>
      <c r="CN75" s="271"/>
      <c r="CO75" s="271"/>
      <c r="CP75" s="271"/>
      <c r="CQ75" s="271"/>
      <c r="CR75" s="271"/>
      <c r="CS75" s="271"/>
      <c r="CT75" s="271"/>
      <c r="CU75" s="271"/>
      <c r="CV75" s="271"/>
      <c r="CW75" s="271"/>
      <c r="CX75" s="271"/>
      <c r="CY75" s="271"/>
      <c r="CZ75" s="271"/>
      <c r="DA75" s="271"/>
      <c r="DB75" s="271"/>
      <c r="DC75" s="271"/>
      <c r="DD75" s="271"/>
      <c r="DE75" s="271"/>
      <c r="DF75" s="271"/>
      <c r="DG75" s="271"/>
      <c r="DH75" s="271"/>
      <c r="DI75" s="271"/>
      <c r="DJ75" s="271"/>
      <c r="DK75" s="271"/>
      <c r="DL75" s="271"/>
      <c r="DM75" s="271"/>
      <c r="DN75" s="271"/>
      <c r="DO75" s="271"/>
      <c r="DP75" s="271"/>
      <c r="DQ75" s="271"/>
      <c r="DR75" s="271"/>
      <c r="DS75" s="271"/>
      <c r="DT75" s="271"/>
      <c r="DU75" s="271"/>
      <c r="DV75" s="271"/>
      <c r="DW75" s="271"/>
      <c r="DX75" s="271"/>
      <c r="DY75" s="271"/>
      <c r="DZ75" s="271"/>
      <c r="EA75" s="271"/>
      <c r="EB75" s="271"/>
      <c r="EC75" s="271"/>
      <c r="ED75" s="271"/>
      <c r="EE75" s="271"/>
      <c r="EF75" s="271"/>
      <c r="EG75" s="271"/>
      <c r="EH75" s="271"/>
      <c r="EI75" s="271"/>
      <c r="EJ75" s="271"/>
      <c r="EK75" s="271"/>
      <c r="EL75" s="271"/>
      <c r="EM75" s="271"/>
      <c r="EN75" s="271"/>
      <c r="EO75" s="271"/>
      <c r="EP75" s="271"/>
      <c r="EQ75" s="271"/>
      <c r="ER75" s="271"/>
      <c r="ES75" s="271"/>
      <c r="ET75" s="271"/>
      <c r="EU75" s="271"/>
      <c r="EV75" s="271"/>
      <c r="EW75" s="271"/>
      <c r="EX75" s="271"/>
      <c r="EY75" s="271"/>
      <c r="EZ75" s="271"/>
      <c r="FA75" s="271"/>
      <c r="FB75" s="271"/>
      <c r="FC75" s="271"/>
      <c r="FD75" s="271"/>
      <c r="FE75" s="271"/>
      <c r="FF75" s="271"/>
      <c r="FG75" s="271"/>
      <c r="FH75" s="271"/>
      <c r="FI75" s="271"/>
      <c r="FJ75" s="271"/>
      <c r="FK75" s="271"/>
      <c r="FL75" s="271"/>
      <c r="FM75" s="271"/>
      <c r="FN75" s="271"/>
      <c r="FO75" s="271"/>
      <c r="FP75" s="271"/>
      <c r="FQ75" s="271"/>
      <c r="FR75" s="271"/>
      <c r="FS75" s="271"/>
      <c r="FT75" s="271"/>
      <c r="FU75" s="271"/>
      <c r="FV75" s="271"/>
      <c r="FW75" s="271"/>
      <c r="FX75" s="271"/>
      <c r="FY75" s="271"/>
      <c r="FZ75" s="271"/>
      <c r="GA75" s="271"/>
      <c r="GB75" s="271"/>
      <c r="GC75" s="271"/>
      <c r="GD75" s="271"/>
      <c r="GE75" s="271"/>
      <c r="GF75" s="271"/>
      <c r="GG75" s="271"/>
      <c r="GH75" s="271"/>
      <c r="GI75" s="271"/>
      <c r="GJ75" s="271"/>
      <c r="GK75" s="271"/>
      <c r="GL75" s="271"/>
      <c r="GM75" s="271"/>
      <c r="GN75" s="271"/>
      <c r="GO75" s="271"/>
      <c r="GP75" s="271"/>
      <c r="GQ75" s="271"/>
      <c r="GR75" s="271"/>
      <c r="GS75" s="271"/>
      <c r="GT75" s="271"/>
      <c r="GU75" s="271"/>
      <c r="GV75" s="271"/>
      <c r="GW75" s="271"/>
      <c r="GX75" s="271"/>
      <c r="GY75" s="271"/>
      <c r="GZ75" s="271"/>
      <c r="HA75" s="271"/>
      <c r="HB75" s="271"/>
      <c r="HC75" s="271"/>
      <c r="HD75" s="271"/>
      <c r="HE75" s="271"/>
      <c r="HF75" s="271"/>
      <c r="HG75" s="271"/>
      <c r="HH75" s="271"/>
      <c r="HI75" s="271"/>
      <c r="HJ75" s="271"/>
      <c r="HK75" s="271"/>
      <c r="HL75" s="271"/>
      <c r="HM75" s="271"/>
      <c r="HN75" s="271"/>
      <c r="HO75" s="271"/>
      <c r="HP75" s="271"/>
      <c r="HQ75" s="271"/>
      <c r="HR75" s="271"/>
      <c r="HS75" s="271"/>
      <c r="HT75" s="271"/>
      <c r="HU75" s="271"/>
      <c r="HV75" s="271"/>
      <c r="HW75" s="271"/>
      <c r="HX75" s="271"/>
      <c r="HY75" s="271"/>
      <c r="HZ75" s="271"/>
      <c r="IA75" s="271"/>
      <c r="IB75" s="271"/>
      <c r="IC75" s="271"/>
      <c r="ID75" s="271"/>
      <c r="IE75" s="271"/>
      <c r="IF75" s="271"/>
      <c r="IG75" s="271"/>
      <c r="IH75" s="271"/>
      <c r="II75" s="271"/>
      <c r="IJ75" s="271"/>
      <c r="IK75" s="271"/>
      <c r="IL75" s="271"/>
      <c r="IM75" s="271"/>
      <c r="IN75" s="271"/>
      <c r="IO75" s="271"/>
      <c r="IP75" s="271"/>
      <c r="IQ75" s="271"/>
      <c r="IR75" s="271"/>
    </row>
    <row r="76" spans="1:252" ht="20.25" x14ac:dyDescent="0.3">
      <c r="A76" s="170"/>
      <c r="B76" s="177"/>
      <c r="C76" s="177" t="s">
        <v>153</v>
      </c>
      <c r="D76" s="254"/>
      <c r="E76" s="254"/>
      <c r="F76" s="353"/>
      <c r="G76" s="9"/>
      <c r="H76" s="304">
        <f t="shared" si="3"/>
        <v>0</v>
      </c>
      <c r="I76" s="9"/>
      <c r="J76" s="11" t="s">
        <v>64</v>
      </c>
      <c r="K76" s="306"/>
      <c r="L76" s="11" t="s">
        <v>64</v>
      </c>
      <c r="M76" s="9"/>
      <c r="N76" s="282"/>
      <c r="O76" s="260"/>
      <c r="Q76" s="254"/>
    </row>
    <row r="77" spans="1:252" ht="20.25" x14ac:dyDescent="0.3">
      <c r="A77" s="170"/>
      <c r="B77" s="177"/>
      <c r="C77" s="177" t="s">
        <v>154</v>
      </c>
      <c r="D77" s="254"/>
      <c r="E77" s="254"/>
      <c r="F77" s="353"/>
      <c r="G77" s="9"/>
      <c r="H77" s="304">
        <f>F77</f>
        <v>0</v>
      </c>
      <c r="I77" s="9"/>
      <c r="J77" s="11" t="s">
        <v>64</v>
      </c>
      <c r="K77" s="306"/>
      <c r="L77" s="11" t="s">
        <v>64</v>
      </c>
      <c r="M77" s="9"/>
      <c r="N77" s="282"/>
      <c r="O77" s="260"/>
      <c r="Q77" s="254"/>
    </row>
    <row r="78" spans="1:252" ht="20.25" x14ac:dyDescent="0.3">
      <c r="A78" s="170"/>
      <c r="B78" s="177"/>
      <c r="C78" s="177" t="s">
        <v>155</v>
      </c>
      <c r="D78" s="254"/>
      <c r="E78" s="254"/>
      <c r="F78" s="353"/>
      <c r="G78" s="9"/>
      <c r="H78" s="304">
        <f>F78</f>
        <v>0</v>
      </c>
      <c r="I78" s="9"/>
      <c r="J78" s="11" t="s">
        <v>64</v>
      </c>
      <c r="K78" s="306"/>
      <c r="L78" s="11" t="s">
        <v>64</v>
      </c>
      <c r="M78" s="9"/>
      <c r="N78" s="282"/>
      <c r="O78" s="260"/>
      <c r="Q78" s="254"/>
    </row>
    <row r="79" spans="1:252" ht="18.75" x14ac:dyDescent="0.3">
      <c r="A79" s="170"/>
      <c r="B79" s="177"/>
      <c r="C79" s="177" t="s">
        <v>367</v>
      </c>
      <c r="D79" s="354"/>
      <c r="E79" s="170"/>
      <c r="F79" s="250"/>
      <c r="G79" s="307"/>
      <c r="H79" s="304">
        <f>F79</f>
        <v>0</v>
      </c>
      <c r="I79" s="308"/>
      <c r="J79" s="112" t="s">
        <v>64</v>
      </c>
      <c r="K79" s="308"/>
      <c r="L79" s="112" t="s">
        <v>64</v>
      </c>
      <c r="M79" s="309"/>
      <c r="N79" s="3"/>
      <c r="O79" s="282"/>
      <c r="P79" s="271"/>
      <c r="Q79" s="254"/>
    </row>
    <row r="80" spans="1:252" ht="21" thickBot="1" x14ac:dyDescent="0.35">
      <c r="A80" s="170"/>
      <c r="B80" s="258" t="s">
        <v>156</v>
      </c>
      <c r="C80" s="254"/>
      <c r="D80" s="254"/>
      <c r="E80" s="254"/>
      <c r="F80" s="12">
        <f>SUM(F66:F79)</f>
        <v>0</v>
      </c>
      <c r="G80" s="13"/>
      <c r="H80" s="12">
        <f>SUM(H66:H79)</f>
        <v>0</v>
      </c>
      <c r="I80" s="14"/>
      <c r="J80" s="12">
        <f>SUM(J66:J79)</f>
        <v>0</v>
      </c>
      <c r="K80" s="15"/>
      <c r="L80" s="12">
        <f>SUM(L66:L79)</f>
        <v>0</v>
      </c>
      <c r="M80" s="9"/>
      <c r="N80" s="12">
        <f>SUM(N66:N79)</f>
        <v>0</v>
      </c>
    </row>
    <row r="81" spans="1:17" ht="19.5" thickTop="1" x14ac:dyDescent="0.3">
      <c r="A81" s="170"/>
      <c r="B81" s="254"/>
      <c r="C81" s="254"/>
      <c r="D81" s="310"/>
      <c r="E81" s="254"/>
      <c r="F81" s="1"/>
      <c r="G81" s="1"/>
      <c r="H81" s="1"/>
      <c r="I81" s="1"/>
      <c r="J81" s="1"/>
      <c r="K81" s="1"/>
      <c r="L81" s="16"/>
      <c r="M81" s="16"/>
      <c r="N81" s="17"/>
    </row>
    <row r="82" spans="1:17" ht="20.25" x14ac:dyDescent="0.3">
      <c r="A82" s="170"/>
      <c r="B82" s="294"/>
      <c r="C82" s="254"/>
      <c r="D82" s="254"/>
      <c r="E82" s="254"/>
      <c r="F82" s="1"/>
      <c r="G82" s="1"/>
      <c r="H82" s="1"/>
      <c r="I82" s="1"/>
      <c r="J82" s="18" t="s">
        <v>157</v>
      </c>
      <c r="K82" s="1"/>
      <c r="L82" s="19">
        <f>IF(OR(EligBasisLimits!C12="Y",EligBasisLimits!C14="Y"),"NOT APPLICABLE",EligBasisLimits!I30)</f>
        <v>0</v>
      </c>
      <c r="M82" s="20"/>
      <c r="N82" s="311"/>
    </row>
    <row r="83" spans="1:17" ht="21" thickBot="1" x14ac:dyDescent="0.35">
      <c r="A83" s="170"/>
      <c r="B83" s="254"/>
      <c r="C83" s="254"/>
      <c r="D83" s="254"/>
      <c r="E83" s="254"/>
      <c r="F83" s="1"/>
      <c r="G83" s="110" t="s">
        <v>285</v>
      </c>
      <c r="H83" s="111">
        <f>+NOI!J51</f>
        <v>0</v>
      </c>
      <c r="I83" s="1"/>
      <c r="J83" s="1"/>
      <c r="K83" s="1"/>
      <c r="L83" s="21"/>
      <c r="M83" s="20"/>
      <c r="N83" s="311"/>
    </row>
    <row r="84" spans="1:17" ht="21" thickTop="1" x14ac:dyDescent="0.3">
      <c r="A84" s="170"/>
      <c r="B84" s="312"/>
      <c r="C84" s="313"/>
      <c r="D84" s="313"/>
      <c r="E84" s="313"/>
      <c r="F84" s="22"/>
      <c r="G84" s="22"/>
      <c r="H84" s="23"/>
      <c r="I84" s="24"/>
      <c r="J84" s="18" t="s">
        <v>158</v>
      </c>
      <c r="K84" s="1"/>
      <c r="L84" s="25">
        <f>IF(L82="NOT APPLICABLE",L80,MIN(L80,L82))</f>
        <v>0</v>
      </c>
      <c r="M84" s="20"/>
      <c r="N84" s="26"/>
    </row>
    <row r="85" spans="1:17" ht="25.5" x14ac:dyDescent="0.35">
      <c r="A85" s="170"/>
      <c r="B85" s="314"/>
      <c r="C85" s="315" t="s">
        <v>265</v>
      </c>
      <c r="D85" s="316"/>
      <c r="E85" s="316"/>
      <c r="F85" s="27"/>
      <c r="G85" s="28"/>
      <c r="H85" s="29"/>
      <c r="I85" s="24"/>
      <c r="J85" s="1"/>
      <c r="K85" s="1"/>
      <c r="L85" s="21"/>
      <c r="M85" s="20"/>
      <c r="N85" s="26"/>
      <c r="Q85" s="254"/>
    </row>
    <row r="86" spans="1:17" ht="20.25" x14ac:dyDescent="0.3">
      <c r="A86" s="170"/>
      <c r="B86" s="314"/>
      <c r="C86" s="254"/>
      <c r="D86" s="254"/>
      <c r="E86" s="254"/>
      <c r="F86" s="1"/>
      <c r="G86" s="1"/>
      <c r="H86" s="317"/>
      <c r="I86" s="30" t="s">
        <v>85</v>
      </c>
      <c r="J86" s="18" t="s">
        <v>159</v>
      </c>
      <c r="K86" s="1"/>
      <c r="L86" s="318">
        <f>IF(OR(I4="Y",I5="Y",I6="Y"),130%,100%)</f>
        <v>1</v>
      </c>
      <c r="M86" s="319"/>
      <c r="N86" s="20"/>
      <c r="Q86" s="254"/>
    </row>
    <row r="87" spans="1:17" ht="20.25" x14ac:dyDescent="0.3">
      <c r="A87" s="170"/>
      <c r="B87" s="31" t="s">
        <v>160</v>
      </c>
      <c r="C87" s="254"/>
      <c r="D87" s="32" t="s">
        <v>161</v>
      </c>
      <c r="E87" s="32"/>
      <c r="F87" s="33" t="s">
        <v>162</v>
      </c>
      <c r="G87" s="320"/>
      <c r="H87" s="34" t="s">
        <v>163</v>
      </c>
      <c r="I87" s="24"/>
      <c r="J87" s="1"/>
      <c r="K87" s="1"/>
      <c r="L87" s="21"/>
      <c r="M87" s="20"/>
      <c r="N87" s="35"/>
      <c r="Q87" s="254"/>
    </row>
    <row r="88" spans="1:17" ht="20.25" x14ac:dyDescent="0.3">
      <c r="A88" s="170"/>
      <c r="B88" s="204"/>
      <c r="C88" s="199"/>
      <c r="D88" s="32" t="s">
        <v>164</v>
      </c>
      <c r="E88" s="32"/>
      <c r="F88" s="33"/>
      <c r="G88" s="199"/>
      <c r="H88" s="205"/>
      <c r="I88" s="30" t="s">
        <v>165</v>
      </c>
      <c r="J88" s="18" t="s">
        <v>166</v>
      </c>
      <c r="K88" s="1"/>
      <c r="L88" s="19">
        <f>INT(L84*L86)</f>
        <v>0</v>
      </c>
      <c r="M88" s="20"/>
      <c r="N88" s="26"/>
    </row>
    <row r="89" spans="1:17" ht="20.25" x14ac:dyDescent="0.3">
      <c r="A89" s="170"/>
      <c r="B89" s="703" t="s">
        <v>4</v>
      </c>
      <c r="C89" s="704"/>
      <c r="D89" s="355"/>
      <c r="E89" s="321"/>
      <c r="F89" s="356"/>
      <c r="G89" s="37"/>
      <c r="H89" s="358"/>
      <c r="I89" s="24"/>
      <c r="J89" s="1"/>
      <c r="K89" s="1"/>
      <c r="L89" s="38"/>
      <c r="M89" s="20"/>
      <c r="N89" s="26"/>
      <c r="Q89" s="254"/>
    </row>
    <row r="90" spans="1:17" ht="20.25" x14ac:dyDescent="0.3">
      <c r="A90" s="170"/>
      <c r="B90" s="709"/>
      <c r="C90" s="710"/>
      <c r="D90" s="139"/>
      <c r="E90" s="322"/>
      <c r="F90" s="356"/>
      <c r="G90" s="1"/>
      <c r="H90" s="358"/>
      <c r="I90" s="30" t="s">
        <v>85</v>
      </c>
      <c r="J90" s="18" t="s">
        <v>167</v>
      </c>
      <c r="K90" s="1"/>
      <c r="L90" s="39">
        <v>1</v>
      </c>
      <c r="M90" s="20"/>
      <c r="N90" s="40">
        <f>L90</f>
        <v>1</v>
      </c>
    </row>
    <row r="91" spans="1:17" ht="20.25" x14ac:dyDescent="0.3">
      <c r="A91" s="170"/>
      <c r="B91" s="707"/>
      <c r="C91" s="708"/>
      <c r="D91" s="36"/>
      <c r="E91" s="322"/>
      <c r="F91" s="357"/>
      <c r="G91" s="37"/>
      <c r="H91" s="359"/>
      <c r="I91" s="24"/>
      <c r="J91" s="1"/>
      <c r="K91" s="1"/>
      <c r="L91" s="21"/>
      <c r="M91" s="20"/>
      <c r="N91" s="26"/>
    </row>
    <row r="92" spans="1:17" ht="20.25" x14ac:dyDescent="0.3">
      <c r="A92" s="170"/>
      <c r="B92" s="709"/>
      <c r="C92" s="708"/>
      <c r="D92" s="36"/>
      <c r="E92" s="322"/>
      <c r="F92" s="357"/>
      <c r="G92" s="37"/>
      <c r="H92" s="359"/>
      <c r="I92" s="30" t="s">
        <v>165</v>
      </c>
      <c r="J92" s="18" t="s">
        <v>168</v>
      </c>
      <c r="K92" s="1"/>
      <c r="L92" s="19">
        <f>INT(L88*L90)</f>
        <v>0</v>
      </c>
      <c r="M92" s="20"/>
      <c r="N92" s="19">
        <f>INT(N90*N80)</f>
        <v>0</v>
      </c>
    </row>
    <row r="93" spans="1:17" ht="20.25" x14ac:dyDescent="0.3">
      <c r="A93" s="170"/>
      <c r="B93" s="705" t="s">
        <v>303</v>
      </c>
      <c r="C93" s="706"/>
      <c r="D93" s="36"/>
      <c r="E93" s="322"/>
      <c r="F93" s="357"/>
      <c r="G93" s="37"/>
      <c r="H93" s="323">
        <f>MAX(IF(OR(I8="Y",I7="Y"),F68-((F66-F13)*0.13),F68-((F66-F13)*0.08)),0)</f>
        <v>0</v>
      </c>
      <c r="I93" s="24"/>
      <c r="J93" s="1"/>
      <c r="K93" s="1"/>
      <c r="L93" s="38"/>
      <c r="M93" s="20"/>
      <c r="N93" s="35"/>
    </row>
    <row r="94" spans="1:17" ht="20.25" x14ac:dyDescent="0.3">
      <c r="A94" s="170"/>
      <c r="B94" s="705" t="s">
        <v>321</v>
      </c>
      <c r="C94" s="706"/>
      <c r="D94" s="36"/>
      <c r="E94" s="322"/>
      <c r="F94" s="357"/>
      <c r="G94" s="1"/>
      <c r="H94" s="323">
        <f>F69/2</f>
        <v>0</v>
      </c>
      <c r="I94" s="30" t="s">
        <v>85</v>
      </c>
      <c r="J94" s="18" t="s">
        <v>169</v>
      </c>
      <c r="K94" s="1"/>
      <c r="L94" s="40">
        <v>0.09</v>
      </c>
      <c r="M94" s="41"/>
      <c r="N94" s="40">
        <v>0.04</v>
      </c>
    </row>
    <row r="95" spans="1:17" ht="20.25" x14ac:dyDescent="0.3">
      <c r="A95" s="170"/>
      <c r="B95" s="204"/>
      <c r="C95" s="199"/>
      <c r="D95" s="199"/>
      <c r="E95" s="199"/>
      <c r="F95" s="199"/>
      <c r="G95" s="199"/>
      <c r="H95" s="324"/>
      <c r="I95" s="24"/>
      <c r="J95" s="1"/>
      <c r="K95" s="1"/>
      <c r="L95" s="21"/>
      <c r="M95" s="20"/>
      <c r="N95" s="26"/>
    </row>
    <row r="96" spans="1:17" ht="21" thickBot="1" x14ac:dyDescent="0.35">
      <c r="A96" s="170"/>
      <c r="B96" s="42" t="s">
        <v>267</v>
      </c>
      <c r="C96" s="294"/>
      <c r="D96" s="199"/>
      <c r="E96" s="199"/>
      <c r="F96" s="199"/>
      <c r="G96" s="199"/>
      <c r="H96" s="325">
        <f>+F80-SUM(H89:H94)</f>
        <v>0</v>
      </c>
      <c r="I96" s="43"/>
      <c r="J96" s="18" t="s">
        <v>170</v>
      </c>
      <c r="K96" s="1"/>
      <c r="L96" s="21"/>
      <c r="M96" s="20"/>
      <c r="N96" s="26"/>
    </row>
    <row r="97" spans="1:84" ht="21" thickTop="1" x14ac:dyDescent="0.3">
      <c r="A97" s="170"/>
      <c r="B97" s="204"/>
      <c r="C97" s="199"/>
      <c r="D97" s="199"/>
      <c r="E97" s="199"/>
      <c r="F97" s="199"/>
      <c r="G97" s="199"/>
      <c r="H97" s="44"/>
      <c r="I97" s="43" t="s">
        <v>165</v>
      </c>
      <c r="J97" s="18" t="s">
        <v>171</v>
      </c>
      <c r="K97" s="1"/>
      <c r="L97" s="19">
        <f>INT(L92*L94)</f>
        <v>0</v>
      </c>
      <c r="M97" s="20"/>
      <c r="N97" s="19">
        <f>INT(N92*N94)</f>
        <v>0</v>
      </c>
    </row>
    <row r="98" spans="1:84" ht="20.25" x14ac:dyDescent="0.3">
      <c r="A98" s="170"/>
      <c r="B98" s="31" t="s">
        <v>172</v>
      </c>
      <c r="C98" s="199"/>
      <c r="D98" s="700"/>
      <c r="E98" s="700"/>
      <c r="F98" s="700"/>
      <c r="G98" s="199"/>
      <c r="H98" s="44"/>
      <c r="I98" s="1"/>
      <c r="J98" s="1"/>
      <c r="K98" s="1"/>
      <c r="L98" s="20"/>
      <c r="M98" s="20"/>
      <c r="N98" s="20"/>
    </row>
    <row r="99" spans="1:84" ht="27" thickBot="1" x14ac:dyDescent="0.45">
      <c r="A99" s="170"/>
      <c r="B99" s="31" t="s">
        <v>173</v>
      </c>
      <c r="C99" s="199"/>
      <c r="D99" s="45"/>
      <c r="E99" s="326"/>
      <c r="F99" s="327"/>
      <c r="G99" s="37"/>
      <c r="H99" s="44"/>
      <c r="I99" s="1"/>
      <c r="J99" s="46" t="s">
        <v>266</v>
      </c>
      <c r="K99" s="1"/>
      <c r="L99" s="20"/>
      <c r="M99" s="47">
        <f>L97+N97</f>
        <v>0</v>
      </c>
      <c r="N99" s="20"/>
    </row>
    <row r="100" spans="1:84" ht="21" thickTop="1" x14ac:dyDescent="0.3">
      <c r="A100" s="170"/>
      <c r="B100" s="31" t="s">
        <v>174</v>
      </c>
      <c r="C100" s="199"/>
      <c r="D100" s="360"/>
      <c r="E100" s="326"/>
      <c r="F100" s="328"/>
      <c r="G100" s="199"/>
      <c r="H100" s="44"/>
      <c r="I100" s="1"/>
      <c r="J100" s="1"/>
      <c r="K100" s="1"/>
      <c r="L100" s="1"/>
      <c r="M100" s="1"/>
      <c r="N100" s="1"/>
      <c r="R100" s="271"/>
      <c r="S100" s="271"/>
      <c r="T100" s="271"/>
      <c r="U100" s="271"/>
      <c r="V100" s="271"/>
      <c r="W100" s="271"/>
      <c r="BP100" s="271"/>
      <c r="BQ100" s="271"/>
      <c r="BR100" s="271"/>
      <c r="BS100" s="271"/>
      <c r="BT100" s="271"/>
      <c r="BU100" s="271"/>
      <c r="BV100" s="271"/>
      <c r="BW100" s="271"/>
      <c r="BX100" s="271"/>
      <c r="BY100" s="271"/>
      <c r="BZ100" s="271"/>
      <c r="CA100" s="271"/>
      <c r="CB100" s="271"/>
      <c r="CC100" s="271"/>
      <c r="CD100" s="271"/>
      <c r="CE100" s="271"/>
      <c r="CF100" s="271"/>
    </row>
    <row r="101" spans="1:84" x14ac:dyDescent="0.2">
      <c r="A101" s="170"/>
      <c r="B101" s="204"/>
      <c r="C101" s="199"/>
      <c r="D101" s="199"/>
      <c r="E101" s="199"/>
      <c r="F101" s="199"/>
      <c r="G101" s="199"/>
      <c r="H101" s="44"/>
      <c r="I101" s="1"/>
      <c r="J101" s="1"/>
      <c r="K101" s="1"/>
      <c r="L101" s="1"/>
      <c r="M101" s="329"/>
      <c r="N101" s="1"/>
    </row>
    <row r="102" spans="1:84" ht="13.5" thickBot="1" x14ac:dyDescent="0.25">
      <c r="A102" s="170"/>
      <c r="B102" s="204"/>
      <c r="C102" s="199"/>
      <c r="D102" s="199"/>
      <c r="E102" s="199"/>
      <c r="F102" s="199"/>
      <c r="G102" s="199"/>
      <c r="H102" s="44"/>
      <c r="I102" s="1"/>
      <c r="J102" s="1"/>
      <c r="K102" s="1"/>
      <c r="L102" s="1"/>
      <c r="M102" s="1"/>
      <c r="N102" s="1"/>
      <c r="Q102" s="254"/>
    </row>
    <row r="103" spans="1:84" ht="27" thickTop="1" thickBot="1" x14ac:dyDescent="0.4">
      <c r="B103" s="31" t="s">
        <v>268</v>
      </c>
      <c r="C103" s="294"/>
      <c r="D103" s="199"/>
      <c r="E103" s="199"/>
      <c r="F103" s="199"/>
      <c r="G103" s="199"/>
      <c r="H103" s="330" t="str">
        <f>IF(OR(D99=0,D99="",D100=0,D100=""),"",+H96/10/D100/D99)</f>
        <v/>
      </c>
      <c r="I103" s="1"/>
      <c r="J103" s="48" t="str">
        <f>IF(OR(EligBasisLimits!C14="Y",EligBasisLimits!C14="YES",EligBasisLimits!C14="y",EligBasisLimits!C14="yes"),"Aggregate Basis Test","Carryover Test")</f>
        <v>Carryover Test</v>
      </c>
      <c r="K103" s="49"/>
      <c r="L103" s="50">
        <f>IF(J103="Carryover Test",INT(0.101*Carryover!G80),INT(0.501*SUM(Breakdown!F66:F70)))</f>
        <v>0</v>
      </c>
      <c r="M103" s="272"/>
      <c r="N103" s="272"/>
      <c r="Q103" s="254"/>
    </row>
    <row r="104" spans="1:84" ht="21" thickTop="1" x14ac:dyDescent="0.3">
      <c r="B104" s="31"/>
      <c r="C104" s="331"/>
      <c r="D104" s="332"/>
      <c r="E104" s="332"/>
      <c r="F104" s="332"/>
      <c r="G104" s="332"/>
      <c r="H104" s="333"/>
      <c r="I104" s="1"/>
      <c r="J104" s="51" t="s">
        <v>300</v>
      </c>
      <c r="K104" s="37"/>
      <c r="L104" s="252" t="str">
        <f>IF(OR(EligBasisLimits!$C$16=0,EligBasisLimits!$C$16=""),"",+(Breakdown!F80-H93-H94-F74-F75-F76-F77-F78-F79-H19-J19-L105)/EligBasisLimits!$C$16)</f>
        <v/>
      </c>
      <c r="M104" s="334" t="s">
        <v>315</v>
      </c>
      <c r="N104" s="170"/>
      <c r="O104" s="254"/>
      <c r="P104" s="254"/>
      <c r="Q104" s="254"/>
    </row>
    <row r="105" spans="1:84" ht="20.25" x14ac:dyDescent="0.3">
      <c r="B105" s="31" t="str">
        <f>IF(OR(H103="",H103=0,H103&lt;M99),"","Funding Gap")</f>
        <v/>
      </c>
      <c r="C105" s="331"/>
      <c r="D105" s="332"/>
      <c r="E105" s="332"/>
      <c r="F105" s="332"/>
      <c r="G105" s="332"/>
      <c r="H105" s="335" t="str">
        <f>IF(B105="Funding Gap",(H103-M99)*10*D99*D100,"")</f>
        <v/>
      </c>
      <c r="I105" s="1"/>
      <c r="J105" s="51" t="s">
        <v>319</v>
      </c>
      <c r="K105" s="37"/>
      <c r="L105" s="252" t="str">
        <f>(IF(ISBLANK(F22),"0",(MIN(10000*EligBasisLimits!C16,F22,400000))))</f>
        <v>0</v>
      </c>
      <c r="M105" s="272"/>
      <c r="N105" s="272"/>
      <c r="Q105" s="254"/>
    </row>
    <row r="106" spans="1:84" ht="21" thickBot="1" x14ac:dyDescent="0.35">
      <c r="B106" s="336"/>
      <c r="C106" s="337"/>
      <c r="D106" s="337"/>
      <c r="E106" s="337"/>
      <c r="F106" s="338"/>
      <c r="G106" s="338"/>
      <c r="H106" s="339"/>
      <c r="J106" s="52" t="s">
        <v>175</v>
      </c>
      <c r="K106" s="53"/>
      <c r="L106" s="54" t="str">
        <f>IF(OR(EligBasisLimits!$C$16=0,EligBasisLimits!$C$16=""),"",SUM(F18:F37)/EligBasisLimits!$C$16)</f>
        <v/>
      </c>
    </row>
    <row r="107" spans="1:84" ht="8.25" customHeight="1" thickTop="1" x14ac:dyDescent="0.2">
      <c r="G107" s="55"/>
      <c r="H107" s="55"/>
    </row>
    <row r="108" spans="1:84" x14ac:dyDescent="0.2">
      <c r="G108" s="55"/>
      <c r="H108" s="55"/>
    </row>
    <row r="109" spans="1:84" x14ac:dyDescent="0.2">
      <c r="G109" s="55"/>
      <c r="H109" s="55"/>
    </row>
    <row r="110" spans="1:84" x14ac:dyDescent="0.2">
      <c r="G110" s="55"/>
      <c r="H110" s="55"/>
    </row>
    <row r="112" spans="1:84" x14ac:dyDescent="0.2">
      <c r="G112" s="55"/>
      <c r="H112" s="55"/>
    </row>
    <row r="113" spans="7:17" x14ac:dyDescent="0.2">
      <c r="G113" s="55"/>
      <c r="H113" s="55"/>
    </row>
    <row r="114" spans="7:17" x14ac:dyDescent="0.2">
      <c r="G114" s="55"/>
      <c r="H114" s="55"/>
    </row>
    <row r="115" spans="7:17" x14ac:dyDescent="0.2">
      <c r="G115" s="55"/>
      <c r="H115" s="55"/>
    </row>
    <row r="116" spans="7:17" x14ac:dyDescent="0.2">
      <c r="G116" s="55"/>
      <c r="H116" s="55"/>
    </row>
    <row r="117" spans="7:17" x14ac:dyDescent="0.2">
      <c r="G117" s="55"/>
      <c r="H117" s="55"/>
      <c r="O117" s="271"/>
    </row>
    <row r="118" spans="7:17" x14ac:dyDescent="0.2">
      <c r="G118" s="55"/>
      <c r="H118" s="55"/>
      <c r="O118" s="271"/>
    </row>
    <row r="119" spans="7:17" x14ac:dyDescent="0.2">
      <c r="G119" s="55"/>
      <c r="H119" s="55"/>
      <c r="M119" s="296"/>
      <c r="O119" s="271"/>
    </row>
    <row r="120" spans="7:17" x14ac:dyDescent="0.2">
      <c r="G120" s="55"/>
      <c r="H120" s="55"/>
      <c r="M120" s="296"/>
      <c r="O120" s="271"/>
    </row>
    <row r="121" spans="7:17" x14ac:dyDescent="0.2">
      <c r="G121" s="55"/>
      <c r="H121" s="55"/>
      <c r="M121" s="296"/>
      <c r="O121" s="271"/>
    </row>
    <row r="122" spans="7:17" x14ac:dyDescent="0.2">
      <c r="G122" s="55"/>
      <c r="H122" s="55"/>
      <c r="M122" s="296"/>
      <c r="O122" s="271"/>
    </row>
    <row r="123" spans="7:17" x14ac:dyDescent="0.2">
      <c r="M123" s="296"/>
      <c r="O123" s="271"/>
      <c r="Q123" s="254"/>
    </row>
    <row r="124" spans="7:17" x14ac:dyDescent="0.2">
      <c r="G124" s="55"/>
      <c r="H124" s="55"/>
      <c r="Q124" s="254"/>
    </row>
    <row r="125" spans="7:17" x14ac:dyDescent="0.2">
      <c r="M125" s="296"/>
      <c r="Q125" s="254"/>
    </row>
    <row r="126" spans="7:17" x14ac:dyDescent="0.2">
      <c r="G126" s="55"/>
      <c r="H126" s="55"/>
      <c r="Q126" s="254"/>
    </row>
    <row r="127" spans="7:17" x14ac:dyDescent="0.2">
      <c r="G127" s="55"/>
      <c r="H127" s="55"/>
      <c r="Q127" s="254"/>
    </row>
    <row r="128" spans="7:17" x14ac:dyDescent="0.2">
      <c r="G128" s="55"/>
      <c r="H128" s="55"/>
      <c r="Q128" s="254"/>
    </row>
    <row r="129" spans="4:15" x14ac:dyDescent="0.2">
      <c r="G129" s="55"/>
      <c r="H129" s="55"/>
    </row>
    <row r="130" spans="4:15" x14ac:dyDescent="0.2">
      <c r="G130" s="55"/>
      <c r="H130" s="55"/>
    </row>
    <row r="131" spans="4:15" x14ac:dyDescent="0.2">
      <c r="G131" s="55"/>
      <c r="H131" s="55"/>
      <c r="O131" s="271"/>
    </row>
    <row r="132" spans="4:15" x14ac:dyDescent="0.2">
      <c r="D132" s="271"/>
      <c r="E132" s="271"/>
      <c r="M132" s="296"/>
      <c r="O132" s="271"/>
    </row>
    <row r="133" spans="4:15" x14ac:dyDescent="0.2">
      <c r="D133" s="271"/>
      <c r="E133" s="271"/>
      <c r="M133" s="296"/>
      <c r="O133" s="271"/>
    </row>
    <row r="134" spans="4:15" x14ac:dyDescent="0.2">
      <c r="D134" s="271"/>
      <c r="E134" s="271"/>
      <c r="M134" s="296"/>
      <c r="O134" s="271"/>
    </row>
    <row r="135" spans="4:15" x14ac:dyDescent="0.2">
      <c r="D135" s="271"/>
      <c r="E135" s="271"/>
      <c r="M135" s="296"/>
      <c r="O135" s="271"/>
    </row>
    <row r="136" spans="4:15" x14ac:dyDescent="0.2">
      <c r="D136" s="271"/>
      <c r="E136" s="271"/>
      <c r="M136" s="296"/>
      <c r="O136" s="271"/>
    </row>
    <row r="137" spans="4:15" x14ac:dyDescent="0.2">
      <c r="D137" s="271"/>
      <c r="E137" s="271"/>
      <c r="M137" s="296"/>
      <c r="O137" s="271"/>
    </row>
    <row r="138" spans="4:15" x14ac:dyDescent="0.2">
      <c r="G138" s="55"/>
      <c r="H138" s="55"/>
    </row>
    <row r="139" spans="4:15" x14ac:dyDescent="0.2">
      <c r="D139" s="271"/>
      <c r="E139" s="271"/>
      <c r="M139" s="296"/>
      <c r="O139" s="271"/>
    </row>
    <row r="140" spans="4:15" x14ac:dyDescent="0.2">
      <c r="D140" s="271"/>
      <c r="E140" s="271"/>
      <c r="M140" s="296"/>
      <c r="O140" s="271"/>
    </row>
    <row r="141" spans="4:15" x14ac:dyDescent="0.2">
      <c r="D141" s="271"/>
      <c r="E141" s="271"/>
      <c r="M141" s="296"/>
      <c r="O141" s="271"/>
    </row>
  </sheetData>
  <sheetProtection sheet="1" objects="1" scenarios="1"/>
  <mergeCells count="11">
    <mergeCell ref="P13:P15"/>
    <mergeCell ref="D98:F98"/>
    <mergeCell ref="C5:D5"/>
    <mergeCell ref="C6:D6"/>
    <mergeCell ref="C7:D7"/>
    <mergeCell ref="B89:C89"/>
    <mergeCell ref="B94:C94"/>
    <mergeCell ref="B91:C91"/>
    <mergeCell ref="B92:C92"/>
    <mergeCell ref="B93:C93"/>
    <mergeCell ref="B90:C90"/>
  </mergeCells>
  <phoneticPr fontId="6" type="noConversion"/>
  <dataValidations count="1">
    <dataValidation type="list" allowBlank="1" showInputMessage="1" showErrorMessage="1" sqref="I4:I8" xr:uid="{7D1AC2AA-7D47-4DA3-AE42-48738889F312}">
      <formula1>"Y,N"</formula1>
    </dataValidation>
  </dataValidations>
  <printOptions horizontalCentered="1" verticalCentered="1"/>
  <pageMargins left="0.25" right="0.25" top="0.5" bottom="0.25" header="0.25" footer="0.25"/>
  <pageSetup paperSize="5" scale="41" orientation="portrait" r:id="rId1"/>
  <headerFooter alignWithMargins="0">
    <oddHeader>&amp;L&amp;16&amp;YUnified Application for Housing Production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9501-7D1E-4C51-87C8-6989167E67F6}">
  <sheetPr codeName="Sheet7"/>
  <dimension ref="A2:IS142"/>
  <sheetViews>
    <sheetView showGridLines="0" zoomScale="70" zoomScaleNormal="70" workbookViewId="0">
      <selection activeCell="I11" sqref="I11"/>
    </sheetView>
  </sheetViews>
  <sheetFormatPr defaultColWidth="8" defaultRowHeight="12.75" x14ac:dyDescent="0.2"/>
  <cols>
    <col min="1" max="1" width="9.5546875" style="365" customWidth="1"/>
    <col min="2" max="2" width="14.6640625" style="366" customWidth="1"/>
    <col min="3" max="3" width="16.33203125" style="366" customWidth="1"/>
    <col min="4" max="4" width="11.5546875" style="366" customWidth="1"/>
    <col min="5" max="5" width="20" style="384" customWidth="1"/>
    <col min="6" max="6" width="8.33203125" style="385" customWidth="1"/>
    <col min="7" max="7" width="20" style="385" customWidth="1"/>
    <col min="8" max="8" width="8.33203125" style="385" customWidth="1"/>
    <col min="9" max="9" width="20" style="384" customWidth="1"/>
    <col min="10" max="10" width="4.88671875" style="365" customWidth="1"/>
    <col min="11" max="11" width="9.33203125" style="365" customWidth="1"/>
    <col min="12" max="12" width="17.21875" style="365" customWidth="1"/>
    <col min="13" max="13" width="28.88671875" style="365" customWidth="1"/>
    <col min="14" max="14" width="2.88671875" style="365" customWidth="1"/>
    <col min="15" max="15" width="24.6640625" style="365" customWidth="1"/>
    <col min="16" max="16" width="8" style="365" hidden="1" customWidth="1"/>
    <col min="17" max="17" width="8" style="365" customWidth="1"/>
    <col min="18" max="18" width="15.33203125" style="365" customWidth="1"/>
    <col min="19" max="23" width="8" style="365" customWidth="1"/>
    <col min="24" max="24" width="12.21875" style="365" customWidth="1"/>
    <col min="25" max="25" width="10.5546875" style="365" customWidth="1"/>
    <col min="26" max="26" width="9" style="365" customWidth="1"/>
    <col min="27" max="27" width="13" style="365" customWidth="1"/>
    <col min="28" max="28" width="9.109375" style="365" customWidth="1"/>
    <col min="29" max="29" width="10" style="365" customWidth="1"/>
    <col min="30" max="30" width="12.5546875" style="365" customWidth="1"/>
    <col min="31" max="51" width="8" style="365" customWidth="1"/>
    <col min="52" max="16384" width="8" style="366"/>
  </cols>
  <sheetData>
    <row r="2" spans="1:83" ht="24" customHeight="1" x14ac:dyDescent="0.3">
      <c r="A2" s="361"/>
      <c r="B2" s="362" t="s">
        <v>360</v>
      </c>
      <c r="C2" s="363"/>
      <c r="D2" s="364"/>
      <c r="E2" s="56"/>
      <c r="F2" s="365"/>
      <c r="G2" s="365"/>
      <c r="H2" s="365"/>
      <c r="I2" s="365"/>
    </row>
    <row r="3" spans="1:83" ht="24" customHeight="1" x14ac:dyDescent="0.2">
      <c r="A3" s="361"/>
      <c r="B3" s="363"/>
      <c r="C3" s="363"/>
      <c r="D3" s="363"/>
      <c r="E3" s="56"/>
      <c r="F3" s="365"/>
      <c r="G3" s="365"/>
      <c r="H3" s="365"/>
      <c r="I3" s="365"/>
    </row>
    <row r="4" spans="1:83" ht="24" customHeight="1" x14ac:dyDescent="0.2">
      <c r="A4" s="361"/>
      <c r="B4" s="363"/>
      <c r="C4" s="363"/>
      <c r="D4" s="363"/>
      <c r="E4" s="56"/>
      <c r="F4" s="365"/>
      <c r="G4" s="365"/>
      <c r="H4" s="365"/>
      <c r="I4" s="365"/>
    </row>
    <row r="5" spans="1:83" ht="24" customHeight="1" x14ac:dyDescent="0.3">
      <c r="A5" s="361"/>
      <c r="B5" s="367" t="s">
        <v>102</v>
      </c>
      <c r="C5" s="368">
        <f>IF(Breakdown!C5="","",Breakdown!C5)</f>
        <v>0</v>
      </c>
      <c r="D5" s="365"/>
      <c r="E5" s="365"/>
      <c r="F5" s="365"/>
      <c r="G5" s="365"/>
      <c r="H5" s="365"/>
      <c r="I5" s="365"/>
    </row>
    <row r="6" spans="1:83" ht="24" customHeight="1" x14ac:dyDescent="0.3">
      <c r="A6" s="361"/>
      <c r="B6" s="369" t="s">
        <v>76</v>
      </c>
      <c r="C6" s="368">
        <f>+Breakdown!C6</f>
        <v>0</v>
      </c>
      <c r="D6" s="365"/>
      <c r="E6" s="365"/>
      <c r="F6" s="365"/>
      <c r="G6" s="365"/>
      <c r="H6" s="365"/>
      <c r="I6" s="365"/>
    </row>
    <row r="7" spans="1:83" ht="24" customHeight="1" x14ac:dyDescent="0.3">
      <c r="A7" s="361"/>
      <c r="B7" s="369" t="s">
        <v>77</v>
      </c>
      <c r="C7" s="368">
        <f>+Breakdown!C7</f>
        <v>0</v>
      </c>
      <c r="D7" s="365"/>
      <c r="E7" s="365"/>
      <c r="F7" s="365"/>
      <c r="G7" s="365"/>
      <c r="H7" s="365"/>
      <c r="I7" s="365"/>
    </row>
    <row r="8" spans="1:83" x14ac:dyDescent="0.2">
      <c r="A8" s="361"/>
      <c r="B8" s="363"/>
      <c r="C8" s="363"/>
      <c r="D8" s="363"/>
      <c r="E8" s="56"/>
      <c r="F8" s="56"/>
      <c r="G8" s="366"/>
      <c r="H8" s="366"/>
      <c r="I8" s="56"/>
      <c r="BO8" s="370"/>
      <c r="BP8" s="370"/>
      <c r="BQ8" s="370"/>
      <c r="BR8" s="370"/>
      <c r="BS8" s="370"/>
      <c r="BT8" s="370"/>
      <c r="BU8" s="370"/>
      <c r="BV8" s="370"/>
      <c r="BW8" s="370"/>
      <c r="BX8" s="370"/>
      <c r="BY8" s="370"/>
      <c r="BZ8" s="370"/>
      <c r="CA8" s="370"/>
      <c r="CB8" s="370"/>
      <c r="CC8" s="370"/>
      <c r="CD8" s="370"/>
      <c r="CE8" s="370"/>
    </row>
    <row r="9" spans="1:83" s="365" customFormat="1" ht="23.25" customHeight="1" x14ac:dyDescent="0.35">
      <c r="G9" s="371"/>
      <c r="I9" s="57" t="s">
        <v>70</v>
      </c>
    </row>
    <row r="10" spans="1:83" ht="19.5" x14ac:dyDescent="0.35">
      <c r="A10" s="372"/>
      <c r="B10" s="373"/>
      <c r="C10" s="374" t="s">
        <v>0</v>
      </c>
      <c r="D10" s="374"/>
      <c r="E10" s="57" t="s">
        <v>106</v>
      </c>
      <c r="F10" s="57"/>
      <c r="G10" s="57" t="s">
        <v>176</v>
      </c>
      <c r="H10" s="57"/>
      <c r="I10" s="57" t="s">
        <v>177</v>
      </c>
    </row>
    <row r="11" spans="1:83" ht="19.5" x14ac:dyDescent="0.35">
      <c r="A11" s="372"/>
      <c r="B11" s="373"/>
      <c r="C11" s="373"/>
      <c r="D11" s="373"/>
      <c r="E11" s="57" t="s">
        <v>69</v>
      </c>
      <c r="F11" s="57"/>
      <c r="G11" s="57" t="s">
        <v>178</v>
      </c>
      <c r="H11" s="57"/>
      <c r="I11" s="395"/>
    </row>
    <row r="12" spans="1:83" ht="18.75" x14ac:dyDescent="0.3">
      <c r="A12" s="361"/>
      <c r="B12" s="375" t="s">
        <v>113</v>
      </c>
      <c r="C12" s="363"/>
      <c r="D12" s="363"/>
      <c r="E12" s="56"/>
      <c r="F12" s="56"/>
      <c r="G12" s="56"/>
      <c r="H12" s="56"/>
      <c r="I12" s="56"/>
    </row>
    <row r="13" spans="1:83" ht="18.75" x14ac:dyDescent="0.3">
      <c r="A13" s="361"/>
      <c r="B13" s="177" t="s">
        <v>114</v>
      </c>
      <c r="C13" s="363"/>
      <c r="D13" s="363"/>
      <c r="E13" s="376">
        <f>+Breakdown!F13</f>
        <v>0</v>
      </c>
      <c r="F13" s="58"/>
      <c r="G13" s="376" t="str">
        <f>IF(OR(E13="",E13=0),"",Breakdown!F13-Breakdown!H13)</f>
        <v/>
      </c>
      <c r="H13" s="58"/>
      <c r="I13" s="395"/>
    </row>
    <row r="14" spans="1:83" ht="18.75" x14ac:dyDescent="0.3">
      <c r="A14" s="361"/>
      <c r="B14" s="177" t="s">
        <v>115</v>
      </c>
      <c r="C14" s="363"/>
      <c r="D14" s="363"/>
      <c r="E14" s="376">
        <f>+Breakdown!F14</f>
        <v>0</v>
      </c>
      <c r="F14" s="58"/>
      <c r="G14" s="376" t="str">
        <f>IF(OR(E14="",E14=0),"",Breakdown!F14-Breakdown!H14)</f>
        <v/>
      </c>
      <c r="H14" s="58"/>
      <c r="I14" s="395"/>
    </row>
    <row r="15" spans="1:83" ht="18.75" x14ac:dyDescent="0.3">
      <c r="A15" s="361"/>
      <c r="B15" s="177" t="s">
        <v>116</v>
      </c>
      <c r="C15" s="377" t="str">
        <f>IF(Breakdown!C15="","",Breakdown!C15)</f>
        <v/>
      </c>
      <c r="D15" s="378"/>
      <c r="E15" s="376">
        <f>+Breakdown!F15</f>
        <v>0</v>
      </c>
      <c r="F15" s="58"/>
      <c r="G15" s="376" t="str">
        <f>IF(OR(E15="",E15=0),"",Breakdown!F15-Breakdown!H15)</f>
        <v/>
      </c>
      <c r="H15" s="58"/>
      <c r="I15" s="395"/>
    </row>
    <row r="16" spans="1:83" ht="15.75" x14ac:dyDescent="0.25">
      <c r="A16" s="361"/>
      <c r="B16" s="254"/>
      <c r="C16" s="363"/>
      <c r="D16" s="363"/>
      <c r="E16" s="58"/>
      <c r="F16" s="58"/>
      <c r="G16" s="58"/>
      <c r="H16" s="58"/>
      <c r="I16" s="58"/>
    </row>
    <row r="17" spans="1:9" ht="18.75" x14ac:dyDescent="0.3">
      <c r="A17" s="361"/>
      <c r="B17" s="177" t="s">
        <v>117</v>
      </c>
      <c r="C17" s="363"/>
      <c r="D17" s="363"/>
      <c r="E17" s="58"/>
      <c r="F17" s="58"/>
      <c r="G17" s="58"/>
      <c r="H17" s="58"/>
      <c r="I17" s="58"/>
    </row>
    <row r="18" spans="1:9" ht="18.75" x14ac:dyDescent="0.3">
      <c r="A18" s="361"/>
      <c r="B18" s="177" t="s">
        <v>118</v>
      </c>
      <c r="C18" s="363"/>
      <c r="D18" s="363"/>
      <c r="E18" s="376">
        <f>+Breakdown!F18</f>
        <v>0</v>
      </c>
      <c r="F18" s="58"/>
      <c r="G18" s="376">
        <f>+E18</f>
        <v>0</v>
      </c>
      <c r="H18" s="58"/>
      <c r="I18" s="395"/>
    </row>
    <row r="19" spans="1:9" ht="18.75" x14ac:dyDescent="0.3">
      <c r="A19" s="361"/>
      <c r="B19" s="177" t="s">
        <v>119</v>
      </c>
      <c r="C19" s="363"/>
      <c r="D19" s="363"/>
      <c r="E19" s="376">
        <f>+Breakdown!F19</f>
        <v>0</v>
      </c>
      <c r="F19" s="58"/>
      <c r="G19" s="376" t="str">
        <f>IF(OR(E19="",E19=0),"",Breakdown!F19-Breakdown!H19)</f>
        <v/>
      </c>
      <c r="H19" s="58"/>
      <c r="I19" s="395"/>
    </row>
    <row r="20" spans="1:9" ht="18.75" x14ac:dyDescent="0.3">
      <c r="A20" s="361"/>
      <c r="B20" s="177" t="s">
        <v>324</v>
      </c>
      <c r="C20" s="363"/>
      <c r="D20" s="363"/>
      <c r="E20" s="376">
        <f>+Breakdown!F20</f>
        <v>0</v>
      </c>
      <c r="F20" s="58"/>
      <c r="G20" s="376" t="str">
        <f>IF(OR(E20="",E20=0),"",Breakdown!F20-Breakdown!H20)</f>
        <v/>
      </c>
      <c r="H20" s="58"/>
      <c r="I20" s="395"/>
    </row>
    <row r="21" spans="1:9" ht="18.75" x14ac:dyDescent="0.3">
      <c r="A21" s="361"/>
      <c r="B21" s="177" t="s">
        <v>120</v>
      </c>
      <c r="C21" s="363"/>
      <c r="D21" s="363"/>
      <c r="E21" s="376">
        <f>+Breakdown!F21</f>
        <v>0</v>
      </c>
      <c r="F21" s="58"/>
      <c r="G21" s="376" t="str">
        <f>IF(OR(E21="",E21=0),"",Breakdown!F21-Breakdown!H21)</f>
        <v/>
      </c>
      <c r="H21" s="58"/>
      <c r="I21" s="395"/>
    </row>
    <row r="22" spans="1:9" ht="18.75" x14ac:dyDescent="0.3">
      <c r="A22" s="361"/>
      <c r="B22" s="177" t="s">
        <v>271</v>
      </c>
      <c r="C22" s="363"/>
      <c r="D22" s="363"/>
      <c r="E22" s="376">
        <f>+Breakdown!F22</f>
        <v>0</v>
      </c>
      <c r="F22" s="58"/>
      <c r="G22" s="376" t="str">
        <f>IF(OR(E22="",E22=0),"",Breakdown!F22-Breakdown!H22)</f>
        <v/>
      </c>
      <c r="H22" s="58"/>
      <c r="I22" s="395"/>
    </row>
    <row r="23" spans="1:9" ht="18.75" x14ac:dyDescent="0.3">
      <c r="A23" s="361"/>
      <c r="B23" s="379" t="s">
        <v>121</v>
      </c>
      <c r="C23" s="363"/>
      <c r="D23" s="363"/>
      <c r="E23" s="376">
        <f>+Breakdown!F23</f>
        <v>0</v>
      </c>
      <c r="F23" s="58"/>
      <c r="G23" s="376" t="str">
        <f>IF(OR(E23="",E23=0),"",Breakdown!F23-Breakdown!H23)</f>
        <v/>
      </c>
      <c r="H23" s="58"/>
      <c r="I23" s="395"/>
    </row>
    <row r="24" spans="1:9" ht="18.75" x14ac:dyDescent="0.3">
      <c r="A24" s="361"/>
      <c r="B24" s="379" t="s">
        <v>122</v>
      </c>
      <c r="C24" s="363"/>
      <c r="D24" s="363"/>
      <c r="E24" s="376">
        <f>+Breakdown!F24</f>
        <v>0</v>
      </c>
      <c r="F24" s="58"/>
      <c r="G24" s="376" t="str">
        <f>IF(OR(E24="",E24=0),"",Breakdown!F24-Breakdown!H24)</f>
        <v/>
      </c>
      <c r="H24" s="58"/>
      <c r="I24" s="395"/>
    </row>
    <row r="25" spans="1:9" ht="18.75" x14ac:dyDescent="0.3">
      <c r="A25" s="361"/>
      <c r="B25" s="177" t="s">
        <v>123</v>
      </c>
      <c r="C25" s="363"/>
      <c r="D25" s="363"/>
      <c r="E25" s="376">
        <f>+Breakdown!F25</f>
        <v>0</v>
      </c>
      <c r="F25" s="58"/>
      <c r="G25" s="376" t="str">
        <f>IF(OR(E25="",E25=0),"",Breakdown!F25-Breakdown!H25)</f>
        <v/>
      </c>
      <c r="H25" s="58"/>
      <c r="I25" s="395"/>
    </row>
    <row r="26" spans="1:9" ht="18.75" x14ac:dyDescent="0.3">
      <c r="A26" s="361"/>
      <c r="B26" s="177" t="s">
        <v>272</v>
      </c>
      <c r="C26" s="363"/>
      <c r="D26" s="363"/>
      <c r="E26" s="376">
        <f>+Breakdown!F26</f>
        <v>0</v>
      </c>
      <c r="F26" s="58"/>
      <c r="G26" s="376" t="str">
        <f>IF(OR(E26="",E26=0),"",Breakdown!F26-Breakdown!H26)</f>
        <v/>
      </c>
      <c r="H26" s="58"/>
      <c r="I26" s="395"/>
    </row>
    <row r="27" spans="1:9" ht="18.75" x14ac:dyDescent="0.3">
      <c r="A27" s="361"/>
      <c r="B27" s="380" t="s">
        <v>65</v>
      </c>
      <c r="C27" s="381"/>
      <c r="D27" s="363"/>
      <c r="E27" s="376">
        <f>+Breakdown!F27</f>
        <v>0</v>
      </c>
      <c r="F27" s="58"/>
      <c r="G27" s="376" t="str">
        <f>IF(OR(E27="",E27=0),"",Breakdown!F27-Breakdown!H27)</f>
        <v/>
      </c>
      <c r="H27" s="58"/>
      <c r="I27" s="395"/>
    </row>
    <row r="28" spans="1:9" ht="18.75" x14ac:dyDescent="0.3">
      <c r="A28" s="361"/>
      <c r="B28" s="382" t="s">
        <v>95</v>
      </c>
      <c r="C28" s="381"/>
      <c r="D28" s="363"/>
      <c r="E28" s="376">
        <f>+Breakdown!F28</f>
        <v>0</v>
      </c>
      <c r="F28" s="58"/>
      <c r="G28" s="376" t="str">
        <f>IF(OR(E28="",E28=0),"",Breakdown!F28-Breakdown!H28)</f>
        <v/>
      </c>
      <c r="H28" s="58"/>
      <c r="I28" s="395"/>
    </row>
    <row r="29" spans="1:9" ht="18.75" x14ac:dyDescent="0.3">
      <c r="A29" s="361"/>
      <c r="B29" s="379" t="s">
        <v>331</v>
      </c>
      <c r="C29" s="383" t="str">
        <f>IF(Breakdown!C29="","",Breakdown!C29)</f>
        <v/>
      </c>
      <c r="D29" s="363"/>
      <c r="E29" s="376">
        <f>+Breakdown!F29</f>
        <v>0</v>
      </c>
      <c r="F29" s="58"/>
      <c r="G29" s="376" t="str">
        <f>IF(OR(E29="",E29=0),"",Breakdown!F29-Breakdown!H29)</f>
        <v/>
      </c>
      <c r="H29" s="58"/>
      <c r="I29" s="395"/>
    </row>
    <row r="30" spans="1:9" ht="18.75" x14ac:dyDescent="0.3">
      <c r="A30" s="361"/>
      <c r="B30" s="254"/>
      <c r="C30" s="381"/>
      <c r="D30" s="363"/>
      <c r="E30" s="376">
        <f>+Breakdown!F30</f>
        <v>0</v>
      </c>
      <c r="F30" s="58"/>
      <c r="G30" s="376" t="str">
        <f>IF(OR(E30="",E30=0),"",Breakdown!F28-Breakdown!H28)</f>
        <v/>
      </c>
      <c r="H30" s="58"/>
      <c r="I30" s="395"/>
    </row>
    <row r="31" spans="1:9" ht="18.75" x14ac:dyDescent="0.3">
      <c r="A31" s="361"/>
      <c r="B31" s="177" t="s">
        <v>124</v>
      </c>
      <c r="C31" s="363"/>
      <c r="D31" s="363"/>
      <c r="E31" s="58"/>
      <c r="F31" s="58"/>
      <c r="G31" s="58"/>
      <c r="H31" s="58"/>
      <c r="I31" s="58"/>
    </row>
    <row r="32" spans="1:9" ht="18.75" x14ac:dyDescent="0.3">
      <c r="A32" s="361"/>
      <c r="B32" s="177" t="s">
        <v>357</v>
      </c>
      <c r="C32" s="363"/>
      <c r="D32" s="363"/>
      <c r="E32" s="376">
        <f>+Breakdown!F32</f>
        <v>0</v>
      </c>
      <c r="F32" s="58"/>
      <c r="G32" s="376" t="str">
        <f>IF(OR(E32="",E32=0),"",Breakdown!F32-Breakdown!H32)</f>
        <v/>
      </c>
      <c r="H32" s="58"/>
      <c r="I32" s="395"/>
    </row>
    <row r="33" spans="1:253" ht="18.75" x14ac:dyDescent="0.3">
      <c r="A33" s="361"/>
      <c r="B33" s="177" t="s">
        <v>356</v>
      </c>
      <c r="C33" s="363"/>
      <c r="D33" s="363"/>
      <c r="E33" s="376">
        <f>Breakdown!F33</f>
        <v>0</v>
      </c>
      <c r="F33" s="58"/>
      <c r="G33" s="376" t="str">
        <f>IF(OR(E33="",E33=0),"",Breakdown!F33-Breakdown!H33)</f>
        <v/>
      </c>
      <c r="H33" s="58"/>
      <c r="I33" s="395"/>
    </row>
    <row r="34" spans="1:253" ht="18.75" x14ac:dyDescent="0.3">
      <c r="A34" s="361"/>
      <c r="B34" s="177" t="s">
        <v>125</v>
      </c>
      <c r="C34" s="363"/>
      <c r="D34" s="363"/>
      <c r="E34" s="376">
        <f>+Breakdown!F34</f>
        <v>0</v>
      </c>
      <c r="F34" s="58"/>
      <c r="G34" s="376" t="str">
        <f>IF(OR(E34="",E34=0),"",Breakdown!F34-Breakdown!H34)</f>
        <v/>
      </c>
      <c r="H34" s="58"/>
      <c r="I34" s="395"/>
      <c r="AZ34" s="370"/>
      <c r="BA34" s="370"/>
      <c r="BB34" s="370"/>
      <c r="BC34" s="370"/>
      <c r="BD34" s="370"/>
      <c r="BE34" s="370"/>
      <c r="BF34" s="370"/>
      <c r="BG34" s="370"/>
      <c r="BH34" s="370"/>
      <c r="BI34" s="370"/>
      <c r="BJ34" s="370"/>
      <c r="BK34" s="370"/>
      <c r="BL34" s="370"/>
      <c r="BM34" s="370"/>
      <c r="BN34" s="370"/>
      <c r="BO34" s="370"/>
      <c r="BP34" s="370"/>
      <c r="BQ34" s="370"/>
      <c r="BR34" s="370"/>
      <c r="BS34" s="370"/>
      <c r="BT34" s="370"/>
      <c r="BU34" s="370"/>
      <c r="BV34" s="370"/>
      <c r="BW34" s="370"/>
      <c r="BX34" s="370"/>
      <c r="BY34" s="370"/>
      <c r="BZ34" s="370"/>
      <c r="CA34" s="370"/>
      <c r="CB34" s="370"/>
      <c r="CC34" s="370"/>
      <c r="CD34" s="370"/>
      <c r="CE34" s="370"/>
      <c r="CF34" s="370"/>
      <c r="CG34" s="370"/>
      <c r="CH34" s="370"/>
      <c r="CI34" s="370"/>
      <c r="CJ34" s="370"/>
      <c r="CK34" s="370"/>
      <c r="CL34" s="370"/>
      <c r="CM34" s="370"/>
      <c r="CN34" s="370"/>
      <c r="CO34" s="370"/>
      <c r="CP34" s="370"/>
      <c r="CQ34" s="370"/>
      <c r="CR34" s="370"/>
      <c r="CS34" s="370"/>
      <c r="CT34" s="370"/>
      <c r="CU34" s="370"/>
      <c r="CV34" s="370"/>
      <c r="CW34" s="370"/>
      <c r="CX34" s="370"/>
      <c r="CY34" s="370"/>
      <c r="CZ34" s="370"/>
      <c r="DA34" s="370"/>
      <c r="DB34" s="370"/>
      <c r="DC34" s="370"/>
      <c r="DD34" s="370"/>
      <c r="DE34" s="370"/>
      <c r="DF34" s="370"/>
      <c r="DG34" s="370"/>
      <c r="DH34" s="370"/>
      <c r="DI34" s="370"/>
      <c r="DJ34" s="370"/>
      <c r="DK34" s="370"/>
      <c r="DL34" s="370"/>
      <c r="DM34" s="370"/>
      <c r="DN34" s="370"/>
      <c r="DO34" s="370"/>
      <c r="DP34" s="370"/>
      <c r="DQ34" s="370"/>
      <c r="DR34" s="370"/>
      <c r="DS34" s="370"/>
      <c r="DT34" s="370"/>
      <c r="DU34" s="370"/>
      <c r="DV34" s="370"/>
      <c r="DW34" s="370"/>
      <c r="DX34" s="370"/>
      <c r="DY34" s="370"/>
      <c r="DZ34" s="370"/>
      <c r="EA34" s="370"/>
      <c r="EB34" s="370"/>
      <c r="EC34" s="370"/>
      <c r="ED34" s="370"/>
      <c r="EE34" s="370"/>
      <c r="EF34" s="370"/>
      <c r="EG34" s="370"/>
      <c r="EH34" s="370"/>
      <c r="EI34" s="370"/>
      <c r="EJ34" s="370"/>
      <c r="EK34" s="370"/>
      <c r="EL34" s="370"/>
      <c r="EM34" s="370"/>
      <c r="EN34" s="370"/>
      <c r="EO34" s="370"/>
      <c r="EP34" s="370"/>
      <c r="EQ34" s="370"/>
      <c r="ER34" s="370"/>
      <c r="ES34" s="370"/>
      <c r="ET34" s="370"/>
      <c r="EU34" s="370"/>
      <c r="EV34" s="370"/>
      <c r="EW34" s="370"/>
      <c r="EX34" s="370"/>
      <c r="EY34" s="370"/>
      <c r="EZ34" s="370"/>
      <c r="FA34" s="370"/>
      <c r="FB34" s="370"/>
      <c r="FC34" s="370"/>
      <c r="FD34" s="370"/>
      <c r="FE34" s="370"/>
      <c r="FF34" s="370"/>
      <c r="FG34" s="370"/>
      <c r="FH34" s="370"/>
      <c r="FI34" s="370"/>
      <c r="FJ34" s="370"/>
      <c r="FK34" s="370"/>
      <c r="FL34" s="370"/>
      <c r="FM34" s="370"/>
      <c r="FN34" s="370"/>
      <c r="FO34" s="370"/>
      <c r="FP34" s="370"/>
      <c r="FQ34" s="370"/>
      <c r="FR34" s="370"/>
      <c r="FS34" s="370"/>
      <c r="FT34" s="370"/>
      <c r="FU34" s="370"/>
      <c r="FV34" s="370"/>
      <c r="FW34" s="370"/>
      <c r="FX34" s="370"/>
      <c r="FY34" s="370"/>
      <c r="FZ34" s="370"/>
      <c r="GA34" s="370"/>
      <c r="GB34" s="370"/>
      <c r="GC34" s="370"/>
      <c r="GD34" s="370"/>
      <c r="GE34" s="370"/>
      <c r="GF34" s="370"/>
      <c r="GG34" s="370"/>
      <c r="GH34" s="370"/>
      <c r="GI34" s="370"/>
      <c r="GJ34" s="370"/>
      <c r="GK34" s="370"/>
      <c r="GL34" s="370"/>
      <c r="GM34" s="370"/>
      <c r="GN34" s="370"/>
      <c r="GO34" s="370"/>
      <c r="GP34" s="370"/>
      <c r="GQ34" s="370"/>
      <c r="GR34" s="370"/>
      <c r="GS34" s="370"/>
      <c r="GT34" s="370"/>
      <c r="GU34" s="370"/>
      <c r="GV34" s="370"/>
      <c r="GW34" s="370"/>
      <c r="GX34" s="370"/>
      <c r="GY34" s="370"/>
      <c r="GZ34" s="370"/>
      <c r="HA34" s="370"/>
      <c r="HB34" s="370"/>
      <c r="HC34" s="370"/>
      <c r="HD34" s="370"/>
      <c r="HE34" s="370"/>
      <c r="HF34" s="370"/>
      <c r="HG34" s="370"/>
      <c r="HH34" s="370"/>
      <c r="HI34" s="370"/>
      <c r="HJ34" s="370"/>
      <c r="HK34" s="370"/>
      <c r="HL34" s="370"/>
      <c r="HM34" s="370"/>
      <c r="HN34" s="370"/>
      <c r="HO34" s="370"/>
      <c r="HP34" s="370"/>
      <c r="HQ34" s="370"/>
      <c r="HR34" s="370"/>
      <c r="HS34" s="370"/>
      <c r="HT34" s="370"/>
      <c r="HU34" s="370"/>
      <c r="HV34" s="370"/>
      <c r="HW34" s="370"/>
      <c r="HX34" s="370"/>
      <c r="HY34" s="370"/>
      <c r="HZ34" s="370"/>
      <c r="IA34" s="370"/>
      <c r="IB34" s="370"/>
      <c r="IC34" s="370"/>
      <c r="ID34" s="370"/>
      <c r="IE34" s="370"/>
      <c r="IF34" s="370"/>
      <c r="IG34" s="370"/>
      <c r="IH34" s="370"/>
      <c r="II34" s="370"/>
      <c r="IJ34" s="370"/>
      <c r="IK34" s="370"/>
      <c r="IL34" s="370"/>
      <c r="IM34" s="370"/>
      <c r="IN34" s="370"/>
      <c r="IO34" s="370"/>
      <c r="IP34" s="370"/>
      <c r="IQ34" s="370"/>
      <c r="IR34" s="370"/>
      <c r="IS34" s="370"/>
    </row>
    <row r="35" spans="1:253" ht="18.75" x14ac:dyDescent="0.3">
      <c r="A35" s="361"/>
      <c r="B35" s="177"/>
      <c r="C35" s="363"/>
      <c r="D35" s="363"/>
    </row>
    <row r="36" spans="1:253" ht="18.75" x14ac:dyDescent="0.3">
      <c r="A36" s="361"/>
      <c r="B36" s="177" t="s">
        <v>126</v>
      </c>
      <c r="C36" s="363"/>
      <c r="D36" s="363"/>
      <c r="E36" s="365"/>
      <c r="F36" s="365"/>
      <c r="G36" s="365"/>
      <c r="H36" s="365"/>
      <c r="I36" s="365"/>
    </row>
    <row r="37" spans="1:253" ht="18.75" x14ac:dyDescent="0.3">
      <c r="A37" s="361"/>
      <c r="B37" s="177" t="s">
        <v>127</v>
      </c>
      <c r="C37" s="363"/>
      <c r="D37" s="363"/>
      <c r="E37" s="376">
        <f>+Breakdown!F37</f>
        <v>0</v>
      </c>
      <c r="F37" s="365"/>
      <c r="G37" s="376" t="str">
        <f>IF(OR(E37="",E37=0),"",Breakdown!F37-Breakdown!H37)</f>
        <v/>
      </c>
      <c r="H37" s="58"/>
      <c r="I37" s="395"/>
    </row>
    <row r="38" spans="1:253" ht="18.75" x14ac:dyDescent="0.3">
      <c r="A38" s="361"/>
      <c r="B38" s="177" t="s">
        <v>128</v>
      </c>
      <c r="C38" s="386"/>
      <c r="D38" s="363"/>
      <c r="E38" s="376">
        <f>+Breakdown!F38</f>
        <v>0</v>
      </c>
      <c r="F38" s="58"/>
      <c r="G38" s="376" t="str">
        <f>IF(OR(E38="",E38=0),"",Breakdown!F38-Breakdown!H38)</f>
        <v/>
      </c>
      <c r="H38" s="58"/>
      <c r="I38" s="395"/>
    </row>
    <row r="39" spans="1:253" ht="18.75" x14ac:dyDescent="0.3">
      <c r="A39" s="361"/>
      <c r="B39" s="254"/>
      <c r="C39" s="386"/>
      <c r="D39" s="363"/>
      <c r="E39" s="387"/>
      <c r="F39" s="58"/>
      <c r="G39" s="387" t="str">
        <f>IF(OR(E39="",E39=0),"",Breakdown!F38-Breakdown!H38)</f>
        <v/>
      </c>
      <c r="H39" s="58"/>
      <c r="I39" s="388"/>
    </row>
    <row r="40" spans="1:253" ht="18.75" x14ac:dyDescent="0.3">
      <c r="A40" s="361"/>
      <c r="B40" s="177" t="s">
        <v>129</v>
      </c>
      <c r="C40" s="363"/>
      <c r="D40" s="363"/>
      <c r="E40" s="156"/>
      <c r="F40" s="58"/>
      <c r="G40" s="156"/>
      <c r="H40" s="58"/>
      <c r="I40" s="156"/>
    </row>
    <row r="41" spans="1:253" ht="18.75" x14ac:dyDescent="0.3">
      <c r="A41" s="361"/>
      <c r="B41" s="177" t="s">
        <v>130</v>
      </c>
      <c r="C41" s="363"/>
      <c r="D41" s="363"/>
      <c r="E41" s="376">
        <f>+Breakdown!F41</f>
        <v>0</v>
      </c>
      <c r="F41" s="58"/>
      <c r="G41" s="376" t="str">
        <f>IF(OR(E41="",E41=0),"",Breakdown!F41-Breakdown!H41)</f>
        <v/>
      </c>
      <c r="H41" s="58"/>
      <c r="I41" s="395"/>
    </row>
    <row r="42" spans="1:253" ht="18.75" x14ac:dyDescent="0.3">
      <c r="A42" s="361"/>
      <c r="B42" s="177" t="s">
        <v>131</v>
      </c>
      <c r="C42" s="363"/>
      <c r="D42" s="363"/>
      <c r="E42" s="376">
        <f>+Breakdown!F42</f>
        <v>0</v>
      </c>
      <c r="F42" s="58"/>
      <c r="G42" s="376" t="str">
        <f>IF(OR(E42="",E42=0),"",Breakdown!F42-Breakdown!H42)</f>
        <v/>
      </c>
      <c r="H42" s="58"/>
      <c r="I42" s="395"/>
    </row>
    <row r="43" spans="1:253" ht="18.75" x14ac:dyDescent="0.3">
      <c r="A43" s="361"/>
      <c r="B43" s="177" t="s">
        <v>325</v>
      </c>
      <c r="C43" s="363"/>
      <c r="D43" s="363"/>
      <c r="E43" s="376">
        <f>+Breakdown!F43</f>
        <v>0</v>
      </c>
      <c r="F43" s="58"/>
      <c r="G43" s="376" t="str">
        <f>IF(OR(E43="",E43=0),"",Breakdown!F43-Breakdown!H43)</f>
        <v/>
      </c>
      <c r="H43" s="58"/>
      <c r="I43" s="395"/>
    </row>
    <row r="44" spans="1:253" ht="18.75" x14ac:dyDescent="0.3">
      <c r="A44" s="361"/>
      <c r="B44" s="379" t="s">
        <v>132</v>
      </c>
      <c r="C44" s="363"/>
      <c r="D44" s="363"/>
      <c r="E44" s="376">
        <f>+Breakdown!F44</f>
        <v>0</v>
      </c>
      <c r="F44" s="58"/>
      <c r="G44" s="376" t="str">
        <f>IF(OR(E44="",E44=0),"",Breakdown!F44-Breakdown!H44)</f>
        <v/>
      </c>
      <c r="H44" s="58"/>
      <c r="I44" s="395"/>
    </row>
    <row r="45" spans="1:253" ht="18.75" x14ac:dyDescent="0.3">
      <c r="A45" s="361"/>
      <c r="B45" s="177" t="s">
        <v>133</v>
      </c>
      <c r="C45" s="363"/>
      <c r="D45" s="363"/>
      <c r="E45" s="376">
        <f>+Breakdown!F45</f>
        <v>0</v>
      </c>
      <c r="F45" s="58"/>
      <c r="G45" s="376" t="str">
        <f>IF(OR(E45="",E45=0),"",Breakdown!F45-Breakdown!H45)</f>
        <v/>
      </c>
      <c r="H45" s="58"/>
      <c r="I45" s="395"/>
    </row>
    <row r="46" spans="1:253" ht="18.75" x14ac:dyDescent="0.3">
      <c r="A46" s="361"/>
      <c r="B46" s="177" t="s">
        <v>134</v>
      </c>
      <c r="C46" s="363"/>
      <c r="D46" s="363"/>
      <c r="E46" s="376">
        <f>+Breakdown!F46</f>
        <v>0</v>
      </c>
      <c r="F46" s="58"/>
      <c r="G46" s="376" t="str">
        <f>IF(OR(E46="",E46=0),"",Breakdown!F46-Breakdown!H46)</f>
        <v/>
      </c>
      <c r="H46" s="58"/>
      <c r="I46" s="395"/>
    </row>
    <row r="47" spans="1:253" ht="18.75" x14ac:dyDescent="0.3">
      <c r="A47" s="361"/>
      <c r="B47" s="177" t="s">
        <v>135</v>
      </c>
      <c r="C47" s="363"/>
      <c r="D47" s="363"/>
      <c r="E47" s="376">
        <f>+Breakdown!F47</f>
        <v>0</v>
      </c>
      <c r="F47" s="58"/>
      <c r="G47" s="376" t="str">
        <f>IF(OR(E47="",E47=0),"",Breakdown!F47-Breakdown!H47)</f>
        <v/>
      </c>
      <c r="H47" s="58"/>
      <c r="I47" s="395"/>
    </row>
    <row r="48" spans="1:253" ht="18.75" x14ac:dyDescent="0.3">
      <c r="A48" s="361"/>
      <c r="B48" s="177" t="s">
        <v>326</v>
      </c>
      <c r="C48" s="363"/>
      <c r="D48" s="363"/>
      <c r="E48" s="376">
        <f>+Breakdown!F48</f>
        <v>0</v>
      </c>
      <c r="F48" s="58"/>
      <c r="G48" s="376" t="str">
        <f>IF(OR(E48="",E48=0),"",Breakdown!F48-Breakdown!H48)</f>
        <v/>
      </c>
      <c r="H48" s="58"/>
      <c r="I48" s="395"/>
    </row>
    <row r="49" spans="1:9" ht="18.75" x14ac:dyDescent="0.3">
      <c r="A49" s="361"/>
      <c r="B49" s="177" t="s">
        <v>327</v>
      </c>
      <c r="C49" s="363"/>
      <c r="D49" s="363"/>
      <c r="E49" s="376">
        <f>+Breakdown!F49</f>
        <v>0</v>
      </c>
      <c r="F49" s="58"/>
      <c r="G49" s="376" t="str">
        <f>IF(OR(E49="",E49=0),"",Breakdown!F49-Breakdown!H49)</f>
        <v/>
      </c>
      <c r="H49" s="58"/>
      <c r="I49" s="395"/>
    </row>
    <row r="50" spans="1:9" ht="18.75" x14ac:dyDescent="0.3">
      <c r="A50" s="361"/>
      <c r="B50" s="177" t="s">
        <v>136</v>
      </c>
      <c r="C50" s="363"/>
      <c r="D50" s="363"/>
      <c r="E50" s="376">
        <f>+Breakdown!F50</f>
        <v>0</v>
      </c>
      <c r="F50" s="58"/>
      <c r="G50" s="376" t="str">
        <f>IF(OR(E50="",E50=0),"",Breakdown!F50-Breakdown!H50)</f>
        <v/>
      </c>
      <c r="H50" s="58"/>
      <c r="I50" s="395"/>
    </row>
    <row r="51" spans="1:9" ht="18.75" x14ac:dyDescent="0.3">
      <c r="A51" s="361"/>
      <c r="B51" s="177" t="s">
        <v>137</v>
      </c>
      <c r="C51" s="363"/>
      <c r="D51" s="363"/>
      <c r="E51" s="376">
        <f>+Breakdown!F51</f>
        <v>0</v>
      </c>
      <c r="F51" s="58"/>
      <c r="G51" s="376" t="str">
        <f>IF(OR(E51="",E51=0),"",Breakdown!F51-Breakdown!H51)</f>
        <v/>
      </c>
      <c r="H51" s="58"/>
      <c r="I51" s="395"/>
    </row>
    <row r="52" spans="1:9" ht="18.75" x14ac:dyDescent="0.3">
      <c r="A52" s="361"/>
      <c r="B52" s="177" t="s">
        <v>328</v>
      </c>
      <c r="C52" s="363"/>
      <c r="D52" s="363"/>
      <c r="E52" s="58"/>
      <c r="F52" s="58"/>
      <c r="G52" s="58"/>
      <c r="H52" s="58"/>
      <c r="I52" s="58"/>
    </row>
    <row r="53" spans="1:9" ht="15.75" x14ac:dyDescent="0.25">
      <c r="A53" s="361"/>
      <c r="B53" s="254"/>
      <c r="C53" s="363"/>
      <c r="D53" s="363"/>
      <c r="E53" s="58"/>
      <c r="F53" s="58"/>
      <c r="G53" s="58"/>
      <c r="H53" s="58"/>
      <c r="I53" s="58"/>
    </row>
    <row r="54" spans="1:9" ht="18.75" x14ac:dyDescent="0.3">
      <c r="A54" s="361"/>
      <c r="B54" s="177" t="s">
        <v>138</v>
      </c>
      <c r="C54" s="363"/>
      <c r="D54" s="363"/>
      <c r="E54" s="387"/>
      <c r="F54" s="58"/>
      <c r="G54" s="387"/>
      <c r="H54" s="58"/>
      <c r="I54" s="388"/>
    </row>
    <row r="55" spans="1:9" ht="18.75" x14ac:dyDescent="0.3">
      <c r="A55" s="361"/>
      <c r="B55" s="177" t="s">
        <v>139</v>
      </c>
      <c r="C55" s="363"/>
      <c r="D55" s="363"/>
      <c r="E55" s="376">
        <f>+Breakdown!F55</f>
        <v>0</v>
      </c>
      <c r="F55" s="58"/>
      <c r="G55" s="376" t="str">
        <f>IF(OR(E55="",E55=0),"",Breakdown!F55-Breakdown!H55)</f>
        <v/>
      </c>
      <c r="H55" s="58"/>
      <c r="I55" s="395"/>
    </row>
    <row r="56" spans="1:9" ht="18.75" x14ac:dyDescent="0.3">
      <c r="A56" s="361"/>
      <c r="B56" s="177" t="s">
        <v>140</v>
      </c>
      <c r="C56" s="363"/>
      <c r="D56" s="363"/>
      <c r="E56" s="376">
        <f>+Breakdown!F56</f>
        <v>0</v>
      </c>
      <c r="F56" s="58"/>
      <c r="G56" s="376" t="str">
        <f>IF(OR(E56="",E56=0),"",Breakdown!F56-Breakdown!H56)</f>
        <v/>
      </c>
      <c r="H56" s="58"/>
      <c r="I56" s="395"/>
    </row>
    <row r="57" spans="1:9" ht="18.75" x14ac:dyDescent="0.3">
      <c r="A57" s="361"/>
      <c r="B57" s="177" t="s">
        <v>141</v>
      </c>
      <c r="C57" s="363"/>
      <c r="D57" s="363"/>
      <c r="E57" s="376">
        <f>+Breakdown!F57</f>
        <v>0</v>
      </c>
      <c r="F57" s="58"/>
      <c r="G57" s="376" t="str">
        <f>IF(OR(E57="",E57=0),"",Breakdown!F57-Breakdown!H57)</f>
        <v/>
      </c>
      <c r="H57" s="58"/>
      <c r="I57" s="395"/>
    </row>
    <row r="58" spans="1:9" ht="18.75" x14ac:dyDescent="0.3">
      <c r="A58" s="361"/>
      <c r="B58" s="177" t="s">
        <v>142</v>
      </c>
      <c r="C58" s="363"/>
      <c r="D58" s="363"/>
      <c r="E58" s="376">
        <f>+Breakdown!F58</f>
        <v>0</v>
      </c>
      <c r="F58" s="58"/>
      <c r="G58" s="376" t="str">
        <f>IF(OR(E58="",E58=0),"",Breakdown!F58-Breakdown!H58)</f>
        <v/>
      </c>
      <c r="H58" s="58"/>
      <c r="I58" s="395"/>
    </row>
    <row r="59" spans="1:9" ht="18.75" x14ac:dyDescent="0.3">
      <c r="A59" s="361"/>
      <c r="B59" s="177" t="s">
        <v>329</v>
      </c>
      <c r="C59" s="363"/>
      <c r="D59" s="363"/>
      <c r="E59" s="376">
        <f>+Breakdown!F59</f>
        <v>0</v>
      </c>
      <c r="F59" s="58"/>
      <c r="G59" s="376" t="str">
        <f>IF(OR(E59="",E59=0),"",Breakdown!F59-Breakdown!H59)</f>
        <v/>
      </c>
      <c r="H59" s="58"/>
      <c r="I59" s="395"/>
    </row>
    <row r="60" spans="1:9" ht="18.75" x14ac:dyDescent="0.3">
      <c r="A60" s="361"/>
      <c r="B60" s="177" t="s">
        <v>144</v>
      </c>
      <c r="C60" s="363"/>
      <c r="D60" s="363"/>
      <c r="E60" s="376">
        <f>+Breakdown!F60</f>
        <v>0</v>
      </c>
      <c r="F60" s="58"/>
      <c r="G60" s="376" t="str">
        <f>IF(OR(E60="",E60=0),"",Breakdown!F60-Breakdown!H60)</f>
        <v/>
      </c>
      <c r="H60" s="58"/>
      <c r="I60" s="395"/>
    </row>
    <row r="61" spans="1:9" ht="18.75" x14ac:dyDescent="0.3">
      <c r="A61" s="361"/>
      <c r="B61" s="177" t="s">
        <v>145</v>
      </c>
      <c r="C61" s="363"/>
      <c r="D61" s="363"/>
      <c r="E61" s="376">
        <f>+Breakdown!F61</f>
        <v>0</v>
      </c>
      <c r="F61" s="58"/>
      <c r="G61" s="376" t="str">
        <f>IF(OR(E61="",E61=0),"",Breakdown!F61-Breakdown!H61)</f>
        <v/>
      </c>
      <c r="H61" s="58"/>
      <c r="I61" s="395"/>
    </row>
    <row r="62" spans="1:9" ht="18.75" x14ac:dyDescent="0.3">
      <c r="A62" s="361"/>
      <c r="B62" s="389" t="s">
        <v>289</v>
      </c>
      <c r="C62" s="363"/>
      <c r="D62" s="363"/>
      <c r="E62" s="376">
        <f>+Breakdown!F62</f>
        <v>0</v>
      </c>
      <c r="F62" s="58"/>
      <c r="G62" s="376" t="str">
        <f>IF(OR(E62="",E62=0),"",Breakdown!F62-Breakdown!H62)</f>
        <v/>
      </c>
      <c r="H62" s="58"/>
      <c r="I62" s="395"/>
    </row>
    <row r="63" spans="1:9" ht="18.75" x14ac:dyDescent="0.3">
      <c r="A63" s="361"/>
      <c r="B63" s="177" t="s">
        <v>330</v>
      </c>
      <c r="C63" s="381"/>
      <c r="D63" s="363"/>
      <c r="E63" s="376">
        <f>+Breakdown!F63</f>
        <v>0</v>
      </c>
      <c r="F63" s="58"/>
      <c r="G63" s="376" t="str">
        <f>IF(OR(E63="",E63=0),"",Breakdown!F63-Breakdown!H63)</f>
        <v/>
      </c>
      <c r="H63" s="58"/>
      <c r="I63" s="395"/>
    </row>
    <row r="64" spans="1:9" ht="18.75" x14ac:dyDescent="0.3">
      <c r="A64" s="361"/>
      <c r="B64" s="177" t="s">
        <v>143</v>
      </c>
      <c r="C64" s="381"/>
      <c r="D64" s="363"/>
      <c r="E64" s="376">
        <f>+Breakdown!F64</f>
        <v>0</v>
      </c>
      <c r="F64" s="58"/>
      <c r="G64" s="376" t="str">
        <f>IF(OR(E64="",E64=0),"",Breakdown!F64-Breakdown!H64)</f>
        <v/>
      </c>
      <c r="H64" s="58"/>
      <c r="I64" s="395"/>
    </row>
    <row r="65" spans="1:251" x14ac:dyDescent="0.2">
      <c r="A65" s="361"/>
      <c r="B65" s="363"/>
      <c r="C65" s="363"/>
      <c r="D65" s="363"/>
      <c r="E65" s="56"/>
      <c r="F65" s="56"/>
      <c r="G65" s="56"/>
      <c r="H65" s="56"/>
      <c r="I65" s="56"/>
    </row>
    <row r="66" spans="1:251" ht="21" thickBot="1" x14ac:dyDescent="0.35">
      <c r="A66" s="361"/>
      <c r="B66" s="390" t="s">
        <v>146</v>
      </c>
      <c r="C66" s="363"/>
      <c r="D66" s="363"/>
      <c r="E66" s="59">
        <f>SUM(E13:E65)</f>
        <v>0</v>
      </c>
      <c r="F66" s="58"/>
      <c r="G66" s="59">
        <f>SUM(G13:G65)</f>
        <v>0</v>
      </c>
      <c r="H66" s="60"/>
      <c r="I66" s="59">
        <f>SUM(I13:I65)</f>
        <v>0</v>
      </c>
    </row>
    <row r="67" spans="1:251" ht="16.5" thickTop="1" x14ac:dyDescent="0.25">
      <c r="A67" s="361"/>
      <c r="B67" s="363"/>
      <c r="C67" s="363"/>
      <c r="D67" s="363"/>
      <c r="E67" s="58"/>
      <c r="F67" s="58"/>
      <c r="G67" s="58"/>
      <c r="H67" s="58"/>
      <c r="I67" s="58"/>
    </row>
    <row r="68" spans="1:251" ht="18.75" x14ac:dyDescent="0.3">
      <c r="A68" s="361"/>
      <c r="B68" s="375" t="s">
        <v>316</v>
      </c>
      <c r="C68" s="363"/>
      <c r="D68" s="363"/>
      <c r="E68" s="376">
        <f>+Breakdown!F68</f>
        <v>0</v>
      </c>
      <c r="F68" s="56"/>
      <c r="G68" s="376" t="str">
        <f>IF(OR(E68="",E68=0),"",Breakdown!F68-Breakdown!H68)</f>
        <v/>
      </c>
      <c r="H68" s="56"/>
      <c r="I68" s="395"/>
    </row>
    <row r="69" spans="1:251" ht="18.75" x14ac:dyDescent="0.3">
      <c r="A69" s="361"/>
      <c r="B69" s="375" t="s">
        <v>317</v>
      </c>
      <c r="C69" s="363"/>
      <c r="D69" s="363"/>
      <c r="E69" s="376">
        <f>+Breakdown!F69</f>
        <v>0</v>
      </c>
      <c r="F69" s="56"/>
      <c r="G69" s="376" t="str">
        <f>IF(OR(E69="",E69=0),"",Breakdown!F69-Breakdown!H69)</f>
        <v/>
      </c>
      <c r="H69" s="56"/>
      <c r="I69" s="395"/>
    </row>
    <row r="70" spans="1:251" ht="18.75" x14ac:dyDescent="0.3">
      <c r="A70" s="361"/>
      <c r="B70" s="375" t="s">
        <v>147</v>
      </c>
      <c r="C70" s="363"/>
      <c r="D70" s="363"/>
      <c r="E70" s="376">
        <f>+Breakdown!F70</f>
        <v>0</v>
      </c>
      <c r="F70" s="58"/>
      <c r="G70" s="376">
        <f>+E70</f>
        <v>0</v>
      </c>
      <c r="H70" s="58"/>
      <c r="I70" s="395"/>
    </row>
    <row r="71" spans="1:251" ht="18.75" x14ac:dyDescent="0.3">
      <c r="A71" s="361"/>
      <c r="B71" s="375" t="s">
        <v>148</v>
      </c>
      <c r="C71" s="363"/>
      <c r="D71" s="363"/>
      <c r="E71" s="376">
        <f>+Breakdown!F71</f>
        <v>0</v>
      </c>
      <c r="F71" s="58"/>
      <c r="G71" s="61" t="s">
        <v>64</v>
      </c>
      <c r="H71" s="58"/>
      <c r="I71" s="61" t="s">
        <v>64</v>
      </c>
    </row>
    <row r="72" spans="1:251" ht="18.75" x14ac:dyDescent="0.3">
      <c r="A72" s="361"/>
      <c r="B72" s="375" t="s">
        <v>149</v>
      </c>
      <c r="C72" s="363"/>
      <c r="D72" s="363"/>
      <c r="E72" s="376">
        <f>+Breakdown!F72</f>
        <v>0</v>
      </c>
      <c r="F72" s="58"/>
      <c r="G72" s="61" t="s">
        <v>64</v>
      </c>
      <c r="H72" s="58"/>
      <c r="I72" s="61" t="s">
        <v>64</v>
      </c>
    </row>
    <row r="73" spans="1:251" ht="18.75" x14ac:dyDescent="0.3">
      <c r="A73" s="361"/>
      <c r="B73" s="375" t="s">
        <v>150</v>
      </c>
      <c r="C73" s="363"/>
      <c r="D73" s="363"/>
      <c r="E73" s="376">
        <f>+Breakdown!F73</f>
        <v>0</v>
      </c>
      <c r="F73" s="58"/>
      <c r="G73" s="61" t="s">
        <v>64</v>
      </c>
      <c r="H73" s="58"/>
      <c r="I73" s="61" t="s">
        <v>64</v>
      </c>
    </row>
    <row r="74" spans="1:251" ht="20.25" x14ac:dyDescent="0.3">
      <c r="A74" s="361"/>
      <c r="B74" s="375" t="s">
        <v>151</v>
      </c>
      <c r="C74" s="375" t="s">
        <v>152</v>
      </c>
      <c r="D74" s="363"/>
      <c r="E74" s="376">
        <f>+Breakdown!F74</f>
        <v>0</v>
      </c>
      <c r="F74" s="62"/>
      <c r="G74" s="61" t="s">
        <v>64</v>
      </c>
      <c r="H74" s="62"/>
      <c r="I74" s="61" t="s">
        <v>64</v>
      </c>
      <c r="AZ74" s="370"/>
      <c r="BA74" s="370"/>
      <c r="BB74" s="370"/>
      <c r="BC74" s="370"/>
      <c r="BD74" s="370"/>
      <c r="BE74" s="370"/>
      <c r="BF74" s="370"/>
      <c r="BG74" s="370"/>
      <c r="BH74" s="370"/>
      <c r="BI74" s="370"/>
      <c r="BJ74" s="370"/>
      <c r="BK74" s="370"/>
      <c r="BL74" s="370"/>
      <c r="BM74" s="370"/>
      <c r="BN74" s="370"/>
      <c r="BO74" s="370"/>
      <c r="BP74" s="370"/>
      <c r="BQ74" s="370"/>
      <c r="BR74" s="370"/>
      <c r="BS74" s="370"/>
      <c r="BT74" s="370"/>
      <c r="BU74" s="370"/>
      <c r="BV74" s="370"/>
      <c r="BW74" s="370"/>
      <c r="BX74" s="370"/>
      <c r="BY74" s="370"/>
      <c r="BZ74" s="370"/>
      <c r="CA74" s="370"/>
      <c r="CB74" s="370"/>
      <c r="CC74" s="370"/>
      <c r="CD74" s="370"/>
      <c r="CE74" s="370"/>
      <c r="CF74" s="370"/>
      <c r="CG74" s="370"/>
      <c r="CH74" s="370"/>
      <c r="CI74" s="370"/>
      <c r="CJ74" s="370"/>
      <c r="CK74" s="370"/>
      <c r="CL74" s="370"/>
      <c r="CM74" s="370"/>
      <c r="CN74" s="370"/>
      <c r="CO74" s="370"/>
      <c r="CP74" s="370"/>
      <c r="CQ74" s="370"/>
      <c r="CR74" s="370"/>
      <c r="CS74" s="370"/>
      <c r="CT74" s="370"/>
      <c r="CU74" s="370"/>
      <c r="CV74" s="370"/>
      <c r="CW74" s="370"/>
      <c r="CX74" s="370"/>
      <c r="CY74" s="370"/>
      <c r="CZ74" s="370"/>
      <c r="DA74" s="370"/>
      <c r="DB74" s="370"/>
      <c r="DC74" s="370"/>
      <c r="DD74" s="370"/>
      <c r="DE74" s="370"/>
      <c r="DF74" s="370"/>
      <c r="DG74" s="370"/>
      <c r="DH74" s="370"/>
      <c r="DI74" s="370"/>
      <c r="DJ74" s="370"/>
      <c r="DK74" s="370"/>
      <c r="DL74" s="370"/>
      <c r="DM74" s="370"/>
      <c r="DN74" s="370"/>
      <c r="DO74" s="370"/>
      <c r="DP74" s="370"/>
      <c r="DQ74" s="370"/>
      <c r="DR74" s="370"/>
      <c r="DS74" s="370"/>
      <c r="DT74" s="370"/>
      <c r="DU74" s="370"/>
      <c r="DV74" s="370"/>
      <c r="DW74" s="370"/>
      <c r="DX74" s="370"/>
      <c r="DY74" s="370"/>
      <c r="DZ74" s="370"/>
      <c r="EA74" s="370"/>
      <c r="EB74" s="370"/>
      <c r="EC74" s="370"/>
      <c r="ED74" s="370"/>
      <c r="EE74" s="370"/>
      <c r="EF74" s="370"/>
      <c r="EG74" s="370"/>
      <c r="EH74" s="370"/>
      <c r="EI74" s="370"/>
      <c r="EJ74" s="370"/>
      <c r="EK74" s="370"/>
      <c r="EL74" s="370"/>
      <c r="EM74" s="370"/>
      <c r="EN74" s="370"/>
      <c r="EO74" s="370"/>
      <c r="EP74" s="370"/>
      <c r="EQ74" s="370"/>
      <c r="ER74" s="370"/>
      <c r="ES74" s="370"/>
      <c r="ET74" s="370"/>
      <c r="EU74" s="370"/>
      <c r="EV74" s="370"/>
      <c r="EW74" s="370"/>
      <c r="EX74" s="370"/>
      <c r="EY74" s="370"/>
      <c r="EZ74" s="370"/>
      <c r="FA74" s="370"/>
      <c r="FB74" s="370"/>
      <c r="FC74" s="370"/>
      <c r="FD74" s="370"/>
      <c r="FE74" s="370"/>
      <c r="FF74" s="370"/>
      <c r="FG74" s="370"/>
      <c r="FH74" s="370"/>
      <c r="FI74" s="370"/>
      <c r="FJ74" s="370"/>
      <c r="FK74" s="370"/>
      <c r="FL74" s="370"/>
      <c r="FM74" s="370"/>
      <c r="FN74" s="370"/>
      <c r="FO74" s="370"/>
      <c r="FP74" s="370"/>
      <c r="FQ74" s="370"/>
      <c r="FR74" s="370"/>
      <c r="FS74" s="370"/>
      <c r="FT74" s="370"/>
      <c r="FU74" s="370"/>
      <c r="FV74" s="370"/>
      <c r="FW74" s="370"/>
      <c r="FX74" s="370"/>
      <c r="FY74" s="370"/>
      <c r="FZ74" s="370"/>
      <c r="GA74" s="370"/>
      <c r="GB74" s="370"/>
      <c r="GC74" s="370"/>
      <c r="GD74" s="370"/>
      <c r="GE74" s="370"/>
      <c r="GF74" s="370"/>
      <c r="GG74" s="370"/>
      <c r="GH74" s="370"/>
      <c r="GI74" s="370"/>
      <c r="GJ74" s="370"/>
      <c r="GK74" s="370"/>
      <c r="GL74" s="370"/>
      <c r="GM74" s="370"/>
      <c r="GN74" s="370"/>
      <c r="GO74" s="370"/>
      <c r="GP74" s="370"/>
      <c r="GQ74" s="370"/>
      <c r="GR74" s="370"/>
      <c r="GS74" s="370"/>
      <c r="GT74" s="370"/>
      <c r="GU74" s="370"/>
      <c r="GV74" s="370"/>
      <c r="GW74" s="370"/>
      <c r="GX74" s="370"/>
      <c r="GY74" s="370"/>
      <c r="GZ74" s="370"/>
      <c r="HA74" s="370"/>
      <c r="HB74" s="370"/>
      <c r="HC74" s="370"/>
      <c r="HD74" s="370"/>
      <c r="HE74" s="370"/>
      <c r="HF74" s="370"/>
      <c r="HG74" s="370"/>
      <c r="HH74" s="370"/>
      <c r="HI74" s="370"/>
      <c r="HJ74" s="370"/>
      <c r="HK74" s="370"/>
      <c r="HL74" s="370"/>
      <c r="HM74" s="370"/>
      <c r="HN74" s="370"/>
      <c r="HO74" s="370"/>
      <c r="HP74" s="370"/>
      <c r="HQ74" s="370"/>
      <c r="HR74" s="370"/>
      <c r="HS74" s="370"/>
      <c r="HT74" s="370"/>
      <c r="HU74" s="370"/>
      <c r="HV74" s="370"/>
      <c r="HW74" s="370"/>
      <c r="HX74" s="370"/>
      <c r="HY74" s="370"/>
      <c r="HZ74" s="370"/>
      <c r="IA74" s="370"/>
      <c r="IB74" s="370"/>
      <c r="IC74" s="370"/>
      <c r="ID74" s="370"/>
      <c r="IE74" s="370"/>
      <c r="IF74" s="370"/>
      <c r="IG74" s="370"/>
      <c r="IH74" s="370"/>
      <c r="II74" s="370"/>
      <c r="IJ74" s="370"/>
      <c r="IK74" s="370"/>
      <c r="IL74" s="370"/>
      <c r="IM74" s="370"/>
      <c r="IN74" s="370"/>
      <c r="IO74" s="370"/>
      <c r="IP74" s="370"/>
      <c r="IQ74" s="370"/>
    </row>
    <row r="75" spans="1:251" ht="20.25" x14ac:dyDescent="0.3">
      <c r="A75" s="361"/>
      <c r="B75" s="375"/>
      <c r="C75" s="375" t="s">
        <v>73</v>
      </c>
      <c r="D75" s="363"/>
      <c r="E75" s="376">
        <f>+Breakdown!F75</f>
        <v>0</v>
      </c>
      <c r="F75" s="62"/>
      <c r="G75" s="61" t="s">
        <v>64</v>
      </c>
      <c r="H75" s="62"/>
      <c r="I75" s="61" t="s">
        <v>64</v>
      </c>
      <c r="AZ75" s="370"/>
      <c r="BA75" s="370"/>
      <c r="BB75" s="370"/>
      <c r="BC75" s="370"/>
      <c r="BD75" s="370"/>
      <c r="BE75" s="370"/>
      <c r="BF75" s="370"/>
      <c r="BG75" s="370"/>
      <c r="BH75" s="370"/>
      <c r="BI75" s="370"/>
      <c r="BJ75" s="370"/>
      <c r="BK75" s="370"/>
      <c r="BL75" s="370"/>
      <c r="BM75" s="370"/>
      <c r="BN75" s="370"/>
      <c r="BO75" s="370"/>
      <c r="BP75" s="370"/>
      <c r="BQ75" s="370"/>
      <c r="BR75" s="370"/>
      <c r="BS75" s="370"/>
      <c r="BT75" s="370"/>
      <c r="BU75" s="370"/>
      <c r="BV75" s="370"/>
      <c r="BW75" s="370"/>
      <c r="BX75" s="370"/>
      <c r="BY75" s="370"/>
      <c r="BZ75" s="370"/>
      <c r="CA75" s="370"/>
      <c r="CB75" s="370"/>
      <c r="CC75" s="370"/>
      <c r="CD75" s="370"/>
      <c r="CE75" s="370"/>
      <c r="CF75" s="370"/>
      <c r="CG75" s="370"/>
      <c r="CH75" s="370"/>
      <c r="CI75" s="370"/>
      <c r="CJ75" s="370"/>
      <c r="CK75" s="370"/>
      <c r="CL75" s="370"/>
      <c r="CM75" s="370"/>
      <c r="CN75" s="370"/>
      <c r="CO75" s="370"/>
      <c r="CP75" s="370"/>
      <c r="CQ75" s="370"/>
      <c r="CR75" s="370"/>
      <c r="CS75" s="370"/>
      <c r="CT75" s="370"/>
      <c r="CU75" s="370"/>
      <c r="CV75" s="370"/>
      <c r="CW75" s="370"/>
      <c r="CX75" s="370"/>
      <c r="CY75" s="370"/>
      <c r="CZ75" s="370"/>
      <c r="DA75" s="370"/>
      <c r="DB75" s="370"/>
      <c r="DC75" s="370"/>
      <c r="DD75" s="370"/>
      <c r="DE75" s="370"/>
      <c r="DF75" s="370"/>
      <c r="DG75" s="370"/>
      <c r="DH75" s="370"/>
      <c r="DI75" s="370"/>
      <c r="DJ75" s="370"/>
      <c r="DK75" s="370"/>
      <c r="DL75" s="370"/>
      <c r="DM75" s="370"/>
      <c r="DN75" s="370"/>
      <c r="DO75" s="370"/>
      <c r="DP75" s="370"/>
      <c r="DQ75" s="370"/>
      <c r="DR75" s="370"/>
      <c r="DS75" s="370"/>
      <c r="DT75" s="370"/>
      <c r="DU75" s="370"/>
      <c r="DV75" s="370"/>
      <c r="DW75" s="370"/>
      <c r="DX75" s="370"/>
      <c r="DY75" s="370"/>
      <c r="DZ75" s="370"/>
      <c r="EA75" s="370"/>
      <c r="EB75" s="370"/>
      <c r="EC75" s="370"/>
      <c r="ED75" s="370"/>
      <c r="EE75" s="370"/>
      <c r="EF75" s="370"/>
      <c r="EG75" s="370"/>
      <c r="EH75" s="370"/>
      <c r="EI75" s="370"/>
      <c r="EJ75" s="370"/>
      <c r="EK75" s="370"/>
      <c r="EL75" s="370"/>
      <c r="EM75" s="370"/>
      <c r="EN75" s="370"/>
      <c r="EO75" s="370"/>
      <c r="EP75" s="370"/>
      <c r="EQ75" s="370"/>
      <c r="ER75" s="370"/>
      <c r="ES75" s="370"/>
      <c r="ET75" s="370"/>
      <c r="EU75" s="370"/>
      <c r="EV75" s="370"/>
      <c r="EW75" s="370"/>
      <c r="EX75" s="370"/>
      <c r="EY75" s="370"/>
      <c r="EZ75" s="370"/>
      <c r="FA75" s="370"/>
      <c r="FB75" s="370"/>
      <c r="FC75" s="370"/>
      <c r="FD75" s="370"/>
      <c r="FE75" s="370"/>
      <c r="FF75" s="370"/>
      <c r="FG75" s="370"/>
      <c r="FH75" s="370"/>
      <c r="FI75" s="370"/>
      <c r="FJ75" s="370"/>
      <c r="FK75" s="370"/>
      <c r="FL75" s="370"/>
      <c r="FM75" s="370"/>
      <c r="FN75" s="370"/>
      <c r="FO75" s="370"/>
      <c r="FP75" s="370"/>
      <c r="FQ75" s="370"/>
      <c r="FR75" s="370"/>
      <c r="FS75" s="370"/>
      <c r="FT75" s="370"/>
      <c r="FU75" s="370"/>
      <c r="FV75" s="370"/>
      <c r="FW75" s="370"/>
      <c r="FX75" s="370"/>
      <c r="FY75" s="370"/>
      <c r="FZ75" s="370"/>
      <c r="GA75" s="370"/>
      <c r="GB75" s="370"/>
      <c r="GC75" s="370"/>
      <c r="GD75" s="370"/>
      <c r="GE75" s="370"/>
      <c r="GF75" s="370"/>
      <c r="GG75" s="370"/>
      <c r="GH75" s="370"/>
      <c r="GI75" s="370"/>
      <c r="GJ75" s="370"/>
      <c r="GK75" s="370"/>
      <c r="GL75" s="370"/>
      <c r="GM75" s="370"/>
      <c r="GN75" s="370"/>
      <c r="GO75" s="370"/>
      <c r="GP75" s="370"/>
      <c r="GQ75" s="370"/>
      <c r="GR75" s="370"/>
      <c r="GS75" s="370"/>
      <c r="GT75" s="370"/>
      <c r="GU75" s="370"/>
      <c r="GV75" s="370"/>
      <c r="GW75" s="370"/>
      <c r="GX75" s="370"/>
      <c r="GY75" s="370"/>
      <c r="GZ75" s="370"/>
      <c r="HA75" s="370"/>
      <c r="HB75" s="370"/>
      <c r="HC75" s="370"/>
      <c r="HD75" s="370"/>
      <c r="HE75" s="370"/>
      <c r="HF75" s="370"/>
      <c r="HG75" s="370"/>
      <c r="HH75" s="370"/>
      <c r="HI75" s="370"/>
      <c r="HJ75" s="370"/>
      <c r="HK75" s="370"/>
      <c r="HL75" s="370"/>
      <c r="HM75" s="370"/>
      <c r="HN75" s="370"/>
      <c r="HO75" s="370"/>
      <c r="HP75" s="370"/>
      <c r="HQ75" s="370"/>
      <c r="HR75" s="370"/>
      <c r="HS75" s="370"/>
      <c r="HT75" s="370"/>
      <c r="HU75" s="370"/>
      <c r="HV75" s="370"/>
      <c r="HW75" s="370"/>
      <c r="HX75" s="370"/>
      <c r="HY75" s="370"/>
      <c r="HZ75" s="370"/>
      <c r="IA75" s="370"/>
      <c r="IB75" s="370"/>
      <c r="IC75" s="370"/>
      <c r="ID75" s="370"/>
      <c r="IE75" s="370"/>
      <c r="IF75" s="370"/>
      <c r="IG75" s="370"/>
      <c r="IH75" s="370"/>
      <c r="II75" s="370"/>
      <c r="IJ75" s="370"/>
      <c r="IK75" s="370"/>
      <c r="IL75" s="370"/>
      <c r="IM75" s="370"/>
      <c r="IN75" s="370"/>
      <c r="IO75" s="370"/>
      <c r="IP75" s="370"/>
      <c r="IQ75" s="370"/>
    </row>
    <row r="76" spans="1:251" ht="20.25" x14ac:dyDescent="0.3">
      <c r="A76" s="361"/>
      <c r="B76" s="375"/>
      <c r="C76" s="375" t="s">
        <v>153</v>
      </c>
      <c r="D76" s="363"/>
      <c r="E76" s="376">
        <f>+Breakdown!F76</f>
        <v>0</v>
      </c>
      <c r="F76" s="62"/>
      <c r="G76" s="61" t="s">
        <v>64</v>
      </c>
      <c r="H76" s="62"/>
      <c r="I76" s="61" t="s">
        <v>64</v>
      </c>
    </row>
    <row r="77" spans="1:251" ht="20.25" x14ac:dyDescent="0.3">
      <c r="A77" s="361"/>
      <c r="B77" s="375"/>
      <c r="C77" s="375" t="s">
        <v>154</v>
      </c>
      <c r="D77" s="363"/>
      <c r="E77" s="376">
        <f>+Breakdown!F77</f>
        <v>0</v>
      </c>
      <c r="F77" s="62"/>
      <c r="G77" s="61" t="s">
        <v>64</v>
      </c>
      <c r="H77" s="62"/>
      <c r="I77" s="61" t="s">
        <v>64</v>
      </c>
    </row>
    <row r="78" spans="1:251" ht="20.25" x14ac:dyDescent="0.3">
      <c r="A78" s="361"/>
      <c r="B78" s="375"/>
      <c r="C78" s="375" t="s">
        <v>155</v>
      </c>
      <c r="D78" s="363"/>
      <c r="E78" s="376">
        <f>+Breakdown!F78</f>
        <v>0</v>
      </c>
      <c r="F78" s="62"/>
      <c r="G78" s="61" t="s">
        <v>64</v>
      </c>
      <c r="H78" s="62"/>
      <c r="I78" s="61" t="s">
        <v>64</v>
      </c>
    </row>
    <row r="79" spans="1:251" ht="20.25" x14ac:dyDescent="0.3">
      <c r="A79" s="361"/>
      <c r="B79" s="375"/>
      <c r="C79" s="177" t="s">
        <v>207</v>
      </c>
      <c r="D79" s="285"/>
      <c r="E79" s="391">
        <f>+Breakdown!F79</f>
        <v>0</v>
      </c>
      <c r="F79" s="62"/>
      <c r="G79" s="61" t="s">
        <v>64</v>
      </c>
      <c r="H79" s="62"/>
      <c r="I79" s="61" t="s">
        <v>64</v>
      </c>
    </row>
    <row r="80" spans="1:251" ht="19.5" thickBot="1" x14ac:dyDescent="0.35">
      <c r="A80" s="361"/>
      <c r="B80" s="390" t="s">
        <v>156</v>
      </c>
      <c r="C80" s="363"/>
      <c r="D80" s="363"/>
      <c r="E80" s="63">
        <f>SUM(E66:E79)</f>
        <v>0</v>
      </c>
      <c r="F80" s="64"/>
      <c r="G80" s="63">
        <f>SUM(G66:G79)</f>
        <v>0</v>
      </c>
      <c r="H80" s="64"/>
      <c r="I80" s="63">
        <f>SUM(I66:I79)</f>
        <v>0</v>
      </c>
    </row>
    <row r="81" spans="1:9" ht="13.5" thickTop="1" x14ac:dyDescent="0.2">
      <c r="A81" s="361"/>
      <c r="B81" s="363"/>
      <c r="C81" s="363"/>
      <c r="D81" s="363"/>
      <c r="E81" s="56"/>
      <c r="F81" s="56"/>
      <c r="G81" s="56"/>
      <c r="H81" s="56"/>
      <c r="I81" s="56"/>
    </row>
    <row r="82" spans="1:9" ht="31.5" customHeight="1" thickBot="1" x14ac:dyDescent="0.5">
      <c r="A82" s="361"/>
      <c r="B82" s="392" t="s">
        <v>179</v>
      </c>
      <c r="C82" s="363"/>
      <c r="D82" s="363"/>
      <c r="E82" s="56"/>
      <c r="F82" s="56"/>
      <c r="G82" s="56"/>
      <c r="H82" s="56"/>
      <c r="I82" s="393" t="str">
        <f>IF(G80=0,"",+I80/G80)</f>
        <v/>
      </c>
    </row>
    <row r="83" spans="1:9" s="365" customFormat="1" ht="13.5" thickTop="1" x14ac:dyDescent="0.2"/>
    <row r="84" spans="1:9" s="365" customFormat="1" x14ac:dyDescent="0.2"/>
    <row r="85" spans="1:9" s="365" customFormat="1" ht="21" thickBot="1" x14ac:dyDescent="0.35">
      <c r="B85" s="390" t="s">
        <v>180</v>
      </c>
      <c r="E85" s="394" t="str">
        <f>IF(OR(G68="",G68=0),"",I68/G68)</f>
        <v/>
      </c>
      <c r="I85" s="384"/>
    </row>
    <row r="86" spans="1:9" ht="13.5" thickTop="1" x14ac:dyDescent="0.2">
      <c r="B86" s="365"/>
      <c r="C86" s="365"/>
      <c r="D86" s="365"/>
      <c r="E86" s="365"/>
      <c r="F86" s="365"/>
      <c r="G86" s="365"/>
      <c r="H86" s="365"/>
      <c r="I86" s="365"/>
    </row>
    <row r="88" spans="1:9" x14ac:dyDescent="0.2">
      <c r="B88" s="365"/>
      <c r="C88" s="365"/>
      <c r="D88" s="365"/>
      <c r="E88" s="365"/>
      <c r="F88" s="365"/>
      <c r="G88" s="365"/>
      <c r="H88" s="365"/>
      <c r="I88" s="365"/>
    </row>
    <row r="89" spans="1:9" x14ac:dyDescent="0.2">
      <c r="B89" s="365"/>
      <c r="C89" s="365"/>
      <c r="D89" s="365"/>
      <c r="E89" s="365"/>
      <c r="F89" s="365"/>
      <c r="G89" s="365"/>
      <c r="H89" s="365"/>
      <c r="I89" s="365"/>
    </row>
    <row r="90" spans="1:9" x14ac:dyDescent="0.2">
      <c r="B90" s="365"/>
      <c r="C90" s="365"/>
      <c r="D90" s="365"/>
      <c r="E90" s="365"/>
      <c r="F90" s="365"/>
      <c r="G90" s="365"/>
      <c r="H90" s="365"/>
      <c r="I90" s="365"/>
    </row>
    <row r="91" spans="1:9" x14ac:dyDescent="0.2">
      <c r="B91" s="365"/>
      <c r="C91" s="365"/>
      <c r="D91" s="365"/>
      <c r="E91" s="365"/>
      <c r="F91" s="365"/>
      <c r="G91" s="365"/>
      <c r="H91" s="365"/>
      <c r="I91" s="365"/>
    </row>
    <row r="92" spans="1:9" x14ac:dyDescent="0.2">
      <c r="B92" s="365"/>
      <c r="C92" s="365"/>
      <c r="D92" s="365"/>
      <c r="E92" s="365"/>
      <c r="F92" s="365"/>
      <c r="G92" s="365"/>
      <c r="H92" s="365"/>
      <c r="I92" s="365"/>
    </row>
    <row r="93" spans="1:9" x14ac:dyDescent="0.2">
      <c r="B93" s="365"/>
      <c r="C93" s="365"/>
      <c r="D93" s="365"/>
      <c r="E93" s="365"/>
      <c r="F93" s="365"/>
      <c r="G93" s="365"/>
      <c r="H93" s="365"/>
      <c r="I93" s="365"/>
    </row>
    <row r="94" spans="1:9" x14ac:dyDescent="0.2">
      <c r="B94" s="365"/>
      <c r="C94" s="365"/>
      <c r="D94" s="365"/>
      <c r="E94" s="365"/>
      <c r="F94" s="365"/>
      <c r="G94" s="365"/>
      <c r="H94" s="365"/>
      <c r="I94" s="365"/>
    </row>
    <row r="95" spans="1:9" x14ac:dyDescent="0.2">
      <c r="B95" s="365"/>
      <c r="C95" s="365"/>
      <c r="D95" s="365"/>
      <c r="E95" s="365"/>
      <c r="F95" s="365"/>
      <c r="G95" s="365"/>
      <c r="H95" s="365"/>
      <c r="I95" s="365"/>
    </row>
    <row r="96" spans="1:9" x14ac:dyDescent="0.2">
      <c r="B96" s="365"/>
      <c r="C96" s="365"/>
      <c r="D96" s="365"/>
      <c r="E96" s="365"/>
      <c r="F96" s="365"/>
      <c r="G96" s="365"/>
      <c r="H96" s="365"/>
      <c r="I96" s="365"/>
    </row>
    <row r="97" spans="2:9" x14ac:dyDescent="0.2">
      <c r="B97" s="365"/>
      <c r="C97" s="365"/>
      <c r="D97" s="365"/>
      <c r="E97" s="365"/>
      <c r="F97" s="365"/>
      <c r="G97" s="365"/>
      <c r="H97" s="365"/>
      <c r="I97" s="365"/>
    </row>
    <row r="98" spans="2:9" x14ac:dyDescent="0.2">
      <c r="B98" s="365"/>
      <c r="C98" s="365"/>
      <c r="D98" s="365"/>
      <c r="E98" s="365"/>
      <c r="F98" s="365"/>
      <c r="G98" s="365"/>
      <c r="H98" s="365"/>
      <c r="I98" s="365"/>
    </row>
    <row r="99" spans="2:9" x14ac:dyDescent="0.2">
      <c r="B99" s="365"/>
      <c r="C99" s="365"/>
      <c r="D99" s="365"/>
      <c r="E99" s="365"/>
      <c r="F99" s="365"/>
      <c r="G99" s="365"/>
      <c r="H99" s="365"/>
      <c r="I99" s="365"/>
    </row>
    <row r="100" spans="2:9" x14ac:dyDescent="0.2">
      <c r="B100" s="365"/>
      <c r="C100" s="365"/>
      <c r="D100" s="365"/>
      <c r="E100" s="365"/>
      <c r="F100" s="365"/>
      <c r="G100" s="365"/>
      <c r="H100" s="365"/>
      <c r="I100" s="365"/>
    </row>
    <row r="101" spans="2:9" x14ac:dyDescent="0.2">
      <c r="B101" s="365"/>
      <c r="C101" s="365"/>
      <c r="D101" s="365"/>
      <c r="E101" s="365"/>
      <c r="F101" s="365"/>
      <c r="G101" s="365"/>
      <c r="H101" s="365"/>
      <c r="I101" s="365"/>
    </row>
    <row r="102" spans="2:9" x14ac:dyDescent="0.2">
      <c r="B102" s="365"/>
      <c r="C102" s="365"/>
      <c r="D102" s="365"/>
      <c r="E102" s="365"/>
      <c r="F102" s="365"/>
      <c r="G102" s="365"/>
      <c r="H102" s="365"/>
      <c r="I102" s="365"/>
    </row>
    <row r="103" spans="2:9" x14ac:dyDescent="0.2">
      <c r="B103" s="365"/>
      <c r="C103" s="365"/>
      <c r="D103" s="365"/>
      <c r="E103" s="365"/>
      <c r="F103" s="365"/>
      <c r="G103" s="365"/>
      <c r="H103" s="365"/>
      <c r="I103" s="365"/>
    </row>
    <row r="104" spans="2:9" x14ac:dyDescent="0.2">
      <c r="B104" s="365"/>
      <c r="C104" s="365"/>
      <c r="D104" s="365"/>
      <c r="E104" s="365"/>
      <c r="F104" s="365"/>
      <c r="G104" s="365"/>
      <c r="H104" s="365"/>
      <c r="I104" s="365"/>
    </row>
    <row r="105" spans="2:9" x14ac:dyDescent="0.2">
      <c r="B105" s="365"/>
      <c r="C105" s="365"/>
      <c r="D105" s="365"/>
      <c r="E105" s="365"/>
      <c r="F105" s="365"/>
      <c r="G105" s="365"/>
      <c r="H105" s="365"/>
      <c r="I105" s="365"/>
    </row>
    <row r="106" spans="2:9" x14ac:dyDescent="0.2">
      <c r="B106" s="365"/>
      <c r="C106" s="365"/>
      <c r="D106" s="365"/>
      <c r="E106" s="365"/>
      <c r="F106" s="365"/>
      <c r="G106" s="365"/>
      <c r="H106" s="365"/>
      <c r="I106" s="365"/>
    </row>
    <row r="107" spans="2:9" x14ac:dyDescent="0.2">
      <c r="B107" s="365"/>
      <c r="C107" s="365"/>
      <c r="D107" s="365"/>
      <c r="E107" s="365"/>
      <c r="F107" s="365"/>
      <c r="G107" s="365"/>
      <c r="H107" s="365"/>
      <c r="I107" s="365"/>
    </row>
    <row r="108" spans="2:9" x14ac:dyDescent="0.2">
      <c r="B108" s="365"/>
      <c r="C108" s="365"/>
      <c r="D108" s="365"/>
      <c r="E108" s="365"/>
      <c r="F108" s="365"/>
      <c r="G108" s="365"/>
      <c r="H108" s="365"/>
      <c r="I108" s="365"/>
    </row>
    <row r="109" spans="2:9" x14ac:dyDescent="0.2">
      <c r="B109" s="365"/>
      <c r="C109" s="365"/>
      <c r="D109" s="365"/>
      <c r="E109" s="365"/>
      <c r="F109" s="365"/>
      <c r="G109" s="365"/>
      <c r="H109" s="365"/>
      <c r="I109" s="365"/>
    </row>
    <row r="110" spans="2:9" x14ac:dyDescent="0.2">
      <c r="B110" s="365"/>
      <c r="C110" s="365"/>
      <c r="D110" s="365"/>
      <c r="E110" s="365"/>
      <c r="F110" s="365"/>
      <c r="G110" s="365"/>
      <c r="H110" s="365"/>
      <c r="I110" s="365"/>
    </row>
    <row r="111" spans="2:9" x14ac:dyDescent="0.2">
      <c r="B111" s="365"/>
      <c r="C111" s="365"/>
      <c r="D111" s="365"/>
      <c r="E111" s="365"/>
      <c r="F111" s="365"/>
      <c r="G111" s="365"/>
      <c r="H111" s="365"/>
      <c r="I111" s="365"/>
    </row>
    <row r="112" spans="2:9" x14ac:dyDescent="0.2">
      <c r="B112" s="365"/>
      <c r="C112" s="365"/>
      <c r="D112" s="365"/>
      <c r="E112" s="365"/>
      <c r="F112" s="365"/>
      <c r="G112" s="365"/>
      <c r="H112" s="365"/>
      <c r="I112" s="365"/>
    </row>
    <row r="113" spans="2:9" x14ac:dyDescent="0.2">
      <c r="B113" s="365"/>
      <c r="C113" s="365"/>
      <c r="D113" s="365"/>
      <c r="E113" s="365"/>
      <c r="F113" s="365"/>
      <c r="G113" s="365"/>
      <c r="H113" s="365"/>
      <c r="I113" s="365"/>
    </row>
    <row r="114" spans="2:9" x14ac:dyDescent="0.2">
      <c r="B114" s="365"/>
      <c r="C114" s="365"/>
      <c r="D114" s="365"/>
      <c r="E114" s="365"/>
      <c r="F114" s="365"/>
      <c r="G114" s="365"/>
      <c r="H114" s="365"/>
      <c r="I114" s="365"/>
    </row>
    <row r="115" spans="2:9" x14ac:dyDescent="0.2">
      <c r="B115" s="365"/>
      <c r="C115" s="365"/>
      <c r="D115" s="365"/>
      <c r="E115" s="365"/>
      <c r="F115" s="365"/>
      <c r="G115" s="365"/>
      <c r="H115" s="365"/>
      <c r="I115" s="365"/>
    </row>
    <row r="116" spans="2:9" x14ac:dyDescent="0.2">
      <c r="B116" s="365"/>
      <c r="C116" s="365"/>
      <c r="D116" s="365"/>
      <c r="E116" s="365"/>
      <c r="F116" s="365"/>
      <c r="G116" s="365"/>
      <c r="H116" s="365"/>
      <c r="I116" s="365"/>
    </row>
    <row r="117" spans="2:9" x14ac:dyDescent="0.2">
      <c r="B117" s="365"/>
      <c r="C117" s="365"/>
      <c r="D117" s="365"/>
      <c r="E117" s="365"/>
      <c r="F117" s="365"/>
      <c r="G117" s="365"/>
      <c r="H117" s="365"/>
      <c r="I117" s="365"/>
    </row>
    <row r="134" spans="4:7" s="365" customFormat="1" x14ac:dyDescent="0.2"/>
    <row r="135" spans="4:7" s="365" customFormat="1" x14ac:dyDescent="0.2"/>
    <row r="136" spans="4:7" x14ac:dyDescent="0.2">
      <c r="D136" s="370"/>
    </row>
    <row r="137" spans="4:7" x14ac:dyDescent="0.2">
      <c r="D137" s="370"/>
    </row>
    <row r="138" spans="4:7" x14ac:dyDescent="0.2">
      <c r="D138" s="370"/>
    </row>
    <row r="139" spans="4:7" x14ac:dyDescent="0.2">
      <c r="F139" s="384"/>
      <c r="G139" s="384"/>
    </row>
    <row r="140" spans="4:7" x14ac:dyDescent="0.2">
      <c r="D140" s="370"/>
    </row>
    <row r="141" spans="4:7" x14ac:dyDescent="0.2">
      <c r="D141" s="370"/>
    </row>
    <row r="142" spans="4:7" x14ac:dyDescent="0.2">
      <c r="D142" s="370"/>
    </row>
  </sheetData>
  <sheetProtection sheet="1" objects="1" scenarios="1"/>
  <phoneticPr fontId="6" type="noConversion"/>
  <pageMargins left="0.75" right="0.75" top="0.5" bottom="0.25" header="0.25" footer="0.5"/>
  <pageSetup paperSize="5" scale="5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005F-A850-404D-9AC1-55C6AFDF0D55}">
  <sheetPr codeName="Sheet14"/>
  <dimension ref="A1:IV186"/>
  <sheetViews>
    <sheetView showGridLines="0" showZeros="0" zoomScale="50" zoomScaleNormal="50" zoomScaleSheetLayoutView="50" workbookViewId="0">
      <selection activeCell="C8" sqref="C8"/>
    </sheetView>
  </sheetViews>
  <sheetFormatPr defaultColWidth="9.77734375" defaultRowHeight="25.5" x14ac:dyDescent="0.35"/>
  <cols>
    <col min="1" max="1" width="2.77734375" style="403" customWidth="1"/>
    <col min="2" max="2" width="28.77734375" style="403" customWidth="1"/>
    <col min="3" max="3" width="20.33203125" style="515" customWidth="1"/>
    <col min="4" max="4" width="17.6640625" style="516" customWidth="1"/>
    <col min="5" max="5" width="20.88671875" style="405" customWidth="1"/>
    <col min="6" max="6" width="14.33203125" style="403" customWidth="1"/>
    <col min="7" max="7" width="34.77734375" style="511" customWidth="1"/>
    <col min="8" max="8" width="8.6640625" style="403" customWidth="1"/>
    <col min="9" max="9" width="2" style="402" customWidth="1"/>
    <col min="10" max="10" width="18.21875" style="403" customWidth="1"/>
    <col min="11" max="11" width="1.21875" style="402" customWidth="1"/>
    <col min="12" max="12" width="9.77734375" style="402" customWidth="1"/>
    <col min="13" max="13" width="15.6640625" style="402" customWidth="1"/>
    <col min="14" max="23" width="9.77734375" style="402" customWidth="1"/>
    <col min="24" max="24" width="31.33203125" style="402" hidden="1" customWidth="1"/>
    <col min="25" max="26" width="20" style="402" hidden="1" customWidth="1"/>
    <col min="27" max="30" width="9.77734375" style="402" customWidth="1"/>
    <col min="31" max="255" width="9" style="403" customWidth="1"/>
    <col min="256" max="16384" width="9.77734375" style="402"/>
  </cols>
  <sheetData>
    <row r="1" spans="1:256" ht="42.75" customHeight="1" x14ac:dyDescent="0.6">
      <c r="A1" s="396"/>
      <c r="B1" s="397" t="s">
        <v>395</v>
      </c>
      <c r="C1" s="398"/>
      <c r="D1" s="399"/>
      <c r="E1" s="400"/>
      <c r="F1" s="396"/>
      <c r="G1" s="400"/>
      <c r="H1" s="396"/>
      <c r="I1" s="401"/>
      <c r="J1" s="396"/>
    </row>
    <row r="2" spans="1:256" ht="27" customHeight="1" x14ac:dyDescent="0.35">
      <c r="A2" s="396"/>
      <c r="B2" s="404"/>
      <c r="C2" s="398"/>
      <c r="D2" s="399"/>
      <c r="E2" s="400"/>
      <c r="F2" s="396"/>
      <c r="G2" s="400"/>
      <c r="H2" s="396"/>
      <c r="I2" s="401"/>
      <c r="J2" s="396"/>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405"/>
      <c r="CH2" s="405"/>
      <c r="CI2" s="405"/>
      <c r="CJ2" s="405"/>
      <c r="CK2" s="405"/>
      <c r="CL2" s="405"/>
      <c r="CM2" s="405"/>
      <c r="CN2" s="405"/>
      <c r="CO2" s="405"/>
      <c r="CP2" s="405"/>
      <c r="CQ2" s="405"/>
      <c r="CR2" s="405"/>
      <c r="CS2" s="405"/>
      <c r="CT2" s="405"/>
      <c r="CU2" s="405"/>
      <c r="CV2" s="405"/>
      <c r="CW2" s="405"/>
      <c r="CX2" s="405"/>
      <c r="CY2" s="405"/>
      <c r="CZ2" s="405"/>
      <c r="DA2" s="405"/>
      <c r="DB2" s="405"/>
      <c r="DC2" s="405"/>
      <c r="DD2" s="405"/>
      <c r="DE2" s="405"/>
      <c r="DF2" s="405"/>
      <c r="DG2" s="405"/>
      <c r="DH2" s="405"/>
      <c r="DI2" s="405"/>
      <c r="DJ2" s="405"/>
      <c r="DK2" s="405"/>
      <c r="DL2" s="405"/>
      <c r="DM2" s="405"/>
      <c r="DN2" s="405"/>
      <c r="DO2" s="405"/>
      <c r="DP2" s="405"/>
      <c r="DQ2" s="405"/>
      <c r="DR2" s="405"/>
      <c r="DS2" s="405"/>
      <c r="DT2" s="405"/>
      <c r="DU2" s="405"/>
      <c r="DV2" s="405"/>
      <c r="DW2" s="405"/>
      <c r="DX2" s="405"/>
      <c r="DY2" s="405"/>
      <c r="DZ2" s="405"/>
      <c r="EA2" s="405"/>
      <c r="EB2" s="405"/>
      <c r="EC2" s="405"/>
      <c r="ED2" s="405"/>
      <c r="EE2" s="405"/>
      <c r="EF2" s="405"/>
      <c r="EG2" s="405"/>
      <c r="EH2" s="405"/>
      <c r="EI2" s="405"/>
      <c r="EJ2" s="405"/>
      <c r="EK2" s="405"/>
      <c r="EL2" s="405"/>
      <c r="EM2" s="405"/>
      <c r="EN2" s="405"/>
      <c r="EO2" s="405"/>
      <c r="EP2" s="405"/>
      <c r="EQ2" s="405"/>
      <c r="ER2" s="405"/>
      <c r="ES2" s="405"/>
      <c r="ET2" s="405"/>
      <c r="EU2" s="405"/>
      <c r="EV2" s="405"/>
      <c r="EW2" s="405"/>
      <c r="EX2" s="405"/>
      <c r="EY2" s="405"/>
      <c r="EZ2" s="405"/>
      <c r="FA2" s="405"/>
      <c r="FB2" s="405"/>
      <c r="FC2" s="405"/>
      <c r="FD2" s="405"/>
      <c r="FE2" s="405"/>
      <c r="FF2" s="405"/>
      <c r="FG2" s="405"/>
      <c r="FH2" s="405"/>
      <c r="FI2" s="405"/>
      <c r="FJ2" s="405"/>
      <c r="FK2" s="405"/>
      <c r="FL2" s="405"/>
      <c r="FM2" s="405"/>
      <c r="FN2" s="405"/>
      <c r="FO2" s="405"/>
      <c r="FP2" s="405"/>
      <c r="FQ2" s="405"/>
      <c r="FR2" s="405"/>
      <c r="FS2" s="405"/>
      <c r="FT2" s="405"/>
      <c r="FU2" s="405"/>
      <c r="FV2" s="405"/>
      <c r="FW2" s="405"/>
      <c r="FX2" s="405"/>
      <c r="FY2" s="405"/>
      <c r="FZ2" s="405"/>
      <c r="GA2" s="405"/>
      <c r="GB2" s="405"/>
      <c r="GC2" s="405"/>
      <c r="GD2" s="405"/>
      <c r="GE2" s="405"/>
      <c r="GF2" s="405"/>
      <c r="GG2" s="405"/>
      <c r="GH2" s="405"/>
      <c r="GI2" s="405"/>
      <c r="GJ2" s="405"/>
      <c r="GK2" s="405"/>
      <c r="GL2" s="405"/>
      <c r="GM2" s="405"/>
      <c r="GN2" s="405"/>
      <c r="GO2" s="405"/>
      <c r="GP2" s="405"/>
      <c r="GQ2" s="405"/>
      <c r="GR2" s="405"/>
      <c r="GS2" s="405"/>
      <c r="GT2" s="405"/>
      <c r="GU2" s="405"/>
      <c r="GV2" s="405"/>
      <c r="GW2" s="405"/>
      <c r="GX2" s="405"/>
      <c r="GY2" s="405"/>
      <c r="GZ2" s="405"/>
      <c r="HA2" s="405"/>
      <c r="HB2" s="405"/>
      <c r="HC2" s="405"/>
      <c r="HD2" s="405"/>
      <c r="HE2" s="405"/>
      <c r="HF2" s="405"/>
      <c r="HG2" s="405"/>
      <c r="HH2" s="405"/>
      <c r="HI2" s="405"/>
      <c r="HJ2" s="405"/>
      <c r="HK2" s="405"/>
      <c r="HL2" s="405"/>
      <c r="HM2" s="405"/>
      <c r="HN2" s="405"/>
      <c r="HO2" s="405"/>
      <c r="HP2" s="405"/>
      <c r="HQ2" s="405"/>
      <c r="HR2" s="405"/>
      <c r="HS2" s="405"/>
      <c r="HT2" s="405"/>
      <c r="HU2" s="405"/>
      <c r="HV2" s="405"/>
      <c r="HW2" s="405"/>
      <c r="HX2" s="405"/>
      <c r="HY2" s="405"/>
      <c r="HZ2" s="405"/>
      <c r="IA2" s="405"/>
      <c r="IB2" s="405"/>
      <c r="IC2" s="405"/>
      <c r="ID2" s="405"/>
      <c r="IE2" s="405"/>
      <c r="IF2" s="405"/>
      <c r="IG2" s="405"/>
      <c r="IH2" s="405"/>
      <c r="II2" s="405"/>
      <c r="IJ2" s="405"/>
      <c r="IK2" s="405"/>
      <c r="IL2" s="405"/>
      <c r="IM2" s="405"/>
      <c r="IN2" s="405"/>
      <c r="IO2" s="405"/>
      <c r="IP2" s="405"/>
      <c r="IQ2" s="405"/>
      <c r="IR2" s="405"/>
      <c r="IS2" s="405"/>
      <c r="IT2" s="405"/>
      <c r="IU2" s="405"/>
    </row>
    <row r="3" spans="1:256" hidden="1" x14ac:dyDescent="0.35">
      <c r="A3" s="396"/>
      <c r="B3" s="400"/>
      <c r="C3" s="398"/>
      <c r="D3" s="399"/>
      <c r="E3" s="400"/>
      <c r="F3" s="396"/>
      <c r="G3" s="400"/>
      <c r="H3" s="396"/>
      <c r="I3" s="401"/>
      <c r="J3" s="396"/>
    </row>
    <row r="4" spans="1:256" ht="28.5" customHeight="1" thickBot="1" x14ac:dyDescent="0.4">
      <c r="A4" s="396"/>
      <c r="B4" s="400" t="s">
        <v>102</v>
      </c>
      <c r="C4" s="711">
        <f>+EligBasisLimits!C4</f>
        <v>0</v>
      </c>
      <c r="D4" s="711"/>
      <c r="E4" s="711"/>
      <c r="F4" s="396"/>
      <c r="G4" s="400"/>
      <c r="H4" s="396"/>
      <c r="I4" s="401"/>
      <c r="J4" s="396"/>
    </row>
    <row r="5" spans="1:256" ht="22.5" customHeight="1" thickTop="1" thickBot="1" x14ac:dyDescent="0.45">
      <c r="A5" s="396"/>
      <c r="B5" s="400"/>
      <c r="C5" s="406"/>
      <c r="D5" s="407"/>
      <c r="E5" s="408"/>
      <c r="F5" s="396"/>
      <c r="G5" s="400"/>
      <c r="H5" s="396"/>
      <c r="I5" s="401"/>
      <c r="J5" s="396"/>
    </row>
    <row r="6" spans="1:256" ht="54.95" customHeight="1" thickTop="1" x14ac:dyDescent="0.45">
      <c r="A6" s="409"/>
      <c r="B6" s="410" t="s">
        <v>318</v>
      </c>
      <c r="C6" s="411"/>
      <c r="D6" s="412"/>
      <c r="E6" s="413"/>
      <c r="F6" s="413"/>
      <c r="G6" s="413"/>
      <c r="H6" s="413"/>
      <c r="I6" s="413"/>
      <c r="J6" s="414"/>
      <c r="IV6" s="403"/>
    </row>
    <row r="7" spans="1:256" s="424" customFormat="1" ht="30" customHeight="1" x14ac:dyDescent="0.35">
      <c r="A7" s="415"/>
      <c r="B7" s="416"/>
      <c r="C7" s="417"/>
      <c r="D7" s="418"/>
      <c r="E7" s="419"/>
      <c r="F7" s="419"/>
      <c r="G7" s="420"/>
      <c r="H7" s="421"/>
      <c r="I7" s="422"/>
      <c r="J7" s="423"/>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425"/>
      <c r="BZ7" s="425"/>
      <c r="CA7" s="425"/>
      <c r="CB7" s="425"/>
      <c r="CC7" s="425"/>
      <c r="CD7" s="425"/>
      <c r="CE7" s="425"/>
      <c r="CF7" s="425"/>
      <c r="CG7" s="425"/>
      <c r="CH7" s="425"/>
      <c r="CI7" s="425"/>
      <c r="CJ7" s="425"/>
      <c r="CK7" s="425"/>
      <c r="CL7" s="425"/>
      <c r="CM7" s="425"/>
      <c r="CN7" s="425"/>
      <c r="CO7" s="425"/>
      <c r="CP7" s="425"/>
      <c r="CQ7" s="425"/>
      <c r="CR7" s="425"/>
      <c r="CS7" s="425"/>
      <c r="CT7" s="425"/>
      <c r="CU7" s="425"/>
      <c r="CV7" s="425"/>
      <c r="CW7" s="425"/>
      <c r="CX7" s="425"/>
      <c r="CY7" s="425"/>
      <c r="CZ7" s="425"/>
      <c r="DA7" s="425"/>
      <c r="DB7" s="425"/>
      <c r="DC7" s="425"/>
      <c r="DD7" s="425"/>
      <c r="DE7" s="425"/>
      <c r="DF7" s="425"/>
      <c r="DG7" s="425"/>
      <c r="DH7" s="425"/>
      <c r="DI7" s="425"/>
      <c r="DJ7" s="425"/>
      <c r="DK7" s="425"/>
      <c r="DL7" s="425"/>
      <c r="DM7" s="425"/>
      <c r="DN7" s="425"/>
      <c r="DO7" s="425"/>
      <c r="DP7" s="425"/>
      <c r="DQ7" s="425"/>
      <c r="DR7" s="425"/>
      <c r="DS7" s="425"/>
      <c r="DT7" s="425"/>
      <c r="DU7" s="425"/>
      <c r="DV7" s="425"/>
      <c r="DW7" s="425"/>
      <c r="DX7" s="425"/>
      <c r="DY7" s="425"/>
      <c r="DZ7" s="425"/>
      <c r="EA7" s="425"/>
      <c r="EB7" s="425"/>
      <c r="EC7" s="425"/>
      <c r="ED7" s="425"/>
      <c r="EE7" s="425"/>
      <c r="EF7" s="425"/>
      <c r="EG7" s="425"/>
      <c r="EH7" s="425"/>
      <c r="EI7" s="425"/>
      <c r="EJ7" s="425"/>
      <c r="EK7" s="425"/>
      <c r="EL7" s="425"/>
      <c r="EM7" s="425"/>
      <c r="EN7" s="425"/>
      <c r="EO7" s="425"/>
      <c r="EP7" s="425"/>
      <c r="EQ7" s="425"/>
      <c r="ER7" s="425"/>
      <c r="ES7" s="425"/>
      <c r="ET7" s="425"/>
      <c r="EU7" s="425"/>
      <c r="EV7" s="425"/>
      <c r="EW7" s="425"/>
      <c r="EX7" s="425"/>
      <c r="EY7" s="425"/>
      <c r="EZ7" s="425"/>
      <c r="FA7" s="425"/>
      <c r="FB7" s="425"/>
      <c r="FC7" s="425"/>
      <c r="FD7" s="425"/>
      <c r="FE7" s="425"/>
      <c r="FF7" s="425"/>
      <c r="FG7" s="425"/>
      <c r="FH7" s="425"/>
      <c r="FI7" s="425"/>
      <c r="FJ7" s="425"/>
      <c r="FK7" s="425"/>
      <c r="FL7" s="425"/>
      <c r="FM7" s="425"/>
      <c r="FN7" s="425"/>
      <c r="FO7" s="425"/>
      <c r="FP7" s="425"/>
      <c r="FQ7" s="425"/>
      <c r="FR7" s="425"/>
      <c r="FS7" s="425"/>
      <c r="FT7" s="425"/>
      <c r="FU7" s="425"/>
      <c r="FV7" s="425"/>
      <c r="FW7" s="425"/>
      <c r="FX7" s="425"/>
      <c r="FY7" s="425"/>
      <c r="FZ7" s="425"/>
      <c r="GA7" s="425"/>
      <c r="GB7" s="425"/>
      <c r="GC7" s="425"/>
      <c r="GD7" s="425"/>
      <c r="GE7" s="425"/>
      <c r="GF7" s="425"/>
      <c r="GG7" s="425"/>
      <c r="GH7" s="425"/>
      <c r="GI7" s="425"/>
      <c r="GJ7" s="425"/>
      <c r="GK7" s="425"/>
      <c r="GL7" s="425"/>
      <c r="GM7" s="425"/>
      <c r="GN7" s="425"/>
      <c r="GO7" s="425"/>
      <c r="GP7" s="425"/>
      <c r="GQ7" s="425"/>
      <c r="GR7" s="425"/>
      <c r="GS7" s="425"/>
      <c r="GT7" s="425"/>
      <c r="GU7" s="425"/>
      <c r="GV7" s="425"/>
      <c r="GW7" s="425"/>
      <c r="GX7" s="425"/>
      <c r="GY7" s="425"/>
      <c r="GZ7" s="425"/>
      <c r="HA7" s="425"/>
      <c r="HB7" s="425"/>
      <c r="HC7" s="425"/>
      <c r="HD7" s="425"/>
      <c r="HE7" s="425"/>
      <c r="HF7" s="425"/>
      <c r="HG7" s="425"/>
      <c r="HH7" s="425"/>
      <c r="HI7" s="425"/>
      <c r="HJ7" s="425"/>
      <c r="HK7" s="425"/>
      <c r="HL7" s="425"/>
      <c r="HM7" s="425"/>
      <c r="HN7" s="425"/>
      <c r="HO7" s="425"/>
      <c r="HP7" s="425"/>
      <c r="HQ7" s="425"/>
      <c r="HR7" s="425"/>
      <c r="HS7" s="425"/>
      <c r="HT7" s="425"/>
      <c r="HU7" s="425"/>
      <c r="HV7" s="425"/>
      <c r="HW7" s="425"/>
      <c r="HX7" s="425"/>
      <c r="HY7" s="425"/>
      <c r="HZ7" s="425"/>
      <c r="IA7" s="425"/>
      <c r="IB7" s="425"/>
      <c r="IC7" s="425"/>
      <c r="ID7" s="425"/>
      <c r="IE7" s="425"/>
      <c r="IF7" s="425"/>
      <c r="IG7" s="425"/>
      <c r="IH7" s="425"/>
      <c r="II7" s="425"/>
      <c r="IJ7" s="425"/>
      <c r="IK7" s="425"/>
      <c r="IL7" s="425"/>
      <c r="IM7" s="425"/>
      <c r="IN7" s="425"/>
      <c r="IO7" s="425"/>
      <c r="IP7" s="425"/>
      <c r="IQ7" s="425"/>
      <c r="IR7" s="425"/>
      <c r="IS7" s="425"/>
      <c r="IT7" s="425"/>
      <c r="IU7" s="425"/>
      <c r="IV7" s="425"/>
    </row>
    <row r="8" spans="1:256" s="424" customFormat="1" ht="30" customHeight="1" x14ac:dyDescent="0.45">
      <c r="A8" s="415"/>
      <c r="B8" s="426" t="s">
        <v>344</v>
      </c>
      <c r="C8" s="517"/>
      <c r="D8" s="418"/>
      <c r="E8" s="419"/>
      <c r="F8" s="419"/>
      <c r="G8" s="420"/>
      <c r="H8" s="421"/>
      <c r="I8" s="422"/>
      <c r="J8" s="423"/>
      <c r="AE8" s="425"/>
      <c r="AF8" s="425"/>
      <c r="AG8" s="425"/>
      <c r="AH8" s="425"/>
      <c r="AI8" s="425"/>
      <c r="AJ8" s="425"/>
      <c r="AK8" s="425"/>
      <c r="AL8" s="425"/>
      <c r="AM8" s="425"/>
      <c r="AN8" s="425"/>
      <c r="AO8" s="425"/>
      <c r="AP8" s="425"/>
      <c r="AQ8" s="425"/>
      <c r="AR8" s="425"/>
      <c r="AS8" s="425"/>
      <c r="AT8" s="425"/>
      <c r="AU8" s="425"/>
      <c r="AV8" s="425"/>
      <c r="AW8" s="425"/>
      <c r="AX8" s="425"/>
      <c r="AY8" s="425"/>
      <c r="AZ8" s="425"/>
      <c r="BA8" s="425"/>
      <c r="BB8" s="425"/>
      <c r="BC8" s="425"/>
      <c r="BD8" s="425"/>
      <c r="BE8" s="425"/>
      <c r="BF8" s="425"/>
      <c r="BG8" s="425"/>
      <c r="BH8" s="425"/>
      <c r="BI8" s="425"/>
      <c r="BJ8" s="425"/>
      <c r="BK8" s="425"/>
      <c r="BL8" s="425"/>
      <c r="BM8" s="425"/>
      <c r="BN8" s="425"/>
      <c r="BO8" s="425"/>
      <c r="BP8" s="425"/>
      <c r="BQ8" s="425"/>
      <c r="BR8" s="425"/>
      <c r="BS8" s="425"/>
      <c r="BT8" s="425"/>
      <c r="BU8" s="425"/>
      <c r="BV8" s="425"/>
      <c r="BW8" s="425"/>
      <c r="BX8" s="425"/>
      <c r="BY8" s="425"/>
      <c r="BZ8" s="425"/>
      <c r="CA8" s="425"/>
      <c r="CB8" s="425"/>
      <c r="CC8" s="425"/>
      <c r="CD8" s="425"/>
      <c r="CE8" s="425"/>
      <c r="CF8" s="425"/>
      <c r="CG8" s="425"/>
      <c r="CH8" s="425"/>
      <c r="CI8" s="425"/>
      <c r="CJ8" s="425"/>
      <c r="CK8" s="425"/>
      <c r="CL8" s="425"/>
      <c r="CM8" s="425"/>
      <c r="CN8" s="425"/>
      <c r="CO8" s="425"/>
      <c r="CP8" s="425"/>
      <c r="CQ8" s="425"/>
      <c r="CR8" s="425"/>
      <c r="CS8" s="425"/>
      <c r="CT8" s="425"/>
      <c r="CU8" s="425"/>
      <c r="CV8" s="425"/>
      <c r="CW8" s="425"/>
      <c r="CX8" s="425"/>
      <c r="CY8" s="425"/>
      <c r="CZ8" s="425"/>
      <c r="DA8" s="425"/>
      <c r="DB8" s="425"/>
      <c r="DC8" s="425"/>
      <c r="DD8" s="425"/>
      <c r="DE8" s="425"/>
      <c r="DF8" s="425"/>
      <c r="DG8" s="425"/>
      <c r="DH8" s="425"/>
      <c r="DI8" s="425"/>
      <c r="DJ8" s="425"/>
      <c r="DK8" s="425"/>
      <c r="DL8" s="425"/>
      <c r="DM8" s="425"/>
      <c r="DN8" s="425"/>
      <c r="DO8" s="425"/>
      <c r="DP8" s="425"/>
      <c r="DQ8" s="425"/>
      <c r="DR8" s="425"/>
      <c r="DS8" s="425"/>
      <c r="DT8" s="425"/>
      <c r="DU8" s="425"/>
      <c r="DV8" s="425"/>
      <c r="DW8" s="425"/>
      <c r="DX8" s="425"/>
      <c r="DY8" s="425"/>
      <c r="DZ8" s="425"/>
      <c r="EA8" s="425"/>
      <c r="EB8" s="425"/>
      <c r="EC8" s="425"/>
      <c r="ED8" s="425"/>
      <c r="EE8" s="425"/>
      <c r="EF8" s="425"/>
      <c r="EG8" s="425"/>
      <c r="EH8" s="425"/>
      <c r="EI8" s="425"/>
      <c r="EJ8" s="425"/>
      <c r="EK8" s="425"/>
      <c r="EL8" s="425"/>
      <c r="EM8" s="425"/>
      <c r="EN8" s="425"/>
      <c r="EO8" s="425"/>
      <c r="EP8" s="425"/>
      <c r="EQ8" s="425"/>
      <c r="ER8" s="425"/>
      <c r="ES8" s="425"/>
      <c r="ET8" s="425"/>
      <c r="EU8" s="425"/>
      <c r="EV8" s="425"/>
      <c r="EW8" s="425"/>
      <c r="EX8" s="425"/>
      <c r="EY8" s="425"/>
      <c r="EZ8" s="425"/>
      <c r="FA8" s="425"/>
      <c r="FB8" s="425"/>
      <c r="FC8" s="425"/>
      <c r="FD8" s="425"/>
      <c r="FE8" s="425"/>
      <c r="FF8" s="425"/>
      <c r="FG8" s="425"/>
      <c r="FH8" s="425"/>
      <c r="FI8" s="425"/>
      <c r="FJ8" s="425"/>
      <c r="FK8" s="425"/>
      <c r="FL8" s="425"/>
      <c r="FM8" s="425"/>
      <c r="FN8" s="425"/>
      <c r="FO8" s="425"/>
      <c r="FP8" s="425"/>
      <c r="FQ8" s="425"/>
      <c r="FR8" s="425"/>
      <c r="FS8" s="425"/>
      <c r="FT8" s="425"/>
      <c r="FU8" s="425"/>
      <c r="FV8" s="425"/>
      <c r="FW8" s="425"/>
      <c r="FX8" s="425"/>
      <c r="FY8" s="425"/>
      <c r="FZ8" s="425"/>
      <c r="GA8" s="425"/>
      <c r="GB8" s="425"/>
      <c r="GC8" s="425"/>
      <c r="GD8" s="425"/>
      <c r="GE8" s="425"/>
      <c r="GF8" s="425"/>
      <c r="GG8" s="425"/>
      <c r="GH8" s="425"/>
      <c r="GI8" s="425"/>
      <c r="GJ8" s="425"/>
      <c r="GK8" s="425"/>
      <c r="GL8" s="425"/>
      <c r="GM8" s="425"/>
      <c r="GN8" s="425"/>
      <c r="GO8" s="425"/>
      <c r="GP8" s="425"/>
      <c r="GQ8" s="425"/>
      <c r="GR8" s="425"/>
      <c r="GS8" s="425"/>
      <c r="GT8" s="425"/>
      <c r="GU8" s="425"/>
      <c r="GV8" s="425"/>
      <c r="GW8" s="425"/>
      <c r="GX8" s="425"/>
      <c r="GY8" s="425"/>
      <c r="GZ8" s="425"/>
      <c r="HA8" s="425"/>
      <c r="HB8" s="425"/>
      <c r="HC8" s="425"/>
      <c r="HD8" s="425"/>
      <c r="HE8" s="425"/>
      <c r="HF8" s="425"/>
      <c r="HG8" s="425"/>
      <c r="HH8" s="425"/>
      <c r="HI8" s="425"/>
      <c r="HJ8" s="425"/>
      <c r="HK8" s="425"/>
      <c r="HL8" s="425"/>
      <c r="HM8" s="425"/>
      <c r="HN8" s="425"/>
      <c r="HO8" s="425"/>
      <c r="HP8" s="425"/>
      <c r="HQ8" s="425"/>
      <c r="HR8" s="425"/>
      <c r="HS8" s="425"/>
      <c r="HT8" s="425"/>
      <c r="HU8" s="425"/>
      <c r="HV8" s="425"/>
      <c r="HW8" s="425"/>
      <c r="HX8" s="425"/>
      <c r="HY8" s="425"/>
      <c r="HZ8" s="425"/>
      <c r="IA8" s="425"/>
      <c r="IB8" s="425"/>
      <c r="IC8" s="425"/>
      <c r="ID8" s="425"/>
      <c r="IE8" s="425"/>
      <c r="IF8" s="425"/>
      <c r="IG8" s="425"/>
      <c r="IH8" s="425"/>
      <c r="II8" s="425"/>
      <c r="IJ8" s="425"/>
      <c r="IK8" s="425"/>
      <c r="IL8" s="425"/>
      <c r="IM8" s="425"/>
      <c r="IN8" s="425"/>
      <c r="IO8" s="425"/>
      <c r="IP8" s="425"/>
      <c r="IQ8" s="425"/>
      <c r="IR8" s="425"/>
      <c r="IS8" s="425"/>
      <c r="IT8" s="425"/>
      <c r="IU8" s="425"/>
      <c r="IV8" s="425"/>
    </row>
    <row r="9" spans="1:256" s="424" customFormat="1" ht="30" customHeight="1" x14ac:dyDescent="0.45">
      <c r="A9" s="415"/>
      <c r="B9" s="427"/>
      <c r="C9" s="417"/>
      <c r="D9" s="418"/>
      <c r="E9" s="419"/>
      <c r="F9" s="419"/>
      <c r="G9" s="420"/>
      <c r="H9" s="421"/>
      <c r="I9" s="422"/>
      <c r="J9" s="423"/>
      <c r="AE9" s="425"/>
      <c r="AF9" s="425"/>
      <c r="AG9" s="425"/>
      <c r="AH9" s="425"/>
      <c r="AI9" s="425"/>
      <c r="AJ9" s="425"/>
      <c r="AK9" s="425"/>
      <c r="AL9" s="425"/>
      <c r="AM9" s="425"/>
      <c r="AN9" s="425"/>
      <c r="AO9" s="425"/>
      <c r="AP9" s="425"/>
      <c r="AQ9" s="425"/>
      <c r="AR9" s="425"/>
      <c r="AS9" s="425"/>
      <c r="AT9" s="425"/>
      <c r="AU9" s="425"/>
      <c r="AV9" s="425"/>
      <c r="AW9" s="425"/>
      <c r="AX9" s="425"/>
      <c r="AY9" s="425"/>
      <c r="AZ9" s="425"/>
      <c r="BA9" s="425"/>
      <c r="BB9" s="425"/>
      <c r="BC9" s="425"/>
      <c r="BD9" s="425"/>
      <c r="BE9" s="425"/>
      <c r="BF9" s="425"/>
      <c r="BG9" s="425"/>
      <c r="BH9" s="425"/>
      <c r="BI9" s="425"/>
      <c r="BJ9" s="425"/>
      <c r="BK9" s="425"/>
      <c r="BL9" s="425"/>
      <c r="BM9" s="425"/>
      <c r="BN9" s="425"/>
      <c r="BO9" s="425"/>
      <c r="BP9" s="425"/>
      <c r="BQ9" s="425"/>
      <c r="BR9" s="425"/>
      <c r="BS9" s="425"/>
      <c r="BT9" s="425"/>
      <c r="BU9" s="425"/>
      <c r="BV9" s="425"/>
      <c r="BW9" s="425"/>
      <c r="BX9" s="425"/>
      <c r="BY9" s="425"/>
      <c r="BZ9" s="425"/>
      <c r="CA9" s="425"/>
      <c r="CB9" s="425"/>
      <c r="CC9" s="425"/>
      <c r="CD9" s="425"/>
      <c r="CE9" s="425"/>
      <c r="CF9" s="425"/>
      <c r="CG9" s="425"/>
      <c r="CH9" s="425"/>
      <c r="CI9" s="425"/>
      <c r="CJ9" s="425"/>
      <c r="CK9" s="425"/>
      <c r="CL9" s="425"/>
      <c r="CM9" s="425"/>
      <c r="CN9" s="425"/>
      <c r="CO9" s="425"/>
      <c r="CP9" s="425"/>
      <c r="CQ9" s="425"/>
      <c r="CR9" s="425"/>
      <c r="CS9" s="425"/>
      <c r="CT9" s="425"/>
      <c r="CU9" s="425"/>
      <c r="CV9" s="425"/>
      <c r="CW9" s="425"/>
      <c r="CX9" s="425"/>
      <c r="CY9" s="425"/>
      <c r="CZ9" s="425"/>
      <c r="DA9" s="425"/>
      <c r="DB9" s="425"/>
      <c r="DC9" s="425"/>
      <c r="DD9" s="425"/>
      <c r="DE9" s="425"/>
      <c r="DF9" s="425"/>
      <c r="DG9" s="425"/>
      <c r="DH9" s="425"/>
      <c r="DI9" s="425"/>
      <c r="DJ9" s="425"/>
      <c r="DK9" s="425"/>
      <c r="DL9" s="425"/>
      <c r="DM9" s="425"/>
      <c r="DN9" s="425"/>
      <c r="DO9" s="425"/>
      <c r="DP9" s="425"/>
      <c r="DQ9" s="425"/>
      <c r="DR9" s="425"/>
      <c r="DS9" s="425"/>
      <c r="DT9" s="425"/>
      <c r="DU9" s="425"/>
      <c r="DV9" s="425"/>
      <c r="DW9" s="425"/>
      <c r="DX9" s="425"/>
      <c r="DY9" s="425"/>
      <c r="DZ9" s="425"/>
      <c r="EA9" s="425"/>
      <c r="EB9" s="425"/>
      <c r="EC9" s="425"/>
      <c r="ED9" s="425"/>
      <c r="EE9" s="425"/>
      <c r="EF9" s="425"/>
      <c r="EG9" s="425"/>
      <c r="EH9" s="425"/>
      <c r="EI9" s="425"/>
      <c r="EJ9" s="425"/>
      <c r="EK9" s="425"/>
      <c r="EL9" s="425"/>
      <c r="EM9" s="425"/>
      <c r="EN9" s="425"/>
      <c r="EO9" s="425"/>
      <c r="EP9" s="425"/>
      <c r="EQ9" s="425"/>
      <c r="ER9" s="425"/>
      <c r="ES9" s="425"/>
      <c r="ET9" s="425"/>
      <c r="EU9" s="425"/>
      <c r="EV9" s="425"/>
      <c r="EW9" s="425"/>
      <c r="EX9" s="425"/>
      <c r="EY9" s="425"/>
      <c r="EZ9" s="425"/>
      <c r="FA9" s="425"/>
      <c r="FB9" s="425"/>
      <c r="FC9" s="425"/>
      <c r="FD9" s="425"/>
      <c r="FE9" s="425"/>
      <c r="FF9" s="425"/>
      <c r="FG9" s="425"/>
      <c r="FH9" s="425"/>
      <c r="FI9" s="425"/>
      <c r="FJ9" s="425"/>
      <c r="FK9" s="425"/>
      <c r="FL9" s="425"/>
      <c r="FM9" s="425"/>
      <c r="FN9" s="425"/>
      <c r="FO9" s="425"/>
      <c r="FP9" s="425"/>
      <c r="FQ9" s="425"/>
      <c r="FR9" s="425"/>
      <c r="FS9" s="425"/>
      <c r="FT9" s="425"/>
      <c r="FU9" s="425"/>
      <c r="FV9" s="425"/>
      <c r="FW9" s="425"/>
      <c r="FX9" s="425"/>
      <c r="FY9" s="425"/>
      <c r="FZ9" s="425"/>
      <c r="GA9" s="425"/>
      <c r="GB9" s="425"/>
      <c r="GC9" s="425"/>
      <c r="GD9" s="425"/>
      <c r="GE9" s="425"/>
      <c r="GF9" s="425"/>
      <c r="GG9" s="425"/>
      <c r="GH9" s="425"/>
      <c r="GI9" s="425"/>
      <c r="GJ9" s="425"/>
      <c r="GK9" s="425"/>
      <c r="GL9" s="425"/>
      <c r="GM9" s="425"/>
      <c r="GN9" s="425"/>
      <c r="GO9" s="425"/>
      <c r="GP9" s="425"/>
      <c r="GQ9" s="425"/>
      <c r="GR9" s="425"/>
      <c r="GS9" s="425"/>
      <c r="GT9" s="425"/>
      <c r="GU9" s="425"/>
      <c r="GV9" s="425"/>
      <c r="GW9" s="425"/>
      <c r="GX9" s="425"/>
      <c r="GY9" s="425"/>
      <c r="GZ9" s="425"/>
      <c r="HA9" s="425"/>
      <c r="HB9" s="425"/>
      <c r="HC9" s="425"/>
      <c r="HD9" s="425"/>
      <c r="HE9" s="425"/>
      <c r="HF9" s="425"/>
      <c r="HG9" s="425"/>
      <c r="HH9" s="425"/>
      <c r="HI9" s="425"/>
      <c r="HJ9" s="425"/>
      <c r="HK9" s="425"/>
      <c r="HL9" s="425"/>
      <c r="HM9" s="425"/>
      <c r="HN9" s="425"/>
      <c r="HO9" s="425"/>
      <c r="HP9" s="425"/>
      <c r="HQ9" s="425"/>
      <c r="HR9" s="425"/>
      <c r="HS9" s="425"/>
      <c r="HT9" s="425"/>
      <c r="HU9" s="425"/>
      <c r="HV9" s="425"/>
      <c r="HW9" s="425"/>
      <c r="HX9" s="425"/>
      <c r="HY9" s="425"/>
      <c r="HZ9" s="425"/>
      <c r="IA9" s="425"/>
      <c r="IB9" s="425"/>
      <c r="IC9" s="425"/>
      <c r="ID9" s="425"/>
      <c r="IE9" s="425"/>
      <c r="IF9" s="425"/>
      <c r="IG9" s="425"/>
      <c r="IH9" s="425"/>
      <c r="II9" s="425"/>
      <c r="IJ9" s="425"/>
      <c r="IK9" s="425"/>
      <c r="IL9" s="425"/>
      <c r="IM9" s="425"/>
      <c r="IN9" s="425"/>
      <c r="IO9" s="425"/>
      <c r="IP9" s="425"/>
      <c r="IQ9" s="425"/>
      <c r="IR9" s="425"/>
      <c r="IS9" s="425"/>
      <c r="IT9" s="425"/>
      <c r="IU9" s="425"/>
      <c r="IV9" s="425"/>
    </row>
    <row r="10" spans="1:256" ht="17.25" customHeight="1" x14ac:dyDescent="0.35">
      <c r="A10" s="428"/>
      <c r="B10" s="429"/>
      <c r="C10" s="406"/>
      <c r="D10" s="430"/>
      <c r="E10" s="431"/>
      <c r="F10" s="431"/>
      <c r="G10" s="431"/>
      <c r="H10" s="431"/>
      <c r="I10" s="431"/>
      <c r="J10" s="431"/>
      <c r="IV10" s="403"/>
    </row>
    <row r="11" spans="1:256" ht="23.25" customHeight="1" x14ac:dyDescent="0.45">
      <c r="A11" s="428"/>
      <c r="B11" s="432" t="s">
        <v>336</v>
      </c>
      <c r="C11" s="406"/>
      <c r="D11" s="430"/>
      <c r="E11" s="431"/>
      <c r="F11" s="402"/>
      <c r="G11" s="432" t="s">
        <v>340</v>
      </c>
      <c r="H11" s="431"/>
      <c r="I11" s="430"/>
      <c r="J11" s="431"/>
      <c r="IV11" s="403"/>
    </row>
    <row r="12" spans="1:256" s="424" customFormat="1" ht="30" customHeight="1" x14ac:dyDescent="0.35">
      <c r="A12" s="415"/>
      <c r="B12" s="416"/>
      <c r="C12" s="417"/>
      <c r="D12" s="418"/>
      <c r="E12" s="419"/>
      <c r="G12" s="419"/>
      <c r="H12" s="420"/>
      <c r="I12" s="421"/>
      <c r="J12" s="423"/>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c r="BA12" s="425"/>
      <c r="BB12" s="425"/>
      <c r="BC12" s="425"/>
      <c r="BD12" s="425"/>
      <c r="BE12" s="425"/>
      <c r="BF12" s="425"/>
      <c r="BG12" s="425"/>
      <c r="BH12" s="425"/>
      <c r="BI12" s="425"/>
      <c r="BJ12" s="425"/>
      <c r="BK12" s="425"/>
      <c r="BL12" s="425"/>
      <c r="BM12" s="425"/>
      <c r="BN12" s="425"/>
      <c r="BO12" s="425"/>
      <c r="BP12" s="425"/>
      <c r="BQ12" s="425"/>
      <c r="BR12" s="425"/>
      <c r="BS12" s="425"/>
      <c r="BT12" s="425"/>
      <c r="BU12" s="425"/>
      <c r="BV12" s="425"/>
      <c r="BW12" s="425"/>
      <c r="BX12" s="425"/>
      <c r="BY12" s="425"/>
      <c r="BZ12" s="425"/>
      <c r="CA12" s="425"/>
      <c r="CB12" s="425"/>
      <c r="CC12" s="425"/>
      <c r="CD12" s="425"/>
      <c r="CE12" s="425"/>
      <c r="CF12" s="425"/>
      <c r="CG12" s="425"/>
      <c r="CH12" s="425"/>
      <c r="CI12" s="425"/>
      <c r="CJ12" s="425"/>
      <c r="CK12" s="425"/>
      <c r="CL12" s="425"/>
      <c r="CM12" s="425"/>
      <c r="CN12" s="425"/>
      <c r="CO12" s="425"/>
      <c r="CP12" s="425"/>
      <c r="CQ12" s="425"/>
      <c r="CR12" s="425"/>
      <c r="CS12" s="425"/>
      <c r="CT12" s="425"/>
      <c r="CU12" s="425"/>
      <c r="CV12" s="425"/>
      <c r="CW12" s="425"/>
      <c r="CX12" s="425"/>
      <c r="CY12" s="425"/>
      <c r="CZ12" s="425"/>
      <c r="DA12" s="425"/>
      <c r="DB12" s="425"/>
      <c r="DC12" s="425"/>
      <c r="DD12" s="425"/>
      <c r="DE12" s="425"/>
      <c r="DF12" s="425"/>
      <c r="DG12" s="425"/>
      <c r="DH12" s="425"/>
      <c r="DI12" s="425"/>
      <c r="DJ12" s="425"/>
      <c r="DK12" s="425"/>
      <c r="DL12" s="425"/>
      <c r="DM12" s="425"/>
      <c r="DN12" s="425"/>
      <c r="DO12" s="425"/>
      <c r="DP12" s="425"/>
      <c r="DQ12" s="425"/>
      <c r="DR12" s="425"/>
      <c r="DS12" s="425"/>
      <c r="DT12" s="425"/>
      <c r="DU12" s="425"/>
      <c r="DV12" s="425"/>
      <c r="DW12" s="425"/>
      <c r="DX12" s="425"/>
      <c r="DY12" s="425"/>
      <c r="DZ12" s="425"/>
      <c r="EA12" s="425"/>
      <c r="EB12" s="425"/>
      <c r="EC12" s="425"/>
      <c r="ED12" s="425"/>
      <c r="EE12" s="425"/>
      <c r="EF12" s="425"/>
      <c r="EG12" s="425"/>
      <c r="EH12" s="425"/>
      <c r="EI12" s="425"/>
      <c r="EJ12" s="425"/>
      <c r="EK12" s="425"/>
      <c r="EL12" s="425"/>
      <c r="EM12" s="425"/>
      <c r="EN12" s="425"/>
      <c r="EO12" s="425"/>
      <c r="EP12" s="425"/>
      <c r="EQ12" s="425"/>
      <c r="ER12" s="425"/>
      <c r="ES12" s="425"/>
      <c r="ET12" s="425"/>
      <c r="EU12" s="425"/>
      <c r="EV12" s="425"/>
      <c r="EW12" s="425"/>
      <c r="EX12" s="425"/>
      <c r="EY12" s="425"/>
      <c r="EZ12" s="425"/>
      <c r="FA12" s="425"/>
      <c r="FB12" s="425"/>
      <c r="FC12" s="425"/>
      <c r="FD12" s="425"/>
      <c r="FE12" s="425"/>
      <c r="FF12" s="425"/>
      <c r="FG12" s="425"/>
      <c r="FH12" s="425"/>
      <c r="FI12" s="425"/>
      <c r="FJ12" s="425"/>
      <c r="FK12" s="425"/>
      <c r="FL12" s="425"/>
      <c r="FM12" s="425"/>
      <c r="FN12" s="425"/>
      <c r="FO12" s="425"/>
      <c r="FP12" s="425"/>
      <c r="FQ12" s="425"/>
      <c r="FR12" s="425"/>
      <c r="FS12" s="425"/>
      <c r="FT12" s="425"/>
      <c r="FU12" s="425"/>
      <c r="FV12" s="425"/>
      <c r="FW12" s="425"/>
      <c r="FX12" s="425"/>
      <c r="FY12" s="425"/>
      <c r="FZ12" s="425"/>
      <c r="GA12" s="425"/>
      <c r="GB12" s="425"/>
      <c r="GC12" s="425"/>
      <c r="GD12" s="425"/>
      <c r="GE12" s="425"/>
      <c r="GF12" s="425"/>
      <c r="GG12" s="425"/>
      <c r="GH12" s="425"/>
      <c r="GI12" s="425"/>
      <c r="GJ12" s="425"/>
      <c r="GK12" s="425"/>
      <c r="GL12" s="425"/>
      <c r="GM12" s="425"/>
      <c r="GN12" s="425"/>
      <c r="GO12" s="425"/>
      <c r="GP12" s="425"/>
      <c r="GQ12" s="425"/>
      <c r="GR12" s="425"/>
      <c r="GS12" s="425"/>
      <c r="GT12" s="425"/>
      <c r="GU12" s="425"/>
      <c r="GV12" s="425"/>
      <c r="GW12" s="425"/>
      <c r="GX12" s="425"/>
      <c r="GY12" s="425"/>
      <c r="GZ12" s="425"/>
      <c r="HA12" s="425"/>
      <c r="HB12" s="425"/>
      <c r="HC12" s="425"/>
      <c r="HD12" s="425"/>
      <c r="HE12" s="425"/>
      <c r="HF12" s="425"/>
      <c r="HG12" s="425"/>
      <c r="HH12" s="425"/>
      <c r="HI12" s="425"/>
      <c r="HJ12" s="425"/>
      <c r="HK12" s="425"/>
      <c r="HL12" s="425"/>
      <c r="HM12" s="425"/>
      <c r="HN12" s="425"/>
      <c r="HO12" s="425"/>
      <c r="HP12" s="425"/>
      <c r="HQ12" s="425"/>
      <c r="HR12" s="425"/>
      <c r="HS12" s="425"/>
      <c r="HT12" s="425"/>
      <c r="HU12" s="425"/>
      <c r="HV12" s="425"/>
      <c r="HW12" s="425"/>
      <c r="HX12" s="425"/>
      <c r="HY12" s="425"/>
      <c r="HZ12" s="425"/>
      <c r="IA12" s="425"/>
      <c r="IB12" s="425"/>
      <c r="IC12" s="425"/>
      <c r="ID12" s="425"/>
      <c r="IE12" s="425"/>
      <c r="IF12" s="425"/>
      <c r="IG12" s="425"/>
      <c r="IH12" s="425"/>
      <c r="II12" s="425"/>
      <c r="IJ12" s="425"/>
      <c r="IK12" s="425"/>
      <c r="IL12" s="425"/>
      <c r="IM12" s="425"/>
      <c r="IN12" s="425"/>
      <c r="IO12" s="425"/>
      <c r="IP12" s="425"/>
      <c r="IQ12" s="425"/>
      <c r="IR12" s="425"/>
      <c r="IS12" s="425"/>
      <c r="IT12" s="425"/>
      <c r="IU12" s="425"/>
      <c r="IV12" s="425"/>
    </row>
    <row r="13" spans="1:256" s="424" customFormat="1" ht="75" customHeight="1" thickBot="1" x14ac:dyDescent="0.4">
      <c r="A13" s="415"/>
      <c r="B13" s="433" t="s">
        <v>337</v>
      </c>
      <c r="C13" s="433" t="s">
        <v>338</v>
      </c>
      <c r="D13" s="434" t="s">
        <v>339</v>
      </c>
      <c r="E13" s="418"/>
      <c r="G13" s="435" t="s">
        <v>341</v>
      </c>
      <c r="H13" s="520"/>
      <c r="I13" s="421"/>
      <c r="J13" s="423"/>
      <c r="AE13" s="425"/>
      <c r="AF13" s="425"/>
      <c r="AG13" s="425"/>
      <c r="AH13" s="425"/>
      <c r="AI13" s="425"/>
      <c r="AJ13" s="425"/>
      <c r="AK13" s="425"/>
      <c r="AL13" s="425"/>
      <c r="AM13" s="425"/>
      <c r="AN13" s="425"/>
      <c r="AO13" s="425"/>
      <c r="AP13" s="425"/>
      <c r="AQ13" s="425"/>
      <c r="AR13" s="425"/>
      <c r="AS13" s="425"/>
      <c r="AT13" s="425"/>
      <c r="AU13" s="425"/>
      <c r="AV13" s="425"/>
      <c r="AW13" s="425"/>
      <c r="AX13" s="425"/>
      <c r="AY13" s="425"/>
      <c r="AZ13" s="425"/>
      <c r="BA13" s="425"/>
      <c r="BB13" s="425"/>
      <c r="BC13" s="425"/>
      <c r="BD13" s="425"/>
      <c r="BE13" s="425"/>
      <c r="BF13" s="425"/>
      <c r="BG13" s="425"/>
      <c r="BH13" s="425"/>
      <c r="BI13" s="425"/>
      <c r="BJ13" s="425"/>
      <c r="BK13" s="425"/>
      <c r="BL13" s="425"/>
      <c r="BM13" s="425"/>
      <c r="BN13" s="425"/>
      <c r="BO13" s="425"/>
      <c r="BP13" s="425"/>
      <c r="BQ13" s="425"/>
      <c r="BR13" s="425"/>
      <c r="BS13" s="425"/>
      <c r="BT13" s="425"/>
      <c r="BU13" s="425"/>
      <c r="BV13" s="425"/>
      <c r="BW13" s="425"/>
      <c r="BX13" s="425"/>
      <c r="BY13" s="425"/>
      <c r="BZ13" s="425"/>
      <c r="CA13" s="425"/>
      <c r="CB13" s="425"/>
      <c r="CC13" s="425"/>
      <c r="CD13" s="425"/>
      <c r="CE13" s="425"/>
      <c r="CF13" s="425"/>
      <c r="CG13" s="425"/>
      <c r="CH13" s="425"/>
      <c r="CI13" s="425"/>
      <c r="CJ13" s="425"/>
      <c r="CK13" s="425"/>
      <c r="CL13" s="425"/>
      <c r="CM13" s="425"/>
      <c r="CN13" s="425"/>
      <c r="CO13" s="425"/>
      <c r="CP13" s="425"/>
      <c r="CQ13" s="425"/>
      <c r="CR13" s="425"/>
      <c r="CS13" s="425"/>
      <c r="CT13" s="425"/>
      <c r="CU13" s="425"/>
      <c r="CV13" s="425"/>
      <c r="CW13" s="425"/>
      <c r="CX13" s="425"/>
      <c r="CY13" s="425"/>
      <c r="CZ13" s="425"/>
      <c r="DA13" s="425"/>
      <c r="DB13" s="425"/>
      <c r="DC13" s="425"/>
      <c r="DD13" s="425"/>
      <c r="DE13" s="425"/>
      <c r="DF13" s="425"/>
      <c r="DG13" s="425"/>
      <c r="DH13" s="425"/>
      <c r="DI13" s="425"/>
      <c r="DJ13" s="425"/>
      <c r="DK13" s="425"/>
      <c r="DL13" s="425"/>
      <c r="DM13" s="425"/>
      <c r="DN13" s="425"/>
      <c r="DO13" s="425"/>
      <c r="DP13" s="425"/>
      <c r="DQ13" s="425"/>
      <c r="DR13" s="425"/>
      <c r="DS13" s="425"/>
      <c r="DT13" s="425"/>
      <c r="DU13" s="425"/>
      <c r="DV13" s="425"/>
      <c r="DW13" s="425"/>
      <c r="DX13" s="425"/>
      <c r="DY13" s="425"/>
      <c r="DZ13" s="425"/>
      <c r="EA13" s="425"/>
      <c r="EB13" s="425"/>
      <c r="EC13" s="425"/>
      <c r="ED13" s="425"/>
      <c r="EE13" s="425"/>
      <c r="EF13" s="425"/>
      <c r="EG13" s="425"/>
      <c r="EH13" s="425"/>
      <c r="EI13" s="425"/>
      <c r="EJ13" s="425"/>
      <c r="EK13" s="425"/>
      <c r="EL13" s="425"/>
      <c r="EM13" s="425"/>
      <c r="EN13" s="425"/>
      <c r="EO13" s="425"/>
      <c r="EP13" s="425"/>
      <c r="EQ13" s="425"/>
      <c r="ER13" s="425"/>
      <c r="ES13" s="425"/>
      <c r="ET13" s="425"/>
      <c r="EU13" s="425"/>
      <c r="EV13" s="425"/>
      <c r="EW13" s="425"/>
      <c r="EX13" s="425"/>
      <c r="EY13" s="425"/>
      <c r="EZ13" s="425"/>
      <c r="FA13" s="425"/>
      <c r="FB13" s="425"/>
      <c r="FC13" s="425"/>
      <c r="FD13" s="425"/>
      <c r="FE13" s="425"/>
      <c r="FF13" s="425"/>
      <c r="FG13" s="425"/>
      <c r="FH13" s="425"/>
      <c r="FI13" s="425"/>
      <c r="FJ13" s="425"/>
      <c r="FK13" s="425"/>
      <c r="FL13" s="425"/>
      <c r="FM13" s="425"/>
      <c r="FN13" s="425"/>
      <c r="FO13" s="425"/>
      <c r="FP13" s="425"/>
      <c r="FQ13" s="425"/>
      <c r="FR13" s="425"/>
      <c r="FS13" s="425"/>
      <c r="FT13" s="425"/>
      <c r="FU13" s="425"/>
      <c r="FV13" s="425"/>
      <c r="FW13" s="425"/>
      <c r="FX13" s="425"/>
      <c r="FY13" s="425"/>
      <c r="FZ13" s="425"/>
      <c r="GA13" s="425"/>
      <c r="GB13" s="425"/>
      <c r="GC13" s="425"/>
      <c r="GD13" s="425"/>
      <c r="GE13" s="425"/>
      <c r="GF13" s="425"/>
      <c r="GG13" s="425"/>
      <c r="GH13" s="425"/>
      <c r="GI13" s="425"/>
      <c r="GJ13" s="425"/>
      <c r="GK13" s="425"/>
      <c r="GL13" s="425"/>
      <c r="GM13" s="425"/>
      <c r="GN13" s="425"/>
      <c r="GO13" s="425"/>
      <c r="GP13" s="425"/>
      <c r="GQ13" s="425"/>
      <c r="GR13" s="425"/>
      <c r="GS13" s="425"/>
      <c r="GT13" s="425"/>
      <c r="GU13" s="425"/>
      <c r="GV13" s="425"/>
      <c r="GW13" s="425"/>
      <c r="GX13" s="425"/>
      <c r="GY13" s="425"/>
      <c r="GZ13" s="425"/>
      <c r="HA13" s="425"/>
      <c r="HB13" s="425"/>
      <c r="HC13" s="425"/>
      <c r="HD13" s="425"/>
      <c r="HE13" s="425"/>
      <c r="HF13" s="425"/>
      <c r="HG13" s="425"/>
      <c r="HH13" s="425"/>
      <c r="HI13" s="425"/>
      <c r="HJ13" s="425"/>
      <c r="HK13" s="425"/>
      <c r="HL13" s="425"/>
      <c r="HM13" s="425"/>
      <c r="HN13" s="425"/>
      <c r="HO13" s="425"/>
      <c r="HP13" s="425"/>
      <c r="HQ13" s="425"/>
      <c r="HR13" s="425"/>
      <c r="HS13" s="425"/>
      <c r="HT13" s="425"/>
      <c r="HU13" s="425"/>
      <c r="HV13" s="425"/>
      <c r="HW13" s="425"/>
      <c r="HX13" s="425"/>
      <c r="HY13" s="425"/>
      <c r="HZ13" s="425"/>
      <c r="IA13" s="425"/>
      <c r="IB13" s="425"/>
      <c r="IC13" s="425"/>
      <c r="ID13" s="425"/>
      <c r="IE13" s="425"/>
      <c r="IF13" s="425"/>
      <c r="IG13" s="425"/>
      <c r="IH13" s="425"/>
      <c r="II13" s="425"/>
      <c r="IJ13" s="425"/>
      <c r="IK13" s="425"/>
      <c r="IL13" s="425"/>
      <c r="IM13" s="425"/>
      <c r="IN13" s="425"/>
      <c r="IO13" s="425"/>
      <c r="IP13" s="425"/>
      <c r="IQ13" s="425"/>
      <c r="IR13" s="425"/>
      <c r="IS13" s="425"/>
      <c r="IT13" s="425"/>
      <c r="IU13" s="425"/>
      <c r="IV13" s="425"/>
    </row>
    <row r="14" spans="1:256" ht="62.25" customHeight="1" x14ac:dyDescent="0.35">
      <c r="A14" s="428"/>
      <c r="B14" s="630"/>
      <c r="C14" s="518"/>
      <c r="D14" s="519"/>
      <c r="E14" s="431"/>
      <c r="F14" s="431"/>
      <c r="G14" s="431"/>
      <c r="H14" s="430"/>
      <c r="I14" s="431"/>
      <c r="J14" s="431"/>
      <c r="IV14" s="403"/>
    </row>
    <row r="15" spans="1:256" ht="23.25" customHeight="1" x14ac:dyDescent="0.45">
      <c r="A15" s="428"/>
      <c r="B15" s="436"/>
      <c r="C15" s="406"/>
      <c r="D15" s="430"/>
      <c r="E15" s="431"/>
      <c r="F15" s="431"/>
      <c r="G15" s="431"/>
      <c r="H15" s="430"/>
      <c r="I15" s="431"/>
      <c r="J15" s="431"/>
      <c r="IV15" s="403"/>
    </row>
    <row r="16" spans="1:256" ht="23.25" customHeight="1" x14ac:dyDescent="0.45">
      <c r="A16" s="428"/>
      <c r="B16" s="436"/>
      <c r="C16" s="406"/>
      <c r="D16" s="430"/>
      <c r="E16" s="431"/>
      <c r="F16" s="431"/>
      <c r="G16" s="431"/>
      <c r="H16" s="430"/>
      <c r="I16" s="431"/>
      <c r="J16" s="431"/>
      <c r="IV16" s="403"/>
    </row>
    <row r="17" spans="1:256" s="424" customFormat="1" ht="30" customHeight="1" x14ac:dyDescent="0.35">
      <c r="A17" s="415"/>
      <c r="B17" s="719" t="s">
        <v>343</v>
      </c>
      <c r="C17" s="720"/>
      <c r="D17" s="720"/>
      <c r="E17" s="720"/>
      <c r="F17" s="720"/>
      <c r="G17" s="720"/>
      <c r="H17" s="720"/>
      <c r="I17" s="721"/>
      <c r="J17" s="423"/>
      <c r="AE17" s="425"/>
      <c r="AF17" s="425"/>
      <c r="AG17" s="425"/>
      <c r="AH17" s="425"/>
      <c r="AI17" s="425"/>
      <c r="AJ17" s="425"/>
      <c r="AK17" s="425"/>
      <c r="AL17" s="425"/>
      <c r="AM17" s="425"/>
      <c r="AN17" s="425"/>
      <c r="AO17" s="425"/>
      <c r="AP17" s="425"/>
      <c r="AQ17" s="425"/>
      <c r="AR17" s="425"/>
      <c r="AS17" s="425"/>
      <c r="AT17" s="425"/>
      <c r="AU17" s="425"/>
      <c r="AV17" s="425"/>
      <c r="AW17" s="425"/>
      <c r="AX17" s="425"/>
      <c r="AY17" s="425"/>
      <c r="AZ17" s="425"/>
      <c r="BA17" s="425"/>
      <c r="BB17" s="425"/>
      <c r="BC17" s="425"/>
      <c r="BD17" s="425"/>
      <c r="BE17" s="425"/>
      <c r="BF17" s="425"/>
      <c r="BG17" s="425"/>
      <c r="BH17" s="425"/>
      <c r="BI17" s="425"/>
      <c r="BJ17" s="425"/>
      <c r="BK17" s="425"/>
      <c r="BL17" s="425"/>
      <c r="BM17" s="425"/>
      <c r="BN17" s="425"/>
      <c r="BO17" s="425"/>
      <c r="BP17" s="425"/>
      <c r="BQ17" s="425"/>
      <c r="BR17" s="425"/>
      <c r="BS17" s="425"/>
      <c r="BT17" s="425"/>
      <c r="BU17" s="425"/>
      <c r="BV17" s="425"/>
      <c r="BW17" s="425"/>
      <c r="BX17" s="425"/>
      <c r="BY17" s="425"/>
      <c r="BZ17" s="425"/>
      <c r="CA17" s="425"/>
      <c r="CB17" s="425"/>
      <c r="CC17" s="425"/>
      <c r="CD17" s="425"/>
      <c r="CE17" s="425"/>
      <c r="CF17" s="425"/>
      <c r="CG17" s="425"/>
      <c r="CH17" s="425"/>
      <c r="CI17" s="425"/>
      <c r="CJ17" s="425"/>
      <c r="CK17" s="425"/>
      <c r="CL17" s="425"/>
      <c r="CM17" s="425"/>
      <c r="CN17" s="425"/>
      <c r="CO17" s="425"/>
      <c r="CP17" s="425"/>
      <c r="CQ17" s="425"/>
      <c r="CR17" s="425"/>
      <c r="CS17" s="425"/>
      <c r="CT17" s="425"/>
      <c r="CU17" s="425"/>
      <c r="CV17" s="425"/>
      <c r="CW17" s="425"/>
      <c r="CX17" s="425"/>
      <c r="CY17" s="425"/>
      <c r="CZ17" s="425"/>
      <c r="DA17" s="425"/>
      <c r="DB17" s="425"/>
      <c r="DC17" s="425"/>
      <c r="DD17" s="425"/>
      <c r="DE17" s="425"/>
      <c r="DF17" s="425"/>
      <c r="DG17" s="425"/>
      <c r="DH17" s="425"/>
      <c r="DI17" s="425"/>
      <c r="DJ17" s="425"/>
      <c r="DK17" s="425"/>
      <c r="DL17" s="425"/>
      <c r="DM17" s="425"/>
      <c r="DN17" s="425"/>
      <c r="DO17" s="425"/>
      <c r="DP17" s="425"/>
      <c r="DQ17" s="425"/>
      <c r="DR17" s="425"/>
      <c r="DS17" s="425"/>
      <c r="DT17" s="425"/>
      <c r="DU17" s="425"/>
      <c r="DV17" s="425"/>
      <c r="DW17" s="425"/>
      <c r="DX17" s="425"/>
      <c r="DY17" s="425"/>
      <c r="DZ17" s="425"/>
      <c r="EA17" s="425"/>
      <c r="EB17" s="425"/>
      <c r="EC17" s="425"/>
      <c r="ED17" s="425"/>
      <c r="EE17" s="425"/>
      <c r="EF17" s="425"/>
      <c r="EG17" s="425"/>
      <c r="EH17" s="425"/>
      <c r="EI17" s="425"/>
      <c r="EJ17" s="425"/>
      <c r="EK17" s="425"/>
      <c r="EL17" s="425"/>
      <c r="EM17" s="425"/>
      <c r="EN17" s="425"/>
      <c r="EO17" s="425"/>
      <c r="EP17" s="425"/>
      <c r="EQ17" s="425"/>
      <c r="ER17" s="425"/>
      <c r="ES17" s="425"/>
      <c r="ET17" s="425"/>
      <c r="EU17" s="425"/>
      <c r="EV17" s="425"/>
      <c r="EW17" s="425"/>
      <c r="EX17" s="425"/>
      <c r="EY17" s="425"/>
      <c r="EZ17" s="425"/>
      <c r="FA17" s="425"/>
      <c r="FB17" s="425"/>
      <c r="FC17" s="425"/>
      <c r="FD17" s="425"/>
      <c r="FE17" s="425"/>
      <c r="FF17" s="425"/>
      <c r="FG17" s="425"/>
      <c r="FH17" s="425"/>
      <c r="FI17" s="425"/>
      <c r="FJ17" s="425"/>
      <c r="FK17" s="425"/>
      <c r="FL17" s="425"/>
      <c r="FM17" s="425"/>
      <c r="FN17" s="425"/>
      <c r="FO17" s="425"/>
      <c r="FP17" s="425"/>
      <c r="FQ17" s="425"/>
      <c r="FR17" s="425"/>
      <c r="FS17" s="425"/>
      <c r="FT17" s="425"/>
      <c r="FU17" s="425"/>
      <c r="FV17" s="425"/>
      <c r="FW17" s="425"/>
      <c r="FX17" s="425"/>
      <c r="FY17" s="425"/>
      <c r="FZ17" s="425"/>
      <c r="GA17" s="425"/>
      <c r="GB17" s="425"/>
      <c r="GC17" s="425"/>
      <c r="GD17" s="425"/>
      <c r="GE17" s="425"/>
      <c r="GF17" s="425"/>
      <c r="GG17" s="425"/>
      <c r="GH17" s="425"/>
      <c r="GI17" s="425"/>
      <c r="GJ17" s="425"/>
      <c r="GK17" s="425"/>
      <c r="GL17" s="425"/>
      <c r="GM17" s="425"/>
      <c r="GN17" s="425"/>
      <c r="GO17" s="425"/>
      <c r="GP17" s="425"/>
      <c r="GQ17" s="425"/>
      <c r="GR17" s="425"/>
      <c r="GS17" s="425"/>
      <c r="GT17" s="425"/>
      <c r="GU17" s="425"/>
      <c r="GV17" s="425"/>
      <c r="GW17" s="425"/>
      <c r="GX17" s="425"/>
      <c r="GY17" s="425"/>
      <c r="GZ17" s="425"/>
      <c r="HA17" s="425"/>
      <c r="HB17" s="425"/>
      <c r="HC17" s="425"/>
      <c r="HD17" s="425"/>
      <c r="HE17" s="425"/>
      <c r="HF17" s="425"/>
      <c r="HG17" s="425"/>
      <c r="HH17" s="425"/>
      <c r="HI17" s="425"/>
      <c r="HJ17" s="425"/>
      <c r="HK17" s="425"/>
      <c r="HL17" s="425"/>
      <c r="HM17" s="425"/>
      <c r="HN17" s="425"/>
      <c r="HO17" s="425"/>
      <c r="HP17" s="425"/>
      <c r="HQ17" s="425"/>
      <c r="HR17" s="425"/>
      <c r="HS17" s="425"/>
      <c r="HT17" s="425"/>
      <c r="HU17" s="425"/>
      <c r="HV17" s="425"/>
      <c r="HW17" s="425"/>
      <c r="HX17" s="425"/>
      <c r="HY17" s="425"/>
      <c r="HZ17" s="425"/>
      <c r="IA17" s="425"/>
      <c r="IB17" s="425"/>
      <c r="IC17" s="425"/>
      <c r="ID17" s="425"/>
      <c r="IE17" s="425"/>
      <c r="IF17" s="425"/>
      <c r="IG17" s="425"/>
      <c r="IH17" s="425"/>
      <c r="II17" s="425"/>
      <c r="IJ17" s="425"/>
      <c r="IK17" s="425"/>
      <c r="IL17" s="425"/>
      <c r="IM17" s="425"/>
      <c r="IN17" s="425"/>
      <c r="IO17" s="425"/>
      <c r="IP17" s="425"/>
      <c r="IQ17" s="425"/>
      <c r="IR17" s="425"/>
      <c r="IS17" s="425"/>
      <c r="IT17" s="425"/>
      <c r="IU17" s="425"/>
      <c r="IV17" s="425"/>
    </row>
    <row r="18" spans="1:256" s="424" customFormat="1" ht="30" customHeight="1" x14ac:dyDescent="0.35">
      <c r="A18" s="415"/>
      <c r="B18" s="722" t="s">
        <v>342</v>
      </c>
      <c r="C18" s="723"/>
      <c r="D18" s="723"/>
      <c r="E18" s="723"/>
      <c r="F18" s="723"/>
      <c r="G18" s="723"/>
      <c r="H18" s="723"/>
      <c r="I18" s="724"/>
      <c r="J18" s="423"/>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c r="BH18" s="425"/>
      <c r="BI18" s="425"/>
      <c r="BJ18" s="425"/>
      <c r="BK18" s="425"/>
      <c r="BL18" s="425"/>
      <c r="BM18" s="425"/>
      <c r="BN18" s="425"/>
      <c r="BO18" s="425"/>
      <c r="BP18" s="425"/>
      <c r="BQ18" s="425"/>
      <c r="BR18" s="425"/>
      <c r="BS18" s="425"/>
      <c r="BT18" s="425"/>
      <c r="BU18" s="425"/>
      <c r="BV18" s="425"/>
      <c r="BW18" s="425"/>
      <c r="BX18" s="425"/>
      <c r="BY18" s="425"/>
      <c r="BZ18" s="425"/>
      <c r="CA18" s="425"/>
      <c r="CB18" s="425"/>
      <c r="CC18" s="425"/>
      <c r="CD18" s="425"/>
      <c r="CE18" s="425"/>
      <c r="CF18" s="425"/>
      <c r="CG18" s="425"/>
      <c r="CH18" s="425"/>
      <c r="CI18" s="425"/>
      <c r="CJ18" s="425"/>
      <c r="CK18" s="425"/>
      <c r="CL18" s="425"/>
      <c r="CM18" s="425"/>
      <c r="CN18" s="425"/>
      <c r="CO18" s="425"/>
      <c r="CP18" s="425"/>
      <c r="CQ18" s="425"/>
      <c r="CR18" s="425"/>
      <c r="CS18" s="425"/>
      <c r="CT18" s="425"/>
      <c r="CU18" s="425"/>
      <c r="CV18" s="425"/>
      <c r="CW18" s="425"/>
      <c r="CX18" s="425"/>
      <c r="CY18" s="425"/>
      <c r="CZ18" s="425"/>
      <c r="DA18" s="425"/>
      <c r="DB18" s="425"/>
      <c r="DC18" s="425"/>
      <c r="DD18" s="425"/>
      <c r="DE18" s="425"/>
      <c r="DF18" s="425"/>
      <c r="DG18" s="425"/>
      <c r="DH18" s="425"/>
      <c r="DI18" s="425"/>
      <c r="DJ18" s="425"/>
      <c r="DK18" s="425"/>
      <c r="DL18" s="425"/>
      <c r="DM18" s="425"/>
      <c r="DN18" s="425"/>
      <c r="DO18" s="425"/>
      <c r="DP18" s="425"/>
      <c r="DQ18" s="425"/>
      <c r="DR18" s="425"/>
      <c r="DS18" s="425"/>
      <c r="DT18" s="425"/>
      <c r="DU18" s="425"/>
      <c r="DV18" s="425"/>
      <c r="DW18" s="425"/>
      <c r="DX18" s="425"/>
      <c r="DY18" s="425"/>
      <c r="DZ18" s="425"/>
      <c r="EA18" s="425"/>
      <c r="EB18" s="425"/>
      <c r="EC18" s="425"/>
      <c r="ED18" s="425"/>
      <c r="EE18" s="425"/>
      <c r="EF18" s="425"/>
      <c r="EG18" s="425"/>
      <c r="EH18" s="425"/>
      <c r="EI18" s="425"/>
      <c r="EJ18" s="425"/>
      <c r="EK18" s="425"/>
      <c r="EL18" s="425"/>
      <c r="EM18" s="425"/>
      <c r="EN18" s="425"/>
      <c r="EO18" s="425"/>
      <c r="EP18" s="425"/>
      <c r="EQ18" s="425"/>
      <c r="ER18" s="425"/>
      <c r="ES18" s="425"/>
      <c r="ET18" s="425"/>
      <c r="EU18" s="425"/>
      <c r="EV18" s="425"/>
      <c r="EW18" s="425"/>
      <c r="EX18" s="425"/>
      <c r="EY18" s="425"/>
      <c r="EZ18" s="425"/>
      <c r="FA18" s="425"/>
      <c r="FB18" s="425"/>
      <c r="FC18" s="425"/>
      <c r="FD18" s="425"/>
      <c r="FE18" s="425"/>
      <c r="FF18" s="425"/>
      <c r="FG18" s="425"/>
      <c r="FH18" s="425"/>
      <c r="FI18" s="425"/>
      <c r="FJ18" s="425"/>
      <c r="FK18" s="425"/>
      <c r="FL18" s="425"/>
      <c r="FM18" s="425"/>
      <c r="FN18" s="425"/>
      <c r="FO18" s="425"/>
      <c r="FP18" s="425"/>
      <c r="FQ18" s="425"/>
      <c r="FR18" s="425"/>
      <c r="FS18" s="425"/>
      <c r="FT18" s="425"/>
      <c r="FU18" s="425"/>
      <c r="FV18" s="425"/>
      <c r="FW18" s="425"/>
      <c r="FX18" s="425"/>
      <c r="FY18" s="425"/>
      <c r="FZ18" s="425"/>
      <c r="GA18" s="425"/>
      <c r="GB18" s="425"/>
      <c r="GC18" s="425"/>
      <c r="GD18" s="425"/>
      <c r="GE18" s="425"/>
      <c r="GF18" s="425"/>
      <c r="GG18" s="425"/>
      <c r="GH18" s="425"/>
      <c r="GI18" s="425"/>
      <c r="GJ18" s="425"/>
      <c r="GK18" s="425"/>
      <c r="GL18" s="425"/>
      <c r="GM18" s="425"/>
      <c r="GN18" s="425"/>
      <c r="GO18" s="425"/>
      <c r="GP18" s="425"/>
      <c r="GQ18" s="425"/>
      <c r="GR18" s="425"/>
      <c r="GS18" s="425"/>
      <c r="GT18" s="425"/>
      <c r="GU18" s="425"/>
      <c r="GV18" s="425"/>
      <c r="GW18" s="425"/>
      <c r="GX18" s="425"/>
      <c r="GY18" s="425"/>
      <c r="GZ18" s="425"/>
      <c r="HA18" s="425"/>
      <c r="HB18" s="425"/>
      <c r="HC18" s="425"/>
      <c r="HD18" s="425"/>
      <c r="HE18" s="425"/>
      <c r="HF18" s="425"/>
      <c r="HG18" s="425"/>
      <c r="HH18" s="425"/>
      <c r="HI18" s="425"/>
      <c r="HJ18" s="425"/>
      <c r="HK18" s="425"/>
      <c r="HL18" s="425"/>
      <c r="HM18" s="425"/>
      <c r="HN18" s="425"/>
      <c r="HO18" s="425"/>
      <c r="HP18" s="425"/>
      <c r="HQ18" s="425"/>
      <c r="HR18" s="425"/>
      <c r="HS18" s="425"/>
      <c r="HT18" s="425"/>
      <c r="HU18" s="425"/>
      <c r="HV18" s="425"/>
      <c r="HW18" s="425"/>
      <c r="HX18" s="425"/>
      <c r="HY18" s="425"/>
      <c r="HZ18" s="425"/>
      <c r="IA18" s="425"/>
      <c r="IB18" s="425"/>
      <c r="IC18" s="425"/>
      <c r="ID18" s="425"/>
      <c r="IE18" s="425"/>
      <c r="IF18" s="425"/>
      <c r="IG18" s="425"/>
      <c r="IH18" s="425"/>
      <c r="II18" s="425"/>
      <c r="IJ18" s="425"/>
      <c r="IK18" s="425"/>
      <c r="IL18" s="425"/>
      <c r="IM18" s="425"/>
      <c r="IN18" s="425"/>
      <c r="IO18" s="425"/>
      <c r="IP18" s="425"/>
      <c r="IQ18" s="425"/>
      <c r="IR18" s="425"/>
      <c r="IS18" s="425"/>
      <c r="IT18" s="425"/>
      <c r="IU18" s="425"/>
      <c r="IV18" s="425"/>
    </row>
    <row r="19" spans="1:256" ht="21.75" customHeight="1" thickBot="1" x14ac:dyDescent="0.4">
      <c r="A19" s="428"/>
      <c r="B19" s="431"/>
      <c r="C19" s="406"/>
      <c r="D19" s="430"/>
      <c r="E19" s="437"/>
      <c r="F19" s="431"/>
      <c r="G19" s="431"/>
      <c r="H19" s="431"/>
      <c r="I19" s="431"/>
      <c r="J19" s="438"/>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c r="BL19" s="405"/>
      <c r="BM19" s="405"/>
      <c r="BN19" s="405"/>
      <c r="BO19" s="405"/>
      <c r="BP19" s="405"/>
      <c r="BQ19" s="405"/>
      <c r="BR19" s="405"/>
      <c r="BS19" s="405"/>
      <c r="BT19" s="405"/>
      <c r="BU19" s="405"/>
      <c r="BV19" s="405"/>
      <c r="BW19" s="405"/>
      <c r="BX19" s="405"/>
      <c r="BY19" s="405"/>
      <c r="BZ19" s="405"/>
      <c r="CA19" s="405"/>
      <c r="CB19" s="405"/>
      <c r="CC19" s="405"/>
      <c r="CD19" s="405"/>
      <c r="CE19" s="405"/>
      <c r="CF19" s="405"/>
      <c r="CG19" s="405"/>
      <c r="CH19" s="405"/>
      <c r="CI19" s="405"/>
      <c r="CJ19" s="405"/>
      <c r="CK19" s="405"/>
      <c r="CL19" s="405"/>
      <c r="CM19" s="405"/>
      <c r="CN19" s="405"/>
      <c r="CO19" s="405"/>
      <c r="CP19" s="405"/>
      <c r="CQ19" s="405"/>
      <c r="CR19" s="405"/>
      <c r="CS19" s="405"/>
      <c r="CT19" s="405"/>
      <c r="CU19" s="405"/>
      <c r="CV19" s="405"/>
      <c r="CW19" s="405"/>
      <c r="CX19" s="405"/>
      <c r="CY19" s="405"/>
      <c r="CZ19" s="405"/>
      <c r="DA19" s="405"/>
      <c r="DB19" s="405"/>
      <c r="DC19" s="405"/>
      <c r="DD19" s="405"/>
      <c r="DE19" s="405"/>
      <c r="DF19" s="405"/>
      <c r="DG19" s="405"/>
      <c r="DH19" s="405"/>
      <c r="DI19" s="405"/>
      <c r="DJ19" s="405"/>
      <c r="DK19" s="405"/>
      <c r="DL19" s="405"/>
      <c r="DM19" s="405"/>
      <c r="DN19" s="405"/>
      <c r="DO19" s="405"/>
      <c r="DP19" s="405"/>
      <c r="DQ19" s="405"/>
      <c r="DR19" s="405"/>
      <c r="DS19" s="405"/>
      <c r="DT19" s="405"/>
      <c r="DU19" s="405"/>
      <c r="DV19" s="405"/>
      <c r="DW19" s="405"/>
      <c r="DX19" s="405"/>
      <c r="DY19" s="405"/>
      <c r="DZ19" s="405"/>
      <c r="EA19" s="405"/>
      <c r="EB19" s="405"/>
      <c r="EC19" s="405"/>
      <c r="ED19" s="405"/>
      <c r="EE19" s="405"/>
      <c r="EF19" s="405"/>
      <c r="EG19" s="405"/>
      <c r="EH19" s="405"/>
      <c r="EI19" s="405"/>
      <c r="EJ19" s="405"/>
      <c r="EK19" s="405"/>
      <c r="EL19" s="405"/>
      <c r="EM19" s="405"/>
      <c r="EN19" s="405"/>
      <c r="EO19" s="405"/>
      <c r="EP19" s="405"/>
      <c r="EQ19" s="405"/>
      <c r="ER19" s="405"/>
      <c r="ES19" s="405"/>
      <c r="ET19" s="405"/>
      <c r="EU19" s="405"/>
      <c r="EV19" s="405"/>
      <c r="EW19" s="405"/>
      <c r="EX19" s="405"/>
      <c r="EY19" s="405"/>
      <c r="EZ19" s="405"/>
      <c r="FA19" s="405"/>
      <c r="FB19" s="405"/>
      <c r="FC19" s="405"/>
      <c r="FD19" s="405"/>
      <c r="FE19" s="405"/>
      <c r="FF19" s="405"/>
      <c r="FG19" s="405"/>
      <c r="FH19" s="405"/>
      <c r="FI19" s="405"/>
      <c r="FJ19" s="405"/>
      <c r="FK19" s="405"/>
      <c r="FL19" s="405"/>
      <c r="FM19" s="405"/>
      <c r="FN19" s="405"/>
      <c r="FO19" s="405"/>
      <c r="FP19" s="405"/>
      <c r="FQ19" s="405"/>
      <c r="FR19" s="405"/>
      <c r="FS19" s="405"/>
      <c r="FT19" s="405"/>
      <c r="FU19" s="405"/>
      <c r="FV19" s="405"/>
      <c r="FW19" s="405"/>
      <c r="FX19" s="405"/>
      <c r="FY19" s="405"/>
      <c r="FZ19" s="405"/>
      <c r="GA19" s="405"/>
      <c r="GB19" s="405"/>
      <c r="GC19" s="405"/>
      <c r="GD19" s="405"/>
      <c r="GE19" s="405"/>
      <c r="GF19" s="405"/>
      <c r="GG19" s="405"/>
      <c r="GH19" s="405"/>
      <c r="GI19" s="405"/>
      <c r="GJ19" s="405"/>
      <c r="GK19" s="405"/>
      <c r="GL19" s="405"/>
      <c r="GM19" s="405"/>
      <c r="GN19" s="405"/>
      <c r="GO19" s="405"/>
      <c r="GP19" s="405"/>
      <c r="GQ19" s="405"/>
      <c r="GR19" s="405"/>
      <c r="GS19" s="405"/>
      <c r="GT19" s="405"/>
      <c r="GU19" s="405"/>
      <c r="GV19" s="405"/>
      <c r="GW19" s="405"/>
      <c r="GX19" s="405"/>
      <c r="GY19" s="405"/>
      <c r="GZ19" s="405"/>
      <c r="HA19" s="405"/>
      <c r="HB19" s="405"/>
      <c r="HC19" s="405"/>
      <c r="HD19" s="405"/>
      <c r="HE19" s="405"/>
      <c r="HF19" s="405"/>
      <c r="HG19" s="405"/>
      <c r="HH19" s="405"/>
      <c r="HI19" s="405"/>
      <c r="HJ19" s="405"/>
      <c r="HK19" s="405"/>
      <c r="HL19" s="405"/>
      <c r="HM19" s="405"/>
      <c r="HN19" s="405"/>
      <c r="HO19" s="405"/>
      <c r="HP19" s="405"/>
      <c r="HQ19" s="405"/>
      <c r="HR19" s="405"/>
      <c r="HS19" s="405"/>
      <c r="HT19" s="405"/>
      <c r="HU19" s="405"/>
      <c r="HV19" s="405"/>
      <c r="HW19" s="405"/>
      <c r="HX19" s="405"/>
      <c r="HY19" s="405"/>
      <c r="HZ19" s="405"/>
      <c r="IA19" s="405"/>
      <c r="IB19" s="405"/>
      <c r="IC19" s="405"/>
      <c r="ID19" s="405"/>
      <c r="IE19" s="405"/>
      <c r="IF19" s="405"/>
      <c r="IG19" s="405"/>
      <c r="IH19" s="405"/>
      <c r="II19" s="405"/>
      <c r="IJ19" s="405"/>
      <c r="IK19" s="405"/>
      <c r="IL19" s="405"/>
      <c r="IM19" s="405"/>
      <c r="IN19" s="405"/>
      <c r="IO19" s="405"/>
      <c r="IP19" s="405"/>
      <c r="IQ19" s="405"/>
      <c r="IR19" s="405"/>
      <c r="IS19" s="405"/>
      <c r="IT19" s="405"/>
      <c r="IU19" s="405"/>
      <c r="IV19" s="405"/>
    </row>
    <row r="20" spans="1:256" ht="54.95" customHeight="1" thickTop="1" x14ac:dyDescent="0.45">
      <c r="A20" s="409"/>
      <c r="B20" s="410" t="s">
        <v>334</v>
      </c>
      <c r="C20" s="411"/>
      <c r="D20" s="412"/>
      <c r="E20" s="413"/>
      <c r="F20" s="413"/>
      <c r="G20" s="413"/>
      <c r="H20" s="413"/>
      <c r="I20" s="413"/>
      <c r="J20" s="414"/>
      <c r="IV20" s="403"/>
    </row>
    <row r="21" spans="1:256" ht="32.25" customHeight="1" x14ac:dyDescent="0.35">
      <c r="A21" s="428"/>
      <c r="B21" s="429" t="s">
        <v>347</v>
      </c>
      <c r="C21" s="406"/>
      <c r="D21" s="430"/>
      <c r="E21" s="431"/>
      <c r="F21" s="431"/>
      <c r="G21" s="431"/>
      <c r="H21" s="431"/>
      <c r="I21" s="431"/>
      <c r="J21" s="439"/>
      <c r="IV21" s="403"/>
    </row>
    <row r="22" spans="1:256" ht="23.25" customHeight="1" x14ac:dyDescent="0.45">
      <c r="A22" s="428"/>
      <c r="B22" s="436"/>
      <c r="C22" s="406"/>
      <c r="D22" s="430"/>
      <c r="E22" s="431"/>
      <c r="F22" s="431"/>
      <c r="G22" s="431"/>
      <c r="H22" s="430" t="s">
        <v>308</v>
      </c>
      <c r="I22" s="431"/>
      <c r="J22" s="439"/>
      <c r="IV22" s="403"/>
    </row>
    <row r="23" spans="1:256" s="424" customFormat="1" ht="30" customHeight="1" x14ac:dyDescent="0.35">
      <c r="A23" s="415"/>
      <c r="B23" s="440" t="s">
        <v>396</v>
      </c>
      <c r="C23" s="441"/>
      <c r="D23" s="442"/>
      <c r="E23" s="443"/>
      <c r="F23" s="444"/>
      <c r="G23" s="445" t="s">
        <v>305</v>
      </c>
      <c r="H23" s="521"/>
      <c r="I23" s="446" t="s">
        <v>101</v>
      </c>
      <c r="J23" s="447"/>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5"/>
      <c r="CO23" s="425"/>
      <c r="CP23" s="425"/>
      <c r="CQ23" s="425"/>
      <c r="CR23" s="425"/>
      <c r="CS23" s="425"/>
      <c r="CT23" s="425"/>
      <c r="CU23" s="425"/>
      <c r="CV23" s="425"/>
      <c r="CW23" s="425"/>
      <c r="CX23" s="425"/>
      <c r="CY23" s="425"/>
      <c r="CZ23" s="425"/>
      <c r="DA23" s="425"/>
      <c r="DB23" s="425"/>
      <c r="DC23" s="425"/>
      <c r="DD23" s="425"/>
      <c r="DE23" s="425"/>
      <c r="DF23" s="425"/>
      <c r="DG23" s="425"/>
      <c r="DH23" s="425"/>
      <c r="DI23" s="425"/>
      <c r="DJ23" s="425"/>
      <c r="DK23" s="425"/>
      <c r="DL23" s="425"/>
      <c r="DM23" s="425"/>
      <c r="DN23" s="425"/>
      <c r="DO23" s="425"/>
      <c r="DP23" s="425"/>
      <c r="DQ23" s="425"/>
      <c r="DR23" s="425"/>
      <c r="DS23" s="425"/>
      <c r="DT23" s="425"/>
      <c r="DU23" s="425"/>
      <c r="DV23" s="425"/>
      <c r="DW23" s="425"/>
      <c r="DX23" s="425"/>
      <c r="DY23" s="425"/>
      <c r="DZ23" s="425"/>
      <c r="EA23" s="425"/>
      <c r="EB23" s="425"/>
      <c r="EC23" s="425"/>
      <c r="ED23" s="425"/>
      <c r="EE23" s="425"/>
      <c r="EF23" s="425"/>
      <c r="EG23" s="425"/>
      <c r="EH23" s="425"/>
      <c r="EI23" s="425"/>
      <c r="EJ23" s="425"/>
      <c r="EK23" s="425"/>
      <c r="EL23" s="425"/>
      <c r="EM23" s="425"/>
      <c r="EN23" s="425"/>
      <c r="EO23" s="425"/>
      <c r="EP23" s="425"/>
      <c r="EQ23" s="425"/>
      <c r="ER23" s="425"/>
      <c r="ES23" s="425"/>
      <c r="ET23" s="425"/>
      <c r="EU23" s="425"/>
      <c r="EV23" s="425"/>
      <c r="EW23" s="425"/>
      <c r="EX23" s="425"/>
      <c r="EY23" s="425"/>
      <c r="EZ23" s="425"/>
      <c r="FA23" s="425"/>
      <c r="FB23" s="425"/>
      <c r="FC23" s="425"/>
      <c r="FD23" s="425"/>
      <c r="FE23" s="425"/>
      <c r="FF23" s="425"/>
      <c r="FG23" s="425"/>
      <c r="FH23" s="425"/>
      <c r="FI23" s="425"/>
      <c r="FJ23" s="425"/>
      <c r="FK23" s="425"/>
      <c r="FL23" s="425"/>
      <c r="FM23" s="425"/>
      <c r="FN23" s="425"/>
      <c r="FO23" s="425"/>
      <c r="FP23" s="425"/>
      <c r="FQ23" s="425"/>
      <c r="FR23" s="425"/>
      <c r="FS23" s="425"/>
      <c r="FT23" s="425"/>
      <c r="FU23" s="425"/>
      <c r="FV23" s="425"/>
      <c r="FW23" s="425"/>
      <c r="FX23" s="425"/>
      <c r="FY23" s="425"/>
      <c r="FZ23" s="425"/>
      <c r="GA23" s="425"/>
      <c r="GB23" s="425"/>
      <c r="GC23" s="425"/>
      <c r="GD23" s="425"/>
      <c r="GE23" s="425"/>
      <c r="GF23" s="425"/>
      <c r="GG23" s="425"/>
      <c r="GH23" s="425"/>
      <c r="GI23" s="425"/>
      <c r="GJ23" s="425"/>
      <c r="GK23" s="425"/>
      <c r="GL23" s="425"/>
      <c r="GM23" s="425"/>
      <c r="GN23" s="425"/>
      <c r="GO23" s="425"/>
      <c r="GP23" s="425"/>
      <c r="GQ23" s="425"/>
      <c r="GR23" s="425"/>
      <c r="GS23" s="425"/>
      <c r="GT23" s="425"/>
      <c r="GU23" s="425"/>
      <c r="GV23" s="425"/>
      <c r="GW23" s="425"/>
      <c r="GX23" s="425"/>
      <c r="GY23" s="425"/>
      <c r="GZ23" s="425"/>
      <c r="HA23" s="425"/>
      <c r="HB23" s="425"/>
      <c r="HC23" s="425"/>
      <c r="HD23" s="425"/>
      <c r="HE23" s="425"/>
      <c r="HF23" s="425"/>
      <c r="HG23" s="425"/>
      <c r="HH23" s="425"/>
      <c r="HI23" s="425"/>
      <c r="HJ23" s="425"/>
      <c r="HK23" s="425"/>
      <c r="HL23" s="425"/>
      <c r="HM23" s="425"/>
      <c r="HN23" s="425"/>
      <c r="HO23" s="425"/>
      <c r="HP23" s="425"/>
      <c r="HQ23" s="425"/>
      <c r="HR23" s="425"/>
      <c r="HS23" s="425"/>
      <c r="HT23" s="425"/>
      <c r="HU23" s="425"/>
      <c r="HV23" s="425"/>
      <c r="HW23" s="425"/>
      <c r="HX23" s="425"/>
      <c r="HY23" s="425"/>
      <c r="HZ23" s="425"/>
      <c r="IA23" s="425"/>
      <c r="IB23" s="425"/>
      <c r="IC23" s="425"/>
      <c r="ID23" s="425"/>
      <c r="IE23" s="425"/>
      <c r="IF23" s="425"/>
      <c r="IG23" s="425"/>
      <c r="IH23" s="425"/>
      <c r="II23" s="425"/>
      <c r="IJ23" s="425"/>
      <c r="IK23" s="425"/>
      <c r="IL23" s="425"/>
      <c r="IM23" s="425"/>
      <c r="IN23" s="425"/>
      <c r="IO23" s="425"/>
      <c r="IP23" s="425"/>
      <c r="IQ23" s="425"/>
      <c r="IR23" s="425"/>
      <c r="IS23" s="425"/>
      <c r="IT23" s="425"/>
      <c r="IU23" s="425"/>
      <c r="IV23" s="425"/>
    </row>
    <row r="24" spans="1:256" s="424" customFormat="1" ht="30" customHeight="1" x14ac:dyDescent="0.35">
      <c r="A24" s="415"/>
      <c r="B24" s="448" t="s">
        <v>345</v>
      </c>
      <c r="C24" s="449"/>
      <c r="D24" s="450"/>
      <c r="E24" s="451"/>
      <c r="F24" s="452"/>
      <c r="G24" s="445" t="s">
        <v>333</v>
      </c>
      <c r="H24" s="521"/>
      <c r="I24" s="446" t="s">
        <v>101</v>
      </c>
      <c r="J24" s="447"/>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5"/>
      <c r="CE24" s="425"/>
      <c r="CF24" s="425"/>
      <c r="CG24" s="425"/>
      <c r="CH24" s="425"/>
      <c r="CI24" s="425"/>
      <c r="CJ24" s="425"/>
      <c r="CK24" s="425"/>
      <c r="CL24" s="425"/>
      <c r="CM24" s="425"/>
      <c r="CN24" s="425"/>
      <c r="CO24" s="425"/>
      <c r="CP24" s="425"/>
      <c r="CQ24" s="425"/>
      <c r="CR24" s="425"/>
      <c r="CS24" s="425"/>
      <c r="CT24" s="425"/>
      <c r="CU24" s="425"/>
      <c r="CV24" s="425"/>
      <c r="CW24" s="425"/>
      <c r="CX24" s="425"/>
      <c r="CY24" s="425"/>
      <c r="CZ24" s="425"/>
      <c r="DA24" s="425"/>
      <c r="DB24" s="425"/>
      <c r="DC24" s="425"/>
      <c r="DD24" s="425"/>
      <c r="DE24" s="425"/>
      <c r="DF24" s="425"/>
      <c r="DG24" s="425"/>
      <c r="DH24" s="425"/>
      <c r="DI24" s="425"/>
      <c r="DJ24" s="425"/>
      <c r="DK24" s="425"/>
      <c r="DL24" s="425"/>
      <c r="DM24" s="425"/>
      <c r="DN24" s="425"/>
      <c r="DO24" s="425"/>
      <c r="DP24" s="425"/>
      <c r="DQ24" s="425"/>
      <c r="DR24" s="425"/>
      <c r="DS24" s="425"/>
      <c r="DT24" s="425"/>
      <c r="DU24" s="425"/>
      <c r="DV24" s="425"/>
      <c r="DW24" s="425"/>
      <c r="DX24" s="425"/>
      <c r="DY24" s="425"/>
      <c r="DZ24" s="425"/>
      <c r="EA24" s="425"/>
      <c r="EB24" s="425"/>
      <c r="EC24" s="425"/>
      <c r="ED24" s="425"/>
      <c r="EE24" s="425"/>
      <c r="EF24" s="425"/>
      <c r="EG24" s="425"/>
      <c r="EH24" s="425"/>
      <c r="EI24" s="425"/>
      <c r="EJ24" s="425"/>
      <c r="EK24" s="425"/>
      <c r="EL24" s="425"/>
      <c r="EM24" s="425"/>
      <c r="EN24" s="425"/>
      <c r="EO24" s="425"/>
      <c r="EP24" s="425"/>
      <c r="EQ24" s="425"/>
      <c r="ER24" s="425"/>
      <c r="ES24" s="425"/>
      <c r="ET24" s="425"/>
      <c r="EU24" s="425"/>
      <c r="EV24" s="425"/>
      <c r="EW24" s="425"/>
      <c r="EX24" s="425"/>
      <c r="EY24" s="425"/>
      <c r="EZ24" s="425"/>
      <c r="FA24" s="425"/>
      <c r="FB24" s="425"/>
      <c r="FC24" s="425"/>
      <c r="FD24" s="425"/>
      <c r="FE24" s="425"/>
      <c r="FF24" s="425"/>
      <c r="FG24" s="425"/>
      <c r="FH24" s="425"/>
      <c r="FI24" s="425"/>
      <c r="FJ24" s="425"/>
      <c r="FK24" s="425"/>
      <c r="FL24" s="425"/>
      <c r="FM24" s="425"/>
      <c r="FN24" s="425"/>
      <c r="FO24" s="425"/>
      <c r="FP24" s="425"/>
      <c r="FQ24" s="425"/>
      <c r="FR24" s="425"/>
      <c r="FS24" s="425"/>
      <c r="FT24" s="425"/>
      <c r="FU24" s="425"/>
      <c r="FV24" s="425"/>
      <c r="FW24" s="425"/>
      <c r="FX24" s="425"/>
      <c r="FY24" s="425"/>
      <c r="FZ24" s="425"/>
      <c r="GA24" s="425"/>
      <c r="GB24" s="425"/>
      <c r="GC24" s="425"/>
      <c r="GD24" s="425"/>
      <c r="GE24" s="425"/>
      <c r="GF24" s="425"/>
      <c r="GG24" s="425"/>
      <c r="GH24" s="425"/>
      <c r="GI24" s="425"/>
      <c r="GJ24" s="425"/>
      <c r="GK24" s="425"/>
      <c r="GL24" s="425"/>
      <c r="GM24" s="425"/>
      <c r="GN24" s="425"/>
      <c r="GO24" s="425"/>
      <c r="GP24" s="425"/>
      <c r="GQ24" s="425"/>
      <c r="GR24" s="425"/>
      <c r="GS24" s="425"/>
      <c r="GT24" s="425"/>
      <c r="GU24" s="425"/>
      <c r="GV24" s="425"/>
      <c r="GW24" s="425"/>
      <c r="GX24" s="425"/>
      <c r="GY24" s="425"/>
      <c r="GZ24" s="425"/>
      <c r="HA24" s="425"/>
      <c r="HB24" s="425"/>
      <c r="HC24" s="425"/>
      <c r="HD24" s="425"/>
      <c r="HE24" s="425"/>
      <c r="HF24" s="425"/>
      <c r="HG24" s="425"/>
      <c r="HH24" s="425"/>
      <c r="HI24" s="425"/>
      <c r="HJ24" s="425"/>
      <c r="HK24" s="425"/>
      <c r="HL24" s="425"/>
      <c r="HM24" s="425"/>
      <c r="HN24" s="425"/>
      <c r="HO24" s="425"/>
      <c r="HP24" s="425"/>
      <c r="HQ24" s="425"/>
      <c r="HR24" s="425"/>
      <c r="HS24" s="425"/>
      <c r="HT24" s="425"/>
      <c r="HU24" s="425"/>
      <c r="HV24" s="425"/>
      <c r="HW24" s="425"/>
      <c r="HX24" s="425"/>
      <c r="HY24" s="425"/>
      <c r="HZ24" s="425"/>
      <c r="IA24" s="425"/>
      <c r="IB24" s="425"/>
      <c r="IC24" s="425"/>
      <c r="ID24" s="425"/>
      <c r="IE24" s="425"/>
      <c r="IF24" s="425"/>
      <c r="IG24" s="425"/>
      <c r="IH24" s="425"/>
      <c r="II24" s="425"/>
      <c r="IJ24" s="425"/>
      <c r="IK24" s="425"/>
      <c r="IL24" s="425"/>
      <c r="IM24" s="425"/>
      <c r="IN24" s="425"/>
      <c r="IO24" s="425"/>
      <c r="IP24" s="425"/>
      <c r="IQ24" s="425"/>
      <c r="IR24" s="425"/>
      <c r="IS24" s="425"/>
      <c r="IT24" s="425"/>
      <c r="IU24" s="425"/>
      <c r="IV24" s="425"/>
    </row>
    <row r="25" spans="1:256" ht="21.75" customHeight="1" x14ac:dyDescent="0.35">
      <c r="A25" s="428"/>
      <c r="B25" s="431"/>
      <c r="C25" s="406"/>
      <c r="D25" s="430"/>
      <c r="E25" s="437"/>
      <c r="F25" s="431"/>
      <c r="G25" s="431"/>
      <c r="H25" s="431"/>
      <c r="I25" s="431"/>
      <c r="J25" s="438"/>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c r="BZ25" s="405"/>
      <c r="CA25" s="405"/>
      <c r="CB25" s="405"/>
      <c r="CC25" s="405"/>
      <c r="CD25" s="405"/>
      <c r="CE25" s="405"/>
      <c r="CF25" s="405"/>
      <c r="CG25" s="405"/>
      <c r="CH25" s="405"/>
      <c r="CI25" s="405"/>
      <c r="CJ25" s="405"/>
      <c r="CK25" s="405"/>
      <c r="CL25" s="405"/>
      <c r="CM25" s="405"/>
      <c r="CN25" s="405"/>
      <c r="CO25" s="405"/>
      <c r="CP25" s="405"/>
      <c r="CQ25" s="405"/>
      <c r="CR25" s="405"/>
      <c r="CS25" s="405"/>
      <c r="CT25" s="405"/>
      <c r="CU25" s="405"/>
      <c r="CV25" s="405"/>
      <c r="CW25" s="405"/>
      <c r="CX25" s="405"/>
      <c r="CY25" s="405"/>
      <c r="CZ25" s="405"/>
      <c r="DA25" s="405"/>
      <c r="DB25" s="405"/>
      <c r="DC25" s="405"/>
      <c r="DD25" s="405"/>
      <c r="DE25" s="405"/>
      <c r="DF25" s="405"/>
      <c r="DG25" s="405"/>
      <c r="DH25" s="405"/>
      <c r="DI25" s="405"/>
      <c r="DJ25" s="405"/>
      <c r="DK25" s="405"/>
      <c r="DL25" s="405"/>
      <c r="DM25" s="405"/>
      <c r="DN25" s="405"/>
      <c r="DO25" s="405"/>
      <c r="DP25" s="405"/>
      <c r="DQ25" s="405"/>
      <c r="DR25" s="405"/>
      <c r="DS25" s="405"/>
      <c r="DT25" s="405"/>
      <c r="DU25" s="405"/>
      <c r="DV25" s="405"/>
      <c r="DW25" s="405"/>
      <c r="DX25" s="405"/>
      <c r="DY25" s="405"/>
      <c r="DZ25" s="405"/>
      <c r="EA25" s="405"/>
      <c r="EB25" s="405"/>
      <c r="EC25" s="405"/>
      <c r="ED25" s="405"/>
      <c r="EE25" s="405"/>
      <c r="EF25" s="405"/>
      <c r="EG25" s="405"/>
      <c r="EH25" s="405"/>
      <c r="EI25" s="405"/>
      <c r="EJ25" s="405"/>
      <c r="EK25" s="405"/>
      <c r="EL25" s="405"/>
      <c r="EM25" s="405"/>
      <c r="EN25" s="405"/>
      <c r="EO25" s="405"/>
      <c r="EP25" s="405"/>
      <c r="EQ25" s="405"/>
      <c r="ER25" s="405"/>
      <c r="ES25" s="405"/>
      <c r="ET25" s="405"/>
      <c r="EU25" s="405"/>
      <c r="EV25" s="405"/>
      <c r="EW25" s="405"/>
      <c r="EX25" s="405"/>
      <c r="EY25" s="405"/>
      <c r="EZ25" s="405"/>
      <c r="FA25" s="405"/>
      <c r="FB25" s="405"/>
      <c r="FC25" s="405"/>
      <c r="FD25" s="405"/>
      <c r="FE25" s="405"/>
      <c r="FF25" s="405"/>
      <c r="FG25" s="405"/>
      <c r="FH25" s="405"/>
      <c r="FI25" s="405"/>
      <c r="FJ25" s="405"/>
      <c r="FK25" s="405"/>
      <c r="FL25" s="405"/>
      <c r="FM25" s="405"/>
      <c r="FN25" s="405"/>
      <c r="FO25" s="405"/>
      <c r="FP25" s="405"/>
      <c r="FQ25" s="405"/>
      <c r="FR25" s="405"/>
      <c r="FS25" s="405"/>
      <c r="FT25" s="405"/>
      <c r="FU25" s="405"/>
      <c r="FV25" s="405"/>
      <c r="FW25" s="405"/>
      <c r="FX25" s="405"/>
      <c r="FY25" s="405"/>
      <c r="FZ25" s="405"/>
      <c r="GA25" s="405"/>
      <c r="GB25" s="405"/>
      <c r="GC25" s="405"/>
      <c r="GD25" s="405"/>
      <c r="GE25" s="405"/>
      <c r="GF25" s="405"/>
      <c r="GG25" s="405"/>
      <c r="GH25" s="405"/>
      <c r="GI25" s="405"/>
      <c r="GJ25" s="405"/>
      <c r="GK25" s="405"/>
      <c r="GL25" s="405"/>
      <c r="GM25" s="405"/>
      <c r="GN25" s="405"/>
      <c r="GO25" s="405"/>
      <c r="GP25" s="405"/>
      <c r="GQ25" s="405"/>
      <c r="GR25" s="405"/>
      <c r="GS25" s="405"/>
      <c r="GT25" s="405"/>
      <c r="GU25" s="405"/>
      <c r="GV25" s="405"/>
      <c r="GW25" s="405"/>
      <c r="GX25" s="405"/>
      <c r="GY25" s="405"/>
      <c r="GZ25" s="405"/>
      <c r="HA25" s="405"/>
      <c r="HB25" s="405"/>
      <c r="HC25" s="405"/>
      <c r="HD25" s="405"/>
      <c r="HE25" s="405"/>
      <c r="HF25" s="405"/>
      <c r="HG25" s="405"/>
      <c r="HH25" s="405"/>
      <c r="HI25" s="405"/>
      <c r="HJ25" s="405"/>
      <c r="HK25" s="405"/>
      <c r="HL25" s="405"/>
      <c r="HM25" s="405"/>
      <c r="HN25" s="405"/>
      <c r="HO25" s="405"/>
      <c r="HP25" s="405"/>
      <c r="HQ25" s="405"/>
      <c r="HR25" s="405"/>
      <c r="HS25" s="405"/>
      <c r="HT25" s="405"/>
      <c r="HU25" s="405"/>
      <c r="HV25" s="405"/>
      <c r="HW25" s="405"/>
      <c r="HX25" s="405"/>
      <c r="HY25" s="405"/>
      <c r="HZ25" s="405"/>
      <c r="IA25" s="405"/>
      <c r="IB25" s="405"/>
      <c r="IC25" s="405"/>
      <c r="ID25" s="405"/>
      <c r="IE25" s="405"/>
      <c r="IF25" s="405"/>
      <c r="IG25" s="405"/>
      <c r="IH25" s="405"/>
      <c r="II25" s="405"/>
      <c r="IJ25" s="405"/>
      <c r="IK25" s="405"/>
      <c r="IL25" s="405"/>
      <c r="IM25" s="405"/>
      <c r="IN25" s="405"/>
      <c r="IO25" s="405"/>
      <c r="IP25" s="405"/>
      <c r="IQ25" s="405"/>
      <c r="IR25" s="405"/>
      <c r="IS25" s="405"/>
      <c r="IT25" s="405"/>
      <c r="IU25" s="405"/>
      <c r="IV25" s="405"/>
    </row>
    <row r="26" spans="1:256" x14ac:dyDescent="0.35">
      <c r="A26" s="428"/>
      <c r="B26" s="399" t="s">
        <v>1</v>
      </c>
      <c r="C26" s="399" t="s">
        <v>83</v>
      </c>
      <c r="D26" s="399"/>
      <c r="E26" s="400" t="s">
        <v>181</v>
      </c>
      <c r="F26" s="431"/>
      <c r="G26" s="402"/>
      <c r="H26" s="402"/>
      <c r="J26" s="453"/>
      <c r="IV26" s="403"/>
    </row>
    <row r="27" spans="1:256" ht="26.25" thickBot="1" x14ac:dyDescent="0.4">
      <c r="A27" s="428"/>
      <c r="B27" s="399" t="s">
        <v>182</v>
      </c>
      <c r="C27" s="140">
        <f>+EligBasisLimits!C26</f>
        <v>0</v>
      </c>
      <c r="D27" s="454" t="s">
        <v>183</v>
      </c>
      <c r="E27" s="455">
        <f>ROUND(+C27*0.75,2)</f>
        <v>0</v>
      </c>
      <c r="F27" s="431"/>
      <c r="G27" s="456" t="s">
        <v>304</v>
      </c>
      <c r="H27" s="712" t="str">
        <f>Breakdown!H103</f>
        <v/>
      </c>
      <c r="I27" s="712"/>
      <c r="J27" s="713"/>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05"/>
      <c r="BB27" s="405"/>
      <c r="BC27" s="405"/>
      <c r="BD27" s="405"/>
      <c r="BE27" s="405"/>
      <c r="BF27" s="405"/>
      <c r="BG27" s="405"/>
      <c r="BH27" s="405"/>
      <c r="BI27" s="405"/>
      <c r="BJ27" s="405"/>
      <c r="BK27" s="405"/>
      <c r="BL27" s="405"/>
      <c r="BM27" s="405"/>
      <c r="BN27" s="405"/>
      <c r="BO27" s="405"/>
      <c r="BP27" s="405"/>
      <c r="BQ27" s="405"/>
      <c r="BR27" s="405"/>
      <c r="BS27" s="405"/>
      <c r="BT27" s="405"/>
      <c r="BU27" s="405"/>
      <c r="BV27" s="405"/>
      <c r="BW27" s="405"/>
      <c r="BX27" s="405"/>
      <c r="BY27" s="405"/>
      <c r="BZ27" s="405"/>
      <c r="CA27" s="405"/>
      <c r="CB27" s="405"/>
      <c r="CC27" s="405"/>
      <c r="CD27" s="405"/>
      <c r="CE27" s="405"/>
      <c r="CF27" s="405"/>
      <c r="CG27" s="405"/>
      <c r="CH27" s="405"/>
      <c r="CI27" s="405"/>
      <c r="CJ27" s="405"/>
      <c r="CK27" s="405"/>
      <c r="CL27" s="405"/>
      <c r="CM27" s="405"/>
      <c r="CN27" s="405"/>
      <c r="CO27" s="405"/>
      <c r="CP27" s="405"/>
      <c r="CQ27" s="405"/>
      <c r="CR27" s="405"/>
      <c r="CS27" s="405"/>
      <c r="CT27" s="405"/>
      <c r="CU27" s="405"/>
      <c r="CV27" s="405"/>
      <c r="CW27" s="405"/>
      <c r="CX27" s="405"/>
      <c r="CY27" s="405"/>
      <c r="CZ27" s="405"/>
      <c r="DA27" s="405"/>
      <c r="DB27" s="405"/>
      <c r="DC27" s="405"/>
      <c r="DD27" s="405"/>
      <c r="DE27" s="405"/>
      <c r="DF27" s="405"/>
      <c r="DG27" s="405"/>
      <c r="DH27" s="405"/>
      <c r="DI27" s="405"/>
      <c r="DJ27" s="405"/>
      <c r="DK27" s="405"/>
      <c r="DL27" s="405"/>
      <c r="DM27" s="405"/>
      <c r="DN27" s="405"/>
      <c r="DO27" s="405"/>
      <c r="DP27" s="405"/>
      <c r="DQ27" s="405"/>
      <c r="DR27" s="405"/>
      <c r="DS27" s="405"/>
      <c r="DT27" s="405"/>
      <c r="DU27" s="405"/>
      <c r="DV27" s="405"/>
      <c r="DW27" s="405"/>
      <c r="DX27" s="405"/>
      <c r="DY27" s="405"/>
      <c r="DZ27" s="405"/>
      <c r="EA27" s="405"/>
      <c r="EB27" s="405"/>
      <c r="EC27" s="405"/>
      <c r="ED27" s="405"/>
      <c r="EE27" s="405"/>
      <c r="EF27" s="405"/>
      <c r="EG27" s="405"/>
      <c r="EH27" s="405"/>
      <c r="EI27" s="405"/>
      <c r="EJ27" s="405"/>
      <c r="EK27" s="405"/>
      <c r="EL27" s="405"/>
      <c r="EM27" s="405"/>
      <c r="EN27" s="405"/>
      <c r="EO27" s="405"/>
      <c r="EP27" s="405"/>
      <c r="EQ27" s="405"/>
      <c r="ER27" s="405"/>
      <c r="ES27" s="405"/>
      <c r="ET27" s="405"/>
      <c r="EU27" s="405"/>
      <c r="EV27" s="405"/>
      <c r="EW27" s="405"/>
      <c r="EX27" s="405"/>
      <c r="EY27" s="405"/>
      <c r="EZ27" s="405"/>
      <c r="FA27" s="405"/>
      <c r="FB27" s="405"/>
      <c r="FC27" s="405"/>
      <c r="FD27" s="405"/>
      <c r="FE27" s="405"/>
      <c r="FF27" s="405"/>
      <c r="FG27" s="405"/>
      <c r="FH27" s="405"/>
      <c r="FI27" s="405"/>
      <c r="FJ27" s="405"/>
      <c r="FK27" s="405"/>
      <c r="FL27" s="405"/>
      <c r="FM27" s="405"/>
      <c r="FN27" s="405"/>
      <c r="FO27" s="405"/>
      <c r="FP27" s="405"/>
      <c r="FQ27" s="405"/>
      <c r="FR27" s="405"/>
      <c r="FS27" s="405"/>
      <c r="FT27" s="405"/>
      <c r="FU27" s="405"/>
      <c r="FV27" s="405"/>
      <c r="FW27" s="405"/>
      <c r="FX27" s="405"/>
      <c r="FY27" s="405"/>
      <c r="FZ27" s="405"/>
      <c r="GA27" s="405"/>
      <c r="GB27" s="405"/>
      <c r="GC27" s="405"/>
      <c r="GD27" s="405"/>
      <c r="GE27" s="405"/>
      <c r="GF27" s="405"/>
      <c r="GG27" s="405"/>
      <c r="GH27" s="405"/>
      <c r="GI27" s="405"/>
      <c r="GJ27" s="405"/>
      <c r="GK27" s="405"/>
      <c r="GL27" s="405"/>
      <c r="GM27" s="405"/>
      <c r="GN27" s="405"/>
      <c r="GO27" s="405"/>
      <c r="GP27" s="405"/>
      <c r="GQ27" s="405"/>
      <c r="GR27" s="405"/>
      <c r="GS27" s="405"/>
      <c r="GT27" s="405"/>
      <c r="GU27" s="405"/>
      <c r="GV27" s="405"/>
      <c r="GW27" s="405"/>
      <c r="GX27" s="405"/>
      <c r="GY27" s="405"/>
      <c r="GZ27" s="405"/>
      <c r="HA27" s="405"/>
      <c r="HB27" s="405"/>
      <c r="HC27" s="405"/>
      <c r="HD27" s="405"/>
      <c r="HE27" s="405"/>
      <c r="HF27" s="405"/>
      <c r="HG27" s="405"/>
      <c r="HH27" s="405"/>
      <c r="HI27" s="405"/>
      <c r="HJ27" s="405"/>
      <c r="HK27" s="405"/>
      <c r="HL27" s="405"/>
      <c r="HM27" s="405"/>
      <c r="HN27" s="405"/>
      <c r="HO27" s="405"/>
      <c r="HP27" s="405"/>
      <c r="HQ27" s="405"/>
      <c r="HR27" s="405"/>
      <c r="HS27" s="405"/>
      <c r="HT27" s="405"/>
      <c r="HU27" s="405"/>
      <c r="HV27" s="405"/>
      <c r="HW27" s="405"/>
      <c r="HX27" s="405"/>
      <c r="HY27" s="405"/>
      <c r="HZ27" s="405"/>
      <c r="IA27" s="405"/>
      <c r="IB27" s="405"/>
      <c r="IC27" s="405"/>
      <c r="ID27" s="405"/>
      <c r="IE27" s="405"/>
      <c r="IF27" s="405"/>
      <c r="IG27" s="405"/>
      <c r="IH27" s="405"/>
      <c r="II27" s="405"/>
      <c r="IJ27" s="405"/>
      <c r="IK27" s="405"/>
      <c r="IL27" s="405"/>
      <c r="IM27" s="405"/>
      <c r="IN27" s="405"/>
      <c r="IO27" s="405"/>
      <c r="IP27" s="405"/>
      <c r="IQ27" s="405"/>
      <c r="IR27" s="405"/>
      <c r="IS27" s="405"/>
      <c r="IT27" s="405"/>
      <c r="IU27" s="405"/>
      <c r="IV27" s="405"/>
    </row>
    <row r="28" spans="1:256" ht="24.95" customHeight="1" thickTop="1" x14ac:dyDescent="0.35">
      <c r="A28" s="428"/>
      <c r="B28" s="430" t="s">
        <v>184</v>
      </c>
      <c r="C28" s="142">
        <f>+EligBasisLimits!C27</f>
        <v>0</v>
      </c>
      <c r="D28" s="457" t="s">
        <v>185</v>
      </c>
      <c r="E28" s="458">
        <f>C28*1</f>
        <v>0</v>
      </c>
      <c r="F28" s="431"/>
      <c r="G28" s="459"/>
      <c r="H28" s="431"/>
      <c r="I28" s="431"/>
      <c r="J28" s="460"/>
      <c r="IV28" s="403"/>
    </row>
    <row r="29" spans="1:256" ht="24.95" customHeight="1" x14ac:dyDescent="0.35">
      <c r="A29" s="428"/>
      <c r="B29" s="430" t="s">
        <v>186</v>
      </c>
      <c r="C29" s="142">
        <f>+EligBasisLimits!C28</f>
        <v>0</v>
      </c>
      <c r="D29" s="457" t="s">
        <v>187</v>
      </c>
      <c r="E29" s="458">
        <f>C29*2</f>
        <v>0</v>
      </c>
      <c r="F29" s="431"/>
      <c r="G29" s="461"/>
      <c r="H29" s="462"/>
      <c r="I29" s="463"/>
      <c r="J29" s="464"/>
      <c r="AE29" s="405"/>
      <c r="AF29" s="405"/>
      <c r="AG29" s="405"/>
      <c r="AH29" s="405"/>
      <c r="AI29" s="405"/>
      <c r="AJ29" s="405"/>
      <c r="AK29" s="405"/>
      <c r="AL29" s="405"/>
      <c r="AM29" s="405"/>
      <c r="AN29" s="405"/>
      <c r="AO29" s="405"/>
      <c r="AP29" s="405"/>
      <c r="AQ29" s="405"/>
      <c r="AR29" s="405"/>
      <c r="AS29" s="405"/>
      <c r="AT29" s="405"/>
      <c r="AU29" s="405"/>
      <c r="AV29" s="405"/>
      <c r="AW29" s="405"/>
      <c r="AX29" s="405"/>
      <c r="AY29" s="405"/>
      <c r="AZ29" s="405"/>
      <c r="BA29" s="405"/>
      <c r="BB29" s="405"/>
      <c r="BC29" s="405"/>
      <c r="BD29" s="405"/>
      <c r="BE29" s="405"/>
      <c r="BF29" s="405"/>
      <c r="BG29" s="405"/>
      <c r="BH29" s="405"/>
      <c r="BI29" s="405"/>
      <c r="BJ29" s="405"/>
      <c r="BK29" s="405"/>
      <c r="BL29" s="405"/>
      <c r="BM29" s="405"/>
      <c r="BN29" s="405"/>
      <c r="BO29" s="405"/>
      <c r="BP29" s="405"/>
      <c r="BQ29" s="405"/>
      <c r="BR29" s="405"/>
      <c r="BS29" s="405"/>
      <c r="BT29" s="405"/>
      <c r="BU29" s="405"/>
      <c r="BV29" s="405"/>
      <c r="BW29" s="405"/>
      <c r="BX29" s="405"/>
      <c r="BY29" s="405"/>
      <c r="BZ29" s="405"/>
      <c r="CA29" s="405"/>
      <c r="CB29" s="405"/>
      <c r="CC29" s="405"/>
      <c r="CD29" s="405"/>
      <c r="CE29" s="405"/>
      <c r="CF29" s="405"/>
      <c r="CG29" s="405"/>
      <c r="CH29" s="405"/>
      <c r="CI29" s="405"/>
      <c r="CJ29" s="405"/>
      <c r="CK29" s="405"/>
      <c r="CL29" s="405"/>
      <c r="CM29" s="405"/>
      <c r="CN29" s="405"/>
      <c r="CO29" s="405"/>
      <c r="CP29" s="405"/>
      <c r="CQ29" s="405"/>
      <c r="CR29" s="405"/>
      <c r="CS29" s="405"/>
      <c r="CT29" s="405"/>
      <c r="CU29" s="405"/>
      <c r="CV29" s="405"/>
      <c r="CW29" s="405"/>
      <c r="CX29" s="405"/>
      <c r="CY29" s="405"/>
      <c r="CZ29" s="405"/>
      <c r="DA29" s="405"/>
      <c r="DB29" s="405"/>
      <c r="DC29" s="405"/>
      <c r="DD29" s="405"/>
      <c r="DE29" s="405"/>
      <c r="DF29" s="405"/>
      <c r="DG29" s="405"/>
      <c r="DH29" s="405"/>
      <c r="DI29" s="405"/>
      <c r="DJ29" s="405"/>
      <c r="DK29" s="405"/>
      <c r="DL29" s="405"/>
      <c r="DM29" s="405"/>
      <c r="DN29" s="405"/>
      <c r="DO29" s="405"/>
      <c r="DP29" s="405"/>
      <c r="DQ29" s="405"/>
      <c r="DR29" s="405"/>
      <c r="DS29" s="405"/>
      <c r="DT29" s="405"/>
      <c r="DU29" s="405"/>
      <c r="DV29" s="405"/>
      <c r="DW29" s="405"/>
      <c r="DX29" s="405"/>
      <c r="DY29" s="405"/>
      <c r="DZ29" s="405"/>
      <c r="EA29" s="405"/>
      <c r="EB29" s="405"/>
      <c r="EC29" s="405"/>
      <c r="ED29" s="405"/>
      <c r="EE29" s="405"/>
      <c r="EF29" s="405"/>
      <c r="EG29" s="405"/>
      <c r="EH29" s="405"/>
      <c r="EI29" s="405"/>
      <c r="EJ29" s="405"/>
      <c r="EK29" s="405"/>
      <c r="EL29" s="405"/>
      <c r="EM29" s="405"/>
      <c r="EN29" s="405"/>
      <c r="EO29" s="405"/>
      <c r="EP29" s="405"/>
      <c r="EQ29" s="405"/>
      <c r="ER29" s="405"/>
      <c r="ES29" s="405"/>
      <c r="ET29" s="405"/>
      <c r="EU29" s="405"/>
      <c r="EV29" s="405"/>
      <c r="EW29" s="405"/>
      <c r="EX29" s="405"/>
      <c r="EY29" s="405"/>
      <c r="EZ29" s="405"/>
      <c r="FA29" s="405"/>
      <c r="FB29" s="405"/>
      <c r="FC29" s="405"/>
      <c r="FD29" s="405"/>
      <c r="FE29" s="405"/>
      <c r="FF29" s="405"/>
      <c r="FG29" s="405"/>
      <c r="FH29" s="405"/>
      <c r="FI29" s="405"/>
      <c r="FJ29" s="405"/>
      <c r="FK29" s="405"/>
      <c r="FL29" s="405"/>
      <c r="FM29" s="405"/>
      <c r="FN29" s="405"/>
      <c r="FO29" s="405"/>
      <c r="FP29" s="405"/>
      <c r="FQ29" s="405"/>
      <c r="FR29" s="405"/>
      <c r="FS29" s="405"/>
      <c r="FT29" s="405"/>
      <c r="FU29" s="405"/>
      <c r="FV29" s="405"/>
      <c r="FW29" s="405"/>
      <c r="FX29" s="405"/>
      <c r="FY29" s="405"/>
      <c r="FZ29" s="405"/>
      <c r="GA29" s="405"/>
      <c r="GB29" s="405"/>
      <c r="GC29" s="405"/>
      <c r="GD29" s="405"/>
      <c r="GE29" s="405"/>
      <c r="GF29" s="405"/>
      <c r="GG29" s="405"/>
      <c r="GH29" s="405"/>
      <c r="GI29" s="405"/>
      <c r="GJ29" s="405"/>
      <c r="GK29" s="405"/>
      <c r="GL29" s="405"/>
      <c r="GM29" s="405"/>
      <c r="GN29" s="405"/>
      <c r="GO29" s="405"/>
      <c r="GP29" s="405"/>
      <c r="GQ29" s="405"/>
      <c r="GR29" s="405"/>
      <c r="GS29" s="405"/>
      <c r="GT29" s="405"/>
      <c r="GU29" s="405"/>
      <c r="GV29" s="405"/>
      <c r="GW29" s="405"/>
      <c r="GX29" s="405"/>
      <c r="GY29" s="405"/>
      <c r="GZ29" s="405"/>
      <c r="HA29" s="405"/>
      <c r="HB29" s="405"/>
      <c r="HC29" s="405"/>
      <c r="HD29" s="405"/>
      <c r="HE29" s="405"/>
      <c r="HF29" s="405"/>
      <c r="HG29" s="405"/>
      <c r="HH29" s="405"/>
      <c r="HI29" s="405"/>
      <c r="HJ29" s="405"/>
      <c r="HK29" s="405"/>
      <c r="HL29" s="405"/>
      <c r="HM29" s="405"/>
      <c r="HN29" s="405"/>
      <c r="HO29" s="405"/>
      <c r="HP29" s="405"/>
      <c r="HQ29" s="405"/>
      <c r="HR29" s="405"/>
      <c r="HS29" s="405"/>
      <c r="HT29" s="405"/>
      <c r="HU29" s="405"/>
      <c r="HV29" s="405"/>
      <c r="HW29" s="405"/>
      <c r="HX29" s="405"/>
      <c r="HY29" s="405"/>
      <c r="HZ29" s="405"/>
      <c r="IA29" s="405"/>
      <c r="IB29" s="405"/>
      <c r="IC29" s="405"/>
      <c r="ID29" s="405"/>
      <c r="IE29" s="405"/>
      <c r="IF29" s="405"/>
      <c r="IG29" s="405"/>
      <c r="IH29" s="405"/>
      <c r="II29" s="405"/>
      <c r="IJ29" s="405"/>
      <c r="IK29" s="405"/>
      <c r="IL29" s="405"/>
      <c r="IM29" s="405"/>
      <c r="IN29" s="405"/>
      <c r="IO29" s="405"/>
      <c r="IP29" s="405"/>
      <c r="IQ29" s="405"/>
      <c r="IR29" s="405"/>
      <c r="IS29" s="405"/>
      <c r="IT29" s="405"/>
      <c r="IU29" s="405"/>
      <c r="IV29" s="405"/>
    </row>
    <row r="30" spans="1:256" ht="24.95" customHeight="1" thickBot="1" x14ac:dyDescent="0.4">
      <c r="A30" s="428"/>
      <c r="B30" s="430" t="s">
        <v>188</v>
      </c>
      <c r="C30" s="142">
        <f>+EligBasisLimits!C29</f>
        <v>0</v>
      </c>
      <c r="D30" s="457" t="s">
        <v>189</v>
      </c>
      <c r="E30" s="458">
        <f>C30*3</f>
        <v>0</v>
      </c>
      <c r="F30" s="431"/>
      <c r="G30" s="456" t="s">
        <v>306</v>
      </c>
      <c r="H30" s="714" t="str">
        <f>IF(H23="Y",H27/E34,"")</f>
        <v/>
      </c>
      <c r="I30" s="714"/>
      <c r="J30" s="715"/>
      <c r="IV30" s="403"/>
    </row>
    <row r="31" spans="1:256" ht="24.95" customHeight="1" thickTop="1" x14ac:dyDescent="0.4">
      <c r="A31" s="465"/>
      <c r="B31" s="430" t="s">
        <v>190</v>
      </c>
      <c r="C31" s="142">
        <f>+EligBasisLimits!C30</f>
        <v>0</v>
      </c>
      <c r="D31" s="457" t="s">
        <v>191</v>
      </c>
      <c r="E31" s="458">
        <f>C31*4</f>
        <v>0</v>
      </c>
      <c r="F31" s="431"/>
      <c r="G31" s="466"/>
      <c r="H31" s="467"/>
      <c r="I31" s="468"/>
      <c r="J31" s="469"/>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c r="BW31" s="405"/>
      <c r="BX31" s="405"/>
      <c r="BY31" s="405"/>
      <c r="BZ31" s="405"/>
      <c r="CA31" s="405"/>
      <c r="CB31" s="405"/>
      <c r="CC31" s="405"/>
      <c r="CD31" s="405"/>
      <c r="CE31" s="405"/>
      <c r="CF31" s="405"/>
      <c r="CG31" s="405"/>
      <c r="CH31" s="405"/>
      <c r="CI31" s="405"/>
      <c r="CJ31" s="405"/>
      <c r="CK31" s="405"/>
      <c r="CL31" s="405"/>
      <c r="CM31" s="405"/>
      <c r="CN31" s="405"/>
      <c r="CO31" s="405"/>
      <c r="CP31" s="405"/>
      <c r="CQ31" s="405"/>
      <c r="CR31" s="405"/>
      <c r="CS31" s="405"/>
      <c r="CT31" s="405"/>
      <c r="CU31" s="405"/>
      <c r="CV31" s="405"/>
      <c r="CW31" s="405"/>
      <c r="CX31" s="405"/>
      <c r="CY31" s="405"/>
      <c r="CZ31" s="405"/>
      <c r="DA31" s="405"/>
      <c r="DB31" s="405"/>
      <c r="DC31" s="405"/>
      <c r="DD31" s="405"/>
      <c r="DE31" s="405"/>
      <c r="DF31" s="405"/>
      <c r="DG31" s="405"/>
      <c r="DH31" s="405"/>
      <c r="DI31" s="405"/>
      <c r="DJ31" s="405"/>
      <c r="DK31" s="405"/>
      <c r="DL31" s="405"/>
      <c r="DM31" s="405"/>
      <c r="DN31" s="405"/>
      <c r="DO31" s="405"/>
      <c r="DP31" s="405"/>
      <c r="DQ31" s="405"/>
      <c r="DR31" s="405"/>
      <c r="DS31" s="405"/>
      <c r="DT31" s="405"/>
      <c r="DU31" s="405"/>
      <c r="DV31" s="405"/>
      <c r="DW31" s="405"/>
      <c r="DX31" s="405"/>
      <c r="DY31" s="405"/>
      <c r="DZ31" s="405"/>
      <c r="EA31" s="405"/>
      <c r="EB31" s="405"/>
      <c r="EC31" s="405"/>
      <c r="ED31" s="405"/>
      <c r="EE31" s="405"/>
      <c r="EF31" s="405"/>
      <c r="EG31" s="405"/>
      <c r="EH31" s="405"/>
      <c r="EI31" s="405"/>
      <c r="EJ31" s="405"/>
      <c r="EK31" s="405"/>
      <c r="EL31" s="405"/>
      <c r="EM31" s="405"/>
      <c r="EN31" s="405"/>
      <c r="EO31" s="405"/>
      <c r="EP31" s="405"/>
      <c r="EQ31" s="405"/>
      <c r="ER31" s="405"/>
      <c r="ES31" s="405"/>
      <c r="ET31" s="405"/>
      <c r="EU31" s="405"/>
      <c r="EV31" s="405"/>
      <c r="EW31" s="405"/>
      <c r="EX31" s="405"/>
      <c r="EY31" s="405"/>
      <c r="EZ31" s="405"/>
      <c r="FA31" s="405"/>
      <c r="FB31" s="405"/>
      <c r="FC31" s="405"/>
      <c r="FD31" s="405"/>
      <c r="FE31" s="405"/>
      <c r="FF31" s="405"/>
      <c r="FG31" s="405"/>
      <c r="FH31" s="405"/>
      <c r="FI31" s="405"/>
      <c r="FJ31" s="405"/>
      <c r="FK31" s="405"/>
      <c r="FL31" s="405"/>
      <c r="FM31" s="405"/>
      <c r="FN31" s="405"/>
      <c r="FO31" s="405"/>
      <c r="FP31" s="405"/>
      <c r="FQ31" s="405"/>
      <c r="FR31" s="405"/>
      <c r="FS31" s="405"/>
      <c r="FT31" s="405"/>
      <c r="FU31" s="405"/>
      <c r="FV31" s="405"/>
      <c r="FW31" s="405"/>
      <c r="FX31" s="405"/>
      <c r="FY31" s="405"/>
      <c r="FZ31" s="405"/>
      <c r="GA31" s="405"/>
      <c r="GB31" s="405"/>
      <c r="GC31" s="405"/>
      <c r="GD31" s="405"/>
      <c r="GE31" s="405"/>
      <c r="GF31" s="405"/>
      <c r="GG31" s="405"/>
      <c r="GH31" s="405"/>
      <c r="GI31" s="405"/>
      <c r="GJ31" s="405"/>
      <c r="GK31" s="405"/>
      <c r="GL31" s="405"/>
      <c r="GM31" s="405"/>
      <c r="GN31" s="405"/>
      <c r="GO31" s="405"/>
      <c r="GP31" s="405"/>
      <c r="GQ31" s="405"/>
      <c r="GR31" s="405"/>
      <c r="GS31" s="405"/>
      <c r="GT31" s="405"/>
      <c r="GU31" s="405"/>
      <c r="GV31" s="405"/>
      <c r="GW31" s="405"/>
      <c r="GX31" s="405"/>
      <c r="GY31" s="405"/>
      <c r="GZ31" s="405"/>
      <c r="HA31" s="405"/>
      <c r="HB31" s="405"/>
      <c r="HC31" s="405"/>
      <c r="HD31" s="405"/>
      <c r="HE31" s="405"/>
      <c r="HF31" s="405"/>
      <c r="HG31" s="405"/>
      <c r="HH31" s="405"/>
      <c r="HI31" s="405"/>
      <c r="HJ31" s="405"/>
      <c r="HK31" s="405"/>
      <c r="HL31" s="405"/>
      <c r="HM31" s="405"/>
      <c r="HN31" s="405"/>
      <c r="HO31" s="405"/>
      <c r="HP31" s="405"/>
      <c r="HQ31" s="405"/>
      <c r="HR31" s="405"/>
      <c r="HS31" s="405"/>
      <c r="HT31" s="405"/>
      <c r="HU31" s="405"/>
      <c r="HV31" s="405"/>
      <c r="HW31" s="405"/>
      <c r="HX31" s="405"/>
      <c r="HY31" s="405"/>
      <c r="HZ31" s="405"/>
      <c r="IA31" s="405"/>
      <c r="IB31" s="405"/>
      <c r="IC31" s="405"/>
      <c r="ID31" s="405"/>
      <c r="IE31" s="405"/>
      <c r="IF31" s="405"/>
      <c r="IG31" s="405"/>
      <c r="IH31" s="405"/>
      <c r="II31" s="405"/>
      <c r="IJ31" s="405"/>
      <c r="IK31" s="405"/>
      <c r="IL31" s="405"/>
      <c r="IM31" s="405"/>
      <c r="IN31" s="405"/>
      <c r="IO31" s="405"/>
      <c r="IP31" s="405"/>
      <c r="IQ31" s="405"/>
      <c r="IR31" s="405"/>
      <c r="IS31" s="405"/>
      <c r="IT31" s="405"/>
      <c r="IU31" s="405"/>
      <c r="IV31" s="405"/>
    </row>
    <row r="32" spans="1:256" ht="24.95" customHeight="1" x14ac:dyDescent="0.35">
      <c r="A32" s="428"/>
      <c r="B32" s="430" t="s">
        <v>192</v>
      </c>
      <c r="C32" s="142">
        <f>+EligBasisLimits!C31</f>
        <v>0</v>
      </c>
      <c r="D32" s="457" t="s">
        <v>193</v>
      </c>
      <c r="E32" s="458">
        <f>C32*5</f>
        <v>0</v>
      </c>
      <c r="F32" s="431"/>
      <c r="G32" s="456"/>
      <c r="H32" s="470"/>
      <c r="I32" s="470"/>
      <c r="J32" s="471"/>
      <c r="IV32" s="403"/>
    </row>
    <row r="33" spans="1:256" ht="24.95" customHeight="1" thickBot="1" x14ac:dyDescent="0.4">
      <c r="A33" s="428"/>
      <c r="B33" s="472"/>
      <c r="C33" s="473"/>
      <c r="D33" s="474"/>
      <c r="E33" s="475"/>
      <c r="F33" s="431"/>
      <c r="G33" s="456" t="s">
        <v>348</v>
      </c>
      <c r="H33" s="714" t="str">
        <f>IF(H24="Y",H27/C34,"")</f>
        <v/>
      </c>
      <c r="I33" s="714"/>
      <c r="J33" s="716"/>
      <c r="AE33" s="405"/>
      <c r="AF33" s="405"/>
      <c r="AG33" s="405"/>
      <c r="AH33" s="405"/>
      <c r="AI33" s="405"/>
      <c r="AJ33" s="405"/>
      <c r="AK33" s="405"/>
      <c r="AL33" s="405"/>
      <c r="AM33" s="405"/>
      <c r="AN33" s="405"/>
      <c r="AO33" s="405"/>
      <c r="AP33" s="405"/>
      <c r="AQ33" s="405"/>
      <c r="AR33" s="405"/>
      <c r="AS33" s="405"/>
      <c r="AT33" s="405"/>
      <c r="AU33" s="405"/>
      <c r="AV33" s="405"/>
      <c r="AW33" s="405"/>
      <c r="AX33" s="405"/>
      <c r="AY33" s="405"/>
      <c r="AZ33" s="405"/>
      <c r="BA33" s="405"/>
      <c r="BB33" s="405"/>
      <c r="BC33" s="405"/>
      <c r="BD33" s="405"/>
      <c r="BE33" s="405"/>
      <c r="BF33" s="405"/>
      <c r="BG33" s="405"/>
      <c r="BH33" s="405"/>
      <c r="BI33" s="405"/>
      <c r="BJ33" s="405"/>
      <c r="BK33" s="405"/>
      <c r="BL33" s="405"/>
      <c r="BM33" s="405"/>
      <c r="BN33" s="405"/>
      <c r="BO33" s="405"/>
      <c r="BP33" s="405"/>
      <c r="BQ33" s="405"/>
      <c r="BR33" s="405"/>
      <c r="BS33" s="405"/>
      <c r="BT33" s="405"/>
      <c r="BU33" s="405"/>
      <c r="BV33" s="405"/>
      <c r="BW33" s="405"/>
      <c r="BX33" s="405"/>
      <c r="BY33" s="405"/>
      <c r="BZ33" s="405"/>
      <c r="CA33" s="405"/>
      <c r="CB33" s="405"/>
      <c r="CC33" s="405"/>
      <c r="CD33" s="405"/>
      <c r="CE33" s="405"/>
      <c r="CF33" s="405"/>
      <c r="CG33" s="405"/>
      <c r="CH33" s="405"/>
      <c r="CI33" s="405"/>
      <c r="CJ33" s="405"/>
      <c r="CK33" s="405"/>
      <c r="CL33" s="405"/>
      <c r="CM33" s="405"/>
      <c r="CN33" s="405"/>
      <c r="CO33" s="405"/>
      <c r="CP33" s="405"/>
      <c r="CQ33" s="405"/>
      <c r="CR33" s="405"/>
      <c r="CS33" s="405"/>
      <c r="CT33" s="405"/>
      <c r="CU33" s="405"/>
      <c r="CV33" s="405"/>
      <c r="CW33" s="405"/>
      <c r="CX33" s="405"/>
      <c r="CY33" s="405"/>
      <c r="CZ33" s="405"/>
      <c r="DA33" s="405"/>
      <c r="DB33" s="405"/>
      <c r="DC33" s="405"/>
      <c r="DD33" s="405"/>
      <c r="DE33" s="405"/>
      <c r="DF33" s="405"/>
      <c r="DG33" s="405"/>
      <c r="DH33" s="405"/>
      <c r="DI33" s="405"/>
      <c r="DJ33" s="405"/>
      <c r="DK33" s="405"/>
      <c r="DL33" s="405"/>
      <c r="DM33" s="405"/>
      <c r="DN33" s="405"/>
      <c r="DO33" s="405"/>
      <c r="DP33" s="405"/>
      <c r="DQ33" s="405"/>
      <c r="DR33" s="405"/>
      <c r="DS33" s="405"/>
      <c r="DT33" s="405"/>
      <c r="DU33" s="405"/>
      <c r="DV33" s="405"/>
      <c r="DW33" s="405"/>
      <c r="DX33" s="405"/>
      <c r="DY33" s="405"/>
      <c r="DZ33" s="405"/>
      <c r="EA33" s="405"/>
      <c r="EB33" s="405"/>
      <c r="EC33" s="405"/>
      <c r="ED33" s="405"/>
      <c r="EE33" s="405"/>
      <c r="EF33" s="405"/>
      <c r="EG33" s="405"/>
      <c r="EH33" s="405"/>
      <c r="EI33" s="405"/>
      <c r="EJ33" s="405"/>
      <c r="EK33" s="405"/>
      <c r="EL33" s="405"/>
      <c r="EM33" s="405"/>
      <c r="EN33" s="405"/>
      <c r="EO33" s="405"/>
      <c r="EP33" s="405"/>
      <c r="EQ33" s="405"/>
      <c r="ER33" s="405"/>
      <c r="ES33" s="405"/>
      <c r="ET33" s="405"/>
      <c r="EU33" s="405"/>
      <c r="EV33" s="405"/>
      <c r="EW33" s="405"/>
      <c r="EX33" s="405"/>
      <c r="EY33" s="405"/>
      <c r="EZ33" s="405"/>
      <c r="FA33" s="405"/>
      <c r="FB33" s="405"/>
      <c r="FC33" s="405"/>
      <c r="FD33" s="405"/>
      <c r="FE33" s="405"/>
      <c r="FF33" s="405"/>
      <c r="FG33" s="405"/>
      <c r="FH33" s="405"/>
      <c r="FI33" s="405"/>
      <c r="FJ33" s="405"/>
      <c r="FK33" s="405"/>
      <c r="FL33" s="405"/>
      <c r="FM33" s="405"/>
      <c r="FN33" s="405"/>
      <c r="FO33" s="405"/>
      <c r="FP33" s="405"/>
      <c r="FQ33" s="405"/>
      <c r="FR33" s="405"/>
      <c r="FS33" s="405"/>
      <c r="FT33" s="405"/>
      <c r="FU33" s="405"/>
      <c r="FV33" s="405"/>
      <c r="FW33" s="405"/>
      <c r="FX33" s="405"/>
      <c r="FY33" s="405"/>
      <c r="FZ33" s="405"/>
      <c r="GA33" s="405"/>
      <c r="GB33" s="405"/>
      <c r="GC33" s="405"/>
      <c r="GD33" s="405"/>
      <c r="GE33" s="405"/>
      <c r="GF33" s="405"/>
      <c r="GG33" s="405"/>
      <c r="GH33" s="405"/>
      <c r="GI33" s="405"/>
      <c r="GJ33" s="405"/>
      <c r="GK33" s="405"/>
      <c r="GL33" s="405"/>
      <c r="GM33" s="405"/>
      <c r="GN33" s="405"/>
      <c r="GO33" s="405"/>
      <c r="GP33" s="405"/>
      <c r="GQ33" s="405"/>
      <c r="GR33" s="405"/>
      <c r="GS33" s="405"/>
      <c r="GT33" s="405"/>
      <c r="GU33" s="405"/>
      <c r="GV33" s="405"/>
      <c r="GW33" s="405"/>
      <c r="GX33" s="405"/>
      <c r="GY33" s="405"/>
      <c r="GZ33" s="405"/>
      <c r="HA33" s="405"/>
      <c r="HB33" s="405"/>
      <c r="HC33" s="405"/>
      <c r="HD33" s="405"/>
      <c r="HE33" s="405"/>
      <c r="HF33" s="405"/>
      <c r="HG33" s="405"/>
      <c r="HH33" s="405"/>
      <c r="HI33" s="405"/>
      <c r="HJ33" s="405"/>
      <c r="HK33" s="405"/>
      <c r="HL33" s="405"/>
      <c r="HM33" s="405"/>
      <c r="HN33" s="405"/>
      <c r="HO33" s="405"/>
      <c r="HP33" s="405"/>
      <c r="HQ33" s="405"/>
      <c r="HR33" s="405"/>
      <c r="HS33" s="405"/>
      <c r="HT33" s="405"/>
      <c r="HU33" s="405"/>
      <c r="HV33" s="405"/>
      <c r="HW33" s="405"/>
      <c r="HX33" s="405"/>
      <c r="HY33" s="405"/>
      <c r="HZ33" s="405"/>
      <c r="IA33" s="405"/>
      <c r="IB33" s="405"/>
      <c r="IC33" s="405"/>
      <c r="ID33" s="405"/>
      <c r="IE33" s="405"/>
      <c r="IF33" s="405"/>
      <c r="IG33" s="405"/>
      <c r="IH33" s="405"/>
      <c r="II33" s="405"/>
      <c r="IJ33" s="405"/>
      <c r="IK33" s="405"/>
      <c r="IL33" s="405"/>
      <c r="IM33" s="405"/>
      <c r="IN33" s="405"/>
      <c r="IO33" s="405"/>
      <c r="IP33" s="405"/>
      <c r="IQ33" s="405"/>
      <c r="IR33" s="405"/>
      <c r="IS33" s="405"/>
      <c r="IT33" s="405"/>
      <c r="IU33" s="405"/>
      <c r="IV33" s="405"/>
    </row>
    <row r="34" spans="1:256" ht="38.25" customHeight="1" thickTop="1" thickBot="1" x14ac:dyDescent="0.4">
      <c r="A34" s="428"/>
      <c r="B34" s="431" t="s">
        <v>156</v>
      </c>
      <c r="C34" s="476">
        <f>SUM(C27:C32)</f>
        <v>0</v>
      </c>
      <c r="D34" s="457"/>
      <c r="E34" s="476">
        <f>SUM(E27:E32)</f>
        <v>0</v>
      </c>
      <c r="F34" s="431"/>
      <c r="G34" s="459"/>
      <c r="H34" s="431"/>
      <c r="I34" s="431"/>
      <c r="J34" s="477"/>
      <c r="IV34" s="403"/>
    </row>
    <row r="35" spans="1:256" ht="24.95" hidden="1" customHeight="1" thickTop="1" x14ac:dyDescent="0.35">
      <c r="A35" s="428"/>
      <c r="B35" s="431"/>
      <c r="C35" s="406"/>
      <c r="D35" s="430"/>
      <c r="E35" s="431"/>
      <c r="F35" s="431"/>
      <c r="G35" s="431"/>
      <c r="H35" s="431"/>
      <c r="I35" s="431"/>
      <c r="J35" s="439"/>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5"/>
      <c r="BL35" s="405"/>
      <c r="BM35" s="405"/>
      <c r="BN35" s="405"/>
      <c r="BO35" s="405"/>
      <c r="BP35" s="405"/>
      <c r="BQ35" s="405"/>
      <c r="BR35" s="405"/>
      <c r="BS35" s="405"/>
      <c r="BT35" s="405"/>
      <c r="BU35" s="405"/>
      <c r="BV35" s="405"/>
      <c r="BW35" s="405"/>
      <c r="BX35" s="405"/>
      <c r="BY35" s="405"/>
      <c r="BZ35" s="405"/>
      <c r="CA35" s="405"/>
      <c r="CB35" s="405"/>
      <c r="CC35" s="405"/>
      <c r="CD35" s="405"/>
      <c r="CE35" s="405"/>
      <c r="CF35" s="405"/>
      <c r="CG35" s="405"/>
      <c r="CH35" s="405"/>
      <c r="CI35" s="405"/>
      <c r="CJ35" s="405"/>
      <c r="CK35" s="405"/>
      <c r="CL35" s="405"/>
      <c r="CM35" s="405"/>
      <c r="CN35" s="405"/>
      <c r="CO35" s="405"/>
      <c r="CP35" s="405"/>
      <c r="CQ35" s="405"/>
      <c r="CR35" s="405"/>
      <c r="CS35" s="405"/>
      <c r="CT35" s="405"/>
      <c r="CU35" s="405"/>
      <c r="CV35" s="405"/>
      <c r="CW35" s="405"/>
      <c r="CX35" s="405"/>
      <c r="CY35" s="405"/>
      <c r="CZ35" s="405"/>
      <c r="DA35" s="405"/>
      <c r="DB35" s="405"/>
      <c r="DC35" s="405"/>
      <c r="DD35" s="405"/>
      <c r="DE35" s="405"/>
      <c r="DF35" s="405"/>
      <c r="DG35" s="405"/>
      <c r="DH35" s="405"/>
      <c r="DI35" s="405"/>
      <c r="DJ35" s="405"/>
      <c r="DK35" s="405"/>
      <c r="DL35" s="405"/>
      <c r="DM35" s="405"/>
      <c r="DN35" s="405"/>
      <c r="DO35" s="405"/>
      <c r="DP35" s="405"/>
      <c r="DQ35" s="405"/>
      <c r="DR35" s="405"/>
      <c r="DS35" s="405"/>
      <c r="DT35" s="405"/>
      <c r="DU35" s="405"/>
      <c r="DV35" s="405"/>
      <c r="DW35" s="405"/>
      <c r="DX35" s="405"/>
      <c r="DY35" s="405"/>
      <c r="DZ35" s="405"/>
      <c r="EA35" s="405"/>
      <c r="EB35" s="405"/>
      <c r="EC35" s="405"/>
      <c r="ED35" s="405"/>
      <c r="EE35" s="405"/>
      <c r="EF35" s="405"/>
      <c r="EG35" s="405"/>
      <c r="EH35" s="405"/>
      <c r="EI35" s="405"/>
      <c r="EJ35" s="405"/>
      <c r="EK35" s="405"/>
      <c r="EL35" s="405"/>
      <c r="EM35" s="405"/>
      <c r="EN35" s="405"/>
      <c r="EO35" s="405"/>
      <c r="EP35" s="405"/>
      <c r="EQ35" s="405"/>
      <c r="ER35" s="405"/>
      <c r="ES35" s="405"/>
      <c r="ET35" s="405"/>
      <c r="EU35" s="405"/>
      <c r="EV35" s="405"/>
      <c r="EW35" s="405"/>
      <c r="EX35" s="405"/>
      <c r="EY35" s="405"/>
      <c r="EZ35" s="405"/>
      <c r="FA35" s="405"/>
      <c r="FB35" s="405"/>
      <c r="FC35" s="405"/>
      <c r="FD35" s="405"/>
      <c r="FE35" s="405"/>
      <c r="FF35" s="405"/>
      <c r="FG35" s="405"/>
      <c r="FH35" s="405"/>
      <c r="FI35" s="405"/>
      <c r="FJ35" s="405"/>
      <c r="FK35" s="405"/>
      <c r="FL35" s="405"/>
      <c r="FM35" s="405"/>
      <c r="FN35" s="405"/>
      <c r="FO35" s="405"/>
      <c r="FP35" s="405"/>
      <c r="FQ35" s="405"/>
      <c r="FR35" s="405"/>
      <c r="FS35" s="405"/>
      <c r="FT35" s="405"/>
      <c r="FU35" s="405"/>
      <c r="FV35" s="405"/>
      <c r="FW35" s="405"/>
      <c r="FX35" s="405"/>
      <c r="FY35" s="405"/>
      <c r="FZ35" s="405"/>
      <c r="GA35" s="405"/>
      <c r="GB35" s="405"/>
      <c r="GC35" s="405"/>
      <c r="GD35" s="405"/>
      <c r="GE35" s="405"/>
      <c r="GF35" s="405"/>
      <c r="GG35" s="405"/>
      <c r="GH35" s="405"/>
      <c r="GI35" s="405"/>
      <c r="GJ35" s="405"/>
      <c r="GK35" s="405"/>
      <c r="GL35" s="405"/>
      <c r="GM35" s="405"/>
      <c r="GN35" s="405"/>
      <c r="GO35" s="405"/>
      <c r="GP35" s="405"/>
      <c r="GQ35" s="405"/>
      <c r="GR35" s="405"/>
      <c r="GS35" s="405"/>
      <c r="GT35" s="405"/>
      <c r="GU35" s="405"/>
      <c r="GV35" s="405"/>
      <c r="GW35" s="405"/>
      <c r="GX35" s="405"/>
      <c r="GY35" s="405"/>
      <c r="GZ35" s="405"/>
      <c r="HA35" s="405"/>
      <c r="HB35" s="405"/>
      <c r="HC35" s="405"/>
      <c r="HD35" s="405"/>
      <c r="HE35" s="405"/>
      <c r="HF35" s="405"/>
      <c r="HG35" s="405"/>
      <c r="HH35" s="405"/>
      <c r="HI35" s="405"/>
      <c r="HJ35" s="405"/>
      <c r="HK35" s="405"/>
      <c r="HL35" s="405"/>
      <c r="HM35" s="405"/>
      <c r="HN35" s="405"/>
      <c r="HO35" s="405"/>
      <c r="HP35" s="405"/>
      <c r="HQ35" s="405"/>
      <c r="HR35" s="405"/>
      <c r="HS35" s="405"/>
      <c r="HT35" s="405"/>
      <c r="HU35" s="405"/>
      <c r="HV35" s="405"/>
      <c r="HW35" s="405"/>
      <c r="HX35" s="405"/>
      <c r="HY35" s="405"/>
      <c r="HZ35" s="405"/>
      <c r="IA35" s="405"/>
      <c r="IB35" s="405"/>
      <c r="IC35" s="405"/>
      <c r="ID35" s="405"/>
      <c r="IE35" s="405"/>
      <c r="IF35" s="405"/>
      <c r="IG35" s="405"/>
      <c r="IH35" s="405"/>
      <c r="II35" s="405"/>
      <c r="IJ35" s="405"/>
      <c r="IK35" s="405"/>
      <c r="IL35" s="405"/>
      <c r="IM35" s="405"/>
      <c r="IN35" s="405"/>
      <c r="IO35" s="405"/>
      <c r="IP35" s="405"/>
      <c r="IQ35" s="405"/>
      <c r="IR35" s="405"/>
      <c r="IS35" s="405"/>
      <c r="IT35" s="405"/>
      <c r="IU35" s="405"/>
      <c r="IV35" s="405"/>
    </row>
    <row r="36" spans="1:256" s="484" customFormat="1" ht="24.95" customHeight="1" thickTop="1" thickBot="1" x14ac:dyDescent="0.25">
      <c r="A36" s="478"/>
      <c r="B36" s="479"/>
      <c r="C36" s="480"/>
      <c r="D36" s="481"/>
      <c r="E36" s="482"/>
      <c r="F36" s="482"/>
      <c r="G36" s="482"/>
      <c r="H36" s="482"/>
      <c r="I36" s="482"/>
      <c r="J36" s="483"/>
    </row>
    <row r="37" spans="1:256" ht="26.25" thickTop="1" x14ac:dyDescent="0.35">
      <c r="A37" s="485"/>
      <c r="B37" s="413"/>
      <c r="C37" s="411"/>
      <c r="D37" s="412"/>
      <c r="E37" s="413"/>
      <c r="F37" s="486"/>
      <c r="G37" s="413"/>
      <c r="H37" s="486"/>
      <c r="I37" s="486"/>
      <c r="J37" s="487"/>
      <c r="IV37" s="403"/>
    </row>
    <row r="38" spans="1:256" ht="33" x14ac:dyDescent="0.45">
      <c r="A38" s="488"/>
      <c r="B38" s="489" t="s">
        <v>335</v>
      </c>
      <c r="C38" s="398"/>
      <c r="D38" s="399"/>
      <c r="E38" s="400"/>
      <c r="F38" s="396"/>
      <c r="G38" s="400"/>
      <c r="H38" s="396"/>
      <c r="I38" s="396"/>
      <c r="J38" s="490"/>
      <c r="IV38" s="403"/>
    </row>
    <row r="39" spans="1:256" x14ac:dyDescent="0.35">
      <c r="A39" s="488"/>
      <c r="B39" s="429" t="s">
        <v>346</v>
      </c>
      <c r="C39" s="398"/>
      <c r="D39" s="399"/>
      <c r="E39" s="400"/>
      <c r="F39" s="396"/>
      <c r="G39" s="400"/>
      <c r="H39" s="396"/>
      <c r="I39" s="396"/>
      <c r="J39" s="490"/>
      <c r="IV39" s="403"/>
    </row>
    <row r="40" spans="1:256" x14ac:dyDescent="0.35">
      <c r="A40" s="488"/>
      <c r="B40" s="400"/>
      <c r="C40" s="491"/>
      <c r="D40" s="399"/>
      <c r="E40" s="400"/>
      <c r="F40" s="396"/>
      <c r="G40" s="400"/>
      <c r="H40" s="396"/>
      <c r="I40" s="396"/>
      <c r="J40" s="490"/>
      <c r="IV40" s="403"/>
    </row>
    <row r="41" spans="1:256" ht="26.25" thickBot="1" x14ac:dyDescent="0.4">
      <c r="A41" s="488"/>
      <c r="B41" s="492" t="s">
        <v>194</v>
      </c>
      <c r="C41" s="493"/>
      <c r="D41" s="399"/>
      <c r="E41" s="400"/>
      <c r="F41" s="396"/>
      <c r="G41" s="400"/>
      <c r="H41" s="396"/>
      <c r="I41" s="396"/>
      <c r="J41" s="490"/>
      <c r="IV41" s="403"/>
    </row>
    <row r="42" spans="1:256" ht="45" customHeight="1" thickTop="1" x14ac:dyDescent="0.35">
      <c r="A42" s="488"/>
      <c r="B42" s="399" t="s">
        <v>1</v>
      </c>
      <c r="C42" s="399" t="s">
        <v>83</v>
      </c>
      <c r="D42" s="399"/>
      <c r="E42" s="400" t="s">
        <v>181</v>
      </c>
      <c r="F42" s="396"/>
      <c r="G42" s="400"/>
      <c r="H42" s="396"/>
      <c r="I42" s="396"/>
      <c r="J42" s="490"/>
      <c r="IV42" s="403"/>
    </row>
    <row r="43" spans="1:256" ht="31.5" customHeight="1" x14ac:dyDescent="0.35">
      <c r="A43" s="488"/>
      <c r="B43" s="399" t="s">
        <v>182</v>
      </c>
      <c r="C43" s="140">
        <f t="shared" ref="C43:C48" si="0">+C27</f>
        <v>0</v>
      </c>
      <c r="D43" s="454" t="s">
        <v>183</v>
      </c>
      <c r="E43" s="494">
        <f>ROUND(+C43*0.75,2)</f>
        <v>0</v>
      </c>
      <c r="F43" s="396"/>
      <c r="G43" s="400"/>
      <c r="H43" s="396"/>
      <c r="I43" s="396"/>
      <c r="J43" s="490"/>
      <c r="IV43" s="403"/>
    </row>
    <row r="44" spans="1:256" ht="30.95" customHeight="1" x14ac:dyDescent="0.4">
      <c r="A44" s="488"/>
      <c r="B44" s="399" t="s">
        <v>184</v>
      </c>
      <c r="C44" s="140">
        <f t="shared" si="0"/>
        <v>0</v>
      </c>
      <c r="D44" s="454" t="s">
        <v>185</v>
      </c>
      <c r="E44" s="495">
        <f>C44*1</f>
        <v>0</v>
      </c>
      <c r="F44" s="396"/>
      <c r="G44" s="400"/>
      <c r="H44" s="396"/>
      <c r="I44" s="401"/>
      <c r="J44" s="496"/>
      <c r="IV44" s="403"/>
    </row>
    <row r="45" spans="1:256" ht="30.95" customHeight="1" x14ac:dyDescent="0.4">
      <c r="A45" s="488"/>
      <c r="B45" s="399" t="s">
        <v>186</v>
      </c>
      <c r="C45" s="140">
        <f t="shared" si="0"/>
        <v>0</v>
      </c>
      <c r="D45" s="454" t="s">
        <v>187</v>
      </c>
      <c r="E45" s="495">
        <f>C45*2</f>
        <v>0</v>
      </c>
      <c r="F45" s="396"/>
      <c r="G45" s="400"/>
      <c r="H45" s="497"/>
      <c r="I45" s="498"/>
      <c r="J45" s="499"/>
      <c r="IV45" s="403"/>
    </row>
    <row r="46" spans="1:256" ht="30.95" customHeight="1" x14ac:dyDescent="0.4">
      <c r="A46" s="488"/>
      <c r="B46" s="399" t="s">
        <v>188</v>
      </c>
      <c r="C46" s="140">
        <f t="shared" si="0"/>
        <v>0</v>
      </c>
      <c r="D46" s="454" t="s">
        <v>189</v>
      </c>
      <c r="E46" s="495">
        <f>C46*3</f>
        <v>0</v>
      </c>
      <c r="F46" s="396"/>
      <c r="G46" s="400"/>
      <c r="H46" s="497"/>
      <c r="I46" s="498"/>
      <c r="J46" s="499"/>
      <c r="IV46" s="403"/>
    </row>
    <row r="47" spans="1:256" ht="30.95" customHeight="1" x14ac:dyDescent="0.4">
      <c r="A47" s="488"/>
      <c r="B47" s="399" t="s">
        <v>190</v>
      </c>
      <c r="C47" s="140">
        <f t="shared" si="0"/>
        <v>0</v>
      </c>
      <c r="D47" s="454" t="s">
        <v>191</v>
      </c>
      <c r="E47" s="495">
        <f>C47*4</f>
        <v>0</v>
      </c>
      <c r="F47" s="396"/>
      <c r="G47" s="400"/>
      <c r="H47" s="497"/>
      <c r="I47" s="498"/>
      <c r="J47" s="499"/>
      <c r="IV47" s="403"/>
    </row>
    <row r="48" spans="1:256" ht="30.95" customHeight="1" x14ac:dyDescent="0.35">
      <c r="A48" s="488"/>
      <c r="B48" s="399" t="s">
        <v>192</v>
      </c>
      <c r="C48" s="140">
        <f t="shared" si="0"/>
        <v>0</v>
      </c>
      <c r="D48" s="454" t="s">
        <v>193</v>
      </c>
      <c r="E48" s="495">
        <f>C48*5</f>
        <v>0</v>
      </c>
      <c r="F48" s="396"/>
      <c r="G48" s="400"/>
      <c r="H48" s="497"/>
      <c r="I48" s="497"/>
      <c r="J48" s="500"/>
      <c r="IV48" s="403"/>
    </row>
    <row r="49" spans="1:256" ht="26.25" thickBot="1" x14ac:dyDescent="0.4">
      <c r="A49" s="488"/>
      <c r="B49" s="472"/>
      <c r="C49" s="473"/>
      <c r="D49" s="474"/>
      <c r="E49" s="475"/>
      <c r="F49" s="396"/>
      <c r="G49" s="400"/>
      <c r="H49" s="497"/>
      <c r="I49" s="497"/>
      <c r="J49" s="500"/>
      <c r="IV49" s="403"/>
    </row>
    <row r="50" spans="1:256" ht="30.95" customHeight="1" thickTop="1" thickBot="1" x14ac:dyDescent="0.4">
      <c r="A50" s="488"/>
      <c r="B50" s="400" t="s">
        <v>195</v>
      </c>
      <c r="C50" s="398"/>
      <c r="D50" s="399"/>
      <c r="E50" s="501">
        <f>SUM(E43:E48)</f>
        <v>0</v>
      </c>
      <c r="F50" s="396"/>
      <c r="G50" s="400" t="s">
        <v>299</v>
      </c>
      <c r="H50" s="717">
        <f>+Breakdown!F80</f>
        <v>0</v>
      </c>
      <c r="I50" s="717"/>
      <c r="J50" s="718"/>
      <c r="IV50" s="403"/>
    </row>
    <row r="51" spans="1:256" ht="26.25" thickTop="1" x14ac:dyDescent="0.35">
      <c r="A51" s="488"/>
      <c r="B51" s="400"/>
      <c r="C51" s="398"/>
      <c r="D51" s="399"/>
      <c r="E51" s="400"/>
      <c r="F51" s="396"/>
      <c r="G51" s="400"/>
      <c r="H51" s="497"/>
      <c r="I51" s="497"/>
      <c r="J51" s="500"/>
      <c r="IV51" s="403"/>
    </row>
    <row r="52" spans="1:256" ht="30.95" customHeight="1" thickBot="1" x14ac:dyDescent="0.45">
      <c r="A52" s="502"/>
      <c r="B52" s="400" t="s">
        <v>196</v>
      </c>
      <c r="C52" s="398"/>
      <c r="D52" s="399" t="s">
        <v>165</v>
      </c>
      <c r="E52" s="503" t="s">
        <v>197</v>
      </c>
      <c r="F52" s="504"/>
      <c r="G52" s="400"/>
      <c r="H52" s="497"/>
      <c r="I52" s="498"/>
      <c r="J52" s="499"/>
    </row>
    <row r="53" spans="1:256" ht="30.95" customHeight="1" thickTop="1" x14ac:dyDescent="0.4">
      <c r="A53" s="502"/>
      <c r="B53" s="400" t="s">
        <v>198</v>
      </c>
      <c r="C53" s="398"/>
      <c r="D53" s="399"/>
      <c r="E53" s="400" t="s">
        <v>199</v>
      </c>
      <c r="F53" s="396"/>
      <c r="G53" s="400"/>
      <c r="H53" s="497"/>
      <c r="I53" s="498"/>
      <c r="J53" s="499"/>
    </row>
    <row r="54" spans="1:256" x14ac:dyDescent="0.35">
      <c r="A54" s="488"/>
      <c r="B54" s="400"/>
      <c r="C54" s="398"/>
      <c r="D54" s="399"/>
      <c r="E54" s="400"/>
      <c r="F54" s="396"/>
      <c r="G54" s="400"/>
      <c r="H54" s="497"/>
      <c r="I54" s="498"/>
      <c r="J54" s="500"/>
    </row>
    <row r="55" spans="1:256" ht="27" thickBot="1" x14ac:dyDescent="0.45">
      <c r="A55" s="502"/>
      <c r="B55" s="400"/>
      <c r="C55" s="431" t="s">
        <v>307</v>
      </c>
      <c r="D55" s="399" t="s">
        <v>165</v>
      </c>
      <c r="E55" s="505">
        <f>IF(OR(E50=0,E50=""),0,H50/E50)</f>
        <v>0</v>
      </c>
      <c r="F55" s="396"/>
      <c r="G55" s="400"/>
      <c r="H55" s="396"/>
      <c r="I55" s="401"/>
      <c r="J55" s="496"/>
    </row>
    <row r="56" spans="1:256" ht="27.75" thickTop="1" thickBot="1" x14ac:dyDescent="0.45">
      <c r="A56" s="506"/>
      <c r="B56" s="507"/>
      <c r="C56" s="508"/>
      <c r="D56" s="509"/>
      <c r="E56" s="507"/>
      <c r="F56" s="504"/>
      <c r="G56" s="507"/>
      <c r="H56" s="504"/>
      <c r="I56" s="504"/>
      <c r="J56" s="510"/>
    </row>
    <row r="57" spans="1:256" ht="26.25" thickTop="1" x14ac:dyDescent="0.35">
      <c r="B57" s="511"/>
      <c r="C57" s="512"/>
      <c r="D57" s="513"/>
      <c r="E57" s="437"/>
    </row>
    <row r="58" spans="1:256" x14ac:dyDescent="0.35">
      <c r="B58" s="511"/>
      <c r="C58" s="512"/>
      <c r="D58" s="513"/>
      <c r="E58" s="437"/>
    </row>
    <row r="59" spans="1:256" x14ac:dyDescent="0.35">
      <c r="B59" s="511"/>
      <c r="C59" s="512"/>
      <c r="D59" s="513"/>
      <c r="E59" s="437"/>
    </row>
    <row r="60" spans="1:256" x14ac:dyDescent="0.35">
      <c r="B60" s="511"/>
      <c r="C60" s="512"/>
      <c r="D60" s="513"/>
      <c r="E60" s="437"/>
    </row>
    <row r="61" spans="1:256" x14ac:dyDescent="0.35">
      <c r="B61" s="511"/>
      <c r="C61" s="512"/>
      <c r="D61" s="513"/>
      <c r="E61" s="437"/>
    </row>
    <row r="62" spans="1:256" x14ac:dyDescent="0.35">
      <c r="B62" s="511"/>
      <c r="C62" s="512"/>
      <c r="D62" s="513"/>
      <c r="E62" s="437"/>
    </row>
    <row r="63" spans="1:256" x14ac:dyDescent="0.35">
      <c r="B63" s="511"/>
      <c r="C63" s="512"/>
      <c r="D63" s="513"/>
      <c r="E63" s="437"/>
    </row>
    <row r="64" spans="1:256" x14ac:dyDescent="0.35">
      <c r="B64" s="511"/>
      <c r="C64" s="512"/>
      <c r="D64" s="513"/>
      <c r="E64" s="437"/>
    </row>
    <row r="65" spans="2:5" x14ac:dyDescent="0.35">
      <c r="B65" s="511"/>
      <c r="C65" s="512"/>
      <c r="D65" s="513"/>
      <c r="E65" s="437"/>
    </row>
    <row r="66" spans="2:5" x14ac:dyDescent="0.35">
      <c r="B66" s="511"/>
      <c r="C66" s="512"/>
      <c r="D66" s="513"/>
      <c r="E66" s="437"/>
    </row>
    <row r="67" spans="2:5" x14ac:dyDescent="0.35">
      <c r="B67" s="511"/>
      <c r="C67" s="512"/>
      <c r="D67" s="513"/>
      <c r="E67" s="437"/>
    </row>
    <row r="68" spans="2:5" x14ac:dyDescent="0.35">
      <c r="B68" s="511"/>
      <c r="C68" s="512"/>
      <c r="D68" s="513"/>
      <c r="E68" s="437"/>
    </row>
    <row r="69" spans="2:5" x14ac:dyDescent="0.35">
      <c r="B69" s="511"/>
      <c r="C69" s="512"/>
      <c r="D69" s="513"/>
      <c r="E69" s="437"/>
    </row>
    <row r="70" spans="2:5" x14ac:dyDescent="0.35">
      <c r="B70" s="511"/>
      <c r="C70" s="512"/>
      <c r="D70" s="513"/>
      <c r="E70" s="437"/>
    </row>
    <row r="71" spans="2:5" x14ac:dyDescent="0.35">
      <c r="B71" s="511"/>
      <c r="C71" s="512"/>
      <c r="D71" s="513"/>
      <c r="E71" s="437"/>
    </row>
    <row r="72" spans="2:5" x14ac:dyDescent="0.35">
      <c r="B72" s="511"/>
      <c r="C72" s="512"/>
      <c r="D72" s="513"/>
      <c r="E72" s="437"/>
    </row>
    <row r="73" spans="2:5" x14ac:dyDescent="0.35">
      <c r="B73" s="511"/>
      <c r="C73" s="512"/>
      <c r="D73" s="513"/>
      <c r="E73" s="437"/>
    </row>
    <row r="74" spans="2:5" x14ac:dyDescent="0.35">
      <c r="B74" s="511"/>
      <c r="C74" s="512"/>
      <c r="D74" s="513"/>
      <c r="E74" s="437"/>
    </row>
    <row r="75" spans="2:5" x14ac:dyDescent="0.35">
      <c r="B75" s="511"/>
      <c r="C75" s="512"/>
      <c r="D75" s="513"/>
      <c r="E75" s="437"/>
    </row>
    <row r="76" spans="2:5" x14ac:dyDescent="0.35">
      <c r="B76" s="511"/>
      <c r="C76" s="512"/>
      <c r="D76" s="513"/>
      <c r="E76" s="437"/>
    </row>
    <row r="77" spans="2:5" x14ac:dyDescent="0.35">
      <c r="B77" s="511"/>
      <c r="C77" s="512"/>
      <c r="D77" s="513"/>
      <c r="E77" s="437"/>
    </row>
    <row r="78" spans="2:5" x14ac:dyDescent="0.35">
      <c r="B78" s="511"/>
      <c r="C78" s="512"/>
      <c r="D78" s="513"/>
      <c r="E78" s="437"/>
    </row>
    <row r="79" spans="2:5" x14ac:dyDescent="0.35">
      <c r="B79" s="511"/>
      <c r="C79" s="512"/>
      <c r="D79" s="513"/>
      <c r="E79" s="437"/>
    </row>
    <row r="80" spans="2:5" x14ac:dyDescent="0.35">
      <c r="B80" s="511"/>
      <c r="C80" s="512"/>
      <c r="D80" s="513"/>
      <c r="E80" s="437"/>
    </row>
    <row r="81" spans="2:5" x14ac:dyDescent="0.35">
      <c r="B81" s="511"/>
      <c r="C81" s="512"/>
      <c r="D81" s="513"/>
      <c r="E81" s="437"/>
    </row>
    <row r="82" spans="2:5" x14ac:dyDescent="0.35">
      <c r="B82" s="511"/>
      <c r="C82" s="512"/>
      <c r="D82" s="513"/>
      <c r="E82" s="437"/>
    </row>
    <row r="83" spans="2:5" x14ac:dyDescent="0.35">
      <c r="B83" s="511"/>
      <c r="C83" s="512"/>
      <c r="D83" s="513"/>
      <c r="E83" s="437"/>
    </row>
    <row r="84" spans="2:5" x14ac:dyDescent="0.35">
      <c r="B84" s="511"/>
      <c r="C84" s="512"/>
      <c r="D84" s="513"/>
      <c r="E84" s="437"/>
    </row>
    <row r="85" spans="2:5" x14ac:dyDescent="0.35">
      <c r="B85" s="511"/>
      <c r="C85" s="512"/>
      <c r="D85" s="513"/>
      <c r="E85" s="437"/>
    </row>
    <row r="86" spans="2:5" x14ac:dyDescent="0.35">
      <c r="B86" s="511"/>
      <c r="C86" s="512"/>
      <c r="D86" s="513"/>
      <c r="E86" s="437"/>
    </row>
    <row r="87" spans="2:5" x14ac:dyDescent="0.35">
      <c r="B87" s="511"/>
      <c r="C87" s="512"/>
      <c r="D87" s="513"/>
      <c r="E87" s="437"/>
    </row>
    <row r="88" spans="2:5" ht="26.25" x14ac:dyDescent="0.4">
      <c r="B88" s="514"/>
      <c r="C88" s="512"/>
      <c r="D88" s="513"/>
      <c r="E88" s="437"/>
    </row>
    <row r="89" spans="2:5" x14ac:dyDescent="0.35">
      <c r="B89" s="511"/>
      <c r="C89" s="512"/>
      <c r="D89" s="513"/>
      <c r="E89" s="437"/>
    </row>
    <row r="90" spans="2:5" x14ac:dyDescent="0.35">
      <c r="B90" s="511"/>
      <c r="C90" s="512"/>
      <c r="D90" s="513"/>
      <c r="E90" s="437"/>
    </row>
    <row r="91" spans="2:5" x14ac:dyDescent="0.35">
      <c r="B91" s="511"/>
      <c r="C91" s="512"/>
      <c r="D91" s="513"/>
      <c r="E91" s="437"/>
    </row>
    <row r="92" spans="2:5" x14ac:dyDescent="0.35">
      <c r="B92" s="511"/>
      <c r="C92" s="512"/>
      <c r="D92" s="513"/>
      <c r="E92" s="437"/>
    </row>
    <row r="93" spans="2:5" x14ac:dyDescent="0.35">
      <c r="B93" s="511"/>
      <c r="C93" s="512"/>
      <c r="D93" s="513"/>
      <c r="E93" s="437"/>
    </row>
    <row r="94" spans="2:5" x14ac:dyDescent="0.35">
      <c r="B94" s="511"/>
      <c r="C94" s="512"/>
      <c r="D94" s="513"/>
      <c r="E94" s="437"/>
    </row>
    <row r="95" spans="2:5" x14ac:dyDescent="0.35">
      <c r="B95" s="511"/>
      <c r="C95" s="512"/>
      <c r="D95" s="513"/>
      <c r="E95" s="437"/>
    </row>
    <row r="96" spans="2:5" x14ac:dyDescent="0.35">
      <c r="B96" s="511"/>
      <c r="C96" s="512"/>
      <c r="D96" s="513"/>
      <c r="E96" s="437"/>
    </row>
    <row r="97" spans="2:5" x14ac:dyDescent="0.35">
      <c r="B97" s="511"/>
      <c r="C97" s="512"/>
      <c r="D97" s="513"/>
      <c r="E97" s="437"/>
    </row>
    <row r="98" spans="2:5" x14ac:dyDescent="0.35">
      <c r="B98" s="511"/>
      <c r="C98" s="512"/>
      <c r="D98" s="513"/>
      <c r="E98" s="437"/>
    </row>
    <row r="99" spans="2:5" x14ac:dyDescent="0.35">
      <c r="B99" s="511"/>
      <c r="C99" s="512"/>
      <c r="D99" s="513"/>
      <c r="E99" s="437"/>
    </row>
    <row r="100" spans="2:5" x14ac:dyDescent="0.35">
      <c r="B100" s="511"/>
      <c r="C100" s="512"/>
      <c r="D100" s="513"/>
      <c r="E100" s="437"/>
    </row>
    <row r="101" spans="2:5" x14ac:dyDescent="0.35">
      <c r="B101" s="511"/>
      <c r="C101" s="512"/>
      <c r="D101" s="513"/>
      <c r="E101" s="437"/>
    </row>
    <row r="102" spans="2:5" x14ac:dyDescent="0.35">
      <c r="B102" s="511"/>
      <c r="C102" s="512"/>
      <c r="D102" s="513"/>
      <c r="E102" s="437"/>
    </row>
    <row r="103" spans="2:5" x14ac:dyDescent="0.35">
      <c r="B103" s="511"/>
      <c r="C103" s="512"/>
      <c r="D103" s="513"/>
      <c r="E103" s="437"/>
    </row>
    <row r="104" spans="2:5" x14ac:dyDescent="0.35">
      <c r="B104" s="511"/>
      <c r="C104" s="512"/>
      <c r="D104" s="513"/>
      <c r="E104" s="437"/>
    </row>
    <row r="105" spans="2:5" x14ac:dyDescent="0.35">
      <c r="B105" s="511"/>
      <c r="C105" s="512"/>
      <c r="D105" s="513"/>
      <c r="E105" s="437"/>
    </row>
    <row r="106" spans="2:5" x14ac:dyDescent="0.35">
      <c r="B106" s="511"/>
      <c r="C106" s="512"/>
      <c r="D106" s="513"/>
      <c r="E106" s="437"/>
    </row>
    <row r="107" spans="2:5" x14ac:dyDescent="0.35">
      <c r="B107" s="511"/>
      <c r="C107" s="512"/>
      <c r="D107" s="513"/>
      <c r="E107" s="437"/>
    </row>
    <row r="108" spans="2:5" x14ac:dyDescent="0.35">
      <c r="B108" s="511"/>
      <c r="C108" s="512"/>
      <c r="D108" s="513"/>
      <c r="E108" s="437"/>
    </row>
    <row r="109" spans="2:5" x14ac:dyDescent="0.35">
      <c r="B109" s="511"/>
      <c r="C109" s="512"/>
      <c r="D109" s="513"/>
      <c r="E109" s="437"/>
    </row>
    <row r="110" spans="2:5" x14ac:dyDescent="0.35">
      <c r="B110" s="511"/>
      <c r="C110" s="512"/>
      <c r="D110" s="513"/>
      <c r="E110" s="437"/>
    </row>
    <row r="111" spans="2:5" x14ac:dyDescent="0.35">
      <c r="B111" s="511"/>
      <c r="C111" s="512"/>
      <c r="D111" s="513"/>
      <c r="E111" s="437"/>
    </row>
    <row r="112" spans="2:5" x14ac:dyDescent="0.35">
      <c r="B112" s="511"/>
      <c r="C112" s="512"/>
      <c r="D112" s="513"/>
      <c r="E112" s="437"/>
    </row>
    <row r="113" spans="2:5" x14ac:dyDescent="0.35">
      <c r="B113" s="511"/>
      <c r="C113" s="512"/>
      <c r="D113" s="513"/>
      <c r="E113" s="437"/>
    </row>
    <row r="114" spans="2:5" x14ac:dyDescent="0.35">
      <c r="B114" s="511"/>
      <c r="C114" s="512"/>
      <c r="D114" s="513"/>
      <c r="E114" s="437"/>
    </row>
    <row r="115" spans="2:5" x14ac:dyDescent="0.35">
      <c r="B115" s="511"/>
      <c r="C115" s="512"/>
      <c r="D115" s="513"/>
      <c r="E115" s="437"/>
    </row>
    <row r="116" spans="2:5" x14ac:dyDescent="0.35">
      <c r="B116" s="511"/>
      <c r="C116" s="512"/>
      <c r="D116" s="513"/>
      <c r="E116" s="437"/>
    </row>
    <row r="117" spans="2:5" x14ac:dyDescent="0.35">
      <c r="B117" s="511"/>
      <c r="C117" s="512"/>
      <c r="D117" s="513"/>
      <c r="E117" s="437"/>
    </row>
    <row r="118" spans="2:5" x14ac:dyDescent="0.35">
      <c r="B118" s="511"/>
      <c r="C118" s="512"/>
      <c r="D118" s="513"/>
      <c r="E118" s="437"/>
    </row>
    <row r="119" spans="2:5" x14ac:dyDescent="0.35">
      <c r="B119" s="511"/>
      <c r="C119" s="512"/>
      <c r="D119" s="513"/>
      <c r="E119" s="437"/>
    </row>
    <row r="120" spans="2:5" x14ac:dyDescent="0.35">
      <c r="B120" s="511"/>
      <c r="C120" s="512"/>
      <c r="D120" s="513"/>
      <c r="E120" s="437"/>
    </row>
    <row r="121" spans="2:5" x14ac:dyDescent="0.35">
      <c r="B121" s="511"/>
      <c r="C121" s="512"/>
      <c r="D121" s="513"/>
      <c r="E121" s="437"/>
    </row>
    <row r="122" spans="2:5" x14ac:dyDescent="0.35">
      <c r="B122" s="511"/>
      <c r="C122" s="512"/>
      <c r="D122" s="513"/>
      <c r="E122" s="437"/>
    </row>
    <row r="123" spans="2:5" x14ac:dyDescent="0.35">
      <c r="B123" s="511"/>
      <c r="C123" s="512"/>
      <c r="D123" s="513"/>
      <c r="E123" s="437"/>
    </row>
    <row r="124" spans="2:5" x14ac:dyDescent="0.35">
      <c r="B124" s="511"/>
      <c r="C124" s="512"/>
      <c r="D124" s="513"/>
      <c r="E124" s="437"/>
    </row>
    <row r="125" spans="2:5" x14ac:dyDescent="0.35">
      <c r="B125" s="511"/>
      <c r="C125" s="512"/>
      <c r="D125" s="513"/>
      <c r="E125" s="437"/>
    </row>
    <row r="126" spans="2:5" x14ac:dyDescent="0.35">
      <c r="B126" s="511"/>
      <c r="C126" s="512"/>
      <c r="D126" s="513"/>
      <c r="E126" s="437"/>
    </row>
    <row r="127" spans="2:5" x14ac:dyDescent="0.35">
      <c r="B127" s="511"/>
      <c r="C127" s="512"/>
      <c r="D127" s="513"/>
      <c r="E127" s="437"/>
    </row>
    <row r="128" spans="2:5" x14ac:dyDescent="0.35">
      <c r="B128" s="511"/>
      <c r="C128" s="512"/>
      <c r="D128" s="513"/>
      <c r="E128" s="437"/>
    </row>
    <row r="129" spans="2:5" x14ac:dyDescent="0.35">
      <c r="B129" s="511"/>
      <c r="C129" s="512"/>
      <c r="D129" s="513"/>
      <c r="E129" s="437"/>
    </row>
    <row r="130" spans="2:5" x14ac:dyDescent="0.35">
      <c r="B130" s="511"/>
      <c r="C130" s="512"/>
      <c r="D130" s="513"/>
      <c r="E130" s="437"/>
    </row>
    <row r="131" spans="2:5" x14ac:dyDescent="0.35">
      <c r="B131" s="511"/>
      <c r="C131" s="512"/>
      <c r="D131" s="513"/>
      <c r="E131" s="437"/>
    </row>
    <row r="132" spans="2:5" x14ac:dyDescent="0.35">
      <c r="B132" s="511"/>
      <c r="C132" s="512"/>
      <c r="D132" s="513"/>
      <c r="E132" s="437"/>
    </row>
    <row r="133" spans="2:5" x14ac:dyDescent="0.35">
      <c r="B133" s="511"/>
      <c r="C133" s="512"/>
      <c r="D133" s="513"/>
      <c r="E133" s="437"/>
    </row>
    <row r="134" spans="2:5" x14ac:dyDescent="0.35">
      <c r="B134" s="511"/>
      <c r="C134" s="512"/>
      <c r="D134" s="513"/>
      <c r="E134" s="437"/>
    </row>
    <row r="135" spans="2:5" x14ac:dyDescent="0.35">
      <c r="B135" s="511"/>
      <c r="C135" s="512"/>
      <c r="D135" s="513"/>
      <c r="E135" s="437"/>
    </row>
    <row r="136" spans="2:5" x14ac:dyDescent="0.35">
      <c r="B136" s="511"/>
      <c r="C136" s="512"/>
      <c r="D136" s="513"/>
      <c r="E136" s="437"/>
    </row>
    <row r="137" spans="2:5" x14ac:dyDescent="0.35">
      <c r="B137" s="511"/>
      <c r="C137" s="512"/>
      <c r="D137" s="513"/>
      <c r="E137" s="437"/>
    </row>
    <row r="138" spans="2:5" x14ac:dyDescent="0.35">
      <c r="B138" s="511"/>
      <c r="C138" s="512"/>
      <c r="D138" s="513"/>
      <c r="E138" s="437"/>
    </row>
    <row r="139" spans="2:5" x14ac:dyDescent="0.35">
      <c r="B139" s="511"/>
      <c r="C139" s="512"/>
      <c r="D139" s="513"/>
      <c r="E139" s="437"/>
    </row>
    <row r="140" spans="2:5" x14ac:dyDescent="0.35">
      <c r="B140" s="511"/>
      <c r="C140" s="512"/>
      <c r="D140" s="513"/>
      <c r="E140" s="437"/>
    </row>
    <row r="141" spans="2:5" x14ac:dyDescent="0.35">
      <c r="B141" s="511"/>
      <c r="C141" s="512"/>
      <c r="D141" s="513"/>
      <c r="E141" s="437"/>
    </row>
    <row r="142" spans="2:5" x14ac:dyDescent="0.35">
      <c r="B142" s="511"/>
      <c r="C142" s="512"/>
      <c r="D142" s="513"/>
      <c r="E142" s="437"/>
    </row>
    <row r="143" spans="2:5" x14ac:dyDescent="0.35">
      <c r="B143" s="511"/>
      <c r="C143" s="512"/>
      <c r="D143" s="513"/>
      <c r="E143" s="437"/>
    </row>
    <row r="144" spans="2:5" x14ac:dyDescent="0.35">
      <c r="B144" s="511"/>
      <c r="C144" s="512"/>
      <c r="D144" s="513"/>
      <c r="E144" s="437"/>
    </row>
    <row r="145" spans="2:5" x14ac:dyDescent="0.35">
      <c r="B145" s="511"/>
      <c r="C145" s="512"/>
      <c r="D145" s="513"/>
      <c r="E145" s="437"/>
    </row>
    <row r="146" spans="2:5" x14ac:dyDescent="0.35">
      <c r="B146" s="511"/>
      <c r="C146" s="512"/>
      <c r="D146" s="513"/>
      <c r="E146" s="437"/>
    </row>
    <row r="147" spans="2:5" x14ac:dyDescent="0.35">
      <c r="B147" s="511"/>
      <c r="C147" s="512"/>
      <c r="D147" s="513"/>
      <c r="E147" s="437"/>
    </row>
    <row r="148" spans="2:5" x14ac:dyDescent="0.35">
      <c r="B148" s="511"/>
      <c r="C148" s="512"/>
      <c r="D148" s="513"/>
      <c r="E148" s="437"/>
    </row>
    <row r="149" spans="2:5" x14ac:dyDescent="0.35">
      <c r="B149" s="511"/>
      <c r="C149" s="512"/>
      <c r="D149" s="513"/>
      <c r="E149" s="437"/>
    </row>
    <row r="150" spans="2:5" x14ac:dyDescent="0.35">
      <c r="B150" s="511"/>
      <c r="C150" s="512"/>
      <c r="D150" s="513"/>
      <c r="E150" s="437"/>
    </row>
    <row r="151" spans="2:5" x14ac:dyDescent="0.35">
      <c r="B151" s="511"/>
      <c r="C151" s="512"/>
      <c r="D151" s="513"/>
      <c r="E151" s="437"/>
    </row>
    <row r="152" spans="2:5" x14ac:dyDescent="0.35">
      <c r="B152" s="511"/>
      <c r="C152" s="512"/>
      <c r="D152" s="513"/>
      <c r="E152" s="437"/>
    </row>
    <row r="153" spans="2:5" x14ac:dyDescent="0.35">
      <c r="B153" s="511"/>
      <c r="C153" s="512"/>
      <c r="D153" s="513"/>
      <c r="E153" s="437"/>
    </row>
    <row r="154" spans="2:5" x14ac:dyDescent="0.35">
      <c r="B154" s="511"/>
      <c r="C154" s="512"/>
      <c r="D154" s="513"/>
      <c r="E154" s="437"/>
    </row>
    <row r="155" spans="2:5" x14ac:dyDescent="0.35">
      <c r="B155" s="511"/>
      <c r="C155" s="512"/>
      <c r="D155" s="513"/>
      <c r="E155" s="437"/>
    </row>
    <row r="156" spans="2:5" x14ac:dyDescent="0.35">
      <c r="B156" s="511"/>
      <c r="C156" s="512"/>
      <c r="D156" s="513"/>
      <c r="E156" s="437"/>
    </row>
    <row r="157" spans="2:5" x14ac:dyDescent="0.35">
      <c r="B157" s="511"/>
      <c r="C157" s="512"/>
      <c r="D157" s="513"/>
      <c r="E157" s="437"/>
    </row>
    <row r="158" spans="2:5" x14ac:dyDescent="0.35">
      <c r="B158" s="511"/>
      <c r="C158" s="512"/>
      <c r="D158" s="513"/>
      <c r="E158" s="437"/>
    </row>
    <row r="159" spans="2:5" x14ac:dyDescent="0.35">
      <c r="B159" s="511"/>
      <c r="C159" s="512"/>
      <c r="D159" s="513"/>
      <c r="E159" s="437"/>
    </row>
    <row r="160" spans="2:5" x14ac:dyDescent="0.35">
      <c r="B160" s="511"/>
      <c r="C160" s="512"/>
      <c r="D160" s="513"/>
      <c r="E160" s="437"/>
    </row>
    <row r="161" spans="2:5" x14ac:dyDescent="0.35">
      <c r="B161" s="511"/>
      <c r="C161" s="512"/>
      <c r="D161" s="513"/>
      <c r="E161" s="437"/>
    </row>
    <row r="162" spans="2:5" x14ac:dyDescent="0.35">
      <c r="B162" s="511"/>
      <c r="C162" s="512"/>
      <c r="D162" s="513"/>
      <c r="E162" s="437"/>
    </row>
    <row r="163" spans="2:5" x14ac:dyDescent="0.35">
      <c r="B163" s="511"/>
      <c r="C163" s="512"/>
      <c r="D163" s="513"/>
      <c r="E163" s="437"/>
    </row>
    <row r="164" spans="2:5" x14ac:dyDescent="0.35">
      <c r="B164" s="511"/>
      <c r="C164" s="512"/>
      <c r="D164" s="513"/>
      <c r="E164" s="437"/>
    </row>
    <row r="165" spans="2:5" x14ac:dyDescent="0.35">
      <c r="B165" s="511"/>
      <c r="C165" s="512"/>
      <c r="D165" s="513"/>
      <c r="E165" s="437"/>
    </row>
    <row r="166" spans="2:5" x14ac:dyDescent="0.35">
      <c r="B166" s="511"/>
      <c r="C166" s="512"/>
      <c r="D166" s="513"/>
      <c r="E166" s="437"/>
    </row>
    <row r="167" spans="2:5" x14ac:dyDescent="0.35">
      <c r="B167" s="511"/>
      <c r="C167" s="512"/>
      <c r="D167" s="513"/>
      <c r="E167" s="437"/>
    </row>
    <row r="168" spans="2:5" x14ac:dyDescent="0.35">
      <c r="B168" s="511"/>
      <c r="C168" s="512"/>
      <c r="D168" s="513"/>
      <c r="E168" s="437"/>
    </row>
    <row r="169" spans="2:5" x14ac:dyDescent="0.35">
      <c r="B169" s="511"/>
      <c r="C169" s="512"/>
      <c r="D169" s="513"/>
      <c r="E169" s="437"/>
    </row>
    <row r="170" spans="2:5" x14ac:dyDescent="0.35">
      <c r="B170" s="511"/>
      <c r="C170" s="512"/>
      <c r="D170" s="513"/>
      <c r="E170" s="437"/>
    </row>
    <row r="171" spans="2:5" x14ac:dyDescent="0.35">
      <c r="B171" s="511"/>
      <c r="C171" s="512"/>
      <c r="D171" s="513"/>
      <c r="E171" s="437"/>
    </row>
    <row r="172" spans="2:5" x14ac:dyDescent="0.35">
      <c r="B172" s="511"/>
      <c r="C172" s="512"/>
      <c r="D172" s="513"/>
      <c r="E172" s="437"/>
    </row>
    <row r="173" spans="2:5" x14ac:dyDescent="0.35">
      <c r="B173" s="511"/>
      <c r="C173" s="512"/>
      <c r="D173" s="513"/>
      <c r="E173" s="437"/>
    </row>
    <row r="174" spans="2:5" x14ac:dyDescent="0.35">
      <c r="B174" s="511"/>
      <c r="C174" s="512"/>
      <c r="D174" s="513"/>
      <c r="E174" s="437"/>
    </row>
    <row r="175" spans="2:5" x14ac:dyDescent="0.35">
      <c r="B175" s="511"/>
      <c r="C175" s="512"/>
      <c r="D175" s="513"/>
      <c r="E175" s="437"/>
    </row>
    <row r="176" spans="2:5" x14ac:dyDescent="0.35">
      <c r="B176" s="511"/>
      <c r="C176" s="512"/>
      <c r="D176" s="513"/>
      <c r="E176" s="437"/>
    </row>
    <row r="177" spans="2:5" x14ac:dyDescent="0.35">
      <c r="B177" s="511"/>
      <c r="C177" s="512"/>
      <c r="D177" s="513"/>
      <c r="E177" s="437"/>
    </row>
    <row r="178" spans="2:5" x14ac:dyDescent="0.35">
      <c r="B178" s="511"/>
      <c r="C178" s="512"/>
      <c r="D178" s="513"/>
      <c r="E178" s="437"/>
    </row>
    <row r="179" spans="2:5" x14ac:dyDescent="0.35">
      <c r="B179" s="511"/>
      <c r="C179" s="512"/>
      <c r="D179" s="513"/>
      <c r="E179" s="437"/>
    </row>
    <row r="180" spans="2:5" x14ac:dyDescent="0.35">
      <c r="B180" s="511"/>
      <c r="C180" s="512"/>
      <c r="D180" s="513"/>
      <c r="E180" s="437"/>
    </row>
    <row r="181" spans="2:5" x14ac:dyDescent="0.35">
      <c r="B181" s="511"/>
      <c r="C181" s="512"/>
      <c r="D181" s="513"/>
      <c r="E181" s="437"/>
    </row>
    <row r="182" spans="2:5" x14ac:dyDescent="0.35">
      <c r="B182" s="511"/>
      <c r="C182" s="512"/>
      <c r="D182" s="513"/>
      <c r="E182" s="437"/>
    </row>
    <row r="183" spans="2:5" x14ac:dyDescent="0.35">
      <c r="B183" s="511"/>
      <c r="C183" s="512"/>
      <c r="D183" s="513"/>
      <c r="E183" s="437"/>
    </row>
    <row r="184" spans="2:5" x14ac:dyDescent="0.35">
      <c r="B184" s="511"/>
      <c r="C184" s="512"/>
      <c r="D184" s="513"/>
      <c r="E184" s="437"/>
    </row>
    <row r="185" spans="2:5" x14ac:dyDescent="0.35">
      <c r="B185" s="511"/>
      <c r="C185" s="512"/>
      <c r="D185" s="513"/>
      <c r="E185" s="437"/>
    </row>
    <row r="186" spans="2:5" x14ac:dyDescent="0.35">
      <c r="B186" s="511"/>
      <c r="C186" s="512"/>
      <c r="D186" s="513"/>
      <c r="E186" s="437"/>
    </row>
  </sheetData>
  <sheetProtection sheet="1" objects="1" scenarios="1"/>
  <mergeCells count="7">
    <mergeCell ref="C4:E4"/>
    <mergeCell ref="H27:J27"/>
    <mergeCell ref="H30:J30"/>
    <mergeCell ref="H33:J33"/>
    <mergeCell ref="H50:J50"/>
    <mergeCell ref="B17:I17"/>
    <mergeCell ref="B18:I18"/>
  </mergeCells>
  <dataValidations count="1">
    <dataValidation type="list" allowBlank="1" showInputMessage="1" showErrorMessage="1" sqref="C8 H23:H24" xr:uid="{D13D287C-4924-44F4-BF54-2E3279F6C1E2}">
      <formula1>"Y,N"</formula1>
    </dataValidation>
  </dataValidations>
  <printOptions horizontalCentered="1" verticalCentered="1"/>
  <pageMargins left="0.25" right="0.25" top="0.75" bottom="0.75" header="0.3" footer="0.3"/>
  <pageSetup scale="40" orientation="portrait" r:id="rId1"/>
  <headerFooter alignWithMargins="0">
    <oddHeader>&amp;L&amp;YUnified Application for Housing Production Programs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637BD-1F05-4535-8001-6FD936C1430C}">
  <sheetPr codeName="Sheet10"/>
  <dimension ref="A1:IT65"/>
  <sheetViews>
    <sheetView showGridLines="0" showZeros="0" zoomScale="60" zoomScaleNormal="60" zoomScalePageLayoutView="55" workbookViewId="0"/>
  </sheetViews>
  <sheetFormatPr defaultColWidth="9.77734375" defaultRowHeight="20.25" x14ac:dyDescent="0.3"/>
  <cols>
    <col min="1" max="1" width="19.77734375" style="618" customWidth="1"/>
    <col min="2" max="2" width="3.33203125" style="622" customWidth="1"/>
    <col min="3" max="3" width="25.77734375" style="619" customWidth="1"/>
    <col min="4" max="4" width="6.6640625" style="621" hidden="1" customWidth="1"/>
    <col min="5" max="5" width="10.6640625" style="620" customWidth="1"/>
    <col min="6" max="6" width="26.6640625" style="620" customWidth="1"/>
    <col min="7" max="7" width="23.109375" style="621" customWidth="1"/>
    <col min="8" max="8" width="17.33203125" style="527" customWidth="1"/>
    <col min="9" max="9" width="29.88671875" style="527" customWidth="1"/>
    <col min="10" max="10" width="29.21875" style="527" customWidth="1"/>
    <col min="11" max="11" width="4.77734375" style="527" customWidth="1"/>
    <col min="12" max="12" width="37.77734375" style="527" customWidth="1"/>
    <col min="13" max="13" width="4.21875" style="527" customWidth="1"/>
    <col min="14" max="14" width="1.88671875" style="527" customWidth="1"/>
    <col min="15" max="16384" width="9.77734375" style="527"/>
  </cols>
  <sheetData>
    <row r="1" spans="1:253" ht="54" customHeight="1" x14ac:dyDescent="0.5">
      <c r="A1" s="522" t="s">
        <v>397</v>
      </c>
      <c r="B1" s="523"/>
      <c r="C1" s="523"/>
      <c r="D1" s="524"/>
      <c r="E1" s="524"/>
      <c r="F1" s="524"/>
      <c r="G1" s="525"/>
      <c r="H1" s="526"/>
      <c r="I1" s="526"/>
      <c r="J1" s="526"/>
      <c r="K1" s="526"/>
      <c r="L1" s="526"/>
      <c r="M1" s="526"/>
    </row>
    <row r="2" spans="1:253" x14ac:dyDescent="0.3">
      <c r="A2" s="528"/>
      <c r="B2" s="523"/>
      <c r="C2" s="523"/>
      <c r="D2" s="524"/>
      <c r="E2" s="524"/>
      <c r="F2" s="524"/>
      <c r="G2" s="524"/>
      <c r="H2" s="526"/>
      <c r="I2" s="526"/>
      <c r="J2" s="526"/>
      <c r="K2" s="526"/>
      <c r="L2" s="526"/>
      <c r="M2" s="526"/>
    </row>
    <row r="3" spans="1:253" x14ac:dyDescent="0.3">
      <c r="A3" s="529"/>
      <c r="B3" s="523"/>
      <c r="C3" s="523"/>
      <c r="D3" s="524"/>
      <c r="E3" s="524"/>
      <c r="F3" s="530"/>
      <c r="G3" s="530"/>
      <c r="H3" s="530"/>
      <c r="I3" s="530"/>
      <c r="J3" s="530"/>
      <c r="K3" s="530"/>
      <c r="L3" s="530"/>
      <c r="M3" s="530"/>
      <c r="N3" s="531"/>
      <c r="O3" s="531"/>
      <c r="P3" s="531"/>
      <c r="Q3" s="531"/>
      <c r="R3" s="531"/>
      <c r="S3" s="531"/>
      <c r="T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1"/>
      <c r="CN3" s="531"/>
      <c r="CO3" s="531"/>
      <c r="CP3" s="531"/>
      <c r="CQ3" s="531"/>
      <c r="CR3" s="531"/>
      <c r="CS3" s="531"/>
      <c r="CT3" s="531"/>
      <c r="CU3" s="531"/>
      <c r="CV3" s="531"/>
      <c r="CW3" s="531"/>
      <c r="CX3" s="531"/>
      <c r="CY3" s="531"/>
      <c r="CZ3" s="531"/>
      <c r="DA3" s="531"/>
      <c r="DB3" s="531"/>
      <c r="DC3" s="531"/>
      <c r="DD3" s="531"/>
      <c r="DE3" s="531"/>
      <c r="DF3" s="531"/>
      <c r="DG3" s="531"/>
      <c r="DH3" s="531"/>
      <c r="DI3" s="531"/>
      <c r="DJ3" s="531"/>
      <c r="DK3" s="531"/>
      <c r="DL3" s="531"/>
      <c r="DM3" s="531"/>
      <c r="DN3" s="531"/>
      <c r="DO3" s="531"/>
      <c r="DP3" s="531"/>
      <c r="DQ3" s="531"/>
      <c r="DR3" s="531"/>
      <c r="DS3" s="531"/>
      <c r="DT3" s="531"/>
      <c r="DU3" s="531"/>
      <c r="DV3" s="531"/>
      <c r="DW3" s="531"/>
      <c r="DX3" s="531"/>
      <c r="DY3" s="531"/>
      <c r="DZ3" s="531"/>
      <c r="EA3" s="531"/>
      <c r="EB3" s="531"/>
      <c r="EC3" s="531"/>
      <c r="ED3" s="531"/>
      <c r="EE3" s="531"/>
      <c r="EF3" s="531"/>
      <c r="EG3" s="531"/>
      <c r="EH3" s="531"/>
      <c r="EI3" s="531"/>
      <c r="EJ3" s="531"/>
      <c r="EK3" s="531"/>
      <c r="EL3" s="531"/>
      <c r="EM3" s="531"/>
      <c r="EN3" s="531"/>
      <c r="EO3" s="531"/>
      <c r="EP3" s="531"/>
      <c r="EQ3" s="531"/>
      <c r="ER3" s="531"/>
      <c r="ES3" s="531"/>
      <c r="ET3" s="531"/>
      <c r="EU3" s="531"/>
      <c r="EV3" s="531"/>
      <c r="EW3" s="531"/>
      <c r="EX3" s="531"/>
      <c r="EY3" s="531"/>
      <c r="EZ3" s="531"/>
      <c r="FA3" s="531"/>
      <c r="FB3" s="531"/>
      <c r="FC3" s="531"/>
      <c r="FD3" s="531"/>
      <c r="FE3" s="531"/>
      <c r="FF3" s="531"/>
      <c r="FG3" s="531"/>
      <c r="FH3" s="531"/>
      <c r="FI3" s="531"/>
      <c r="FJ3" s="531"/>
      <c r="FK3" s="531"/>
      <c r="FL3" s="531"/>
      <c r="FM3" s="531"/>
      <c r="FN3" s="531"/>
      <c r="FO3" s="531"/>
      <c r="FP3" s="531"/>
      <c r="FQ3" s="531"/>
      <c r="FR3" s="531"/>
      <c r="FS3" s="531"/>
      <c r="FT3" s="531"/>
      <c r="FU3" s="531"/>
      <c r="FV3" s="531"/>
      <c r="FW3" s="531"/>
      <c r="FX3" s="531"/>
      <c r="FY3" s="531"/>
      <c r="FZ3" s="531"/>
      <c r="GA3" s="531"/>
      <c r="GB3" s="531"/>
      <c r="GC3" s="531"/>
      <c r="GD3" s="531"/>
      <c r="GE3" s="531"/>
      <c r="GF3" s="531"/>
      <c r="GG3" s="531"/>
      <c r="GH3" s="531"/>
      <c r="GI3" s="531"/>
      <c r="GJ3" s="531"/>
      <c r="GK3" s="531"/>
      <c r="GL3" s="531"/>
      <c r="GM3" s="531"/>
      <c r="GN3" s="531"/>
      <c r="GO3" s="531"/>
      <c r="GP3" s="531"/>
      <c r="GQ3" s="531"/>
      <c r="GR3" s="531"/>
      <c r="GS3" s="531"/>
      <c r="GT3" s="531"/>
      <c r="GU3" s="531"/>
      <c r="GV3" s="531"/>
      <c r="GW3" s="531"/>
      <c r="GX3" s="531"/>
      <c r="GY3" s="531"/>
      <c r="GZ3" s="531"/>
      <c r="HA3" s="531"/>
      <c r="HB3" s="531"/>
      <c r="HC3" s="531"/>
      <c r="HD3" s="531"/>
      <c r="HE3" s="531"/>
      <c r="HF3" s="531"/>
      <c r="HG3" s="531"/>
      <c r="HH3" s="531"/>
      <c r="HI3" s="531"/>
      <c r="HJ3" s="531"/>
      <c r="HK3" s="531"/>
      <c r="HL3" s="531"/>
      <c r="HM3" s="531"/>
      <c r="HN3" s="531"/>
      <c r="HO3" s="531"/>
      <c r="HP3" s="531"/>
      <c r="HQ3" s="531"/>
      <c r="HR3" s="531"/>
      <c r="HS3" s="531"/>
      <c r="HT3" s="531"/>
      <c r="HU3" s="531"/>
      <c r="HV3" s="531"/>
      <c r="HW3" s="531"/>
      <c r="HX3" s="531"/>
      <c r="HY3" s="531"/>
      <c r="HZ3" s="531"/>
      <c r="IA3" s="531"/>
      <c r="IB3" s="531"/>
      <c r="IC3" s="531"/>
      <c r="ID3" s="531"/>
      <c r="IE3" s="531"/>
      <c r="IF3" s="531"/>
      <c r="IG3" s="531"/>
      <c r="IH3" s="531"/>
      <c r="II3" s="531"/>
      <c r="IJ3" s="531"/>
      <c r="IK3" s="531"/>
      <c r="IL3" s="531"/>
      <c r="IM3" s="531"/>
      <c r="IN3" s="531"/>
      <c r="IO3" s="531"/>
      <c r="IP3" s="531"/>
      <c r="IQ3" s="531"/>
      <c r="IR3" s="531"/>
      <c r="IS3" s="531"/>
    </row>
    <row r="4" spans="1:253" ht="21" thickBot="1" x14ac:dyDescent="0.35">
      <c r="A4" s="529" t="s">
        <v>102</v>
      </c>
      <c r="B4" s="532"/>
      <c r="C4" s="533">
        <f>Breakdown!C5</f>
        <v>0</v>
      </c>
      <c r="D4" s="534"/>
      <c r="E4" s="524"/>
      <c r="F4" s="530"/>
      <c r="G4" s="530"/>
      <c r="H4" s="530"/>
      <c r="I4" s="530"/>
      <c r="J4" s="530"/>
      <c r="K4" s="530"/>
      <c r="L4" s="530"/>
      <c r="M4" s="530"/>
      <c r="N4" s="531"/>
      <c r="O4" s="531"/>
      <c r="P4" s="531"/>
      <c r="Q4" s="531"/>
      <c r="R4" s="531"/>
      <c r="S4" s="531"/>
      <c r="T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531"/>
      <c r="BF4" s="531"/>
      <c r="BG4" s="531"/>
      <c r="BH4" s="531"/>
      <c r="BI4" s="531"/>
      <c r="BJ4" s="531"/>
      <c r="BK4" s="531"/>
      <c r="BL4" s="531"/>
      <c r="BM4" s="531"/>
      <c r="BN4" s="531"/>
      <c r="BO4" s="531"/>
      <c r="BP4" s="531"/>
      <c r="BQ4" s="531"/>
      <c r="BR4" s="531"/>
      <c r="BS4" s="531"/>
      <c r="BT4" s="531"/>
      <c r="BU4" s="531"/>
      <c r="BV4" s="531"/>
      <c r="BW4" s="531"/>
      <c r="BX4" s="531"/>
      <c r="BY4" s="531"/>
      <c r="BZ4" s="531"/>
      <c r="CA4" s="531"/>
      <c r="CB4" s="531"/>
      <c r="CC4" s="531"/>
      <c r="CD4" s="531"/>
      <c r="CE4" s="531"/>
      <c r="CF4" s="531"/>
      <c r="CG4" s="531"/>
      <c r="CH4" s="531"/>
      <c r="CI4" s="531"/>
      <c r="CJ4" s="531"/>
      <c r="CK4" s="531"/>
      <c r="CL4" s="531"/>
      <c r="CM4" s="531"/>
      <c r="CN4" s="531"/>
      <c r="CO4" s="531"/>
      <c r="CP4" s="531"/>
      <c r="CQ4" s="531"/>
      <c r="CR4" s="531"/>
      <c r="CS4" s="531"/>
      <c r="CT4" s="531"/>
      <c r="CU4" s="531"/>
      <c r="CV4" s="531"/>
      <c r="CW4" s="531"/>
      <c r="CX4" s="531"/>
      <c r="CY4" s="531"/>
      <c r="CZ4" s="531"/>
      <c r="DA4" s="531"/>
      <c r="DB4" s="531"/>
      <c r="DC4" s="531"/>
      <c r="DD4" s="531"/>
      <c r="DE4" s="531"/>
      <c r="DF4" s="531"/>
      <c r="DG4" s="531"/>
      <c r="DH4" s="531"/>
      <c r="DI4" s="531"/>
      <c r="DJ4" s="531"/>
      <c r="DK4" s="531"/>
      <c r="DL4" s="531"/>
      <c r="DM4" s="531"/>
      <c r="DN4" s="531"/>
      <c r="DO4" s="531"/>
      <c r="DP4" s="531"/>
      <c r="DQ4" s="531"/>
      <c r="DR4" s="531"/>
      <c r="DS4" s="531"/>
      <c r="DT4" s="531"/>
      <c r="DU4" s="531"/>
      <c r="DV4" s="531"/>
      <c r="DW4" s="531"/>
      <c r="DX4" s="531"/>
      <c r="DY4" s="531"/>
      <c r="DZ4" s="531"/>
      <c r="EA4" s="531"/>
      <c r="EB4" s="531"/>
      <c r="EC4" s="531"/>
      <c r="ED4" s="531"/>
      <c r="EE4" s="531"/>
      <c r="EF4" s="531"/>
      <c r="EG4" s="531"/>
      <c r="EH4" s="531"/>
      <c r="EI4" s="531"/>
      <c r="EJ4" s="531"/>
      <c r="EK4" s="531"/>
      <c r="EL4" s="531"/>
      <c r="EM4" s="531"/>
      <c r="EN4" s="531"/>
      <c r="EO4" s="531"/>
      <c r="EP4" s="531"/>
      <c r="EQ4" s="531"/>
      <c r="ER4" s="531"/>
      <c r="ES4" s="531"/>
      <c r="ET4" s="531"/>
      <c r="EU4" s="531"/>
      <c r="EV4" s="531"/>
      <c r="EW4" s="531"/>
      <c r="EX4" s="531"/>
      <c r="EY4" s="531"/>
      <c r="EZ4" s="531"/>
      <c r="FA4" s="531"/>
      <c r="FB4" s="531"/>
      <c r="FC4" s="531"/>
      <c r="FD4" s="531"/>
      <c r="FE4" s="531"/>
      <c r="FF4" s="531"/>
      <c r="FG4" s="531"/>
      <c r="FH4" s="531"/>
      <c r="FI4" s="531"/>
      <c r="FJ4" s="531"/>
      <c r="FK4" s="531"/>
      <c r="FL4" s="531"/>
      <c r="FM4" s="531"/>
      <c r="FN4" s="531"/>
      <c r="FO4" s="531"/>
      <c r="FP4" s="531"/>
      <c r="FQ4" s="531"/>
      <c r="FR4" s="531"/>
      <c r="FS4" s="531"/>
      <c r="FT4" s="531"/>
      <c r="FU4" s="531"/>
      <c r="FV4" s="531"/>
      <c r="FW4" s="531"/>
      <c r="FX4" s="531"/>
      <c r="FY4" s="531"/>
      <c r="FZ4" s="531"/>
      <c r="GA4" s="531"/>
      <c r="GB4" s="531"/>
      <c r="GC4" s="531"/>
      <c r="GD4" s="531"/>
      <c r="GE4" s="531"/>
      <c r="GF4" s="531"/>
      <c r="GG4" s="531"/>
      <c r="GH4" s="531"/>
      <c r="GI4" s="531"/>
      <c r="GJ4" s="531"/>
      <c r="GK4" s="531"/>
      <c r="GL4" s="531"/>
      <c r="GM4" s="531"/>
      <c r="GN4" s="531"/>
      <c r="GO4" s="531"/>
      <c r="GP4" s="531"/>
      <c r="GQ4" s="531"/>
      <c r="GR4" s="531"/>
      <c r="GS4" s="531"/>
      <c r="GT4" s="531"/>
      <c r="GU4" s="531"/>
      <c r="GV4" s="531"/>
      <c r="GW4" s="531"/>
      <c r="GX4" s="531"/>
      <c r="GY4" s="531"/>
      <c r="GZ4" s="531"/>
      <c r="HA4" s="531"/>
      <c r="HB4" s="531"/>
      <c r="HC4" s="531"/>
      <c r="HD4" s="531"/>
      <c r="HE4" s="531"/>
      <c r="HF4" s="531"/>
      <c r="HG4" s="531"/>
      <c r="HH4" s="531"/>
      <c r="HI4" s="531"/>
      <c r="HJ4" s="531"/>
      <c r="HK4" s="531"/>
      <c r="HL4" s="531"/>
      <c r="HM4" s="531"/>
      <c r="HN4" s="531"/>
      <c r="HO4" s="531"/>
      <c r="HP4" s="531"/>
      <c r="HQ4" s="531"/>
      <c r="HR4" s="531"/>
      <c r="HS4" s="531"/>
      <c r="HT4" s="531"/>
      <c r="HU4" s="531"/>
      <c r="HV4" s="531"/>
      <c r="HW4" s="531"/>
      <c r="HX4" s="531"/>
      <c r="HY4" s="531"/>
      <c r="HZ4" s="531"/>
      <c r="IA4" s="531"/>
      <c r="IB4" s="531"/>
      <c r="IC4" s="531"/>
      <c r="ID4" s="531"/>
      <c r="IE4" s="531"/>
      <c r="IF4" s="531"/>
      <c r="IG4" s="531"/>
      <c r="IH4" s="531"/>
      <c r="II4" s="531"/>
      <c r="IJ4" s="531"/>
      <c r="IK4" s="531"/>
      <c r="IL4" s="531"/>
      <c r="IM4" s="531"/>
      <c r="IN4" s="531"/>
      <c r="IO4" s="531"/>
      <c r="IP4" s="531"/>
      <c r="IQ4" s="531"/>
      <c r="IR4" s="531"/>
      <c r="IS4" s="531"/>
    </row>
    <row r="5" spans="1:253" ht="21" thickTop="1" x14ac:dyDescent="0.3">
      <c r="A5" s="528"/>
      <c r="B5" s="523"/>
      <c r="C5" s="523"/>
      <c r="D5" s="524"/>
      <c r="E5" s="524"/>
      <c r="F5" s="524"/>
      <c r="G5" s="524"/>
      <c r="H5" s="526"/>
      <c r="I5" s="526"/>
      <c r="J5" s="526"/>
      <c r="K5" s="526"/>
      <c r="L5" s="526"/>
      <c r="M5" s="526"/>
    </row>
    <row r="6" spans="1:253" x14ac:dyDescent="0.3">
      <c r="A6" s="528"/>
      <c r="B6" s="523"/>
      <c r="C6" s="523"/>
      <c r="D6" s="524"/>
      <c r="E6" s="524"/>
      <c r="F6" s="524"/>
      <c r="G6" s="524"/>
      <c r="H6" s="526"/>
      <c r="I6" s="526"/>
      <c r="J6" s="526"/>
      <c r="K6" s="526"/>
      <c r="L6" s="526"/>
      <c r="M6" s="526"/>
    </row>
    <row r="7" spans="1:253" ht="25.5" x14ac:dyDescent="0.35">
      <c r="A7" s="535" t="s">
        <v>200</v>
      </c>
      <c r="B7" s="523"/>
      <c r="C7" s="523"/>
      <c r="D7" s="524"/>
      <c r="E7" s="524"/>
      <c r="F7" s="524"/>
      <c r="G7" s="536"/>
      <c r="H7" s="537"/>
      <c r="I7" s="537"/>
      <c r="J7" s="537"/>
      <c r="K7" s="537"/>
      <c r="L7" s="537"/>
      <c r="M7" s="537"/>
    </row>
    <row r="8" spans="1:253" s="540" customFormat="1" ht="21" thickBot="1" x14ac:dyDescent="0.35">
      <c r="A8" s="538"/>
      <c r="B8" s="539"/>
      <c r="C8" s="539"/>
      <c r="D8" s="539"/>
      <c r="E8" s="539"/>
      <c r="F8" s="539"/>
      <c r="G8" s="539"/>
    </row>
    <row r="9" spans="1:253" s="540" customFormat="1" ht="25.15" customHeight="1" x14ac:dyDescent="0.3">
      <c r="A9" s="541"/>
      <c r="B9" s="542"/>
      <c r="C9" s="542"/>
      <c r="D9" s="543"/>
      <c r="E9" s="543"/>
      <c r="F9" s="544"/>
      <c r="G9" s="682"/>
      <c r="H9" s="725"/>
      <c r="I9" s="545"/>
    </row>
    <row r="10" spans="1:253" s="540" customFormat="1" ht="39" customHeight="1" x14ac:dyDescent="0.3">
      <c r="A10" s="546"/>
      <c r="B10" s="159"/>
      <c r="C10" s="547"/>
      <c r="D10" s="548"/>
      <c r="E10" s="548"/>
      <c r="F10" s="549" t="s">
        <v>209</v>
      </c>
      <c r="G10" s="683"/>
      <c r="H10" s="726"/>
      <c r="I10" s="550"/>
    </row>
    <row r="11" spans="1:253" s="540" customFormat="1" x14ac:dyDescent="0.3">
      <c r="A11" s="546"/>
      <c r="B11" s="547"/>
      <c r="C11" s="547"/>
      <c r="D11" s="548"/>
      <c r="E11" s="548"/>
      <c r="F11" s="551"/>
      <c r="G11" s="683"/>
      <c r="H11" s="726"/>
      <c r="I11" s="550"/>
    </row>
    <row r="12" spans="1:253" s="540" customFormat="1" x14ac:dyDescent="0.3">
      <c r="A12" s="552" t="s">
        <v>201</v>
      </c>
      <c r="B12" s="548"/>
      <c r="C12" s="548"/>
      <c r="D12" s="548"/>
      <c r="E12" s="553"/>
      <c r="F12" s="554">
        <f>+Breakdown!F18</f>
        <v>0</v>
      </c>
      <c r="G12" s="555"/>
      <c r="H12" s="556"/>
      <c r="I12" s="550"/>
    </row>
    <row r="13" spans="1:253" s="540" customFormat="1" x14ac:dyDescent="0.3">
      <c r="A13" s="552" t="s">
        <v>202</v>
      </c>
      <c r="B13" s="548"/>
      <c r="C13" s="548"/>
      <c r="D13" s="548"/>
      <c r="E13" s="553"/>
      <c r="F13" s="557">
        <f>+Breakdown!F19</f>
        <v>0</v>
      </c>
      <c r="G13" s="555"/>
      <c r="H13" s="558"/>
      <c r="I13" s="550"/>
    </row>
    <row r="14" spans="1:253" s="540" customFormat="1" x14ac:dyDescent="0.3">
      <c r="A14" s="552" t="s">
        <v>203</v>
      </c>
      <c r="B14" s="548"/>
      <c r="C14" s="548"/>
      <c r="D14" s="548"/>
      <c r="E14" s="553"/>
      <c r="F14" s="557">
        <f>+Breakdown!F21</f>
        <v>0</v>
      </c>
      <c r="G14" s="555"/>
      <c r="H14" s="558"/>
      <c r="I14" s="550"/>
    </row>
    <row r="15" spans="1:253" s="540" customFormat="1" x14ac:dyDescent="0.3">
      <c r="A15" s="552" t="s">
        <v>204</v>
      </c>
      <c r="B15" s="548"/>
      <c r="C15" s="548"/>
      <c r="D15" s="548"/>
      <c r="E15" s="553"/>
      <c r="F15" s="557">
        <f>+Breakdown!F22</f>
        <v>0</v>
      </c>
      <c r="G15" s="555"/>
      <c r="H15" s="558"/>
      <c r="I15" s="550"/>
    </row>
    <row r="16" spans="1:253" s="540" customFormat="1" x14ac:dyDescent="0.3">
      <c r="A16" s="552" t="s">
        <v>205</v>
      </c>
      <c r="B16" s="548"/>
      <c r="C16" s="548"/>
      <c r="D16" s="548"/>
      <c r="E16" s="553"/>
      <c r="F16" s="557">
        <f>+Breakdown!F23</f>
        <v>0</v>
      </c>
      <c r="G16" s="555"/>
      <c r="H16" s="558"/>
      <c r="I16" s="550"/>
    </row>
    <row r="17" spans="1:9" s="540" customFormat="1" x14ac:dyDescent="0.3">
      <c r="A17" s="552" t="s">
        <v>206</v>
      </c>
      <c r="B17" s="548"/>
      <c r="C17" s="548"/>
      <c r="D17" s="548"/>
      <c r="E17" s="553"/>
      <c r="F17" s="557">
        <f>+Breakdown!F24</f>
        <v>0</v>
      </c>
      <c r="G17" s="555"/>
      <c r="H17" s="558"/>
      <c r="I17" s="550"/>
    </row>
    <row r="18" spans="1:9" s="540" customFormat="1" x14ac:dyDescent="0.3">
      <c r="A18" s="552" t="s">
        <v>269</v>
      </c>
      <c r="B18" s="548"/>
      <c r="C18" s="548"/>
      <c r="D18" s="548"/>
      <c r="E18" s="553"/>
      <c r="F18" s="557">
        <f>+Breakdown!F25</f>
        <v>0</v>
      </c>
      <c r="G18" s="555"/>
      <c r="H18" s="558"/>
      <c r="I18" s="550"/>
    </row>
    <row r="19" spans="1:9" s="540" customFormat="1" x14ac:dyDescent="0.3">
      <c r="A19" s="552" t="s">
        <v>270</v>
      </c>
      <c r="B19" s="548"/>
      <c r="C19" s="548"/>
      <c r="D19" s="548"/>
      <c r="E19" s="553"/>
      <c r="F19" s="557">
        <f>+Breakdown!F26</f>
        <v>0</v>
      </c>
      <c r="G19" s="555"/>
      <c r="H19" s="558"/>
      <c r="I19" s="550"/>
    </row>
    <row r="20" spans="1:9" s="540" customFormat="1" x14ac:dyDescent="0.3">
      <c r="A20" s="552" t="s">
        <v>286</v>
      </c>
      <c r="B20" s="548"/>
      <c r="C20" s="559"/>
      <c r="D20" s="548"/>
      <c r="E20" s="553"/>
      <c r="F20" s="557">
        <f>+Breakdown!F27</f>
        <v>0</v>
      </c>
      <c r="G20" s="555"/>
      <c r="H20" s="558"/>
      <c r="I20" s="550"/>
    </row>
    <row r="21" spans="1:9" s="540" customFormat="1" x14ac:dyDescent="0.3">
      <c r="A21" s="552" t="s">
        <v>96</v>
      </c>
      <c r="B21" s="548"/>
      <c r="C21" s="559"/>
      <c r="D21" s="548"/>
      <c r="E21" s="553"/>
      <c r="F21" s="557">
        <f>+Breakdown!F28</f>
        <v>0</v>
      </c>
      <c r="G21" s="555"/>
      <c r="H21" s="558"/>
      <c r="I21" s="550"/>
    </row>
    <row r="22" spans="1:9" s="540" customFormat="1" x14ac:dyDescent="0.3">
      <c r="A22" s="552" t="s">
        <v>207</v>
      </c>
      <c r="B22" s="548"/>
      <c r="C22" s="559">
        <v>0</v>
      </c>
      <c r="D22" s="548"/>
      <c r="E22" s="553"/>
      <c r="F22" s="554">
        <f>Breakdown!F29</f>
        <v>0</v>
      </c>
      <c r="G22" s="555"/>
      <c r="H22" s="558"/>
      <c r="I22" s="550"/>
    </row>
    <row r="23" spans="1:9" s="540" customFormat="1" ht="79.900000000000006" customHeight="1" x14ac:dyDescent="0.3">
      <c r="A23" s="552"/>
      <c r="B23" s="548"/>
      <c r="C23" s="548"/>
      <c r="D23" s="548"/>
      <c r="E23" s="548"/>
      <c r="F23" s="547"/>
      <c r="G23" s="560" t="s">
        <v>349</v>
      </c>
      <c r="H23" s="561" t="s">
        <v>354</v>
      </c>
      <c r="I23" s="550"/>
    </row>
    <row r="24" spans="1:9" s="540" customFormat="1" ht="16.149999999999999" customHeight="1" x14ac:dyDescent="0.3">
      <c r="A24" s="552"/>
      <c r="B24" s="548"/>
      <c r="C24" s="548"/>
      <c r="D24" s="548"/>
      <c r="E24" s="548"/>
      <c r="F24" s="547"/>
      <c r="G24" s="562"/>
      <c r="H24" s="563"/>
      <c r="I24" s="550"/>
    </row>
    <row r="25" spans="1:9" s="540" customFormat="1" x14ac:dyDescent="0.3">
      <c r="A25" s="552" t="s">
        <v>351</v>
      </c>
      <c r="B25" s="548"/>
      <c r="C25" s="548"/>
      <c r="D25" s="548"/>
      <c r="E25" s="553" t="str">
        <f>IF(OR(F25="",F25=0),"$","")</f>
        <v>$</v>
      </c>
      <c r="F25" s="564">
        <f>Breakdown!F32</f>
        <v>0</v>
      </c>
      <c r="G25" s="555" t="str">
        <f>IFERROR(F25/(F30), "")</f>
        <v/>
      </c>
      <c r="H25" s="565">
        <v>0.02</v>
      </c>
      <c r="I25" s="566" t="s">
        <v>352</v>
      </c>
    </row>
    <row r="26" spans="1:9" s="540" customFormat="1" x14ac:dyDescent="0.3">
      <c r="A26" s="552" t="s">
        <v>350</v>
      </c>
      <c r="B26" s="548"/>
      <c r="C26" s="548"/>
      <c r="D26" s="548"/>
      <c r="E26" s="553"/>
      <c r="F26" s="564">
        <f>Breakdown!F33</f>
        <v>0</v>
      </c>
      <c r="G26" s="555" t="str">
        <f>IFERROR(F26/(F30), "")</f>
        <v/>
      </c>
      <c r="H26" s="565">
        <v>0.06</v>
      </c>
      <c r="I26" s="566" t="s">
        <v>352</v>
      </c>
    </row>
    <row r="27" spans="1:9" s="540" customFormat="1" x14ac:dyDescent="0.3">
      <c r="A27" s="552"/>
      <c r="B27" s="548"/>
      <c r="C27" s="548"/>
      <c r="D27" s="548"/>
      <c r="E27" s="548"/>
      <c r="F27" s="547"/>
      <c r="G27" s="555"/>
      <c r="H27" s="558"/>
      <c r="I27" s="567"/>
    </row>
    <row r="28" spans="1:9" s="540" customFormat="1" x14ac:dyDescent="0.3">
      <c r="A28" s="552" t="s">
        <v>208</v>
      </c>
      <c r="B28" s="548"/>
      <c r="C28" s="548"/>
      <c r="D28" s="548"/>
      <c r="E28" s="553" t="str">
        <f>IF(OR(F28="",F28=0),"$","")</f>
        <v>$</v>
      </c>
      <c r="F28" s="568">
        <f>Breakdown!F34</f>
        <v>0</v>
      </c>
      <c r="G28" s="555" t="str">
        <f>IFERROR(F28/(F30), "")</f>
        <v/>
      </c>
      <c r="H28" s="565">
        <v>0.06</v>
      </c>
      <c r="I28" s="566" t="s">
        <v>353</v>
      </c>
    </row>
    <row r="29" spans="1:9" s="540" customFormat="1" x14ac:dyDescent="0.3">
      <c r="A29" s="546"/>
      <c r="B29" s="548"/>
      <c r="C29" s="548"/>
      <c r="D29" s="548"/>
      <c r="E29" s="548"/>
      <c r="F29" s="548"/>
      <c r="G29" s="569"/>
      <c r="H29" s="570"/>
      <c r="I29" s="567"/>
    </row>
    <row r="30" spans="1:9" s="540" customFormat="1" ht="33" customHeight="1" thickBot="1" x14ac:dyDescent="0.35">
      <c r="A30" s="571" t="s">
        <v>355</v>
      </c>
      <c r="B30" s="572"/>
      <c r="C30" s="572"/>
      <c r="D30" s="573"/>
      <c r="E30" s="574" t="str">
        <f>IF(OR(F30="",F30=0),"$","")</f>
        <v>$</v>
      </c>
      <c r="F30" s="575">
        <f>SUM(F12:F28)</f>
        <v>0</v>
      </c>
      <c r="G30" s="576"/>
      <c r="H30" s="577"/>
      <c r="I30" s="578"/>
    </row>
    <row r="31" spans="1:9" s="540" customFormat="1" x14ac:dyDescent="0.3">
      <c r="A31" s="538"/>
      <c r="B31" s="539"/>
      <c r="C31" s="539"/>
      <c r="D31" s="539"/>
      <c r="E31" s="539"/>
      <c r="F31" s="539"/>
      <c r="G31" s="539"/>
    </row>
    <row r="32" spans="1:9" s="540" customFormat="1" x14ac:dyDescent="0.3">
      <c r="A32" s="538"/>
      <c r="B32" s="539"/>
      <c r="C32" s="539"/>
      <c r="D32" s="539"/>
      <c r="E32" s="539"/>
      <c r="F32" s="539"/>
      <c r="G32" s="539"/>
    </row>
    <row r="33" spans="1:254" s="540" customFormat="1" ht="15" x14ac:dyDescent="0.2"/>
    <row r="34" spans="1:254" s="540" customFormat="1" ht="15" x14ac:dyDescent="0.2"/>
    <row r="35" spans="1:254" ht="21" thickBot="1" x14ac:dyDescent="0.35">
      <c r="A35" s="579"/>
      <c r="B35" s="580"/>
      <c r="C35" s="580"/>
      <c r="D35" s="581"/>
      <c r="E35" s="581"/>
      <c r="F35" s="582"/>
      <c r="G35" s="524"/>
      <c r="H35" s="526"/>
      <c r="I35" s="526"/>
      <c r="J35" s="526"/>
      <c r="K35" s="526"/>
      <c r="L35" s="583"/>
      <c r="M35" s="583"/>
      <c r="N35" s="584"/>
    </row>
    <row r="36" spans="1:254" ht="21.75" thickTop="1" thickBot="1" x14ac:dyDescent="0.35">
      <c r="A36" s="585"/>
      <c r="B36" s="586"/>
      <c r="C36" s="586"/>
      <c r="D36" s="587"/>
      <c r="E36" s="587"/>
      <c r="F36" s="587"/>
      <c r="G36" s="587"/>
      <c r="H36" s="587"/>
      <c r="I36" s="587"/>
      <c r="J36" s="587"/>
      <c r="K36" s="587"/>
      <c r="L36" s="588"/>
      <c r="M36" s="588"/>
      <c r="N36" s="584"/>
      <c r="AF36" s="589"/>
      <c r="AG36" s="589"/>
      <c r="AH36" s="589"/>
      <c r="AI36" s="589"/>
      <c r="AJ36" s="589"/>
      <c r="AK36" s="589"/>
      <c r="AL36" s="589"/>
      <c r="AM36" s="589"/>
      <c r="AN36" s="589"/>
      <c r="AO36" s="589"/>
      <c r="AP36" s="589"/>
      <c r="AQ36" s="589"/>
      <c r="AR36" s="589"/>
      <c r="AS36" s="589"/>
      <c r="AT36" s="589"/>
      <c r="AU36" s="589"/>
      <c r="AV36" s="589"/>
      <c r="AW36" s="589"/>
      <c r="AX36" s="589"/>
      <c r="AY36" s="589"/>
      <c r="AZ36" s="589"/>
      <c r="BA36" s="589"/>
      <c r="BB36" s="589"/>
      <c r="BC36" s="589"/>
      <c r="BD36" s="589"/>
      <c r="BE36" s="589"/>
      <c r="BF36" s="589"/>
      <c r="BG36" s="589"/>
      <c r="BH36" s="589"/>
      <c r="BI36" s="589"/>
      <c r="BJ36" s="589"/>
      <c r="BK36" s="589"/>
      <c r="BL36" s="589"/>
      <c r="BM36" s="589"/>
      <c r="BN36" s="589"/>
      <c r="BO36" s="589"/>
      <c r="BP36" s="589"/>
      <c r="BQ36" s="589"/>
      <c r="BR36" s="589"/>
      <c r="BS36" s="589"/>
      <c r="BT36" s="589"/>
      <c r="BU36" s="589"/>
      <c r="BV36" s="589"/>
      <c r="BW36" s="589"/>
      <c r="BX36" s="589"/>
      <c r="BY36" s="589"/>
      <c r="BZ36" s="589"/>
      <c r="CA36" s="589"/>
      <c r="CB36" s="589"/>
      <c r="CC36" s="589"/>
      <c r="CD36" s="589"/>
      <c r="CE36" s="589"/>
      <c r="CF36" s="589"/>
      <c r="CG36" s="589"/>
      <c r="CH36" s="589"/>
      <c r="CI36" s="589"/>
      <c r="CJ36" s="589"/>
      <c r="CK36" s="589"/>
      <c r="CL36" s="589"/>
      <c r="CM36" s="589"/>
      <c r="CN36" s="589"/>
      <c r="CO36" s="589"/>
      <c r="CP36" s="589"/>
      <c r="CQ36" s="589"/>
      <c r="CR36" s="589"/>
      <c r="CS36" s="589"/>
      <c r="CT36" s="589"/>
      <c r="CU36" s="589"/>
      <c r="CV36" s="589"/>
      <c r="CW36" s="589"/>
      <c r="CX36" s="589"/>
      <c r="CY36" s="589"/>
      <c r="CZ36" s="589"/>
      <c r="DA36" s="589"/>
      <c r="DB36" s="589"/>
      <c r="DC36" s="589"/>
      <c r="DD36" s="589"/>
      <c r="DE36" s="589"/>
      <c r="DF36" s="589"/>
      <c r="DG36" s="589"/>
      <c r="DH36" s="589"/>
      <c r="DI36" s="589"/>
      <c r="DJ36" s="589"/>
      <c r="DK36" s="589"/>
      <c r="DL36" s="589"/>
      <c r="DM36" s="589"/>
      <c r="DN36" s="589"/>
      <c r="DO36" s="589"/>
      <c r="DP36" s="589"/>
      <c r="DQ36" s="589"/>
      <c r="DR36" s="589"/>
      <c r="DS36" s="589"/>
      <c r="DT36" s="589"/>
      <c r="DU36" s="589"/>
      <c r="DV36" s="589"/>
      <c r="DW36" s="589"/>
      <c r="DX36" s="589"/>
      <c r="DY36" s="589"/>
      <c r="DZ36" s="589"/>
      <c r="EA36" s="589"/>
      <c r="EB36" s="589"/>
      <c r="EC36" s="589"/>
      <c r="ED36" s="589"/>
      <c r="EE36" s="589"/>
      <c r="EF36" s="589"/>
      <c r="EG36" s="589"/>
      <c r="EH36" s="589"/>
      <c r="EI36" s="589"/>
      <c r="EJ36" s="589"/>
      <c r="EK36" s="589"/>
      <c r="EL36" s="589"/>
      <c r="EM36" s="589"/>
      <c r="EN36" s="589"/>
      <c r="EO36" s="589"/>
      <c r="EP36" s="589"/>
      <c r="EQ36" s="589"/>
      <c r="ER36" s="589"/>
      <c r="ES36" s="589"/>
      <c r="ET36" s="589"/>
      <c r="EU36" s="589"/>
      <c r="EV36" s="589"/>
      <c r="EW36" s="589"/>
      <c r="EX36" s="589"/>
      <c r="EY36" s="589"/>
      <c r="EZ36" s="589"/>
      <c r="FA36" s="589"/>
      <c r="FB36" s="589"/>
      <c r="FC36" s="589"/>
      <c r="FD36" s="589"/>
      <c r="FE36" s="589"/>
      <c r="FF36" s="589"/>
      <c r="FG36" s="589"/>
      <c r="FH36" s="589"/>
      <c r="FI36" s="589"/>
      <c r="FJ36" s="589"/>
      <c r="FK36" s="589"/>
      <c r="FL36" s="589"/>
      <c r="FM36" s="589"/>
      <c r="FN36" s="589"/>
      <c r="FO36" s="589"/>
      <c r="FP36" s="589"/>
      <c r="FQ36" s="589"/>
      <c r="FR36" s="589"/>
      <c r="FS36" s="589"/>
      <c r="FT36" s="589"/>
      <c r="FU36" s="589"/>
      <c r="FV36" s="589"/>
      <c r="FW36" s="589"/>
      <c r="FX36" s="589"/>
      <c r="FY36" s="589"/>
      <c r="FZ36" s="589"/>
      <c r="GA36" s="589"/>
      <c r="GB36" s="589"/>
      <c r="GC36" s="589"/>
      <c r="GD36" s="589"/>
      <c r="GE36" s="589"/>
      <c r="GF36" s="589"/>
      <c r="GG36" s="589"/>
      <c r="GH36" s="589"/>
      <c r="GI36" s="589"/>
      <c r="GJ36" s="589"/>
      <c r="GK36" s="589"/>
      <c r="GL36" s="589"/>
      <c r="GM36" s="589"/>
      <c r="GN36" s="589"/>
      <c r="GO36" s="589"/>
      <c r="GP36" s="589"/>
      <c r="GQ36" s="589"/>
      <c r="GR36" s="589"/>
      <c r="GS36" s="589"/>
      <c r="GT36" s="589"/>
      <c r="GU36" s="589"/>
      <c r="GV36" s="589"/>
      <c r="GW36" s="589"/>
      <c r="GX36" s="589"/>
      <c r="GY36" s="589"/>
      <c r="GZ36" s="589"/>
      <c r="HA36" s="589"/>
      <c r="HB36" s="589"/>
      <c r="HC36" s="589"/>
      <c r="HD36" s="589"/>
      <c r="HE36" s="589"/>
      <c r="HF36" s="589"/>
      <c r="HG36" s="589"/>
      <c r="HH36" s="589"/>
      <c r="HI36" s="589"/>
      <c r="HJ36" s="589"/>
      <c r="HK36" s="589"/>
      <c r="HL36" s="589"/>
      <c r="HM36" s="589"/>
      <c r="HN36" s="589"/>
      <c r="HO36" s="589"/>
      <c r="HP36" s="589"/>
      <c r="HQ36" s="589"/>
      <c r="HR36" s="589"/>
      <c r="HS36" s="589"/>
      <c r="HT36" s="589"/>
      <c r="HU36" s="589"/>
      <c r="HV36" s="589"/>
      <c r="HW36" s="589"/>
      <c r="HX36" s="589"/>
      <c r="HY36" s="589"/>
      <c r="HZ36" s="589"/>
      <c r="IA36" s="589"/>
      <c r="IB36" s="589"/>
      <c r="IC36" s="589"/>
      <c r="ID36" s="589"/>
      <c r="IE36" s="589"/>
      <c r="IF36" s="589"/>
      <c r="IG36" s="589"/>
      <c r="IH36" s="589"/>
      <c r="II36" s="589"/>
      <c r="IJ36" s="589"/>
      <c r="IK36" s="589"/>
      <c r="IL36" s="589"/>
      <c r="IM36" s="589"/>
      <c r="IN36" s="589"/>
      <c r="IO36" s="589"/>
      <c r="IP36" s="589"/>
      <c r="IQ36" s="589"/>
      <c r="IR36" s="589"/>
      <c r="IS36" s="589"/>
      <c r="IT36" s="589"/>
    </row>
    <row r="37" spans="1:254" ht="21" thickTop="1" x14ac:dyDescent="0.3">
      <c r="A37" s="528"/>
      <c r="B37" s="523"/>
      <c r="C37" s="523"/>
      <c r="D37" s="524"/>
      <c r="E37" s="524"/>
      <c r="F37" s="524"/>
      <c r="G37" s="524"/>
      <c r="H37" s="526"/>
      <c r="I37" s="526"/>
      <c r="J37" s="526"/>
      <c r="K37" s="526"/>
      <c r="L37" s="583"/>
      <c r="M37" s="583"/>
      <c r="N37" s="584"/>
    </row>
    <row r="38" spans="1:254" ht="25.5" x14ac:dyDescent="0.35">
      <c r="A38" s="535" t="s">
        <v>210</v>
      </c>
      <c r="B38" s="523"/>
      <c r="C38" s="523"/>
      <c r="D38" s="524"/>
      <c r="E38" s="524"/>
      <c r="F38" s="524"/>
      <c r="G38" s="525"/>
      <c r="H38" s="526"/>
      <c r="I38" s="526"/>
      <c r="J38" s="526"/>
      <c r="K38" s="526"/>
      <c r="L38" s="583"/>
      <c r="M38" s="583"/>
      <c r="N38" s="584"/>
    </row>
    <row r="39" spans="1:254" ht="21" thickBot="1" x14ac:dyDescent="0.35">
      <c r="A39" s="528"/>
      <c r="B39" s="523"/>
      <c r="C39" s="523"/>
      <c r="D39" s="524"/>
      <c r="E39" s="524"/>
      <c r="F39" s="524"/>
      <c r="G39" s="524"/>
      <c r="H39" s="526"/>
      <c r="I39" s="526"/>
      <c r="J39" s="526"/>
      <c r="K39" s="526"/>
      <c r="L39" s="583"/>
      <c r="M39" s="583"/>
      <c r="N39" s="584"/>
    </row>
    <row r="40" spans="1:254" ht="27.95" customHeight="1" thickTop="1" thickBot="1" x14ac:dyDescent="0.35">
      <c r="A40" s="590" t="s">
        <v>211</v>
      </c>
      <c r="B40" s="591"/>
      <c r="C40" s="591"/>
      <c r="D40" s="65"/>
      <c r="E40" s="592"/>
      <c r="F40" s="593"/>
      <c r="G40" s="594">
        <v>0.2</v>
      </c>
      <c r="H40" s="526"/>
      <c r="I40" s="526"/>
      <c r="J40" s="595" t="s">
        <v>287</v>
      </c>
      <c r="K40" s="526"/>
      <c r="L40" s="596"/>
      <c r="M40" s="583"/>
      <c r="N40" s="584"/>
    </row>
    <row r="41" spans="1:254" ht="27.95" customHeight="1" thickTop="1" x14ac:dyDescent="0.3">
      <c r="A41" s="597" t="s">
        <v>309</v>
      </c>
      <c r="B41" s="598"/>
      <c r="C41" s="598"/>
      <c r="D41" s="66"/>
      <c r="E41" s="134"/>
      <c r="F41" s="530"/>
      <c r="G41" s="599">
        <v>0.2</v>
      </c>
      <c r="H41" s="526"/>
      <c r="I41" s="526"/>
      <c r="J41" s="596" t="s">
        <v>288</v>
      </c>
      <c r="K41" s="526"/>
      <c r="L41" s="600"/>
      <c r="M41" s="583"/>
      <c r="N41" s="584"/>
    </row>
    <row r="42" spans="1:254" ht="27.95" customHeight="1" x14ac:dyDescent="0.3">
      <c r="A42" s="601" t="s">
        <v>212</v>
      </c>
      <c r="B42" s="598"/>
      <c r="C42" s="598"/>
      <c r="D42" s="66"/>
      <c r="E42" s="134"/>
      <c r="F42" s="530"/>
      <c r="G42" s="599">
        <v>0.15</v>
      </c>
      <c r="H42" s="526"/>
      <c r="I42" s="526"/>
      <c r="J42" s="526"/>
      <c r="K42" s="526"/>
      <c r="L42" s="583"/>
      <c r="M42" s="583"/>
      <c r="N42" s="584"/>
    </row>
    <row r="43" spans="1:254" ht="27.95" customHeight="1" thickBot="1" x14ac:dyDescent="0.35">
      <c r="A43" s="602" t="s">
        <v>290</v>
      </c>
      <c r="B43" s="603"/>
      <c r="C43" s="603"/>
      <c r="D43" s="67"/>
      <c r="E43" s="604"/>
      <c r="F43" s="605"/>
      <c r="G43" s="606">
        <v>0.08</v>
      </c>
      <c r="H43" s="526"/>
      <c r="I43" s="526"/>
      <c r="J43" s="526"/>
      <c r="K43" s="526"/>
      <c r="L43" s="583"/>
      <c r="M43" s="583"/>
      <c r="N43" s="584"/>
    </row>
    <row r="44" spans="1:254" ht="27.95" customHeight="1" thickTop="1" thickBot="1" x14ac:dyDescent="0.35">
      <c r="A44" s="607"/>
      <c r="B44" s="598"/>
      <c r="C44" s="598"/>
      <c r="D44" s="66"/>
      <c r="E44" s="134"/>
      <c r="F44" s="608"/>
      <c r="G44" s="134"/>
      <c r="H44" s="526"/>
      <c r="I44" s="526"/>
      <c r="J44" s="68" t="str">
        <f>IF(OR( Breakdown!F68=0,Breakdown!F68=""),"",Breakdown!L68/(Breakdown!F66-Breakdown!F13-Breakdown!F14-Breakdown!F15))</f>
        <v/>
      </c>
      <c r="K44" s="530" t="str">
        <f>IF(OR(J44=0,J44=""),"%","")</f>
        <v>%</v>
      </c>
      <c r="L44" s="134"/>
      <c r="M44" s="583"/>
      <c r="N44" s="584"/>
    </row>
    <row r="45" spans="1:254" ht="21" thickTop="1" x14ac:dyDescent="0.3">
      <c r="A45" s="529"/>
      <c r="B45" s="532"/>
      <c r="C45" s="532"/>
      <c r="D45" s="530"/>
      <c r="E45" s="530"/>
      <c r="F45" s="530"/>
      <c r="G45" s="530"/>
      <c r="H45" s="526"/>
      <c r="I45" s="526"/>
      <c r="J45" s="530"/>
      <c r="K45" s="530"/>
      <c r="L45" s="583"/>
      <c r="M45" s="583"/>
      <c r="N45" s="584"/>
      <c r="AF45" s="531"/>
      <c r="AG45" s="531"/>
      <c r="AH45" s="531"/>
      <c r="AI45" s="531"/>
      <c r="AJ45" s="531"/>
      <c r="AK45" s="531"/>
      <c r="AL45" s="531"/>
      <c r="AM45" s="531"/>
      <c r="AN45" s="531"/>
      <c r="AO45" s="531"/>
      <c r="AP45" s="531"/>
      <c r="AQ45" s="531"/>
      <c r="AR45" s="531"/>
      <c r="AS45" s="531"/>
      <c r="AT45" s="531"/>
      <c r="AU45" s="531"/>
      <c r="AV45" s="531"/>
      <c r="AW45" s="531"/>
      <c r="AX45" s="531"/>
      <c r="AY45" s="531"/>
      <c r="AZ45" s="531"/>
      <c r="BA45" s="531"/>
      <c r="BB45" s="531"/>
      <c r="BC45" s="531"/>
      <c r="BD45" s="531"/>
      <c r="BE45" s="531"/>
      <c r="BF45" s="531"/>
      <c r="BG45" s="531"/>
      <c r="BH45" s="531"/>
      <c r="BI45" s="531"/>
      <c r="BJ45" s="531"/>
      <c r="BK45" s="531"/>
      <c r="BL45" s="531"/>
      <c r="BM45" s="531"/>
      <c r="BN45" s="531"/>
      <c r="BO45" s="531"/>
      <c r="BP45" s="531"/>
      <c r="BQ45" s="531"/>
      <c r="BR45" s="531"/>
      <c r="BS45" s="531"/>
      <c r="BT45" s="531"/>
      <c r="BU45" s="531"/>
      <c r="BV45" s="531"/>
      <c r="BW45" s="531"/>
      <c r="BX45" s="531"/>
      <c r="BY45" s="531"/>
      <c r="BZ45" s="531"/>
      <c r="CA45" s="531"/>
      <c r="CB45" s="531"/>
      <c r="CC45" s="531"/>
      <c r="CD45" s="531"/>
      <c r="CE45" s="531"/>
      <c r="CF45" s="531"/>
      <c r="CG45" s="531"/>
      <c r="CH45" s="531"/>
      <c r="CI45" s="531"/>
      <c r="CJ45" s="531"/>
      <c r="CK45" s="531"/>
      <c r="CL45" s="531"/>
      <c r="CM45" s="531"/>
      <c r="CN45" s="531"/>
      <c r="CO45" s="531"/>
      <c r="CP45" s="531"/>
      <c r="CQ45" s="531"/>
      <c r="CR45" s="531"/>
      <c r="CS45" s="531"/>
      <c r="CT45" s="531"/>
      <c r="CU45" s="531"/>
      <c r="CV45" s="531"/>
      <c r="CW45" s="531"/>
      <c r="CX45" s="531"/>
      <c r="CY45" s="531"/>
      <c r="CZ45" s="531"/>
      <c r="DA45" s="531"/>
      <c r="DB45" s="531"/>
      <c r="DC45" s="531"/>
      <c r="DD45" s="531"/>
      <c r="DE45" s="531"/>
      <c r="DF45" s="531"/>
      <c r="DG45" s="531"/>
      <c r="DH45" s="531"/>
      <c r="DI45" s="531"/>
      <c r="DJ45" s="531"/>
      <c r="DK45" s="531"/>
      <c r="DL45" s="531"/>
      <c r="DM45" s="531"/>
      <c r="DN45" s="531"/>
      <c r="DO45" s="531"/>
      <c r="DP45" s="531"/>
      <c r="DQ45" s="531"/>
      <c r="DR45" s="531"/>
      <c r="DS45" s="531"/>
      <c r="DT45" s="531"/>
      <c r="DU45" s="531"/>
      <c r="DV45" s="531"/>
      <c r="DW45" s="531"/>
      <c r="DX45" s="531"/>
      <c r="DY45" s="531"/>
      <c r="DZ45" s="531"/>
      <c r="EA45" s="531"/>
      <c r="EB45" s="531"/>
      <c r="EC45" s="531"/>
      <c r="ED45" s="531"/>
      <c r="EE45" s="531"/>
      <c r="EF45" s="531"/>
      <c r="EG45" s="531"/>
      <c r="EH45" s="531"/>
      <c r="EI45" s="531"/>
      <c r="EJ45" s="531"/>
      <c r="EK45" s="531"/>
      <c r="EL45" s="531"/>
      <c r="EM45" s="531"/>
      <c r="EN45" s="531"/>
      <c r="EO45" s="531"/>
      <c r="EP45" s="531"/>
      <c r="EQ45" s="531"/>
      <c r="ER45" s="531"/>
      <c r="ES45" s="531"/>
      <c r="ET45" s="531"/>
      <c r="EU45" s="531"/>
      <c r="EV45" s="531"/>
      <c r="EW45" s="531"/>
      <c r="EX45" s="531"/>
      <c r="EY45" s="531"/>
      <c r="EZ45" s="531"/>
      <c r="FA45" s="531"/>
      <c r="FB45" s="531"/>
      <c r="FC45" s="531"/>
      <c r="FD45" s="531"/>
      <c r="FE45" s="531"/>
      <c r="FF45" s="531"/>
      <c r="FG45" s="531"/>
      <c r="FH45" s="531"/>
      <c r="FI45" s="531"/>
      <c r="FJ45" s="531"/>
      <c r="FK45" s="531"/>
      <c r="FL45" s="531"/>
      <c r="FM45" s="531"/>
      <c r="FN45" s="531"/>
      <c r="FO45" s="531"/>
      <c r="FP45" s="531"/>
      <c r="FQ45" s="531"/>
      <c r="FR45" s="531"/>
      <c r="FS45" s="531"/>
      <c r="FT45" s="531"/>
      <c r="FU45" s="531"/>
      <c r="FV45" s="531"/>
      <c r="FW45" s="531"/>
      <c r="FX45" s="531"/>
      <c r="FY45" s="531"/>
      <c r="FZ45" s="531"/>
      <c r="GA45" s="531"/>
      <c r="GB45" s="531"/>
      <c r="GC45" s="531"/>
      <c r="GD45" s="531"/>
      <c r="GE45" s="531"/>
      <c r="GF45" s="531"/>
      <c r="GG45" s="531"/>
      <c r="GH45" s="531"/>
      <c r="GI45" s="531"/>
      <c r="GJ45" s="531"/>
      <c r="GK45" s="531"/>
      <c r="GL45" s="531"/>
      <c r="GM45" s="531"/>
      <c r="GN45" s="531"/>
      <c r="GO45" s="531"/>
      <c r="GP45" s="531"/>
      <c r="GQ45" s="531"/>
      <c r="GR45" s="531"/>
      <c r="GS45" s="531"/>
      <c r="GT45" s="531"/>
      <c r="GU45" s="531"/>
      <c r="GV45" s="531"/>
      <c r="GW45" s="531"/>
      <c r="GX45" s="531"/>
      <c r="GY45" s="531"/>
      <c r="GZ45" s="531"/>
      <c r="HA45" s="531"/>
      <c r="HB45" s="531"/>
      <c r="HC45" s="531"/>
      <c r="HD45" s="531"/>
      <c r="HE45" s="531"/>
      <c r="HF45" s="531"/>
      <c r="HG45" s="531"/>
      <c r="HH45" s="531"/>
      <c r="HI45" s="531"/>
      <c r="HJ45" s="531"/>
      <c r="HK45" s="531"/>
      <c r="HL45" s="531"/>
      <c r="HM45" s="531"/>
      <c r="HN45" s="531"/>
      <c r="HO45" s="531"/>
      <c r="HP45" s="531"/>
      <c r="HQ45" s="531"/>
      <c r="HR45" s="531"/>
      <c r="HS45" s="531"/>
      <c r="HT45" s="531"/>
      <c r="HU45" s="531"/>
      <c r="HV45" s="531"/>
      <c r="HW45" s="531"/>
      <c r="HX45" s="531"/>
      <c r="HY45" s="531"/>
      <c r="HZ45" s="531"/>
      <c r="IA45" s="531"/>
      <c r="IB45" s="531"/>
      <c r="IC45" s="531"/>
      <c r="ID45" s="531"/>
      <c r="IE45" s="531"/>
      <c r="IF45" s="531"/>
      <c r="IG45" s="531"/>
      <c r="IH45" s="531"/>
      <c r="II45" s="531"/>
      <c r="IJ45" s="531"/>
      <c r="IK45" s="531"/>
      <c r="IL45" s="531"/>
      <c r="IM45" s="531"/>
      <c r="IN45" s="531"/>
      <c r="IO45" s="531"/>
      <c r="IP45" s="531"/>
    </row>
    <row r="46" spans="1:254" x14ac:dyDescent="0.3">
      <c r="A46" s="529" t="s">
        <v>213</v>
      </c>
      <c r="B46" s="523"/>
      <c r="C46" s="523"/>
      <c r="D46" s="524"/>
      <c r="E46" s="524"/>
      <c r="F46" s="524"/>
      <c r="G46" s="524"/>
      <c r="H46" s="526"/>
      <c r="I46" s="526"/>
      <c r="J46" s="526"/>
      <c r="K46" s="526"/>
      <c r="L46" s="583"/>
      <c r="M46" s="583"/>
      <c r="N46" s="584"/>
    </row>
    <row r="47" spans="1:254" ht="21" thickBot="1" x14ac:dyDescent="0.35">
      <c r="A47" s="529"/>
      <c r="B47" s="523"/>
      <c r="C47" s="523"/>
      <c r="D47" s="524"/>
      <c r="E47" s="524"/>
      <c r="F47" s="524"/>
      <c r="G47" s="524"/>
      <c r="H47" s="526"/>
      <c r="I47" s="526"/>
      <c r="J47" s="526"/>
      <c r="K47" s="526"/>
      <c r="L47" s="583"/>
      <c r="M47" s="583"/>
      <c r="N47" s="584"/>
    </row>
    <row r="48" spans="1:254" ht="21.75" thickTop="1" thickBot="1" x14ac:dyDescent="0.35">
      <c r="A48" s="585"/>
      <c r="B48" s="586"/>
      <c r="C48" s="586"/>
      <c r="D48" s="587"/>
      <c r="E48" s="587"/>
      <c r="F48" s="587"/>
      <c r="G48" s="587"/>
      <c r="H48" s="587"/>
      <c r="I48" s="587"/>
      <c r="J48" s="587"/>
      <c r="K48" s="587"/>
      <c r="L48" s="588"/>
      <c r="M48" s="583"/>
      <c r="N48" s="584"/>
      <c r="AF48" s="589"/>
      <c r="AG48" s="589"/>
      <c r="AH48" s="589"/>
      <c r="AI48" s="589"/>
      <c r="AJ48" s="589"/>
      <c r="AK48" s="589"/>
      <c r="AL48" s="589"/>
      <c r="AM48" s="589"/>
      <c r="AN48" s="589"/>
      <c r="AO48" s="589"/>
      <c r="AP48" s="589"/>
      <c r="AQ48" s="589"/>
      <c r="AR48" s="589"/>
      <c r="AS48" s="589"/>
      <c r="AT48" s="589"/>
      <c r="AU48" s="589"/>
      <c r="AV48" s="589"/>
      <c r="AW48" s="589"/>
      <c r="AX48" s="589"/>
      <c r="AY48" s="589"/>
      <c r="AZ48" s="589"/>
      <c r="BA48" s="589"/>
      <c r="BB48" s="589"/>
      <c r="BC48" s="589"/>
      <c r="BD48" s="589"/>
      <c r="BE48" s="589"/>
      <c r="BF48" s="589"/>
      <c r="BG48" s="589"/>
      <c r="BH48" s="589"/>
      <c r="BI48" s="589"/>
      <c r="BJ48" s="589"/>
      <c r="BK48" s="589"/>
      <c r="BL48" s="589"/>
      <c r="BM48" s="589"/>
      <c r="BN48" s="589"/>
      <c r="BO48" s="589"/>
      <c r="BP48" s="589"/>
      <c r="BQ48" s="589"/>
      <c r="BR48" s="589"/>
      <c r="BS48" s="589"/>
      <c r="BT48" s="589"/>
      <c r="BU48" s="589"/>
      <c r="BV48" s="589"/>
      <c r="BW48" s="589"/>
      <c r="BX48" s="589"/>
      <c r="BY48" s="589"/>
      <c r="BZ48" s="589"/>
      <c r="CA48" s="589"/>
      <c r="CB48" s="589"/>
      <c r="CC48" s="589"/>
      <c r="CD48" s="589"/>
      <c r="CE48" s="589"/>
      <c r="CF48" s="589"/>
      <c r="CG48" s="589"/>
      <c r="CH48" s="589"/>
      <c r="CI48" s="589"/>
      <c r="CJ48" s="589"/>
      <c r="CK48" s="589"/>
      <c r="CL48" s="589"/>
      <c r="CM48" s="589"/>
      <c r="CN48" s="589"/>
      <c r="CO48" s="589"/>
      <c r="CP48" s="589"/>
      <c r="CQ48" s="589"/>
      <c r="CR48" s="589"/>
      <c r="CS48" s="589"/>
      <c r="CT48" s="589"/>
      <c r="CU48" s="589"/>
      <c r="CV48" s="589"/>
      <c r="CW48" s="589"/>
      <c r="CX48" s="589"/>
      <c r="CY48" s="589"/>
      <c r="CZ48" s="589"/>
      <c r="DA48" s="589"/>
      <c r="DB48" s="589"/>
      <c r="DC48" s="589"/>
      <c r="DD48" s="589"/>
      <c r="DE48" s="589"/>
      <c r="DF48" s="589"/>
      <c r="DG48" s="589"/>
      <c r="DH48" s="589"/>
      <c r="DI48" s="589"/>
      <c r="DJ48" s="589"/>
      <c r="DK48" s="589"/>
      <c r="DL48" s="589"/>
      <c r="DM48" s="589"/>
      <c r="DN48" s="589"/>
      <c r="DO48" s="589"/>
      <c r="DP48" s="589"/>
      <c r="DQ48" s="589"/>
      <c r="DR48" s="589"/>
      <c r="DS48" s="589"/>
      <c r="DT48" s="589"/>
      <c r="DU48" s="589"/>
      <c r="DV48" s="589"/>
      <c r="DW48" s="589"/>
      <c r="DX48" s="589"/>
      <c r="DY48" s="589"/>
      <c r="DZ48" s="589"/>
      <c r="EA48" s="589"/>
      <c r="EB48" s="589"/>
      <c r="EC48" s="589"/>
      <c r="ED48" s="589"/>
      <c r="EE48" s="589"/>
      <c r="EF48" s="589"/>
      <c r="EG48" s="589"/>
      <c r="EH48" s="589"/>
      <c r="EI48" s="589"/>
      <c r="EJ48" s="589"/>
      <c r="EK48" s="589"/>
      <c r="EL48" s="589"/>
      <c r="EM48" s="589"/>
      <c r="EN48" s="589"/>
      <c r="EO48" s="589"/>
      <c r="EP48" s="589"/>
      <c r="EQ48" s="589"/>
      <c r="ER48" s="589"/>
      <c r="ES48" s="589"/>
      <c r="ET48" s="589"/>
      <c r="EU48" s="589"/>
      <c r="EV48" s="589"/>
      <c r="EW48" s="589"/>
      <c r="EX48" s="589"/>
      <c r="EY48" s="589"/>
      <c r="EZ48" s="589"/>
      <c r="FA48" s="589"/>
      <c r="FB48" s="589"/>
      <c r="FC48" s="589"/>
      <c r="FD48" s="589"/>
      <c r="FE48" s="589"/>
      <c r="FF48" s="589"/>
      <c r="FG48" s="589"/>
      <c r="FH48" s="589"/>
      <c r="FI48" s="589"/>
      <c r="FJ48" s="589"/>
      <c r="FK48" s="589"/>
      <c r="FL48" s="589"/>
      <c r="FM48" s="589"/>
      <c r="FN48" s="589"/>
      <c r="FO48" s="589"/>
      <c r="FP48" s="589"/>
      <c r="FQ48" s="589"/>
      <c r="FR48" s="589"/>
      <c r="FS48" s="589"/>
      <c r="FT48" s="589"/>
      <c r="FU48" s="589"/>
      <c r="FV48" s="589"/>
      <c r="FW48" s="589"/>
      <c r="FX48" s="589"/>
      <c r="FY48" s="589"/>
      <c r="FZ48" s="589"/>
      <c r="GA48" s="589"/>
      <c r="GB48" s="589"/>
      <c r="GC48" s="589"/>
      <c r="GD48" s="589"/>
      <c r="GE48" s="589"/>
      <c r="GF48" s="589"/>
      <c r="GG48" s="589"/>
      <c r="GH48" s="589"/>
      <c r="GI48" s="589"/>
      <c r="GJ48" s="589"/>
      <c r="GK48" s="589"/>
      <c r="GL48" s="589"/>
      <c r="GM48" s="589"/>
      <c r="GN48" s="589"/>
      <c r="GO48" s="589"/>
      <c r="GP48" s="589"/>
      <c r="GQ48" s="589"/>
      <c r="GR48" s="589"/>
      <c r="GS48" s="589"/>
      <c r="GT48" s="589"/>
      <c r="GU48" s="589"/>
      <c r="GV48" s="589"/>
      <c r="GW48" s="589"/>
      <c r="GX48" s="589"/>
      <c r="GY48" s="589"/>
      <c r="GZ48" s="589"/>
      <c r="HA48" s="589"/>
      <c r="HB48" s="589"/>
      <c r="HC48" s="589"/>
      <c r="HD48" s="589"/>
      <c r="HE48" s="589"/>
      <c r="HF48" s="589"/>
      <c r="HG48" s="589"/>
      <c r="HH48" s="589"/>
      <c r="HI48" s="589"/>
      <c r="HJ48" s="589"/>
      <c r="HK48" s="589"/>
      <c r="HL48" s="589"/>
      <c r="HM48" s="589"/>
      <c r="HN48" s="589"/>
      <c r="HO48" s="589"/>
      <c r="HP48" s="589"/>
      <c r="HQ48" s="589"/>
      <c r="HR48" s="589"/>
      <c r="HS48" s="589"/>
      <c r="HT48" s="589"/>
      <c r="HU48" s="589"/>
      <c r="HV48" s="589"/>
      <c r="HW48" s="589"/>
      <c r="HX48" s="589"/>
      <c r="HY48" s="589"/>
      <c r="HZ48" s="589"/>
      <c r="IA48" s="589"/>
      <c r="IB48" s="589"/>
      <c r="IC48" s="589"/>
      <c r="ID48" s="589"/>
      <c r="IE48" s="589"/>
      <c r="IF48" s="589"/>
      <c r="IG48" s="589"/>
      <c r="IH48" s="589"/>
      <c r="II48" s="589"/>
      <c r="IJ48" s="589"/>
      <c r="IK48" s="589"/>
      <c r="IL48" s="589"/>
      <c r="IM48" s="589"/>
      <c r="IN48" s="589"/>
      <c r="IO48" s="589"/>
      <c r="IP48" s="589"/>
      <c r="IQ48" s="589"/>
      <c r="IR48" s="589"/>
      <c r="IS48" s="589"/>
      <c r="IT48" s="589"/>
    </row>
    <row r="49" spans="1:250" ht="21" thickTop="1" x14ac:dyDescent="0.3">
      <c r="A49" s="528"/>
      <c r="B49" s="523"/>
      <c r="C49" s="523"/>
      <c r="D49" s="524"/>
      <c r="E49" s="524"/>
      <c r="F49" s="524"/>
      <c r="G49" s="524"/>
      <c r="H49" s="526"/>
      <c r="I49" s="526"/>
      <c r="J49" s="526"/>
      <c r="K49" s="526"/>
      <c r="L49" s="583"/>
      <c r="M49" s="583"/>
      <c r="N49" s="584"/>
    </row>
    <row r="50" spans="1:250" ht="27.95" customHeight="1" x14ac:dyDescent="0.35">
      <c r="A50" s="535" t="s">
        <v>358</v>
      </c>
      <c r="B50" s="523"/>
      <c r="C50" s="523"/>
      <c r="D50" s="524"/>
      <c r="E50" s="524"/>
      <c r="F50" s="524"/>
      <c r="G50" s="525"/>
      <c r="H50" s="526"/>
      <c r="I50" s="526"/>
      <c r="J50" s="526"/>
      <c r="K50" s="526"/>
      <c r="L50" s="583"/>
      <c r="M50" s="583"/>
      <c r="N50" s="584"/>
    </row>
    <row r="51" spans="1:250" ht="27.95" customHeight="1" x14ac:dyDescent="0.3">
      <c r="A51" s="609"/>
      <c r="B51" s="523"/>
      <c r="C51" s="523"/>
      <c r="D51" s="524"/>
      <c r="E51" s="524"/>
      <c r="F51" s="524"/>
      <c r="G51" s="524"/>
      <c r="H51" s="526"/>
      <c r="I51" s="526"/>
      <c r="J51" s="526"/>
      <c r="K51" s="526"/>
      <c r="L51" s="526"/>
      <c r="M51" s="526"/>
    </row>
    <row r="52" spans="1:250" ht="27.95" customHeight="1" x14ac:dyDescent="0.3">
      <c r="A52" s="610" t="s">
        <v>67</v>
      </c>
      <c r="B52" s="611"/>
      <c r="C52" s="611"/>
      <c r="D52" s="612" t="s">
        <v>165</v>
      </c>
      <c r="E52" s="613" t="s">
        <v>165</v>
      </c>
      <c r="F52" s="614" t="s">
        <v>214</v>
      </c>
      <c r="G52" s="530"/>
      <c r="H52" s="526"/>
      <c r="I52" s="526"/>
      <c r="J52" s="526"/>
      <c r="K52" s="526"/>
      <c r="L52" s="526"/>
      <c r="M52" s="526"/>
      <c r="AF52" s="531"/>
      <c r="AG52" s="531"/>
      <c r="AH52" s="531"/>
      <c r="AI52" s="531"/>
      <c r="AJ52" s="531"/>
      <c r="AK52" s="531"/>
      <c r="AL52" s="531"/>
      <c r="AM52" s="531"/>
      <c r="AN52" s="531"/>
      <c r="AO52" s="531"/>
      <c r="AP52" s="531"/>
      <c r="AQ52" s="531"/>
      <c r="AR52" s="531"/>
      <c r="AS52" s="531"/>
      <c r="AT52" s="531"/>
      <c r="AU52" s="531"/>
      <c r="AV52" s="531"/>
      <c r="AW52" s="531"/>
      <c r="AX52" s="531"/>
      <c r="AY52" s="531"/>
      <c r="AZ52" s="531"/>
      <c r="BA52" s="531"/>
      <c r="BB52" s="531"/>
      <c r="BC52" s="531"/>
      <c r="BD52" s="531"/>
      <c r="BE52" s="531"/>
      <c r="BF52" s="531"/>
      <c r="BG52" s="531"/>
      <c r="BH52" s="531"/>
      <c r="BI52" s="531"/>
      <c r="BJ52" s="531"/>
      <c r="BK52" s="531"/>
      <c r="BL52" s="531"/>
      <c r="BM52" s="531"/>
      <c r="BN52" s="531"/>
      <c r="BO52" s="531"/>
      <c r="BP52" s="531"/>
      <c r="BQ52" s="531"/>
      <c r="BR52" s="531"/>
      <c r="BS52" s="531"/>
      <c r="BT52" s="531"/>
      <c r="BU52" s="531"/>
      <c r="BV52" s="531"/>
      <c r="BW52" s="531"/>
      <c r="BX52" s="531"/>
      <c r="BY52" s="531"/>
      <c r="BZ52" s="531"/>
      <c r="CA52" s="531"/>
      <c r="CB52" s="531"/>
      <c r="CC52" s="531"/>
      <c r="CD52" s="531"/>
      <c r="CE52" s="531"/>
      <c r="CF52" s="531"/>
      <c r="CG52" s="531"/>
      <c r="CH52" s="531"/>
      <c r="CI52" s="531"/>
      <c r="CJ52" s="531"/>
      <c r="CK52" s="531"/>
      <c r="CL52" s="531"/>
      <c r="CM52" s="531"/>
      <c r="CN52" s="531"/>
      <c r="CO52" s="531"/>
      <c r="CP52" s="531"/>
      <c r="CQ52" s="531"/>
      <c r="CR52" s="531"/>
      <c r="CS52" s="531"/>
      <c r="CT52" s="531"/>
      <c r="CU52" s="531"/>
      <c r="CV52" s="531"/>
      <c r="CW52" s="531"/>
      <c r="CX52" s="531"/>
      <c r="CY52" s="531"/>
      <c r="CZ52" s="531"/>
      <c r="DA52" s="531"/>
      <c r="DB52" s="531"/>
      <c r="DC52" s="531"/>
      <c r="DD52" s="531"/>
      <c r="DE52" s="531"/>
      <c r="DF52" s="531"/>
      <c r="DG52" s="531"/>
      <c r="DH52" s="531"/>
      <c r="DI52" s="531"/>
      <c r="DJ52" s="531"/>
      <c r="DK52" s="531"/>
      <c r="DL52" s="531"/>
      <c r="DM52" s="531"/>
      <c r="DN52" s="531"/>
      <c r="DO52" s="531"/>
      <c r="DP52" s="531"/>
      <c r="DQ52" s="531"/>
      <c r="DR52" s="531"/>
      <c r="DS52" s="531"/>
      <c r="DT52" s="531"/>
      <c r="DU52" s="531"/>
      <c r="DV52" s="531"/>
      <c r="DW52" s="531"/>
      <c r="DX52" s="531"/>
      <c r="DY52" s="531"/>
      <c r="DZ52" s="531"/>
      <c r="EA52" s="531"/>
      <c r="EB52" s="531"/>
      <c r="EC52" s="531"/>
      <c r="ED52" s="531"/>
      <c r="EE52" s="531"/>
      <c r="EF52" s="531"/>
      <c r="EG52" s="531"/>
      <c r="EH52" s="531"/>
      <c r="EI52" s="531"/>
      <c r="EJ52" s="531"/>
      <c r="EK52" s="531"/>
      <c r="EL52" s="531"/>
      <c r="EM52" s="531"/>
      <c r="EN52" s="531"/>
      <c r="EO52" s="531"/>
      <c r="EP52" s="531"/>
      <c r="EQ52" s="531"/>
      <c r="ER52" s="531"/>
      <c r="ES52" s="531"/>
      <c r="ET52" s="531"/>
      <c r="EU52" s="531"/>
      <c r="EV52" s="531"/>
      <c r="EW52" s="531"/>
      <c r="EX52" s="531"/>
      <c r="EY52" s="531"/>
      <c r="EZ52" s="531"/>
      <c r="FA52" s="531"/>
      <c r="FB52" s="531"/>
      <c r="FC52" s="531"/>
      <c r="FD52" s="531"/>
      <c r="FE52" s="531"/>
      <c r="FF52" s="531"/>
      <c r="FG52" s="531"/>
      <c r="FH52" s="531"/>
      <c r="FI52" s="531"/>
      <c r="FJ52" s="531"/>
      <c r="FK52" s="531"/>
      <c r="FL52" s="531"/>
      <c r="FM52" s="531"/>
      <c r="FN52" s="531"/>
      <c r="FO52" s="531"/>
      <c r="FP52" s="531"/>
      <c r="FQ52" s="531"/>
      <c r="FR52" s="531"/>
      <c r="FS52" s="531"/>
      <c r="FT52" s="531"/>
      <c r="FU52" s="531"/>
      <c r="FV52" s="531"/>
      <c r="FW52" s="531"/>
      <c r="FX52" s="531"/>
      <c r="FY52" s="531"/>
      <c r="FZ52" s="531"/>
      <c r="GA52" s="531"/>
      <c r="GB52" s="531"/>
      <c r="GC52" s="531"/>
      <c r="GD52" s="531"/>
      <c r="GE52" s="531"/>
      <c r="GF52" s="531"/>
      <c r="GG52" s="531"/>
      <c r="GH52" s="531"/>
      <c r="GI52" s="531"/>
      <c r="GJ52" s="531"/>
      <c r="GK52" s="531"/>
      <c r="GL52" s="531"/>
      <c r="GM52" s="531"/>
      <c r="GN52" s="531"/>
      <c r="GO52" s="531"/>
      <c r="GP52" s="531"/>
      <c r="GQ52" s="531"/>
      <c r="GR52" s="531"/>
      <c r="GS52" s="531"/>
      <c r="GT52" s="531"/>
      <c r="GU52" s="531"/>
      <c r="GV52" s="531"/>
      <c r="GW52" s="531"/>
      <c r="GX52" s="531"/>
      <c r="GY52" s="531"/>
      <c r="GZ52" s="531"/>
      <c r="HA52" s="531"/>
      <c r="HB52" s="531"/>
      <c r="HC52" s="531"/>
      <c r="HD52" s="531"/>
      <c r="HE52" s="531"/>
      <c r="HF52" s="531"/>
      <c r="HG52" s="531"/>
      <c r="HH52" s="531"/>
      <c r="HI52" s="531"/>
      <c r="HJ52" s="531"/>
      <c r="HK52" s="531"/>
      <c r="HL52" s="531"/>
      <c r="HM52" s="531"/>
      <c r="HN52" s="531"/>
      <c r="HO52" s="531"/>
      <c r="HP52" s="531"/>
      <c r="HQ52" s="531"/>
      <c r="HR52" s="531"/>
      <c r="HS52" s="531"/>
      <c r="HT52" s="531"/>
      <c r="HU52" s="531"/>
      <c r="HV52" s="531"/>
      <c r="HW52" s="531"/>
      <c r="HX52" s="531"/>
      <c r="HY52" s="531"/>
      <c r="HZ52" s="531"/>
      <c r="IA52" s="531"/>
      <c r="IB52" s="531"/>
      <c r="IC52" s="531"/>
      <c r="ID52" s="531"/>
      <c r="IE52" s="531"/>
      <c r="IF52" s="531"/>
      <c r="IG52" s="531"/>
      <c r="IH52" s="531"/>
      <c r="II52" s="531"/>
      <c r="IJ52" s="531"/>
      <c r="IK52" s="531"/>
      <c r="IL52" s="531"/>
      <c r="IM52" s="531"/>
      <c r="IN52" s="531"/>
      <c r="IO52" s="531"/>
      <c r="IP52" s="531"/>
    </row>
    <row r="53" spans="1:250" ht="27.95" customHeight="1" x14ac:dyDescent="0.3">
      <c r="A53" s="610"/>
      <c r="B53" s="611"/>
      <c r="C53" s="611"/>
      <c r="D53" s="612"/>
      <c r="E53" s="613"/>
      <c r="F53" s="612" t="s">
        <v>66</v>
      </c>
      <c r="G53" s="530"/>
      <c r="H53" s="526"/>
      <c r="I53" s="526"/>
      <c r="J53" s="526"/>
      <c r="K53" s="526"/>
      <c r="L53" s="526"/>
      <c r="M53" s="526"/>
      <c r="AF53" s="531"/>
      <c r="AG53" s="531"/>
      <c r="AH53" s="531"/>
      <c r="AI53" s="531"/>
      <c r="AJ53" s="531"/>
      <c r="AK53" s="531"/>
      <c r="AL53" s="531"/>
      <c r="AM53" s="531"/>
      <c r="AN53" s="531"/>
      <c r="AO53" s="531"/>
      <c r="AP53" s="531"/>
      <c r="AQ53" s="531"/>
      <c r="AR53" s="531"/>
      <c r="AS53" s="531"/>
      <c r="AT53" s="531"/>
      <c r="AU53" s="531"/>
      <c r="AV53" s="531"/>
      <c r="AW53" s="531"/>
      <c r="AX53" s="531"/>
      <c r="AY53" s="531"/>
      <c r="AZ53" s="531"/>
      <c r="BA53" s="531"/>
      <c r="BB53" s="531"/>
      <c r="BC53" s="531"/>
      <c r="BD53" s="531"/>
      <c r="BE53" s="531"/>
      <c r="BF53" s="531"/>
      <c r="BG53" s="531"/>
      <c r="BH53" s="531"/>
      <c r="BI53" s="531"/>
      <c r="BJ53" s="531"/>
      <c r="BK53" s="531"/>
      <c r="BL53" s="531"/>
      <c r="BM53" s="531"/>
      <c r="BN53" s="531"/>
      <c r="BO53" s="531"/>
      <c r="BP53" s="531"/>
      <c r="BQ53" s="531"/>
      <c r="BR53" s="531"/>
      <c r="BS53" s="531"/>
      <c r="BT53" s="531"/>
      <c r="BU53" s="531"/>
      <c r="BV53" s="531"/>
      <c r="BW53" s="531"/>
      <c r="BX53" s="531"/>
      <c r="BY53" s="531"/>
      <c r="BZ53" s="531"/>
      <c r="CA53" s="531"/>
      <c r="CB53" s="531"/>
      <c r="CC53" s="531"/>
      <c r="CD53" s="531"/>
      <c r="CE53" s="531"/>
      <c r="CF53" s="531"/>
      <c r="CG53" s="531"/>
      <c r="CH53" s="531"/>
      <c r="CI53" s="531"/>
      <c r="CJ53" s="531"/>
      <c r="CK53" s="531"/>
      <c r="CL53" s="531"/>
      <c r="CM53" s="531"/>
      <c r="CN53" s="531"/>
      <c r="CO53" s="531"/>
      <c r="CP53" s="531"/>
      <c r="CQ53" s="531"/>
      <c r="CR53" s="531"/>
      <c r="CS53" s="531"/>
      <c r="CT53" s="531"/>
      <c r="CU53" s="531"/>
      <c r="CV53" s="531"/>
      <c r="CW53" s="531"/>
      <c r="CX53" s="531"/>
      <c r="CY53" s="531"/>
      <c r="CZ53" s="531"/>
      <c r="DA53" s="531"/>
      <c r="DB53" s="531"/>
      <c r="DC53" s="531"/>
      <c r="DD53" s="531"/>
      <c r="DE53" s="531"/>
      <c r="DF53" s="531"/>
      <c r="DG53" s="531"/>
      <c r="DH53" s="531"/>
      <c r="DI53" s="531"/>
      <c r="DJ53" s="531"/>
      <c r="DK53" s="531"/>
      <c r="DL53" s="531"/>
      <c r="DM53" s="531"/>
      <c r="DN53" s="531"/>
      <c r="DO53" s="531"/>
      <c r="DP53" s="531"/>
      <c r="DQ53" s="531"/>
      <c r="DR53" s="531"/>
      <c r="DS53" s="531"/>
      <c r="DT53" s="531"/>
      <c r="DU53" s="531"/>
      <c r="DV53" s="531"/>
      <c r="DW53" s="531"/>
      <c r="DX53" s="531"/>
      <c r="DY53" s="531"/>
      <c r="DZ53" s="531"/>
      <c r="EA53" s="531"/>
      <c r="EB53" s="531"/>
      <c r="EC53" s="531"/>
      <c r="ED53" s="531"/>
      <c r="EE53" s="531"/>
      <c r="EF53" s="531"/>
      <c r="EG53" s="531"/>
      <c r="EH53" s="531"/>
      <c r="EI53" s="531"/>
      <c r="EJ53" s="531"/>
      <c r="EK53" s="531"/>
      <c r="EL53" s="531"/>
      <c r="EM53" s="531"/>
      <c r="EN53" s="531"/>
      <c r="EO53" s="531"/>
      <c r="EP53" s="531"/>
      <c r="EQ53" s="531"/>
      <c r="ER53" s="531"/>
      <c r="ES53" s="531"/>
      <c r="ET53" s="531"/>
      <c r="EU53" s="531"/>
      <c r="EV53" s="531"/>
      <c r="EW53" s="531"/>
      <c r="EX53" s="531"/>
      <c r="EY53" s="531"/>
      <c r="EZ53" s="531"/>
      <c r="FA53" s="531"/>
      <c r="FB53" s="531"/>
      <c r="FC53" s="531"/>
      <c r="FD53" s="531"/>
      <c r="FE53" s="531"/>
      <c r="FF53" s="531"/>
      <c r="FG53" s="531"/>
      <c r="FH53" s="531"/>
      <c r="FI53" s="531"/>
      <c r="FJ53" s="531"/>
      <c r="FK53" s="531"/>
      <c r="FL53" s="531"/>
      <c r="FM53" s="531"/>
      <c r="FN53" s="531"/>
      <c r="FO53" s="531"/>
      <c r="FP53" s="531"/>
      <c r="FQ53" s="531"/>
      <c r="FR53" s="531"/>
      <c r="FS53" s="531"/>
      <c r="FT53" s="531"/>
      <c r="FU53" s="531"/>
      <c r="FV53" s="531"/>
      <c r="FW53" s="531"/>
      <c r="FX53" s="531"/>
      <c r="FY53" s="531"/>
      <c r="FZ53" s="531"/>
      <c r="GA53" s="531"/>
      <c r="GB53" s="531"/>
      <c r="GC53" s="531"/>
      <c r="GD53" s="531"/>
      <c r="GE53" s="531"/>
      <c r="GF53" s="531"/>
      <c r="GG53" s="531"/>
      <c r="GH53" s="531"/>
      <c r="GI53" s="531"/>
      <c r="GJ53" s="531"/>
      <c r="GK53" s="531"/>
      <c r="GL53" s="531"/>
      <c r="GM53" s="531"/>
      <c r="GN53" s="531"/>
      <c r="GO53" s="531"/>
      <c r="GP53" s="531"/>
      <c r="GQ53" s="531"/>
      <c r="GR53" s="531"/>
      <c r="GS53" s="531"/>
      <c r="GT53" s="531"/>
      <c r="GU53" s="531"/>
      <c r="GV53" s="531"/>
      <c r="GW53" s="531"/>
      <c r="GX53" s="531"/>
      <c r="GY53" s="531"/>
      <c r="GZ53" s="531"/>
      <c r="HA53" s="531"/>
      <c r="HB53" s="531"/>
      <c r="HC53" s="531"/>
      <c r="HD53" s="531"/>
      <c r="HE53" s="531"/>
      <c r="HF53" s="531"/>
      <c r="HG53" s="531"/>
      <c r="HH53" s="531"/>
      <c r="HI53" s="531"/>
      <c r="HJ53" s="531"/>
      <c r="HK53" s="531"/>
      <c r="HL53" s="531"/>
      <c r="HM53" s="531"/>
      <c r="HN53" s="531"/>
      <c r="HO53" s="531"/>
      <c r="HP53" s="531"/>
      <c r="HQ53" s="531"/>
      <c r="HR53" s="531"/>
      <c r="HS53" s="531"/>
      <c r="HT53" s="531"/>
      <c r="HU53" s="531"/>
      <c r="HV53" s="531"/>
      <c r="HW53" s="531"/>
      <c r="HX53" s="531"/>
      <c r="HY53" s="531"/>
      <c r="HZ53" s="531"/>
      <c r="IA53" s="531"/>
      <c r="IB53" s="531"/>
      <c r="IC53" s="531"/>
      <c r="ID53" s="531"/>
      <c r="IE53" s="531"/>
      <c r="IF53" s="531"/>
      <c r="IG53" s="531"/>
      <c r="IH53" s="531"/>
      <c r="II53" s="531"/>
      <c r="IJ53" s="531"/>
      <c r="IK53" s="531"/>
      <c r="IL53" s="531"/>
      <c r="IM53" s="531"/>
      <c r="IN53" s="531"/>
      <c r="IO53" s="531"/>
      <c r="IP53" s="531"/>
    </row>
    <row r="54" spans="1:250" ht="27.95" customHeight="1" x14ac:dyDescent="0.3">
      <c r="A54" s="610"/>
      <c r="B54" s="611"/>
      <c r="C54" s="611"/>
      <c r="D54" s="612"/>
      <c r="E54" s="613"/>
      <c r="F54" s="613"/>
      <c r="G54" s="530"/>
      <c r="H54" s="526"/>
      <c r="I54" s="526"/>
      <c r="J54" s="526"/>
      <c r="K54" s="526"/>
      <c r="L54" s="526"/>
      <c r="M54" s="526"/>
      <c r="AF54" s="531"/>
      <c r="AG54" s="531"/>
      <c r="AH54" s="531"/>
      <c r="AI54" s="531"/>
      <c r="AJ54" s="531"/>
      <c r="AK54" s="531"/>
      <c r="AL54" s="531"/>
      <c r="AM54" s="531"/>
      <c r="AN54" s="531"/>
      <c r="AO54" s="531"/>
      <c r="AP54" s="531"/>
      <c r="AQ54" s="531"/>
      <c r="AR54" s="531"/>
      <c r="AS54" s="531"/>
      <c r="AT54" s="531"/>
      <c r="AU54" s="531"/>
      <c r="AV54" s="531"/>
      <c r="AW54" s="531"/>
      <c r="AX54" s="531"/>
      <c r="AY54" s="531"/>
      <c r="AZ54" s="531"/>
      <c r="BA54" s="531"/>
      <c r="BB54" s="531"/>
      <c r="BC54" s="531"/>
      <c r="BD54" s="531"/>
      <c r="BE54" s="531"/>
      <c r="BF54" s="531"/>
      <c r="BG54" s="531"/>
      <c r="BH54" s="531"/>
      <c r="BI54" s="531"/>
      <c r="BJ54" s="531"/>
      <c r="BK54" s="531"/>
      <c r="BL54" s="531"/>
      <c r="BM54" s="531"/>
      <c r="BN54" s="531"/>
      <c r="BO54" s="531"/>
      <c r="BP54" s="531"/>
      <c r="BQ54" s="531"/>
      <c r="BR54" s="531"/>
      <c r="BS54" s="531"/>
      <c r="BT54" s="531"/>
      <c r="BU54" s="531"/>
      <c r="BV54" s="531"/>
      <c r="BW54" s="531"/>
      <c r="BX54" s="531"/>
      <c r="BY54" s="531"/>
      <c r="BZ54" s="531"/>
      <c r="CA54" s="531"/>
      <c r="CB54" s="531"/>
      <c r="CC54" s="531"/>
      <c r="CD54" s="531"/>
      <c r="CE54" s="531"/>
      <c r="CF54" s="531"/>
      <c r="CG54" s="531"/>
      <c r="CH54" s="531"/>
      <c r="CI54" s="531"/>
      <c r="CJ54" s="531"/>
      <c r="CK54" s="531"/>
      <c r="CL54" s="531"/>
      <c r="CM54" s="531"/>
      <c r="CN54" s="531"/>
      <c r="CO54" s="531"/>
      <c r="CP54" s="531"/>
      <c r="CQ54" s="531"/>
      <c r="CR54" s="531"/>
      <c r="CS54" s="531"/>
      <c r="CT54" s="531"/>
      <c r="CU54" s="531"/>
      <c r="CV54" s="531"/>
      <c r="CW54" s="531"/>
      <c r="CX54" s="531"/>
      <c r="CY54" s="531"/>
      <c r="CZ54" s="531"/>
      <c r="DA54" s="531"/>
      <c r="DB54" s="531"/>
      <c r="DC54" s="531"/>
      <c r="DD54" s="531"/>
      <c r="DE54" s="531"/>
      <c r="DF54" s="531"/>
      <c r="DG54" s="531"/>
      <c r="DH54" s="531"/>
      <c r="DI54" s="531"/>
      <c r="DJ54" s="531"/>
      <c r="DK54" s="531"/>
      <c r="DL54" s="531"/>
      <c r="DM54" s="531"/>
      <c r="DN54" s="531"/>
      <c r="DO54" s="531"/>
      <c r="DP54" s="531"/>
      <c r="DQ54" s="531"/>
      <c r="DR54" s="531"/>
      <c r="DS54" s="531"/>
      <c r="DT54" s="531"/>
      <c r="DU54" s="531"/>
      <c r="DV54" s="531"/>
      <c r="DW54" s="531"/>
      <c r="DX54" s="531"/>
      <c r="DY54" s="531"/>
      <c r="DZ54" s="531"/>
      <c r="EA54" s="531"/>
      <c r="EB54" s="531"/>
      <c r="EC54" s="531"/>
      <c r="ED54" s="531"/>
      <c r="EE54" s="531"/>
      <c r="EF54" s="531"/>
      <c r="EG54" s="531"/>
      <c r="EH54" s="531"/>
      <c r="EI54" s="531"/>
      <c r="EJ54" s="531"/>
      <c r="EK54" s="531"/>
      <c r="EL54" s="531"/>
      <c r="EM54" s="531"/>
      <c r="EN54" s="531"/>
      <c r="EO54" s="531"/>
      <c r="EP54" s="531"/>
      <c r="EQ54" s="531"/>
      <c r="ER54" s="531"/>
      <c r="ES54" s="531"/>
      <c r="ET54" s="531"/>
      <c r="EU54" s="531"/>
      <c r="EV54" s="531"/>
      <c r="EW54" s="531"/>
      <c r="EX54" s="531"/>
      <c r="EY54" s="531"/>
      <c r="EZ54" s="531"/>
      <c r="FA54" s="531"/>
      <c r="FB54" s="531"/>
      <c r="FC54" s="531"/>
      <c r="FD54" s="531"/>
      <c r="FE54" s="531"/>
      <c r="FF54" s="531"/>
      <c r="FG54" s="531"/>
      <c r="FH54" s="531"/>
      <c r="FI54" s="531"/>
      <c r="FJ54" s="531"/>
      <c r="FK54" s="531"/>
      <c r="FL54" s="531"/>
      <c r="FM54" s="531"/>
      <c r="FN54" s="531"/>
      <c r="FO54" s="531"/>
      <c r="FP54" s="531"/>
      <c r="FQ54" s="531"/>
      <c r="FR54" s="531"/>
      <c r="FS54" s="531"/>
      <c r="FT54" s="531"/>
      <c r="FU54" s="531"/>
      <c r="FV54" s="531"/>
      <c r="FW54" s="531"/>
      <c r="FX54" s="531"/>
      <c r="FY54" s="531"/>
      <c r="FZ54" s="531"/>
      <c r="GA54" s="531"/>
      <c r="GB54" s="531"/>
      <c r="GC54" s="531"/>
      <c r="GD54" s="531"/>
      <c r="GE54" s="531"/>
      <c r="GF54" s="531"/>
      <c r="GG54" s="531"/>
      <c r="GH54" s="531"/>
      <c r="GI54" s="531"/>
      <c r="GJ54" s="531"/>
      <c r="GK54" s="531"/>
      <c r="GL54" s="531"/>
      <c r="GM54" s="531"/>
      <c r="GN54" s="531"/>
      <c r="GO54" s="531"/>
      <c r="GP54" s="531"/>
      <c r="GQ54" s="531"/>
      <c r="GR54" s="531"/>
      <c r="GS54" s="531"/>
      <c r="GT54" s="531"/>
      <c r="GU54" s="531"/>
      <c r="GV54" s="531"/>
      <c r="GW54" s="531"/>
      <c r="GX54" s="531"/>
      <c r="GY54" s="531"/>
      <c r="GZ54" s="531"/>
      <c r="HA54" s="531"/>
      <c r="HB54" s="531"/>
      <c r="HC54" s="531"/>
      <c r="HD54" s="531"/>
      <c r="HE54" s="531"/>
      <c r="HF54" s="531"/>
      <c r="HG54" s="531"/>
      <c r="HH54" s="531"/>
      <c r="HI54" s="531"/>
      <c r="HJ54" s="531"/>
      <c r="HK54" s="531"/>
      <c r="HL54" s="531"/>
      <c r="HM54" s="531"/>
      <c r="HN54" s="531"/>
      <c r="HO54" s="531"/>
      <c r="HP54" s="531"/>
      <c r="HQ54" s="531"/>
      <c r="HR54" s="531"/>
      <c r="HS54" s="531"/>
      <c r="HT54" s="531"/>
      <c r="HU54" s="531"/>
      <c r="HV54" s="531"/>
      <c r="HW54" s="531"/>
      <c r="HX54" s="531"/>
      <c r="HY54" s="531"/>
      <c r="HZ54" s="531"/>
      <c r="IA54" s="531"/>
      <c r="IB54" s="531"/>
      <c r="IC54" s="531"/>
      <c r="ID54" s="531"/>
      <c r="IE54" s="531"/>
      <c r="IF54" s="531"/>
      <c r="IG54" s="531"/>
      <c r="IH54" s="531"/>
      <c r="II54" s="531"/>
      <c r="IJ54" s="531"/>
      <c r="IK54" s="531"/>
      <c r="IL54" s="531"/>
      <c r="IM54" s="531"/>
      <c r="IN54" s="531"/>
      <c r="IO54" s="531"/>
      <c r="IP54" s="531"/>
    </row>
    <row r="55" spans="1:250" ht="27.95" customHeight="1" thickBot="1" x14ac:dyDescent="0.45">
      <c r="A55" s="615"/>
      <c r="B55" s="616"/>
      <c r="C55" s="398"/>
      <c r="D55" s="399" t="s">
        <v>165</v>
      </c>
      <c r="E55" s="617"/>
      <c r="F55" s="160" t="str">
        <f>IF(Breakdown!F13=0,"",SUM(Breakdown!F18:F34)/EligBasisLimits!C16)</f>
        <v/>
      </c>
      <c r="G55" s="530" t="s">
        <v>68</v>
      </c>
      <c r="H55" s="526"/>
      <c r="I55" s="526"/>
      <c r="J55" s="526"/>
      <c r="K55" s="526"/>
      <c r="L55" s="526"/>
      <c r="M55" s="526"/>
      <c r="AF55" s="531"/>
      <c r="AG55" s="531"/>
      <c r="AH55" s="531"/>
      <c r="AI55" s="531"/>
      <c r="AJ55" s="531"/>
      <c r="AK55" s="531"/>
      <c r="AL55" s="531"/>
      <c r="AM55" s="531"/>
      <c r="AN55" s="531"/>
      <c r="AO55" s="531"/>
      <c r="AP55" s="531"/>
      <c r="AQ55" s="531"/>
      <c r="AR55" s="531"/>
      <c r="AS55" s="531"/>
      <c r="AT55" s="531"/>
      <c r="AU55" s="531"/>
      <c r="AV55" s="531"/>
      <c r="AW55" s="531"/>
      <c r="AX55" s="531"/>
      <c r="AY55" s="531"/>
      <c r="AZ55" s="531"/>
      <c r="BA55" s="531"/>
      <c r="BB55" s="531"/>
      <c r="BC55" s="531"/>
      <c r="BD55" s="531"/>
      <c r="BE55" s="531"/>
      <c r="BF55" s="531"/>
      <c r="BG55" s="531"/>
      <c r="BH55" s="531"/>
      <c r="BI55" s="531"/>
      <c r="BJ55" s="531"/>
      <c r="BK55" s="531"/>
      <c r="BL55" s="531"/>
      <c r="BM55" s="531"/>
      <c r="BN55" s="531"/>
      <c r="BO55" s="531"/>
      <c r="BP55" s="531"/>
      <c r="BQ55" s="531"/>
      <c r="BR55" s="531"/>
      <c r="BS55" s="531"/>
      <c r="BT55" s="531"/>
      <c r="BU55" s="531"/>
      <c r="BV55" s="531"/>
      <c r="BW55" s="531"/>
      <c r="BX55" s="531"/>
      <c r="BY55" s="531"/>
      <c r="BZ55" s="531"/>
      <c r="CA55" s="531"/>
      <c r="CB55" s="531"/>
      <c r="CC55" s="531"/>
      <c r="CD55" s="531"/>
      <c r="CE55" s="531"/>
      <c r="CF55" s="531"/>
      <c r="CG55" s="531"/>
      <c r="CH55" s="531"/>
      <c r="CI55" s="531"/>
      <c r="CJ55" s="531"/>
      <c r="CK55" s="531"/>
      <c r="CL55" s="531"/>
      <c r="CM55" s="531"/>
      <c r="CN55" s="531"/>
      <c r="CO55" s="531"/>
      <c r="CP55" s="531"/>
      <c r="CQ55" s="531"/>
      <c r="CR55" s="531"/>
      <c r="CS55" s="531"/>
      <c r="CT55" s="531"/>
      <c r="CU55" s="531"/>
      <c r="CV55" s="531"/>
      <c r="CW55" s="531"/>
      <c r="CX55" s="531"/>
      <c r="CY55" s="531"/>
      <c r="CZ55" s="531"/>
      <c r="DA55" s="531"/>
      <c r="DB55" s="531"/>
      <c r="DC55" s="531"/>
      <c r="DD55" s="531"/>
      <c r="DE55" s="531"/>
      <c r="DF55" s="531"/>
      <c r="DG55" s="531"/>
      <c r="DH55" s="531"/>
      <c r="DI55" s="531"/>
      <c r="DJ55" s="531"/>
      <c r="DK55" s="531"/>
      <c r="DL55" s="531"/>
      <c r="DM55" s="531"/>
      <c r="DN55" s="531"/>
      <c r="DO55" s="531"/>
      <c r="DP55" s="531"/>
      <c r="DQ55" s="531"/>
      <c r="DR55" s="531"/>
      <c r="DS55" s="531"/>
      <c r="DT55" s="531"/>
      <c r="DU55" s="531"/>
      <c r="DV55" s="531"/>
      <c r="DW55" s="531"/>
      <c r="DX55" s="531"/>
      <c r="DY55" s="531"/>
      <c r="DZ55" s="531"/>
      <c r="EA55" s="531"/>
      <c r="EB55" s="531"/>
      <c r="EC55" s="531"/>
      <c r="ED55" s="531"/>
      <c r="EE55" s="531"/>
      <c r="EF55" s="531"/>
      <c r="EG55" s="531"/>
      <c r="EH55" s="531"/>
      <c r="EI55" s="531"/>
      <c r="EJ55" s="531"/>
      <c r="EK55" s="531"/>
      <c r="EL55" s="531"/>
      <c r="EM55" s="531"/>
      <c r="EN55" s="531"/>
      <c r="EO55" s="531"/>
      <c r="EP55" s="531"/>
      <c r="EQ55" s="531"/>
      <c r="ER55" s="531"/>
      <c r="ES55" s="531"/>
      <c r="ET55" s="531"/>
      <c r="EU55" s="531"/>
      <c r="EV55" s="531"/>
      <c r="EW55" s="531"/>
      <c r="EX55" s="531"/>
      <c r="EY55" s="531"/>
      <c r="EZ55" s="531"/>
      <c r="FA55" s="531"/>
      <c r="FB55" s="531"/>
      <c r="FC55" s="531"/>
      <c r="FD55" s="531"/>
      <c r="FE55" s="531"/>
      <c r="FF55" s="531"/>
      <c r="FG55" s="531"/>
      <c r="FH55" s="531"/>
      <c r="FI55" s="531"/>
      <c r="FJ55" s="531"/>
      <c r="FK55" s="531"/>
      <c r="FL55" s="531"/>
      <c r="FM55" s="531"/>
      <c r="FN55" s="531"/>
      <c r="FO55" s="531"/>
      <c r="FP55" s="531"/>
      <c r="FQ55" s="531"/>
      <c r="FR55" s="531"/>
      <c r="FS55" s="531"/>
      <c r="FT55" s="531"/>
      <c r="FU55" s="531"/>
      <c r="FV55" s="531"/>
      <c r="FW55" s="531"/>
      <c r="FX55" s="531"/>
      <c r="FY55" s="531"/>
      <c r="FZ55" s="531"/>
      <c r="GA55" s="531"/>
      <c r="GB55" s="531"/>
      <c r="GC55" s="531"/>
      <c r="GD55" s="531"/>
      <c r="GE55" s="531"/>
      <c r="GF55" s="531"/>
      <c r="GG55" s="531"/>
      <c r="GH55" s="531"/>
      <c r="GI55" s="531"/>
      <c r="GJ55" s="531"/>
      <c r="GK55" s="531"/>
      <c r="GL55" s="531"/>
      <c r="GM55" s="531"/>
      <c r="GN55" s="531"/>
      <c r="GO55" s="531"/>
      <c r="GP55" s="531"/>
      <c r="GQ55" s="531"/>
      <c r="GR55" s="531"/>
      <c r="GS55" s="531"/>
      <c r="GT55" s="531"/>
      <c r="GU55" s="531"/>
      <c r="GV55" s="531"/>
      <c r="GW55" s="531"/>
      <c r="GX55" s="531"/>
      <c r="GY55" s="531"/>
      <c r="GZ55" s="531"/>
      <c r="HA55" s="531"/>
      <c r="HB55" s="531"/>
      <c r="HC55" s="531"/>
      <c r="HD55" s="531"/>
      <c r="HE55" s="531"/>
      <c r="HF55" s="531"/>
      <c r="HG55" s="531"/>
      <c r="HH55" s="531"/>
      <c r="HI55" s="531"/>
      <c r="HJ55" s="531"/>
      <c r="HK55" s="531"/>
      <c r="HL55" s="531"/>
      <c r="HM55" s="531"/>
      <c r="HN55" s="531"/>
      <c r="HO55" s="531"/>
      <c r="HP55" s="531"/>
      <c r="HQ55" s="531"/>
      <c r="HR55" s="531"/>
      <c r="HS55" s="531"/>
      <c r="HT55" s="531"/>
      <c r="HU55" s="531"/>
      <c r="HV55" s="531"/>
      <c r="HW55" s="531"/>
      <c r="HX55" s="531"/>
      <c r="HY55" s="531"/>
      <c r="HZ55" s="531"/>
      <c r="IA55" s="531"/>
      <c r="IB55" s="531"/>
      <c r="IC55" s="531"/>
      <c r="ID55" s="531"/>
      <c r="IE55" s="531"/>
      <c r="IF55" s="531"/>
      <c r="IG55" s="531"/>
      <c r="IH55" s="531"/>
      <c r="II55" s="531"/>
      <c r="IJ55" s="531"/>
      <c r="IK55" s="531"/>
      <c r="IL55" s="531"/>
      <c r="IM55" s="531"/>
      <c r="IN55" s="531"/>
      <c r="IO55" s="531"/>
      <c r="IP55" s="531"/>
    </row>
    <row r="56" spans="1:250" ht="27.95" customHeight="1" thickTop="1" x14ac:dyDescent="0.3">
      <c r="A56" s="529"/>
      <c r="B56" s="532"/>
      <c r="C56" s="532"/>
      <c r="D56" s="530"/>
      <c r="E56" s="530"/>
      <c r="F56" s="530"/>
      <c r="G56" s="530"/>
      <c r="H56" s="526"/>
      <c r="I56" s="526"/>
      <c r="J56" s="526"/>
      <c r="K56" s="526"/>
      <c r="L56" s="526"/>
      <c r="M56" s="526"/>
      <c r="AF56" s="531"/>
      <c r="AG56" s="531"/>
      <c r="AH56" s="531"/>
      <c r="AI56" s="531"/>
      <c r="AJ56" s="531"/>
      <c r="AK56" s="531"/>
      <c r="AL56" s="531"/>
      <c r="AM56" s="531"/>
      <c r="AN56" s="531"/>
      <c r="AO56" s="531"/>
      <c r="AP56" s="531"/>
      <c r="AQ56" s="531"/>
      <c r="AR56" s="531"/>
      <c r="AS56" s="531"/>
      <c r="AT56" s="531"/>
      <c r="AU56" s="531"/>
      <c r="AV56" s="531"/>
      <c r="AW56" s="531"/>
      <c r="AX56" s="531"/>
      <c r="AY56" s="531"/>
      <c r="AZ56" s="531"/>
      <c r="BA56" s="531"/>
      <c r="BB56" s="531"/>
      <c r="BC56" s="531"/>
      <c r="BD56" s="531"/>
      <c r="BE56" s="531"/>
      <c r="BF56" s="531"/>
      <c r="BG56" s="531"/>
      <c r="BH56" s="531"/>
      <c r="BI56" s="531"/>
      <c r="BJ56" s="531"/>
      <c r="BK56" s="531"/>
      <c r="BL56" s="531"/>
      <c r="BM56" s="531"/>
      <c r="BN56" s="531"/>
      <c r="BO56" s="531"/>
      <c r="BP56" s="531"/>
      <c r="BQ56" s="531"/>
      <c r="BR56" s="531"/>
      <c r="BS56" s="531"/>
      <c r="BT56" s="531"/>
      <c r="BU56" s="531"/>
      <c r="BV56" s="531"/>
      <c r="BW56" s="531"/>
      <c r="BX56" s="531"/>
      <c r="BY56" s="531"/>
      <c r="BZ56" s="531"/>
      <c r="CA56" s="531"/>
      <c r="CB56" s="531"/>
      <c r="CC56" s="531"/>
      <c r="CD56" s="531"/>
      <c r="CE56" s="531"/>
      <c r="CF56" s="531"/>
      <c r="CG56" s="531"/>
      <c r="CH56" s="531"/>
      <c r="CI56" s="531"/>
      <c r="CJ56" s="531"/>
      <c r="CK56" s="531"/>
      <c r="CL56" s="531"/>
      <c r="CM56" s="531"/>
      <c r="CN56" s="531"/>
      <c r="CO56" s="531"/>
      <c r="CP56" s="531"/>
      <c r="CQ56" s="531"/>
      <c r="CR56" s="531"/>
      <c r="CS56" s="531"/>
      <c r="CT56" s="531"/>
      <c r="CU56" s="531"/>
      <c r="CV56" s="531"/>
      <c r="CW56" s="531"/>
      <c r="CX56" s="531"/>
      <c r="CY56" s="531"/>
      <c r="CZ56" s="531"/>
      <c r="DA56" s="531"/>
      <c r="DB56" s="531"/>
      <c r="DC56" s="531"/>
      <c r="DD56" s="531"/>
      <c r="DE56" s="531"/>
      <c r="DF56" s="531"/>
      <c r="DG56" s="531"/>
      <c r="DH56" s="531"/>
      <c r="DI56" s="531"/>
      <c r="DJ56" s="531"/>
      <c r="DK56" s="531"/>
      <c r="DL56" s="531"/>
      <c r="DM56" s="531"/>
      <c r="DN56" s="531"/>
      <c r="DO56" s="531"/>
      <c r="DP56" s="531"/>
      <c r="DQ56" s="531"/>
      <c r="DR56" s="531"/>
      <c r="DS56" s="531"/>
      <c r="DT56" s="531"/>
      <c r="DU56" s="531"/>
      <c r="DV56" s="531"/>
      <c r="DW56" s="531"/>
      <c r="DX56" s="531"/>
      <c r="DY56" s="531"/>
      <c r="DZ56" s="531"/>
      <c r="EA56" s="531"/>
      <c r="EB56" s="531"/>
      <c r="EC56" s="531"/>
      <c r="ED56" s="531"/>
      <c r="EE56" s="531"/>
      <c r="EF56" s="531"/>
      <c r="EG56" s="531"/>
      <c r="EH56" s="531"/>
      <c r="EI56" s="531"/>
      <c r="EJ56" s="531"/>
      <c r="EK56" s="531"/>
      <c r="EL56" s="531"/>
      <c r="EM56" s="531"/>
      <c r="EN56" s="531"/>
      <c r="EO56" s="531"/>
      <c r="EP56" s="531"/>
      <c r="EQ56" s="531"/>
      <c r="ER56" s="531"/>
      <c r="ES56" s="531"/>
      <c r="ET56" s="531"/>
      <c r="EU56" s="531"/>
      <c r="EV56" s="531"/>
      <c r="EW56" s="531"/>
      <c r="EX56" s="531"/>
      <c r="EY56" s="531"/>
      <c r="EZ56" s="531"/>
      <c r="FA56" s="531"/>
      <c r="FB56" s="531"/>
      <c r="FC56" s="531"/>
      <c r="FD56" s="531"/>
      <c r="FE56" s="531"/>
      <c r="FF56" s="531"/>
      <c r="FG56" s="531"/>
      <c r="FH56" s="531"/>
      <c r="FI56" s="531"/>
      <c r="FJ56" s="531"/>
      <c r="FK56" s="531"/>
      <c r="FL56" s="531"/>
      <c r="FM56" s="531"/>
      <c r="FN56" s="531"/>
      <c r="FO56" s="531"/>
      <c r="FP56" s="531"/>
      <c r="FQ56" s="531"/>
      <c r="FR56" s="531"/>
      <c r="FS56" s="531"/>
      <c r="FT56" s="531"/>
      <c r="FU56" s="531"/>
      <c r="FV56" s="531"/>
      <c r="FW56" s="531"/>
      <c r="FX56" s="531"/>
      <c r="FY56" s="531"/>
      <c r="FZ56" s="531"/>
      <c r="GA56" s="531"/>
      <c r="GB56" s="531"/>
      <c r="GC56" s="531"/>
      <c r="GD56" s="531"/>
      <c r="GE56" s="531"/>
      <c r="GF56" s="531"/>
      <c r="GG56" s="531"/>
      <c r="GH56" s="531"/>
      <c r="GI56" s="531"/>
      <c r="GJ56" s="531"/>
      <c r="GK56" s="531"/>
      <c r="GL56" s="531"/>
      <c r="GM56" s="531"/>
      <c r="GN56" s="531"/>
      <c r="GO56" s="531"/>
      <c r="GP56" s="531"/>
      <c r="GQ56" s="531"/>
      <c r="GR56" s="531"/>
      <c r="GS56" s="531"/>
      <c r="GT56" s="531"/>
      <c r="GU56" s="531"/>
      <c r="GV56" s="531"/>
      <c r="GW56" s="531"/>
      <c r="GX56" s="531"/>
      <c r="GY56" s="531"/>
      <c r="GZ56" s="531"/>
      <c r="HA56" s="531"/>
      <c r="HB56" s="531"/>
      <c r="HC56" s="531"/>
      <c r="HD56" s="531"/>
      <c r="HE56" s="531"/>
      <c r="HF56" s="531"/>
      <c r="HG56" s="531"/>
      <c r="HH56" s="531"/>
      <c r="HI56" s="531"/>
      <c r="HJ56" s="531"/>
      <c r="HK56" s="531"/>
      <c r="HL56" s="531"/>
      <c r="HM56" s="531"/>
      <c r="HN56" s="531"/>
      <c r="HO56" s="531"/>
      <c r="HP56" s="531"/>
      <c r="HQ56" s="531"/>
      <c r="HR56" s="531"/>
      <c r="HS56" s="531"/>
      <c r="HT56" s="531"/>
      <c r="HU56" s="531"/>
      <c r="HV56" s="531"/>
      <c r="HW56" s="531"/>
      <c r="HX56" s="531"/>
      <c r="HY56" s="531"/>
      <c r="HZ56" s="531"/>
      <c r="IA56" s="531"/>
      <c r="IB56" s="531"/>
      <c r="IC56" s="531"/>
      <c r="ID56" s="531"/>
      <c r="IE56" s="531"/>
      <c r="IF56" s="531"/>
      <c r="IG56" s="531"/>
      <c r="IH56" s="531"/>
      <c r="II56" s="531"/>
      <c r="IJ56" s="531"/>
      <c r="IK56" s="531"/>
      <c r="IL56" s="531"/>
      <c r="IM56" s="531"/>
      <c r="IN56" s="531"/>
      <c r="IO56" s="531"/>
      <c r="IP56" s="531"/>
    </row>
    <row r="57" spans="1:250" x14ac:dyDescent="0.3">
      <c r="A57" s="529"/>
      <c r="B57" s="523"/>
      <c r="C57" s="523"/>
      <c r="D57" s="524"/>
      <c r="E57" s="524"/>
      <c r="F57" s="524"/>
      <c r="G57" s="524"/>
      <c r="H57" s="526"/>
      <c r="I57" s="526"/>
      <c r="J57" s="526"/>
      <c r="K57" s="526"/>
      <c r="L57" s="526"/>
      <c r="M57" s="526"/>
      <c r="AF57" s="531"/>
      <c r="AG57" s="531"/>
      <c r="AH57" s="531"/>
      <c r="AI57" s="531"/>
      <c r="AJ57" s="531"/>
      <c r="AK57" s="531"/>
      <c r="AL57" s="531"/>
      <c r="AM57" s="531"/>
      <c r="AN57" s="531"/>
      <c r="AO57" s="531"/>
      <c r="AP57" s="531"/>
      <c r="AQ57" s="531"/>
      <c r="AR57" s="531"/>
      <c r="AS57" s="531"/>
      <c r="AT57" s="531"/>
      <c r="AU57" s="531"/>
      <c r="AV57" s="531"/>
      <c r="AW57" s="531"/>
      <c r="AX57" s="531"/>
      <c r="AY57" s="531"/>
      <c r="AZ57" s="531"/>
      <c r="BA57" s="531"/>
      <c r="BB57" s="531"/>
      <c r="BC57" s="531"/>
      <c r="BD57" s="531"/>
      <c r="BE57" s="531"/>
      <c r="BF57" s="531"/>
      <c r="BG57" s="531"/>
      <c r="BH57" s="531"/>
      <c r="BI57" s="531"/>
      <c r="BJ57" s="531"/>
      <c r="BK57" s="531"/>
      <c r="BL57" s="531"/>
      <c r="BM57" s="531"/>
      <c r="BN57" s="531"/>
      <c r="BO57" s="531"/>
      <c r="BP57" s="531"/>
      <c r="BQ57" s="531"/>
      <c r="BR57" s="531"/>
      <c r="BS57" s="531"/>
      <c r="BT57" s="531"/>
      <c r="BU57" s="531"/>
      <c r="BV57" s="531"/>
      <c r="BW57" s="531"/>
      <c r="BX57" s="531"/>
      <c r="BY57" s="531"/>
      <c r="BZ57" s="531"/>
      <c r="CA57" s="531"/>
      <c r="CB57" s="531"/>
      <c r="CC57" s="531"/>
      <c r="CD57" s="531"/>
      <c r="CE57" s="531"/>
      <c r="CF57" s="531"/>
      <c r="CG57" s="531"/>
      <c r="CH57" s="531"/>
      <c r="CI57" s="531"/>
      <c r="CJ57" s="531"/>
      <c r="CK57" s="531"/>
      <c r="CL57" s="531"/>
      <c r="CM57" s="531"/>
      <c r="CN57" s="531"/>
      <c r="CO57" s="531"/>
      <c r="CP57" s="531"/>
      <c r="CQ57" s="531"/>
      <c r="CR57" s="531"/>
      <c r="CS57" s="531"/>
      <c r="CT57" s="531"/>
      <c r="CU57" s="531"/>
      <c r="CV57" s="531"/>
      <c r="CW57" s="531"/>
      <c r="CX57" s="531"/>
      <c r="CY57" s="531"/>
      <c r="CZ57" s="531"/>
      <c r="DA57" s="531"/>
      <c r="DB57" s="531"/>
      <c r="DC57" s="531"/>
      <c r="DD57" s="531"/>
      <c r="DE57" s="531"/>
      <c r="DF57" s="531"/>
      <c r="DG57" s="531"/>
      <c r="DH57" s="531"/>
      <c r="DI57" s="531"/>
      <c r="DJ57" s="531"/>
      <c r="DK57" s="531"/>
      <c r="DL57" s="531"/>
      <c r="DM57" s="531"/>
      <c r="DN57" s="531"/>
      <c r="DO57" s="531"/>
      <c r="DP57" s="531"/>
      <c r="DQ57" s="531"/>
      <c r="DR57" s="531"/>
      <c r="DS57" s="531"/>
      <c r="DT57" s="531"/>
      <c r="DU57" s="531"/>
      <c r="DV57" s="531"/>
      <c r="DW57" s="531"/>
      <c r="DX57" s="531"/>
      <c r="DY57" s="531"/>
      <c r="DZ57" s="531"/>
      <c r="EA57" s="531"/>
      <c r="EB57" s="531"/>
      <c r="EC57" s="531"/>
      <c r="ED57" s="531"/>
      <c r="EE57" s="531"/>
      <c r="EF57" s="531"/>
      <c r="EG57" s="531"/>
      <c r="EH57" s="531"/>
      <c r="EI57" s="531"/>
      <c r="EJ57" s="531"/>
      <c r="EK57" s="531"/>
      <c r="EL57" s="531"/>
      <c r="EM57" s="531"/>
      <c r="EN57" s="531"/>
      <c r="EO57" s="531"/>
      <c r="EP57" s="531"/>
      <c r="EQ57" s="531"/>
      <c r="ER57" s="531"/>
      <c r="ES57" s="531"/>
      <c r="ET57" s="531"/>
      <c r="EU57" s="531"/>
      <c r="EV57" s="531"/>
      <c r="EW57" s="531"/>
      <c r="EX57" s="531"/>
      <c r="EY57" s="531"/>
      <c r="EZ57" s="531"/>
      <c r="FA57" s="531"/>
      <c r="FB57" s="531"/>
      <c r="FC57" s="531"/>
      <c r="FD57" s="531"/>
      <c r="FE57" s="531"/>
      <c r="FF57" s="531"/>
      <c r="FG57" s="531"/>
      <c r="FH57" s="531"/>
      <c r="FI57" s="531"/>
      <c r="FJ57" s="531"/>
      <c r="FK57" s="531"/>
      <c r="FL57" s="531"/>
      <c r="FM57" s="531"/>
      <c r="FN57" s="531"/>
      <c r="FO57" s="531"/>
      <c r="FP57" s="531"/>
      <c r="FQ57" s="531"/>
      <c r="FR57" s="531"/>
      <c r="FS57" s="531"/>
      <c r="FT57" s="531"/>
      <c r="FU57" s="531"/>
      <c r="FV57" s="531"/>
      <c r="FW57" s="531"/>
      <c r="FX57" s="531"/>
      <c r="FY57" s="531"/>
      <c r="FZ57" s="531"/>
      <c r="GA57" s="531"/>
      <c r="GB57" s="531"/>
      <c r="GC57" s="531"/>
      <c r="GD57" s="531"/>
      <c r="GE57" s="531"/>
      <c r="GF57" s="531"/>
      <c r="GG57" s="531"/>
      <c r="GH57" s="531"/>
      <c r="GI57" s="531"/>
      <c r="GJ57" s="531"/>
      <c r="GK57" s="531"/>
      <c r="GL57" s="531"/>
      <c r="GM57" s="531"/>
      <c r="GN57" s="531"/>
      <c r="GO57" s="531"/>
      <c r="GP57" s="531"/>
      <c r="GQ57" s="531"/>
      <c r="GR57" s="531"/>
      <c r="GS57" s="531"/>
      <c r="GT57" s="531"/>
      <c r="GU57" s="531"/>
      <c r="GV57" s="531"/>
      <c r="GW57" s="531"/>
      <c r="GX57" s="531"/>
      <c r="GY57" s="531"/>
      <c r="GZ57" s="531"/>
      <c r="HA57" s="531"/>
      <c r="HB57" s="531"/>
      <c r="HC57" s="531"/>
      <c r="HD57" s="531"/>
      <c r="HE57" s="531"/>
      <c r="HF57" s="531"/>
      <c r="HG57" s="531"/>
      <c r="HH57" s="531"/>
      <c r="HI57" s="531"/>
      <c r="HJ57" s="531"/>
      <c r="HK57" s="531"/>
      <c r="HL57" s="531"/>
      <c r="HM57" s="531"/>
      <c r="HN57" s="531"/>
      <c r="HO57" s="531"/>
      <c r="HP57" s="531"/>
      <c r="HQ57" s="531"/>
      <c r="HR57" s="531"/>
      <c r="HS57" s="531"/>
      <c r="HT57" s="531"/>
      <c r="HU57" s="531"/>
      <c r="HV57" s="531"/>
      <c r="HW57" s="531"/>
      <c r="HX57" s="531"/>
      <c r="HY57" s="531"/>
      <c r="HZ57" s="531"/>
      <c r="IA57" s="531"/>
      <c r="IB57" s="531"/>
      <c r="IC57" s="531"/>
      <c r="ID57" s="531"/>
      <c r="IE57" s="531"/>
      <c r="IF57" s="531"/>
      <c r="IG57" s="531"/>
      <c r="IH57" s="531"/>
      <c r="II57" s="531"/>
      <c r="IJ57" s="531"/>
      <c r="IK57" s="531"/>
      <c r="IL57" s="531"/>
      <c r="IM57" s="531"/>
      <c r="IN57" s="531"/>
      <c r="IO57" s="531"/>
      <c r="IP57" s="531"/>
    </row>
    <row r="58" spans="1:250" x14ac:dyDescent="0.3">
      <c r="A58" s="528"/>
      <c r="B58" s="523"/>
      <c r="C58" s="523"/>
      <c r="D58" s="524"/>
      <c r="E58" s="524"/>
      <c r="F58" s="524"/>
      <c r="G58" s="524"/>
      <c r="H58" s="526"/>
      <c r="I58" s="526"/>
      <c r="J58" s="526"/>
      <c r="K58" s="526"/>
      <c r="L58" s="526"/>
      <c r="M58" s="526"/>
      <c r="AF58" s="531"/>
      <c r="AG58" s="531"/>
      <c r="AH58" s="531"/>
      <c r="AI58" s="531"/>
      <c r="AJ58" s="531"/>
      <c r="AK58" s="531"/>
      <c r="AL58" s="531"/>
      <c r="AM58" s="531"/>
      <c r="AN58" s="531"/>
      <c r="AO58" s="531"/>
      <c r="AP58" s="531"/>
      <c r="AQ58" s="531"/>
      <c r="AR58" s="531"/>
      <c r="AS58" s="531"/>
      <c r="AT58" s="531"/>
      <c r="AU58" s="531"/>
      <c r="AV58" s="531"/>
      <c r="AW58" s="531"/>
      <c r="AX58" s="531"/>
      <c r="AY58" s="531"/>
      <c r="AZ58" s="531"/>
      <c r="BA58" s="531"/>
      <c r="BB58" s="531"/>
      <c r="BC58" s="531"/>
      <c r="BD58" s="531"/>
      <c r="BE58" s="531"/>
      <c r="BF58" s="531"/>
      <c r="BG58" s="531"/>
      <c r="BH58" s="531"/>
      <c r="BI58" s="531"/>
      <c r="BJ58" s="531"/>
      <c r="BK58" s="531"/>
      <c r="BL58" s="531"/>
      <c r="BM58" s="531"/>
      <c r="BN58" s="531"/>
      <c r="BO58" s="531"/>
      <c r="BP58" s="531"/>
      <c r="BQ58" s="531"/>
      <c r="BR58" s="531"/>
      <c r="BS58" s="531"/>
      <c r="BT58" s="531"/>
      <c r="BU58" s="531"/>
      <c r="BV58" s="531"/>
      <c r="BW58" s="531"/>
      <c r="BX58" s="531"/>
      <c r="BY58" s="531"/>
      <c r="BZ58" s="531"/>
      <c r="CA58" s="531"/>
      <c r="CB58" s="531"/>
      <c r="CC58" s="531"/>
      <c r="CD58" s="531"/>
      <c r="CE58" s="531"/>
      <c r="CF58" s="531"/>
      <c r="CG58" s="531"/>
      <c r="CH58" s="531"/>
      <c r="CI58" s="531"/>
      <c r="CJ58" s="531"/>
      <c r="CK58" s="531"/>
      <c r="CL58" s="531"/>
      <c r="CM58" s="531"/>
      <c r="CN58" s="531"/>
      <c r="CO58" s="531"/>
      <c r="CP58" s="531"/>
      <c r="CQ58" s="531"/>
      <c r="CR58" s="531"/>
      <c r="CS58" s="531"/>
      <c r="CT58" s="531"/>
      <c r="CU58" s="531"/>
      <c r="CV58" s="531"/>
      <c r="CW58" s="531"/>
      <c r="CX58" s="531"/>
      <c r="CY58" s="531"/>
      <c r="CZ58" s="531"/>
      <c r="DA58" s="531"/>
      <c r="DB58" s="531"/>
      <c r="DC58" s="531"/>
      <c r="DD58" s="531"/>
      <c r="DE58" s="531"/>
      <c r="DF58" s="531"/>
      <c r="DG58" s="531"/>
      <c r="DH58" s="531"/>
      <c r="DI58" s="531"/>
      <c r="DJ58" s="531"/>
      <c r="DK58" s="531"/>
      <c r="DL58" s="531"/>
      <c r="DM58" s="531"/>
      <c r="DN58" s="531"/>
      <c r="DO58" s="531"/>
      <c r="DP58" s="531"/>
      <c r="DQ58" s="531"/>
      <c r="DR58" s="531"/>
      <c r="DS58" s="531"/>
      <c r="DT58" s="531"/>
      <c r="DU58" s="531"/>
      <c r="DV58" s="531"/>
      <c r="DW58" s="531"/>
      <c r="DX58" s="531"/>
      <c r="DY58" s="531"/>
      <c r="DZ58" s="531"/>
      <c r="EA58" s="531"/>
      <c r="EB58" s="531"/>
      <c r="EC58" s="531"/>
      <c r="ED58" s="531"/>
      <c r="EE58" s="531"/>
      <c r="EF58" s="531"/>
      <c r="EG58" s="531"/>
      <c r="EH58" s="531"/>
      <c r="EI58" s="531"/>
      <c r="EJ58" s="531"/>
      <c r="EK58" s="531"/>
      <c r="EL58" s="531"/>
      <c r="EM58" s="531"/>
      <c r="EN58" s="531"/>
      <c r="EO58" s="531"/>
      <c r="EP58" s="531"/>
      <c r="EQ58" s="531"/>
      <c r="ER58" s="531"/>
      <c r="ES58" s="531"/>
      <c r="ET58" s="531"/>
      <c r="EU58" s="531"/>
      <c r="EV58" s="531"/>
      <c r="EW58" s="531"/>
      <c r="EX58" s="531"/>
      <c r="EY58" s="531"/>
      <c r="EZ58" s="531"/>
      <c r="FA58" s="531"/>
      <c r="FB58" s="531"/>
      <c r="FC58" s="531"/>
      <c r="FD58" s="531"/>
      <c r="FE58" s="531"/>
      <c r="FF58" s="531"/>
      <c r="FG58" s="531"/>
      <c r="FH58" s="531"/>
      <c r="FI58" s="531"/>
      <c r="FJ58" s="531"/>
      <c r="FK58" s="531"/>
      <c r="FL58" s="531"/>
      <c r="FM58" s="531"/>
      <c r="FN58" s="531"/>
      <c r="FO58" s="531"/>
      <c r="FP58" s="531"/>
      <c r="FQ58" s="531"/>
      <c r="FR58" s="531"/>
      <c r="FS58" s="531"/>
      <c r="FT58" s="531"/>
      <c r="FU58" s="531"/>
      <c r="FV58" s="531"/>
      <c r="FW58" s="531"/>
      <c r="FX58" s="531"/>
      <c r="FY58" s="531"/>
      <c r="FZ58" s="531"/>
      <c r="GA58" s="531"/>
      <c r="GB58" s="531"/>
      <c r="GC58" s="531"/>
      <c r="GD58" s="531"/>
      <c r="GE58" s="531"/>
      <c r="GF58" s="531"/>
      <c r="GG58" s="531"/>
      <c r="GH58" s="531"/>
      <c r="GI58" s="531"/>
      <c r="GJ58" s="531"/>
      <c r="GK58" s="531"/>
      <c r="GL58" s="531"/>
      <c r="GM58" s="531"/>
      <c r="GN58" s="531"/>
      <c r="GO58" s="531"/>
      <c r="GP58" s="531"/>
      <c r="GQ58" s="531"/>
      <c r="GR58" s="531"/>
      <c r="GS58" s="531"/>
      <c r="GT58" s="531"/>
      <c r="GU58" s="531"/>
      <c r="GV58" s="531"/>
      <c r="GW58" s="531"/>
      <c r="GX58" s="531"/>
      <c r="GY58" s="531"/>
      <c r="GZ58" s="531"/>
      <c r="HA58" s="531"/>
      <c r="HB58" s="531"/>
      <c r="HC58" s="531"/>
      <c r="HD58" s="531"/>
      <c r="HE58" s="531"/>
      <c r="HF58" s="531"/>
      <c r="HG58" s="531"/>
      <c r="HH58" s="531"/>
      <c r="HI58" s="531"/>
      <c r="HJ58" s="531"/>
      <c r="HK58" s="531"/>
      <c r="HL58" s="531"/>
      <c r="HM58" s="531"/>
      <c r="HN58" s="531"/>
      <c r="HO58" s="531"/>
      <c r="HP58" s="531"/>
      <c r="HQ58" s="531"/>
      <c r="HR58" s="531"/>
      <c r="HS58" s="531"/>
      <c r="HT58" s="531"/>
      <c r="HU58" s="531"/>
      <c r="HV58" s="531"/>
      <c r="HW58" s="531"/>
      <c r="HX58" s="531"/>
      <c r="HY58" s="531"/>
      <c r="HZ58" s="531"/>
      <c r="IA58" s="531"/>
      <c r="IB58" s="531"/>
      <c r="IC58" s="531"/>
      <c r="ID58" s="531"/>
      <c r="IE58" s="531"/>
      <c r="IF58" s="531"/>
      <c r="IG58" s="531"/>
      <c r="IH58" s="531"/>
      <c r="II58" s="531"/>
      <c r="IJ58" s="531"/>
      <c r="IK58" s="531"/>
      <c r="IL58" s="531"/>
      <c r="IM58" s="531"/>
      <c r="IN58" s="531"/>
      <c r="IO58" s="531"/>
      <c r="IP58" s="531"/>
    </row>
    <row r="59" spans="1:250" x14ac:dyDescent="0.3">
      <c r="B59" s="619"/>
      <c r="D59" s="620"/>
      <c r="F59" s="621"/>
    </row>
    <row r="60" spans="1:250" x14ac:dyDescent="0.3">
      <c r="B60" s="619"/>
      <c r="D60" s="620"/>
      <c r="F60" s="621"/>
    </row>
    <row r="61" spans="1:250" x14ac:dyDescent="0.3">
      <c r="B61" s="619"/>
      <c r="D61" s="620"/>
      <c r="F61" s="621"/>
    </row>
    <row r="62" spans="1:250" x14ac:dyDescent="0.3">
      <c r="B62" s="619"/>
      <c r="D62" s="620"/>
      <c r="F62" s="621"/>
    </row>
    <row r="63" spans="1:250" x14ac:dyDescent="0.3">
      <c r="B63" s="619"/>
      <c r="D63" s="620"/>
      <c r="F63" s="621"/>
    </row>
    <row r="64" spans="1:250" x14ac:dyDescent="0.3">
      <c r="B64" s="619"/>
      <c r="D64" s="620"/>
      <c r="F64" s="621"/>
    </row>
    <row r="65" spans="2:6" x14ac:dyDescent="0.3">
      <c r="B65" s="619"/>
      <c r="D65" s="620"/>
      <c r="F65" s="621"/>
    </row>
  </sheetData>
  <sheetProtection sheet="1" objects="1" scenarios="1"/>
  <mergeCells count="1">
    <mergeCell ref="H9:H11"/>
  </mergeCells>
  <phoneticPr fontId="6" type="noConversion"/>
  <printOptions horizontalCentered="1" verticalCentered="1"/>
  <pageMargins left="0" right="0" top="0.25" bottom="0.25" header="0.25" footer="0.5"/>
  <pageSetup scale="40" orientation="portrait" r:id="rId1"/>
  <headerFooter alignWithMargins="0">
    <oddHeader>&amp;L&amp;16&amp;YUnified Application for Housing Production Programs&amp;R&amp;16&amp;Yrevised - &amp;D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A4F3-F9CD-4ECC-AA75-CE96A41647C0}">
  <sheetPr codeName="Sheet11">
    <pageSetUpPr fitToPage="1"/>
  </sheetPr>
  <dimension ref="A1:AC58"/>
  <sheetViews>
    <sheetView showGridLines="0" zoomScale="75" workbookViewId="0">
      <selection activeCell="F15" sqref="F15"/>
    </sheetView>
  </sheetViews>
  <sheetFormatPr defaultColWidth="7.109375" defaultRowHeight="15.75" x14ac:dyDescent="0.25"/>
  <cols>
    <col min="1" max="4" width="3.6640625" style="71" customWidth="1"/>
    <col min="5" max="5" width="8.6640625" style="71" customWidth="1"/>
    <col min="6" max="6" width="7.21875" style="71" bestFit="1" customWidth="1"/>
    <col min="7" max="7" width="7.109375" style="71" customWidth="1"/>
    <col min="8" max="8" width="8.5546875" style="70" bestFit="1" customWidth="1"/>
    <col min="9" max="9" width="7.109375" style="71" customWidth="1"/>
    <col min="10" max="30" width="12.21875" style="71" customWidth="1"/>
    <col min="31" max="16384" width="7.109375" style="71"/>
  </cols>
  <sheetData>
    <row r="1" spans="1:29" x14ac:dyDescent="0.25">
      <c r="A1" s="69" t="s">
        <v>398</v>
      </c>
      <c r="B1" s="69"/>
      <c r="C1" s="69"/>
      <c r="D1" s="69"/>
      <c r="E1" s="69"/>
      <c r="F1" s="69"/>
      <c r="G1" s="69"/>
      <c r="I1" s="69"/>
    </row>
    <row r="2" spans="1:29" x14ac:dyDescent="0.25">
      <c r="B2" s="69"/>
      <c r="C2" s="69"/>
      <c r="D2" s="69"/>
      <c r="E2" s="69"/>
      <c r="F2" s="69"/>
      <c r="G2" s="69"/>
      <c r="H2" s="72"/>
      <c r="I2" s="69"/>
      <c r="J2" s="69"/>
    </row>
    <row r="3" spans="1:29" x14ac:dyDescent="0.25">
      <c r="A3" s="69" t="s">
        <v>215</v>
      </c>
    </row>
    <row r="4" spans="1:29" x14ac:dyDescent="0.25">
      <c r="A4" s="69"/>
    </row>
    <row r="5" spans="1:29" ht="18.75" x14ac:dyDescent="0.3">
      <c r="A5" s="730">
        <f>+Breakdown!C5</f>
        <v>0</v>
      </c>
      <c r="B5" s="731"/>
      <c r="C5" s="731"/>
      <c r="D5" s="731"/>
      <c r="E5" s="731"/>
    </row>
    <row r="6" spans="1:29" ht="18.75" x14ac:dyDescent="0.3">
      <c r="A6" s="730">
        <f>+Breakdown!C6</f>
        <v>0</v>
      </c>
      <c r="B6" s="731"/>
      <c r="C6" s="731"/>
      <c r="D6" s="731"/>
      <c r="E6" s="731"/>
    </row>
    <row r="7" spans="1:29" ht="18.75" x14ac:dyDescent="0.3">
      <c r="A7" s="730">
        <f>+Breakdown!C7</f>
        <v>0</v>
      </c>
      <c r="B7" s="731"/>
      <c r="C7" s="731"/>
      <c r="D7" s="731"/>
      <c r="E7" s="731"/>
    </row>
    <row r="8" spans="1:29" x14ac:dyDescent="0.25">
      <c r="J8" s="73"/>
      <c r="K8" s="73"/>
      <c r="L8" s="73"/>
      <c r="M8" s="73"/>
      <c r="N8" s="73"/>
      <c r="O8" s="73"/>
      <c r="P8" s="73"/>
      <c r="Q8" s="73"/>
      <c r="R8" s="73"/>
      <c r="S8" s="73"/>
      <c r="T8" s="73"/>
      <c r="U8" s="73"/>
      <c r="V8" s="73"/>
      <c r="W8" s="73"/>
      <c r="X8" s="73"/>
    </row>
    <row r="9" spans="1:29" x14ac:dyDescent="0.25">
      <c r="F9" s="73" t="s">
        <v>216</v>
      </c>
      <c r="G9" s="73"/>
      <c r="H9" s="74" t="s">
        <v>217</v>
      </c>
      <c r="I9" s="73"/>
      <c r="J9" s="73" t="s">
        <v>218</v>
      </c>
      <c r="K9" s="73" t="s">
        <v>218</v>
      </c>
      <c r="L9" s="73" t="s">
        <v>218</v>
      </c>
      <c r="M9" s="73" t="s">
        <v>218</v>
      </c>
      <c r="N9" s="73" t="s">
        <v>218</v>
      </c>
      <c r="O9" s="73" t="s">
        <v>218</v>
      </c>
      <c r="P9" s="73" t="s">
        <v>218</v>
      </c>
      <c r="Q9" s="73" t="s">
        <v>218</v>
      </c>
      <c r="R9" s="73" t="s">
        <v>218</v>
      </c>
      <c r="S9" s="73" t="s">
        <v>218</v>
      </c>
      <c r="T9" s="73" t="s">
        <v>218</v>
      </c>
      <c r="U9" s="73" t="s">
        <v>218</v>
      </c>
      <c r="V9" s="73" t="s">
        <v>218</v>
      </c>
      <c r="W9" s="73" t="s">
        <v>218</v>
      </c>
      <c r="X9" s="73" t="s">
        <v>218</v>
      </c>
    </row>
    <row r="10" spans="1:29" x14ac:dyDescent="0.25">
      <c r="F10" s="73" t="s">
        <v>219</v>
      </c>
      <c r="G10" s="73"/>
      <c r="H10" s="74" t="s">
        <v>220</v>
      </c>
      <c r="I10" s="73"/>
      <c r="J10" s="73">
        <v>1</v>
      </c>
      <c r="K10" s="73">
        <f t="shared" ref="K10:X10" si="0">+J10+1</f>
        <v>2</v>
      </c>
      <c r="L10" s="73">
        <f t="shared" si="0"/>
        <v>3</v>
      </c>
      <c r="M10" s="73">
        <f t="shared" si="0"/>
        <v>4</v>
      </c>
      <c r="N10" s="73">
        <f t="shared" si="0"/>
        <v>5</v>
      </c>
      <c r="O10" s="73">
        <f t="shared" si="0"/>
        <v>6</v>
      </c>
      <c r="P10" s="73">
        <f t="shared" si="0"/>
        <v>7</v>
      </c>
      <c r="Q10" s="73">
        <f t="shared" si="0"/>
        <v>8</v>
      </c>
      <c r="R10" s="73">
        <f t="shared" si="0"/>
        <v>9</v>
      </c>
      <c r="S10" s="73">
        <f t="shared" si="0"/>
        <v>10</v>
      </c>
      <c r="T10" s="73">
        <f t="shared" si="0"/>
        <v>11</v>
      </c>
      <c r="U10" s="73">
        <f t="shared" si="0"/>
        <v>12</v>
      </c>
      <c r="V10" s="73">
        <f t="shared" si="0"/>
        <v>13</v>
      </c>
      <c r="W10" s="73">
        <f t="shared" si="0"/>
        <v>14</v>
      </c>
      <c r="X10" s="73">
        <f t="shared" si="0"/>
        <v>15</v>
      </c>
    </row>
    <row r="12" spans="1:29" x14ac:dyDescent="0.25">
      <c r="A12" s="71" t="s">
        <v>221</v>
      </c>
    </row>
    <row r="13" spans="1:29" x14ac:dyDescent="0.25">
      <c r="B13" s="71" t="s">
        <v>222</v>
      </c>
      <c r="J13" s="75"/>
      <c r="K13" s="75"/>
      <c r="L13" s="75"/>
      <c r="M13" s="75"/>
      <c r="N13" s="75"/>
      <c r="O13" s="75"/>
      <c r="P13" s="75"/>
      <c r="Q13" s="75"/>
      <c r="R13" s="75"/>
      <c r="S13" s="75"/>
      <c r="T13" s="75"/>
      <c r="U13" s="75"/>
      <c r="V13" s="75"/>
      <c r="W13" s="75"/>
      <c r="X13" s="75"/>
      <c r="Y13" s="75"/>
      <c r="Z13" s="75"/>
      <c r="AA13" s="75"/>
      <c r="AB13" s="75"/>
      <c r="AC13" s="75"/>
    </row>
    <row r="14" spans="1:29" x14ac:dyDescent="0.25">
      <c r="C14" s="71" t="s">
        <v>223</v>
      </c>
      <c r="H14" s="94">
        <v>0.02</v>
      </c>
      <c r="J14" s="95">
        <f>+'Rent Qual. Chart'!N31</f>
        <v>0</v>
      </c>
      <c r="K14" s="76">
        <f t="shared" ref="K14:X14" si="1">INT((1+$H14)*J14)</f>
        <v>0</v>
      </c>
      <c r="L14" s="76">
        <f t="shared" si="1"/>
        <v>0</v>
      </c>
      <c r="M14" s="76">
        <f t="shared" si="1"/>
        <v>0</v>
      </c>
      <c r="N14" s="76">
        <f t="shared" si="1"/>
        <v>0</v>
      </c>
      <c r="O14" s="76">
        <f t="shared" si="1"/>
        <v>0</v>
      </c>
      <c r="P14" s="76">
        <f t="shared" si="1"/>
        <v>0</v>
      </c>
      <c r="Q14" s="76">
        <f t="shared" si="1"/>
        <v>0</v>
      </c>
      <c r="R14" s="76">
        <f t="shared" si="1"/>
        <v>0</v>
      </c>
      <c r="S14" s="76">
        <f t="shared" si="1"/>
        <v>0</v>
      </c>
      <c r="T14" s="76">
        <f t="shared" si="1"/>
        <v>0</v>
      </c>
      <c r="U14" s="76">
        <f t="shared" si="1"/>
        <v>0</v>
      </c>
      <c r="V14" s="76">
        <f t="shared" si="1"/>
        <v>0</v>
      </c>
      <c r="W14" s="76">
        <f t="shared" si="1"/>
        <v>0</v>
      </c>
      <c r="X14" s="76">
        <f t="shared" si="1"/>
        <v>0</v>
      </c>
      <c r="Y14" s="75"/>
      <c r="Z14" s="75"/>
      <c r="AA14" s="71" t="s">
        <v>224</v>
      </c>
      <c r="AB14" s="75"/>
      <c r="AC14" s="75"/>
    </row>
    <row r="15" spans="1:29" x14ac:dyDescent="0.25">
      <c r="C15" s="71" t="s">
        <v>225</v>
      </c>
      <c r="F15" s="623"/>
      <c r="H15" s="94">
        <v>0.01</v>
      </c>
      <c r="J15" s="624"/>
      <c r="K15" s="76">
        <f t="shared" ref="K15:X15" si="2">INT((1+$H15)*J15)</f>
        <v>0</v>
      </c>
      <c r="L15" s="76">
        <f t="shared" si="2"/>
        <v>0</v>
      </c>
      <c r="M15" s="76">
        <f t="shared" si="2"/>
        <v>0</v>
      </c>
      <c r="N15" s="76">
        <f t="shared" si="2"/>
        <v>0</v>
      </c>
      <c r="O15" s="76">
        <f t="shared" si="2"/>
        <v>0</v>
      </c>
      <c r="P15" s="76">
        <f t="shared" si="2"/>
        <v>0</v>
      </c>
      <c r="Q15" s="76">
        <f t="shared" si="2"/>
        <v>0</v>
      </c>
      <c r="R15" s="76">
        <f t="shared" si="2"/>
        <v>0</v>
      </c>
      <c r="S15" s="76">
        <f t="shared" si="2"/>
        <v>0</v>
      </c>
      <c r="T15" s="76">
        <f t="shared" si="2"/>
        <v>0</v>
      </c>
      <c r="U15" s="76">
        <f t="shared" si="2"/>
        <v>0</v>
      </c>
      <c r="V15" s="76">
        <f t="shared" si="2"/>
        <v>0</v>
      </c>
      <c r="W15" s="76">
        <f t="shared" si="2"/>
        <v>0</v>
      </c>
      <c r="X15" s="76">
        <f t="shared" si="2"/>
        <v>0</v>
      </c>
      <c r="Y15" s="75"/>
      <c r="Z15" s="75"/>
      <c r="AA15" s="76">
        <f>INT((1-F21-F22)*J14)</f>
        <v>0</v>
      </c>
      <c r="AB15" s="75"/>
      <c r="AC15" s="75"/>
    </row>
    <row r="16" spans="1:29" x14ac:dyDescent="0.25">
      <c r="C16" s="71" t="s">
        <v>226</v>
      </c>
      <c r="F16" s="623"/>
      <c r="H16" s="94">
        <v>0.01</v>
      </c>
      <c r="J16" s="624"/>
      <c r="K16" s="76">
        <f t="shared" ref="K16:X16" si="3">INT((1+$H16)*J16)</f>
        <v>0</v>
      </c>
      <c r="L16" s="76">
        <f t="shared" si="3"/>
        <v>0</v>
      </c>
      <c r="M16" s="76">
        <f t="shared" si="3"/>
        <v>0</v>
      </c>
      <c r="N16" s="76">
        <f t="shared" si="3"/>
        <v>0</v>
      </c>
      <c r="O16" s="76">
        <f t="shared" si="3"/>
        <v>0</v>
      </c>
      <c r="P16" s="76">
        <f t="shared" si="3"/>
        <v>0</v>
      </c>
      <c r="Q16" s="76">
        <f t="shared" si="3"/>
        <v>0</v>
      </c>
      <c r="R16" s="76">
        <f t="shared" si="3"/>
        <v>0</v>
      </c>
      <c r="S16" s="76">
        <f t="shared" si="3"/>
        <v>0</v>
      </c>
      <c r="T16" s="76">
        <f t="shared" si="3"/>
        <v>0</v>
      </c>
      <c r="U16" s="76">
        <f t="shared" si="3"/>
        <v>0</v>
      </c>
      <c r="V16" s="76">
        <f t="shared" si="3"/>
        <v>0</v>
      </c>
      <c r="W16" s="76">
        <f t="shared" si="3"/>
        <v>0</v>
      </c>
      <c r="X16" s="76">
        <f t="shared" si="3"/>
        <v>0</v>
      </c>
      <c r="Y16" s="75"/>
      <c r="Z16" s="75"/>
      <c r="AB16" s="75"/>
      <c r="AC16" s="75"/>
    </row>
    <row r="17" spans="2:29" x14ac:dyDescent="0.25">
      <c r="C17" s="77" t="s">
        <v>227</v>
      </c>
      <c r="D17" s="77"/>
      <c r="E17" s="728"/>
      <c r="F17" s="729"/>
      <c r="G17" s="77"/>
      <c r="H17" s="91">
        <v>0.01</v>
      </c>
      <c r="I17" s="77"/>
      <c r="J17" s="625"/>
      <c r="K17" s="78">
        <f t="shared" ref="K17:X17" si="4">INT((1+$H17)*J17)</f>
        <v>0</v>
      </c>
      <c r="L17" s="78">
        <f t="shared" si="4"/>
        <v>0</v>
      </c>
      <c r="M17" s="78">
        <f t="shared" si="4"/>
        <v>0</v>
      </c>
      <c r="N17" s="78">
        <f t="shared" si="4"/>
        <v>0</v>
      </c>
      <c r="O17" s="78">
        <f t="shared" si="4"/>
        <v>0</v>
      </c>
      <c r="P17" s="78">
        <f t="shared" si="4"/>
        <v>0</v>
      </c>
      <c r="Q17" s="78">
        <f t="shared" si="4"/>
        <v>0</v>
      </c>
      <c r="R17" s="78">
        <f t="shared" si="4"/>
        <v>0</v>
      </c>
      <c r="S17" s="78">
        <f t="shared" si="4"/>
        <v>0</v>
      </c>
      <c r="T17" s="78">
        <f t="shared" si="4"/>
        <v>0</v>
      </c>
      <c r="U17" s="78">
        <f t="shared" si="4"/>
        <v>0</v>
      </c>
      <c r="V17" s="78">
        <f t="shared" si="4"/>
        <v>0</v>
      </c>
      <c r="W17" s="78">
        <f t="shared" si="4"/>
        <v>0</v>
      </c>
      <c r="X17" s="78">
        <f t="shared" si="4"/>
        <v>0</v>
      </c>
      <c r="Y17" s="75"/>
      <c r="Z17" s="75"/>
      <c r="AB17" s="75"/>
      <c r="AC17" s="75"/>
    </row>
    <row r="18" spans="2:29" x14ac:dyDescent="0.25">
      <c r="C18" s="71" t="s">
        <v>228</v>
      </c>
      <c r="J18" s="76">
        <f t="shared" ref="J18:X18" si="5">SUM(J14:J17)</f>
        <v>0</v>
      </c>
      <c r="K18" s="76">
        <f t="shared" si="5"/>
        <v>0</v>
      </c>
      <c r="L18" s="76">
        <f t="shared" si="5"/>
        <v>0</v>
      </c>
      <c r="M18" s="76">
        <f t="shared" si="5"/>
        <v>0</v>
      </c>
      <c r="N18" s="76">
        <f t="shared" si="5"/>
        <v>0</v>
      </c>
      <c r="O18" s="76">
        <f t="shared" si="5"/>
        <v>0</v>
      </c>
      <c r="P18" s="76">
        <f t="shared" si="5"/>
        <v>0</v>
      </c>
      <c r="Q18" s="76">
        <f t="shared" si="5"/>
        <v>0</v>
      </c>
      <c r="R18" s="76">
        <f t="shared" si="5"/>
        <v>0</v>
      </c>
      <c r="S18" s="76">
        <f t="shared" si="5"/>
        <v>0</v>
      </c>
      <c r="T18" s="76">
        <f t="shared" si="5"/>
        <v>0</v>
      </c>
      <c r="U18" s="76">
        <f t="shared" si="5"/>
        <v>0</v>
      </c>
      <c r="V18" s="76">
        <f t="shared" si="5"/>
        <v>0</v>
      </c>
      <c r="W18" s="76">
        <f t="shared" si="5"/>
        <v>0</v>
      </c>
      <c r="X18" s="76">
        <f t="shared" si="5"/>
        <v>0</v>
      </c>
      <c r="Y18" s="75"/>
      <c r="Z18" s="75"/>
      <c r="AB18" s="75"/>
      <c r="AC18" s="75"/>
    </row>
    <row r="19" spans="2:29" x14ac:dyDescent="0.25">
      <c r="J19" s="76"/>
      <c r="K19" s="76"/>
      <c r="L19" s="76"/>
      <c r="M19" s="76"/>
      <c r="N19" s="76"/>
      <c r="O19" s="76"/>
      <c r="P19" s="76"/>
      <c r="Q19" s="76"/>
      <c r="R19" s="76"/>
      <c r="S19" s="76"/>
      <c r="T19" s="76"/>
      <c r="U19" s="76"/>
      <c r="V19" s="76"/>
      <c r="W19" s="76"/>
      <c r="X19" s="76"/>
      <c r="Y19" s="75"/>
      <c r="Z19" s="75"/>
      <c r="AB19" s="75"/>
      <c r="AC19" s="75"/>
    </row>
    <row r="20" spans="2:29" x14ac:dyDescent="0.25">
      <c r="C20" s="71" t="s">
        <v>229</v>
      </c>
      <c r="J20" s="76"/>
      <c r="K20" s="76"/>
      <c r="L20" s="76"/>
      <c r="M20" s="76"/>
      <c r="N20" s="76"/>
      <c r="O20" s="76"/>
      <c r="P20" s="76"/>
      <c r="Q20" s="76"/>
      <c r="R20" s="76"/>
      <c r="S20" s="76"/>
      <c r="T20" s="76"/>
      <c r="U20" s="76"/>
      <c r="V20" s="76"/>
      <c r="W20" s="76"/>
      <c r="X20" s="76"/>
      <c r="Y20" s="75"/>
      <c r="Z20" s="75"/>
      <c r="AB20" s="75"/>
      <c r="AC20" s="75"/>
    </row>
    <row r="21" spans="2:29" x14ac:dyDescent="0.25">
      <c r="D21" s="71" t="s">
        <v>230</v>
      </c>
      <c r="F21" s="92">
        <v>0.06</v>
      </c>
      <c r="J21" s="76">
        <f t="shared" ref="J21:X21" si="6">-ROUND($F21*J18,0)</f>
        <v>0</v>
      </c>
      <c r="K21" s="76">
        <f t="shared" si="6"/>
        <v>0</v>
      </c>
      <c r="L21" s="76">
        <f t="shared" si="6"/>
        <v>0</v>
      </c>
      <c r="M21" s="76">
        <f t="shared" si="6"/>
        <v>0</v>
      </c>
      <c r="N21" s="76">
        <f t="shared" si="6"/>
        <v>0</v>
      </c>
      <c r="O21" s="76">
        <f t="shared" si="6"/>
        <v>0</v>
      </c>
      <c r="P21" s="76">
        <f t="shared" si="6"/>
        <v>0</v>
      </c>
      <c r="Q21" s="76">
        <f t="shared" si="6"/>
        <v>0</v>
      </c>
      <c r="R21" s="76">
        <f t="shared" si="6"/>
        <v>0</v>
      </c>
      <c r="S21" s="76">
        <f t="shared" si="6"/>
        <v>0</v>
      </c>
      <c r="T21" s="76">
        <f t="shared" si="6"/>
        <v>0</v>
      </c>
      <c r="U21" s="76">
        <f t="shared" si="6"/>
        <v>0</v>
      </c>
      <c r="V21" s="76">
        <f t="shared" si="6"/>
        <v>0</v>
      </c>
      <c r="W21" s="76">
        <f t="shared" si="6"/>
        <v>0</v>
      </c>
      <c r="X21" s="76">
        <f t="shared" si="6"/>
        <v>0</v>
      </c>
      <c r="Y21" s="75"/>
      <c r="Z21" s="75"/>
      <c r="AB21" s="75"/>
      <c r="AC21" s="75"/>
    </row>
    <row r="22" spans="2:29" x14ac:dyDescent="0.25">
      <c r="C22" s="77"/>
      <c r="D22" s="77" t="s">
        <v>231</v>
      </c>
      <c r="E22" s="77"/>
      <c r="F22" s="93">
        <v>0.01</v>
      </c>
      <c r="G22" s="77"/>
      <c r="H22" s="79"/>
      <c r="I22" s="77"/>
      <c r="J22" s="78">
        <f t="shared" ref="J22:X22" si="7">-ROUND($F22*J18,0)</f>
        <v>0</v>
      </c>
      <c r="K22" s="78">
        <f t="shared" si="7"/>
        <v>0</v>
      </c>
      <c r="L22" s="78">
        <f t="shared" si="7"/>
        <v>0</v>
      </c>
      <c r="M22" s="78">
        <f t="shared" si="7"/>
        <v>0</v>
      </c>
      <c r="N22" s="78">
        <f t="shared" si="7"/>
        <v>0</v>
      </c>
      <c r="O22" s="78">
        <f t="shared" si="7"/>
        <v>0</v>
      </c>
      <c r="P22" s="78">
        <f t="shared" si="7"/>
        <v>0</v>
      </c>
      <c r="Q22" s="78">
        <f t="shared" si="7"/>
        <v>0</v>
      </c>
      <c r="R22" s="78">
        <f t="shared" si="7"/>
        <v>0</v>
      </c>
      <c r="S22" s="78">
        <f t="shared" si="7"/>
        <v>0</v>
      </c>
      <c r="T22" s="78">
        <f t="shared" si="7"/>
        <v>0</v>
      </c>
      <c r="U22" s="78">
        <f t="shared" si="7"/>
        <v>0</v>
      </c>
      <c r="V22" s="78">
        <f t="shared" si="7"/>
        <v>0</v>
      </c>
      <c r="W22" s="78">
        <f t="shared" si="7"/>
        <v>0</v>
      </c>
      <c r="X22" s="78">
        <f t="shared" si="7"/>
        <v>0</v>
      </c>
      <c r="Y22" s="75"/>
      <c r="Z22" s="75"/>
      <c r="AB22" s="75"/>
      <c r="AC22" s="75"/>
    </row>
    <row r="23" spans="2:29" s="69" customFormat="1" x14ac:dyDescent="0.25">
      <c r="C23" s="69" t="s">
        <v>232</v>
      </c>
      <c r="H23" s="72"/>
      <c r="J23" s="80">
        <f t="shared" ref="J23:X23" si="8">SUM(J18:J22)</f>
        <v>0</v>
      </c>
      <c r="K23" s="80">
        <f t="shared" si="8"/>
        <v>0</v>
      </c>
      <c r="L23" s="80">
        <f t="shared" si="8"/>
        <v>0</v>
      </c>
      <c r="M23" s="80">
        <f t="shared" si="8"/>
        <v>0</v>
      </c>
      <c r="N23" s="80">
        <f t="shared" si="8"/>
        <v>0</v>
      </c>
      <c r="O23" s="80">
        <f t="shared" si="8"/>
        <v>0</v>
      </c>
      <c r="P23" s="80">
        <f t="shared" si="8"/>
        <v>0</v>
      </c>
      <c r="Q23" s="80">
        <f t="shared" si="8"/>
        <v>0</v>
      </c>
      <c r="R23" s="80">
        <f t="shared" si="8"/>
        <v>0</v>
      </c>
      <c r="S23" s="80">
        <f t="shared" si="8"/>
        <v>0</v>
      </c>
      <c r="T23" s="80">
        <f t="shared" si="8"/>
        <v>0</v>
      </c>
      <c r="U23" s="80">
        <f t="shared" si="8"/>
        <v>0</v>
      </c>
      <c r="V23" s="80">
        <f t="shared" si="8"/>
        <v>0</v>
      </c>
      <c r="W23" s="80">
        <f t="shared" si="8"/>
        <v>0</v>
      </c>
      <c r="X23" s="80">
        <f t="shared" si="8"/>
        <v>0</v>
      </c>
      <c r="Y23" s="81"/>
      <c r="Z23" s="81"/>
      <c r="AA23" s="71"/>
      <c r="AB23" s="81"/>
      <c r="AC23" s="81"/>
    </row>
    <row r="24" spans="2:29" s="69" customFormat="1" x14ac:dyDescent="0.25">
      <c r="H24" s="72"/>
      <c r="J24" s="80"/>
      <c r="K24" s="80"/>
      <c r="L24" s="80"/>
      <c r="M24" s="80"/>
      <c r="N24" s="80"/>
      <c r="O24" s="80"/>
      <c r="P24" s="80"/>
      <c r="Q24" s="80"/>
      <c r="R24" s="80"/>
      <c r="S24" s="80"/>
      <c r="T24" s="80"/>
      <c r="U24" s="80"/>
      <c r="V24" s="80"/>
      <c r="W24" s="80"/>
      <c r="X24" s="80"/>
      <c r="Y24" s="81"/>
      <c r="Z24" s="81"/>
      <c r="AB24" s="81"/>
      <c r="AC24" s="81"/>
    </row>
    <row r="25" spans="2:29" x14ac:dyDescent="0.25">
      <c r="B25" s="71" t="s">
        <v>233</v>
      </c>
      <c r="J25" s="75"/>
      <c r="K25" s="75"/>
      <c r="L25" s="75"/>
      <c r="M25" s="75"/>
      <c r="N25" s="75"/>
      <c r="O25" s="75"/>
      <c r="P25" s="75"/>
      <c r="Q25" s="75"/>
      <c r="R25" s="75"/>
      <c r="S25" s="75"/>
      <c r="T25" s="75"/>
      <c r="U25" s="75"/>
      <c r="V25" s="75"/>
      <c r="W25" s="75"/>
      <c r="X25" s="75"/>
      <c r="Y25" s="75"/>
      <c r="Z25" s="75"/>
      <c r="AA25" s="69"/>
      <c r="AB25" s="75"/>
      <c r="AC25" s="75"/>
    </row>
    <row r="26" spans="2:29" x14ac:dyDescent="0.25">
      <c r="C26" s="71" t="s">
        <v>234</v>
      </c>
      <c r="H26" s="626"/>
      <c r="J26" s="628"/>
      <c r="K26" s="628"/>
      <c r="L26" s="628"/>
      <c r="M26" s="628"/>
      <c r="N26" s="628"/>
      <c r="O26" s="628"/>
      <c r="P26" s="628"/>
      <c r="Q26" s="628"/>
      <c r="R26" s="628"/>
      <c r="S26" s="628"/>
      <c r="T26" s="628"/>
      <c r="U26" s="628"/>
      <c r="V26" s="628"/>
      <c r="W26" s="628"/>
      <c r="X26" s="628"/>
      <c r="Y26" s="75"/>
      <c r="Z26" s="75"/>
      <c r="AB26" s="75"/>
      <c r="AC26" s="75"/>
    </row>
    <row r="27" spans="2:29" x14ac:dyDescent="0.25">
      <c r="C27" s="71" t="s">
        <v>235</v>
      </c>
      <c r="H27" s="626"/>
      <c r="J27" s="628"/>
      <c r="K27" s="628"/>
      <c r="L27" s="628"/>
      <c r="M27" s="628"/>
      <c r="N27" s="628"/>
      <c r="O27" s="628"/>
      <c r="P27" s="628"/>
      <c r="Q27" s="628"/>
      <c r="R27" s="628"/>
      <c r="S27" s="628"/>
      <c r="T27" s="628"/>
      <c r="U27" s="628"/>
      <c r="V27" s="628"/>
      <c r="W27" s="628"/>
      <c r="X27" s="628"/>
      <c r="Y27" s="75"/>
      <c r="Z27" s="75"/>
      <c r="AB27" s="75"/>
      <c r="AC27" s="75"/>
    </row>
    <row r="28" spans="2:29" x14ac:dyDescent="0.25">
      <c r="C28" s="77" t="s">
        <v>227</v>
      </c>
      <c r="D28" s="77"/>
      <c r="E28" s="728"/>
      <c r="F28" s="729"/>
      <c r="G28" s="77"/>
      <c r="H28" s="627"/>
      <c r="I28" s="77"/>
      <c r="J28" s="629"/>
      <c r="K28" s="629"/>
      <c r="L28" s="629"/>
      <c r="M28" s="629"/>
      <c r="N28" s="629"/>
      <c r="O28" s="629"/>
      <c r="P28" s="629"/>
      <c r="Q28" s="629"/>
      <c r="R28" s="629"/>
      <c r="S28" s="629"/>
      <c r="T28" s="629"/>
      <c r="U28" s="629"/>
      <c r="V28" s="629"/>
      <c r="W28" s="629"/>
      <c r="X28" s="629"/>
      <c r="Y28" s="75"/>
      <c r="Z28" s="75"/>
      <c r="AB28" s="75"/>
      <c r="AC28" s="75"/>
    </row>
    <row r="29" spans="2:29" x14ac:dyDescent="0.25">
      <c r="C29" s="71" t="s">
        <v>228</v>
      </c>
      <c r="J29" s="82">
        <f t="shared" ref="J29:X29" si="9">SUM(J26:J28)</f>
        <v>0</v>
      </c>
      <c r="K29" s="76">
        <f t="shared" si="9"/>
        <v>0</v>
      </c>
      <c r="L29" s="76">
        <f t="shared" si="9"/>
        <v>0</v>
      </c>
      <c r="M29" s="76">
        <f t="shared" si="9"/>
        <v>0</v>
      </c>
      <c r="N29" s="76">
        <f t="shared" si="9"/>
        <v>0</v>
      </c>
      <c r="O29" s="76">
        <f t="shared" si="9"/>
        <v>0</v>
      </c>
      <c r="P29" s="76">
        <f t="shared" si="9"/>
        <v>0</v>
      </c>
      <c r="Q29" s="76">
        <f t="shared" si="9"/>
        <v>0</v>
      </c>
      <c r="R29" s="76">
        <f t="shared" si="9"/>
        <v>0</v>
      </c>
      <c r="S29" s="76">
        <f t="shared" si="9"/>
        <v>0</v>
      </c>
      <c r="T29" s="76">
        <f t="shared" si="9"/>
        <v>0</v>
      </c>
      <c r="U29" s="76">
        <f t="shared" si="9"/>
        <v>0</v>
      </c>
      <c r="V29" s="76">
        <f t="shared" si="9"/>
        <v>0</v>
      </c>
      <c r="W29" s="76">
        <f t="shared" si="9"/>
        <v>0</v>
      </c>
      <c r="X29" s="76">
        <f t="shared" si="9"/>
        <v>0</v>
      </c>
      <c r="Y29" s="75"/>
      <c r="Z29" s="75"/>
      <c r="AB29" s="75"/>
      <c r="AC29" s="75"/>
    </row>
    <row r="30" spans="2:29" x14ac:dyDescent="0.25">
      <c r="C30" s="77" t="s">
        <v>229</v>
      </c>
      <c r="D30" s="77"/>
      <c r="E30" s="77"/>
      <c r="F30" s="93">
        <v>0.05</v>
      </c>
      <c r="G30" s="77"/>
      <c r="H30" s="79"/>
      <c r="I30" s="77"/>
      <c r="J30" s="78">
        <f t="shared" ref="J30:X30" si="10">-ROUND($F30*J29,0)</f>
        <v>0</v>
      </c>
      <c r="K30" s="78">
        <f t="shared" si="10"/>
        <v>0</v>
      </c>
      <c r="L30" s="78">
        <f t="shared" si="10"/>
        <v>0</v>
      </c>
      <c r="M30" s="78">
        <f t="shared" si="10"/>
        <v>0</v>
      </c>
      <c r="N30" s="78">
        <f t="shared" si="10"/>
        <v>0</v>
      </c>
      <c r="O30" s="78">
        <f t="shared" si="10"/>
        <v>0</v>
      </c>
      <c r="P30" s="78">
        <f t="shared" si="10"/>
        <v>0</v>
      </c>
      <c r="Q30" s="78">
        <f t="shared" si="10"/>
        <v>0</v>
      </c>
      <c r="R30" s="78">
        <f t="shared" si="10"/>
        <v>0</v>
      </c>
      <c r="S30" s="78">
        <f t="shared" si="10"/>
        <v>0</v>
      </c>
      <c r="T30" s="78">
        <f t="shared" si="10"/>
        <v>0</v>
      </c>
      <c r="U30" s="78">
        <f t="shared" si="10"/>
        <v>0</v>
      </c>
      <c r="V30" s="78">
        <f t="shared" si="10"/>
        <v>0</v>
      </c>
      <c r="W30" s="78">
        <f t="shared" si="10"/>
        <v>0</v>
      </c>
      <c r="X30" s="78">
        <f t="shared" si="10"/>
        <v>0</v>
      </c>
      <c r="Y30" s="75"/>
      <c r="Z30" s="75"/>
      <c r="AB30" s="75"/>
      <c r="AC30" s="75"/>
    </row>
    <row r="31" spans="2:29" s="69" customFormat="1" x14ac:dyDescent="0.25">
      <c r="C31" s="69" t="s">
        <v>232</v>
      </c>
      <c r="H31" s="72"/>
      <c r="J31" s="80">
        <f t="shared" ref="J31:X31" si="11">SUM(J29:J30)</f>
        <v>0</v>
      </c>
      <c r="K31" s="80">
        <f t="shared" si="11"/>
        <v>0</v>
      </c>
      <c r="L31" s="80">
        <f t="shared" si="11"/>
        <v>0</v>
      </c>
      <c r="M31" s="80">
        <f t="shared" si="11"/>
        <v>0</v>
      </c>
      <c r="N31" s="80">
        <f t="shared" si="11"/>
        <v>0</v>
      </c>
      <c r="O31" s="80">
        <f t="shared" si="11"/>
        <v>0</v>
      </c>
      <c r="P31" s="80">
        <f t="shared" si="11"/>
        <v>0</v>
      </c>
      <c r="Q31" s="80">
        <f t="shared" si="11"/>
        <v>0</v>
      </c>
      <c r="R31" s="80">
        <f t="shared" si="11"/>
        <v>0</v>
      </c>
      <c r="S31" s="80">
        <f t="shared" si="11"/>
        <v>0</v>
      </c>
      <c r="T31" s="80">
        <f t="shared" si="11"/>
        <v>0</v>
      </c>
      <c r="U31" s="80">
        <f t="shared" si="11"/>
        <v>0</v>
      </c>
      <c r="V31" s="80">
        <f t="shared" si="11"/>
        <v>0</v>
      </c>
      <c r="W31" s="80">
        <f t="shared" si="11"/>
        <v>0</v>
      </c>
      <c r="X31" s="80">
        <f t="shared" si="11"/>
        <v>0</v>
      </c>
      <c r="Y31" s="81"/>
      <c r="Z31" s="81"/>
      <c r="AA31" s="71"/>
      <c r="AB31" s="81"/>
      <c r="AC31" s="81"/>
    </row>
    <row r="32" spans="2:29" s="69" customFormat="1" x14ac:dyDescent="0.25">
      <c r="H32" s="72"/>
      <c r="J32" s="80"/>
      <c r="K32" s="80"/>
      <c r="L32" s="80"/>
      <c r="M32" s="80"/>
      <c r="N32" s="80"/>
      <c r="O32" s="80"/>
      <c r="P32" s="80"/>
      <c r="Q32" s="80"/>
      <c r="R32" s="80"/>
      <c r="S32" s="80"/>
      <c r="T32" s="80"/>
      <c r="U32" s="80"/>
      <c r="V32" s="80"/>
      <c r="W32" s="80"/>
      <c r="X32" s="80"/>
      <c r="Y32" s="81"/>
      <c r="Z32" s="81"/>
      <c r="AB32" s="81"/>
      <c r="AC32" s="81"/>
    </row>
    <row r="33" spans="2:29" ht="18.75" customHeight="1" x14ac:dyDescent="0.25">
      <c r="B33" s="71" t="s">
        <v>236</v>
      </c>
      <c r="J33" s="75"/>
      <c r="K33" s="75"/>
      <c r="L33" s="75"/>
      <c r="M33" s="75"/>
      <c r="N33" s="75"/>
      <c r="O33" s="75"/>
      <c r="P33" s="75"/>
      <c r="Q33" s="75"/>
      <c r="R33" s="75"/>
      <c r="S33" s="75"/>
      <c r="T33" s="75"/>
      <c r="U33" s="75"/>
      <c r="V33" s="75"/>
      <c r="W33" s="75"/>
      <c r="X33" s="75"/>
      <c r="Y33" s="75"/>
      <c r="Z33" s="75"/>
      <c r="AA33" s="69"/>
      <c r="AB33" s="75"/>
      <c r="AC33" s="75"/>
    </row>
    <row r="34" spans="2:29" x14ac:dyDescent="0.25">
      <c r="C34" s="71" t="s">
        <v>223</v>
      </c>
      <c r="H34" s="90">
        <v>0.02</v>
      </c>
      <c r="J34" s="628"/>
      <c r="K34" s="76">
        <f t="shared" ref="K34:X34" si="12">INT((1+$H34)*J34)</f>
        <v>0</v>
      </c>
      <c r="L34" s="76">
        <f t="shared" si="12"/>
        <v>0</v>
      </c>
      <c r="M34" s="76">
        <f t="shared" si="12"/>
        <v>0</v>
      </c>
      <c r="N34" s="76">
        <f t="shared" si="12"/>
        <v>0</v>
      </c>
      <c r="O34" s="76">
        <f t="shared" si="12"/>
        <v>0</v>
      </c>
      <c r="P34" s="76">
        <f t="shared" si="12"/>
        <v>0</v>
      </c>
      <c r="Q34" s="76">
        <f t="shared" si="12"/>
        <v>0</v>
      </c>
      <c r="R34" s="76">
        <f t="shared" si="12"/>
        <v>0</v>
      </c>
      <c r="S34" s="76">
        <f t="shared" si="12"/>
        <v>0</v>
      </c>
      <c r="T34" s="76">
        <f t="shared" si="12"/>
        <v>0</v>
      </c>
      <c r="U34" s="76">
        <f t="shared" si="12"/>
        <v>0</v>
      </c>
      <c r="V34" s="76">
        <f t="shared" si="12"/>
        <v>0</v>
      </c>
      <c r="W34" s="76">
        <f t="shared" si="12"/>
        <v>0</v>
      </c>
      <c r="X34" s="76">
        <f t="shared" si="12"/>
        <v>0</v>
      </c>
      <c r="Y34" s="75"/>
      <c r="Z34" s="75"/>
      <c r="AB34" s="75"/>
      <c r="AC34" s="75"/>
    </row>
    <row r="35" spans="2:29" x14ac:dyDescent="0.25">
      <c r="C35" s="71" t="s">
        <v>225</v>
      </c>
      <c r="H35" s="90">
        <v>0.01</v>
      </c>
      <c r="J35" s="628"/>
      <c r="K35" s="76">
        <f t="shared" ref="K35:X35" si="13">INT((1+$H35)*J35)</f>
        <v>0</v>
      </c>
      <c r="L35" s="76">
        <f t="shared" si="13"/>
        <v>0</v>
      </c>
      <c r="M35" s="76">
        <f t="shared" si="13"/>
        <v>0</v>
      </c>
      <c r="N35" s="76">
        <f t="shared" si="13"/>
        <v>0</v>
      </c>
      <c r="O35" s="76">
        <f t="shared" si="13"/>
        <v>0</v>
      </c>
      <c r="P35" s="76">
        <f t="shared" si="13"/>
        <v>0</v>
      </c>
      <c r="Q35" s="76">
        <f t="shared" si="13"/>
        <v>0</v>
      </c>
      <c r="R35" s="76">
        <f t="shared" si="13"/>
        <v>0</v>
      </c>
      <c r="S35" s="76">
        <f t="shared" si="13"/>
        <v>0</v>
      </c>
      <c r="T35" s="76">
        <f t="shared" si="13"/>
        <v>0</v>
      </c>
      <c r="U35" s="76">
        <f t="shared" si="13"/>
        <v>0</v>
      </c>
      <c r="V35" s="76">
        <f t="shared" si="13"/>
        <v>0</v>
      </c>
      <c r="W35" s="76">
        <f t="shared" si="13"/>
        <v>0</v>
      </c>
      <c r="X35" s="76">
        <f t="shared" si="13"/>
        <v>0</v>
      </c>
      <c r="Y35" s="75"/>
      <c r="Z35" s="75"/>
      <c r="AA35" s="76">
        <f>INT((1-F41-F42)*J34)</f>
        <v>0</v>
      </c>
      <c r="AB35" s="75"/>
      <c r="AC35" s="75"/>
    </row>
    <row r="36" spans="2:29" x14ac:dyDescent="0.25">
      <c r="C36" s="71" t="s">
        <v>226</v>
      </c>
      <c r="H36" s="90">
        <v>0.01</v>
      </c>
      <c r="J36" s="628"/>
      <c r="K36" s="76">
        <f t="shared" ref="K36:X36" si="14">INT((1+$H36)*J36)</f>
        <v>0</v>
      </c>
      <c r="L36" s="76">
        <f t="shared" si="14"/>
        <v>0</v>
      </c>
      <c r="M36" s="76">
        <f t="shared" si="14"/>
        <v>0</v>
      </c>
      <c r="N36" s="76">
        <f t="shared" si="14"/>
        <v>0</v>
      </c>
      <c r="O36" s="76">
        <f t="shared" si="14"/>
        <v>0</v>
      </c>
      <c r="P36" s="76">
        <f t="shared" si="14"/>
        <v>0</v>
      </c>
      <c r="Q36" s="76">
        <f t="shared" si="14"/>
        <v>0</v>
      </c>
      <c r="R36" s="76">
        <f t="shared" si="14"/>
        <v>0</v>
      </c>
      <c r="S36" s="76">
        <f t="shared" si="14"/>
        <v>0</v>
      </c>
      <c r="T36" s="76">
        <f t="shared" si="14"/>
        <v>0</v>
      </c>
      <c r="U36" s="76">
        <f t="shared" si="14"/>
        <v>0</v>
      </c>
      <c r="V36" s="76">
        <f t="shared" si="14"/>
        <v>0</v>
      </c>
      <c r="W36" s="76">
        <f t="shared" si="14"/>
        <v>0</v>
      </c>
      <c r="X36" s="76">
        <f t="shared" si="14"/>
        <v>0</v>
      </c>
      <c r="Y36" s="75"/>
      <c r="Z36" s="75"/>
      <c r="AB36" s="75"/>
      <c r="AC36" s="75"/>
    </row>
    <row r="37" spans="2:29" x14ac:dyDescent="0.25">
      <c r="C37" s="77" t="s">
        <v>227</v>
      </c>
      <c r="D37" s="77"/>
      <c r="E37" s="728"/>
      <c r="F37" s="729"/>
      <c r="G37" s="77"/>
      <c r="H37" s="91">
        <v>0.01</v>
      </c>
      <c r="I37" s="77"/>
      <c r="J37" s="629"/>
      <c r="K37" s="78">
        <f t="shared" ref="K37:X37" si="15">INT((1+$H37)*J37)</f>
        <v>0</v>
      </c>
      <c r="L37" s="78">
        <f t="shared" si="15"/>
        <v>0</v>
      </c>
      <c r="M37" s="78">
        <f t="shared" si="15"/>
        <v>0</v>
      </c>
      <c r="N37" s="78">
        <f t="shared" si="15"/>
        <v>0</v>
      </c>
      <c r="O37" s="78">
        <f t="shared" si="15"/>
        <v>0</v>
      </c>
      <c r="P37" s="78">
        <f t="shared" si="15"/>
        <v>0</v>
      </c>
      <c r="Q37" s="78">
        <f t="shared" si="15"/>
        <v>0</v>
      </c>
      <c r="R37" s="78">
        <f t="shared" si="15"/>
        <v>0</v>
      </c>
      <c r="S37" s="78">
        <f t="shared" si="15"/>
        <v>0</v>
      </c>
      <c r="T37" s="78">
        <f t="shared" si="15"/>
        <v>0</v>
      </c>
      <c r="U37" s="78">
        <f t="shared" si="15"/>
        <v>0</v>
      </c>
      <c r="V37" s="78">
        <f t="shared" si="15"/>
        <v>0</v>
      </c>
      <c r="W37" s="78">
        <f t="shared" si="15"/>
        <v>0</v>
      </c>
      <c r="X37" s="78">
        <f t="shared" si="15"/>
        <v>0</v>
      </c>
      <c r="Y37" s="75"/>
      <c r="Z37" s="75"/>
      <c r="AB37" s="75"/>
      <c r="AC37" s="75"/>
    </row>
    <row r="38" spans="2:29" x14ac:dyDescent="0.25">
      <c r="C38" s="71" t="s">
        <v>228</v>
      </c>
      <c r="J38" s="76">
        <f t="shared" ref="J38:X38" si="16">SUM(J34:J37)</f>
        <v>0</v>
      </c>
      <c r="K38" s="76">
        <f t="shared" si="16"/>
        <v>0</v>
      </c>
      <c r="L38" s="76">
        <f t="shared" si="16"/>
        <v>0</v>
      </c>
      <c r="M38" s="76">
        <f t="shared" si="16"/>
        <v>0</v>
      </c>
      <c r="N38" s="76">
        <f t="shared" si="16"/>
        <v>0</v>
      </c>
      <c r="O38" s="76">
        <f t="shared" si="16"/>
        <v>0</v>
      </c>
      <c r="P38" s="76">
        <f t="shared" si="16"/>
        <v>0</v>
      </c>
      <c r="Q38" s="76">
        <f t="shared" si="16"/>
        <v>0</v>
      </c>
      <c r="R38" s="76">
        <f t="shared" si="16"/>
        <v>0</v>
      </c>
      <c r="S38" s="76">
        <f t="shared" si="16"/>
        <v>0</v>
      </c>
      <c r="T38" s="76">
        <f t="shared" si="16"/>
        <v>0</v>
      </c>
      <c r="U38" s="76">
        <f t="shared" si="16"/>
        <v>0</v>
      </c>
      <c r="V38" s="76">
        <f t="shared" si="16"/>
        <v>0</v>
      </c>
      <c r="W38" s="76">
        <f t="shared" si="16"/>
        <v>0</v>
      </c>
      <c r="X38" s="76">
        <f t="shared" si="16"/>
        <v>0</v>
      </c>
      <c r="Y38" s="75"/>
      <c r="Z38" s="75"/>
      <c r="AB38" s="75"/>
      <c r="AC38" s="75"/>
    </row>
    <row r="39" spans="2:29" x14ac:dyDescent="0.25">
      <c r="J39" s="76"/>
      <c r="K39" s="76"/>
      <c r="L39" s="76"/>
      <c r="M39" s="76"/>
      <c r="N39" s="76"/>
      <c r="O39" s="76"/>
      <c r="P39" s="76"/>
      <c r="Q39" s="76"/>
      <c r="R39" s="76"/>
      <c r="S39" s="76"/>
      <c r="T39" s="76"/>
      <c r="U39" s="76"/>
      <c r="V39" s="76"/>
      <c r="W39" s="76"/>
      <c r="X39" s="76"/>
      <c r="Y39" s="75"/>
      <c r="Z39" s="75"/>
      <c r="AB39" s="75"/>
      <c r="AC39" s="75"/>
    </row>
    <row r="40" spans="2:29" x14ac:dyDescent="0.25">
      <c r="C40" s="71" t="s">
        <v>229</v>
      </c>
      <c r="J40" s="76"/>
      <c r="K40" s="76"/>
      <c r="L40" s="76"/>
      <c r="M40" s="76"/>
      <c r="N40" s="76"/>
      <c r="O40" s="76"/>
      <c r="P40" s="76"/>
      <c r="Q40" s="76"/>
      <c r="R40" s="76"/>
      <c r="S40" s="76"/>
      <c r="T40" s="76"/>
      <c r="U40" s="76"/>
      <c r="V40" s="76"/>
      <c r="W40" s="76"/>
      <c r="X40" s="76"/>
      <c r="Y40" s="75"/>
      <c r="Z40" s="75"/>
      <c r="AB40" s="75"/>
      <c r="AC40" s="75"/>
    </row>
    <row r="41" spans="2:29" x14ac:dyDescent="0.25">
      <c r="D41" s="71" t="s">
        <v>230</v>
      </c>
      <c r="F41" s="92">
        <v>0.09</v>
      </c>
      <c r="J41" s="76">
        <f t="shared" ref="J41:X41" si="17">-ROUND($F41*J38,0)</f>
        <v>0</v>
      </c>
      <c r="K41" s="76">
        <f t="shared" si="17"/>
        <v>0</v>
      </c>
      <c r="L41" s="76">
        <f t="shared" si="17"/>
        <v>0</v>
      </c>
      <c r="M41" s="76">
        <f t="shared" si="17"/>
        <v>0</v>
      </c>
      <c r="N41" s="76">
        <f t="shared" si="17"/>
        <v>0</v>
      </c>
      <c r="O41" s="76">
        <f t="shared" si="17"/>
        <v>0</v>
      </c>
      <c r="P41" s="76">
        <f t="shared" si="17"/>
        <v>0</v>
      </c>
      <c r="Q41" s="76">
        <f t="shared" si="17"/>
        <v>0</v>
      </c>
      <c r="R41" s="76">
        <f t="shared" si="17"/>
        <v>0</v>
      </c>
      <c r="S41" s="76">
        <f t="shared" si="17"/>
        <v>0</v>
      </c>
      <c r="T41" s="76">
        <f t="shared" si="17"/>
        <v>0</v>
      </c>
      <c r="U41" s="76">
        <f t="shared" si="17"/>
        <v>0</v>
      </c>
      <c r="V41" s="76">
        <f t="shared" si="17"/>
        <v>0</v>
      </c>
      <c r="W41" s="76">
        <f t="shared" si="17"/>
        <v>0</v>
      </c>
      <c r="X41" s="76">
        <f t="shared" si="17"/>
        <v>0</v>
      </c>
      <c r="Y41" s="75"/>
      <c r="Z41" s="75"/>
      <c r="AA41" s="75"/>
      <c r="AB41" s="75"/>
      <c r="AC41" s="75"/>
    </row>
    <row r="42" spans="2:29" x14ac:dyDescent="0.25">
      <c r="C42" s="77"/>
      <c r="D42" s="77" t="s">
        <v>231</v>
      </c>
      <c r="E42" s="77"/>
      <c r="F42" s="93">
        <v>0.01</v>
      </c>
      <c r="G42" s="77"/>
      <c r="H42" s="79"/>
      <c r="I42" s="77"/>
      <c r="J42" s="78">
        <f t="shared" ref="J42:X42" si="18">-ROUND($F42*J38,0)</f>
        <v>0</v>
      </c>
      <c r="K42" s="78">
        <f t="shared" si="18"/>
        <v>0</v>
      </c>
      <c r="L42" s="78">
        <f t="shared" si="18"/>
        <v>0</v>
      </c>
      <c r="M42" s="78">
        <f t="shared" si="18"/>
        <v>0</v>
      </c>
      <c r="N42" s="78">
        <f t="shared" si="18"/>
        <v>0</v>
      </c>
      <c r="O42" s="78">
        <f t="shared" si="18"/>
        <v>0</v>
      </c>
      <c r="P42" s="78">
        <f t="shared" si="18"/>
        <v>0</v>
      </c>
      <c r="Q42" s="78">
        <f t="shared" si="18"/>
        <v>0</v>
      </c>
      <c r="R42" s="78">
        <f t="shared" si="18"/>
        <v>0</v>
      </c>
      <c r="S42" s="78">
        <f t="shared" si="18"/>
        <v>0</v>
      </c>
      <c r="T42" s="78">
        <f t="shared" si="18"/>
        <v>0</v>
      </c>
      <c r="U42" s="78">
        <f t="shared" si="18"/>
        <v>0</v>
      </c>
      <c r="V42" s="78">
        <f t="shared" si="18"/>
        <v>0</v>
      </c>
      <c r="W42" s="78">
        <f t="shared" si="18"/>
        <v>0</v>
      </c>
      <c r="X42" s="78">
        <f t="shared" si="18"/>
        <v>0</v>
      </c>
      <c r="Y42" s="75"/>
      <c r="Z42" s="75"/>
      <c r="AA42" s="75"/>
      <c r="AB42" s="75"/>
      <c r="AC42" s="75"/>
    </row>
    <row r="43" spans="2:29" s="69" customFormat="1" x14ac:dyDescent="0.25">
      <c r="C43" s="69" t="s">
        <v>232</v>
      </c>
      <c r="H43" s="72"/>
      <c r="J43" s="80">
        <f t="shared" ref="J43:X43" si="19">SUM(J38:J42)</f>
        <v>0</v>
      </c>
      <c r="K43" s="80">
        <f t="shared" si="19"/>
        <v>0</v>
      </c>
      <c r="L43" s="80">
        <f t="shared" si="19"/>
        <v>0</v>
      </c>
      <c r="M43" s="80">
        <f t="shared" si="19"/>
        <v>0</v>
      </c>
      <c r="N43" s="80">
        <f t="shared" si="19"/>
        <v>0</v>
      </c>
      <c r="O43" s="80">
        <f t="shared" si="19"/>
        <v>0</v>
      </c>
      <c r="P43" s="80">
        <f t="shared" si="19"/>
        <v>0</v>
      </c>
      <c r="Q43" s="80">
        <f t="shared" si="19"/>
        <v>0</v>
      </c>
      <c r="R43" s="80">
        <f t="shared" si="19"/>
        <v>0</v>
      </c>
      <c r="S43" s="80">
        <f t="shared" si="19"/>
        <v>0</v>
      </c>
      <c r="T43" s="80">
        <f t="shared" si="19"/>
        <v>0</v>
      </c>
      <c r="U43" s="80">
        <f t="shared" si="19"/>
        <v>0</v>
      </c>
      <c r="V43" s="80">
        <f t="shared" si="19"/>
        <v>0</v>
      </c>
      <c r="W43" s="80">
        <f t="shared" si="19"/>
        <v>0</v>
      </c>
      <c r="X43" s="80">
        <f t="shared" si="19"/>
        <v>0</v>
      </c>
      <c r="Y43" s="81"/>
      <c r="Z43" s="81"/>
      <c r="AA43" s="81"/>
      <c r="AB43" s="81"/>
      <c r="AC43" s="81"/>
    </row>
    <row r="44" spans="2:29" x14ac:dyDescent="0.25">
      <c r="J44" s="75"/>
      <c r="K44" s="75"/>
      <c r="L44" s="75"/>
      <c r="M44" s="75"/>
      <c r="N44" s="75"/>
      <c r="O44" s="75"/>
      <c r="P44" s="75"/>
      <c r="Q44" s="75"/>
      <c r="R44" s="75"/>
      <c r="S44" s="75"/>
      <c r="T44" s="75"/>
      <c r="U44" s="75"/>
      <c r="V44" s="75"/>
      <c r="W44" s="75"/>
      <c r="X44" s="75"/>
      <c r="Y44" s="75"/>
      <c r="Z44" s="75"/>
      <c r="AA44" s="75"/>
      <c r="AB44" s="75"/>
      <c r="AC44" s="75"/>
    </row>
    <row r="45" spans="2:29" x14ac:dyDescent="0.25">
      <c r="B45" s="71" t="s">
        <v>237</v>
      </c>
      <c r="J45" s="75"/>
      <c r="K45" s="75"/>
      <c r="L45" s="75"/>
      <c r="M45" s="75"/>
      <c r="N45" s="75"/>
      <c r="O45" s="75"/>
      <c r="P45" s="75"/>
      <c r="Q45" s="75"/>
      <c r="R45" s="75"/>
      <c r="S45" s="75"/>
      <c r="T45" s="75"/>
      <c r="U45" s="75"/>
      <c r="V45" s="75"/>
      <c r="W45" s="75"/>
      <c r="X45" s="75"/>
      <c r="Y45" s="75"/>
      <c r="Z45" s="75"/>
      <c r="AA45" s="75"/>
      <c r="AB45" s="75"/>
      <c r="AC45" s="75"/>
    </row>
    <row r="46" spans="2:29" x14ac:dyDescent="0.25">
      <c r="C46" s="71" t="s">
        <v>223</v>
      </c>
      <c r="H46" s="90">
        <v>0.02</v>
      </c>
      <c r="J46" s="624"/>
      <c r="K46" s="76">
        <f t="shared" ref="K46:X46" si="20">INT((1+$H46)*J46)</f>
        <v>0</v>
      </c>
      <c r="L46" s="76">
        <f t="shared" si="20"/>
        <v>0</v>
      </c>
      <c r="M46" s="76">
        <f t="shared" si="20"/>
        <v>0</v>
      </c>
      <c r="N46" s="76">
        <f t="shared" si="20"/>
        <v>0</v>
      </c>
      <c r="O46" s="76">
        <f t="shared" si="20"/>
        <v>0</v>
      </c>
      <c r="P46" s="76">
        <f t="shared" si="20"/>
        <v>0</v>
      </c>
      <c r="Q46" s="76">
        <f t="shared" si="20"/>
        <v>0</v>
      </c>
      <c r="R46" s="76">
        <f t="shared" si="20"/>
        <v>0</v>
      </c>
      <c r="S46" s="76">
        <f t="shared" si="20"/>
        <v>0</v>
      </c>
      <c r="T46" s="76">
        <f t="shared" si="20"/>
        <v>0</v>
      </c>
      <c r="U46" s="76">
        <f t="shared" si="20"/>
        <v>0</v>
      </c>
      <c r="V46" s="76">
        <f t="shared" si="20"/>
        <v>0</v>
      </c>
      <c r="W46" s="76">
        <f t="shared" si="20"/>
        <v>0</v>
      </c>
      <c r="X46" s="76">
        <f t="shared" si="20"/>
        <v>0</v>
      </c>
      <c r="Y46" s="75"/>
      <c r="Z46" s="75"/>
      <c r="AA46" s="75"/>
      <c r="AB46" s="75"/>
      <c r="AC46" s="75"/>
    </row>
    <row r="47" spans="2:29" x14ac:dyDescent="0.25">
      <c r="C47" s="71" t="s">
        <v>226</v>
      </c>
      <c r="H47" s="90">
        <v>0.01</v>
      </c>
      <c r="J47" s="628"/>
      <c r="K47" s="76">
        <f t="shared" ref="K47:X47" si="21">INT((1+$H47)*J47)</f>
        <v>0</v>
      </c>
      <c r="L47" s="76">
        <f t="shared" si="21"/>
        <v>0</v>
      </c>
      <c r="M47" s="76">
        <f t="shared" si="21"/>
        <v>0</v>
      </c>
      <c r="N47" s="76">
        <f t="shared" si="21"/>
        <v>0</v>
      </c>
      <c r="O47" s="76">
        <f t="shared" si="21"/>
        <v>0</v>
      </c>
      <c r="P47" s="76">
        <f t="shared" si="21"/>
        <v>0</v>
      </c>
      <c r="Q47" s="76">
        <f t="shared" si="21"/>
        <v>0</v>
      </c>
      <c r="R47" s="76">
        <f t="shared" si="21"/>
        <v>0</v>
      </c>
      <c r="S47" s="76">
        <f t="shared" si="21"/>
        <v>0</v>
      </c>
      <c r="T47" s="76">
        <f t="shared" si="21"/>
        <v>0</v>
      </c>
      <c r="U47" s="76">
        <f t="shared" si="21"/>
        <v>0</v>
      </c>
      <c r="V47" s="76">
        <f t="shared" si="21"/>
        <v>0</v>
      </c>
      <c r="W47" s="76">
        <f t="shared" si="21"/>
        <v>0</v>
      </c>
      <c r="X47" s="76">
        <f t="shared" si="21"/>
        <v>0</v>
      </c>
      <c r="Y47" s="75"/>
      <c r="Z47" s="75"/>
      <c r="AA47" s="75"/>
      <c r="AB47" s="75"/>
      <c r="AC47" s="75"/>
    </row>
    <row r="48" spans="2:29" x14ac:dyDescent="0.25">
      <c r="C48" s="71" t="s">
        <v>238</v>
      </c>
      <c r="E48" s="727"/>
      <c r="F48" s="727"/>
      <c r="H48" s="90">
        <v>0.01</v>
      </c>
      <c r="J48" s="628"/>
      <c r="K48" s="76">
        <f t="shared" ref="K48:X48" si="22">INT((1+$H48)*J48)</f>
        <v>0</v>
      </c>
      <c r="L48" s="76">
        <f t="shared" si="22"/>
        <v>0</v>
      </c>
      <c r="M48" s="76">
        <f t="shared" si="22"/>
        <v>0</v>
      </c>
      <c r="N48" s="76">
        <f t="shared" si="22"/>
        <v>0</v>
      </c>
      <c r="O48" s="76">
        <f t="shared" si="22"/>
        <v>0</v>
      </c>
      <c r="P48" s="76">
        <f t="shared" si="22"/>
        <v>0</v>
      </c>
      <c r="Q48" s="76">
        <f t="shared" si="22"/>
        <v>0</v>
      </c>
      <c r="R48" s="76">
        <f t="shared" si="22"/>
        <v>0</v>
      </c>
      <c r="S48" s="76">
        <f t="shared" si="22"/>
        <v>0</v>
      </c>
      <c r="T48" s="76">
        <f t="shared" si="22"/>
        <v>0</v>
      </c>
      <c r="U48" s="76">
        <f t="shared" si="22"/>
        <v>0</v>
      </c>
      <c r="V48" s="76">
        <f t="shared" si="22"/>
        <v>0</v>
      </c>
      <c r="W48" s="76">
        <f t="shared" si="22"/>
        <v>0</v>
      </c>
      <c r="X48" s="76">
        <f t="shared" si="22"/>
        <v>0</v>
      </c>
      <c r="Y48" s="75"/>
      <c r="Z48" s="75"/>
      <c r="AA48" s="75"/>
      <c r="AB48" s="75"/>
      <c r="AC48" s="75"/>
    </row>
    <row r="49" spans="2:29" x14ac:dyDescent="0.25">
      <c r="C49" s="77" t="s">
        <v>227</v>
      </c>
      <c r="D49" s="77"/>
      <c r="E49" s="728"/>
      <c r="F49" s="729"/>
      <c r="G49" s="77"/>
      <c r="H49" s="91">
        <v>0.01</v>
      </c>
      <c r="I49" s="77"/>
      <c r="J49" s="629"/>
      <c r="K49" s="78">
        <f t="shared" ref="K49:X49" si="23">INT((1+$H49)*J49)</f>
        <v>0</v>
      </c>
      <c r="L49" s="78">
        <f t="shared" si="23"/>
        <v>0</v>
      </c>
      <c r="M49" s="78">
        <f t="shared" si="23"/>
        <v>0</v>
      </c>
      <c r="N49" s="78">
        <f t="shared" si="23"/>
        <v>0</v>
      </c>
      <c r="O49" s="78">
        <f t="shared" si="23"/>
        <v>0</v>
      </c>
      <c r="P49" s="78">
        <f t="shared" si="23"/>
        <v>0</v>
      </c>
      <c r="Q49" s="78">
        <f t="shared" si="23"/>
        <v>0</v>
      </c>
      <c r="R49" s="78">
        <f t="shared" si="23"/>
        <v>0</v>
      </c>
      <c r="S49" s="78">
        <f t="shared" si="23"/>
        <v>0</v>
      </c>
      <c r="T49" s="78">
        <f t="shared" si="23"/>
        <v>0</v>
      </c>
      <c r="U49" s="78">
        <f t="shared" si="23"/>
        <v>0</v>
      </c>
      <c r="V49" s="78">
        <f t="shared" si="23"/>
        <v>0</v>
      </c>
      <c r="W49" s="78">
        <f t="shared" si="23"/>
        <v>0</v>
      </c>
      <c r="X49" s="78">
        <f t="shared" si="23"/>
        <v>0</v>
      </c>
      <c r="Y49" s="75"/>
      <c r="Z49" s="75"/>
      <c r="AA49" s="75"/>
      <c r="AB49" s="75"/>
      <c r="AC49" s="75"/>
    </row>
    <row r="50" spans="2:29" x14ac:dyDescent="0.25">
      <c r="C50" s="71" t="s">
        <v>228</v>
      </c>
      <c r="J50" s="76">
        <f t="shared" ref="J50:X50" si="24">SUM(J46:J49)</f>
        <v>0</v>
      </c>
      <c r="K50" s="76">
        <f t="shared" si="24"/>
        <v>0</v>
      </c>
      <c r="L50" s="76">
        <f t="shared" si="24"/>
        <v>0</v>
      </c>
      <c r="M50" s="76">
        <f t="shared" si="24"/>
        <v>0</v>
      </c>
      <c r="N50" s="76">
        <f t="shared" si="24"/>
        <v>0</v>
      </c>
      <c r="O50" s="76">
        <f t="shared" si="24"/>
        <v>0</v>
      </c>
      <c r="P50" s="76">
        <f t="shared" si="24"/>
        <v>0</v>
      </c>
      <c r="Q50" s="76">
        <f t="shared" si="24"/>
        <v>0</v>
      </c>
      <c r="R50" s="76">
        <f t="shared" si="24"/>
        <v>0</v>
      </c>
      <c r="S50" s="76">
        <f t="shared" si="24"/>
        <v>0</v>
      </c>
      <c r="T50" s="76">
        <f t="shared" si="24"/>
        <v>0</v>
      </c>
      <c r="U50" s="76">
        <f t="shared" si="24"/>
        <v>0</v>
      </c>
      <c r="V50" s="76">
        <f t="shared" si="24"/>
        <v>0</v>
      </c>
      <c r="W50" s="76">
        <f t="shared" si="24"/>
        <v>0</v>
      </c>
      <c r="X50" s="76">
        <f t="shared" si="24"/>
        <v>0</v>
      </c>
      <c r="Y50" s="75"/>
      <c r="Z50" s="75"/>
      <c r="AA50" s="75"/>
      <c r="AB50" s="75"/>
      <c r="AC50" s="75"/>
    </row>
    <row r="51" spans="2:29" x14ac:dyDescent="0.25">
      <c r="J51" s="76"/>
      <c r="K51" s="76"/>
      <c r="L51" s="76"/>
      <c r="M51" s="76"/>
      <c r="N51" s="76"/>
      <c r="O51" s="76"/>
      <c r="P51" s="76"/>
      <c r="Q51" s="76"/>
      <c r="R51" s="76"/>
      <c r="S51" s="76"/>
      <c r="T51" s="76"/>
      <c r="U51" s="76"/>
      <c r="V51" s="76"/>
      <c r="W51" s="76"/>
      <c r="X51" s="76"/>
      <c r="Y51" s="75"/>
      <c r="Z51" s="75"/>
      <c r="AA51" s="75"/>
      <c r="AB51" s="75"/>
      <c r="AC51" s="75"/>
    </row>
    <row r="52" spans="2:29" x14ac:dyDescent="0.25">
      <c r="C52" s="71" t="s">
        <v>229</v>
      </c>
      <c r="J52" s="76"/>
      <c r="K52" s="76"/>
      <c r="L52" s="76"/>
      <c r="M52" s="76"/>
      <c r="N52" s="76"/>
      <c r="O52" s="76"/>
      <c r="P52" s="76"/>
      <c r="Q52" s="76"/>
      <c r="R52" s="76"/>
      <c r="S52" s="76"/>
      <c r="T52" s="76"/>
      <c r="U52" s="76"/>
      <c r="V52" s="76"/>
      <c r="W52" s="76"/>
      <c r="X52" s="76"/>
      <c r="Y52" s="75"/>
      <c r="Z52" s="75"/>
      <c r="AA52" s="75"/>
      <c r="AB52" s="75"/>
      <c r="AC52" s="75"/>
    </row>
    <row r="53" spans="2:29" x14ac:dyDescent="0.25">
      <c r="D53" s="71" t="s">
        <v>230</v>
      </c>
      <c r="F53" s="92">
        <v>0.09</v>
      </c>
      <c r="J53" s="76">
        <f t="shared" ref="J53:X53" si="25">-ROUND($F53*J50,0)</f>
        <v>0</v>
      </c>
      <c r="K53" s="76">
        <f t="shared" si="25"/>
        <v>0</v>
      </c>
      <c r="L53" s="76">
        <f t="shared" si="25"/>
        <v>0</v>
      </c>
      <c r="M53" s="76">
        <f t="shared" si="25"/>
        <v>0</v>
      </c>
      <c r="N53" s="76">
        <f t="shared" si="25"/>
        <v>0</v>
      </c>
      <c r="O53" s="76">
        <f t="shared" si="25"/>
        <v>0</v>
      </c>
      <c r="P53" s="76">
        <f t="shared" si="25"/>
        <v>0</v>
      </c>
      <c r="Q53" s="76">
        <f t="shared" si="25"/>
        <v>0</v>
      </c>
      <c r="R53" s="76">
        <f t="shared" si="25"/>
        <v>0</v>
      </c>
      <c r="S53" s="76">
        <f t="shared" si="25"/>
        <v>0</v>
      </c>
      <c r="T53" s="76">
        <f t="shared" si="25"/>
        <v>0</v>
      </c>
      <c r="U53" s="76">
        <f t="shared" si="25"/>
        <v>0</v>
      </c>
      <c r="V53" s="76">
        <f t="shared" si="25"/>
        <v>0</v>
      </c>
      <c r="W53" s="76">
        <f t="shared" si="25"/>
        <v>0</v>
      </c>
      <c r="X53" s="76">
        <f t="shared" si="25"/>
        <v>0</v>
      </c>
      <c r="Y53" s="75"/>
      <c r="Z53" s="75"/>
      <c r="AA53" s="75"/>
      <c r="AB53" s="75"/>
      <c r="AC53" s="75"/>
    </row>
    <row r="54" spans="2:29" x14ac:dyDescent="0.25">
      <c r="C54" s="77"/>
      <c r="D54" s="77" t="s">
        <v>231</v>
      </c>
      <c r="E54" s="77"/>
      <c r="F54" s="93">
        <v>0.01</v>
      </c>
      <c r="G54" s="77"/>
      <c r="H54" s="79"/>
      <c r="I54" s="77"/>
      <c r="J54" s="78">
        <f t="shared" ref="J54:X54" si="26">-ROUND($F54*J50,0)</f>
        <v>0</v>
      </c>
      <c r="K54" s="78">
        <f t="shared" si="26"/>
        <v>0</v>
      </c>
      <c r="L54" s="78">
        <f t="shared" si="26"/>
        <v>0</v>
      </c>
      <c r="M54" s="78">
        <f t="shared" si="26"/>
        <v>0</v>
      </c>
      <c r="N54" s="78">
        <f t="shared" si="26"/>
        <v>0</v>
      </c>
      <c r="O54" s="78">
        <f t="shared" si="26"/>
        <v>0</v>
      </c>
      <c r="P54" s="78">
        <f t="shared" si="26"/>
        <v>0</v>
      </c>
      <c r="Q54" s="78">
        <f t="shared" si="26"/>
        <v>0</v>
      </c>
      <c r="R54" s="78">
        <f t="shared" si="26"/>
        <v>0</v>
      </c>
      <c r="S54" s="78">
        <f t="shared" si="26"/>
        <v>0</v>
      </c>
      <c r="T54" s="78">
        <f t="shared" si="26"/>
        <v>0</v>
      </c>
      <c r="U54" s="78">
        <f t="shared" si="26"/>
        <v>0</v>
      </c>
      <c r="V54" s="78">
        <f t="shared" si="26"/>
        <v>0</v>
      </c>
      <c r="W54" s="78">
        <f t="shared" si="26"/>
        <v>0</v>
      </c>
      <c r="X54" s="78">
        <f t="shared" si="26"/>
        <v>0</v>
      </c>
      <c r="Y54" s="75"/>
      <c r="Z54" s="75"/>
      <c r="AA54" s="75"/>
      <c r="AB54" s="75"/>
      <c r="AC54" s="75"/>
    </row>
    <row r="55" spans="2:29" s="69" customFormat="1" x14ac:dyDescent="0.25">
      <c r="C55" s="69" t="s">
        <v>232</v>
      </c>
      <c r="H55" s="72"/>
      <c r="J55" s="80">
        <f t="shared" ref="J55:X55" si="27">SUM(J50:J54)</f>
        <v>0</v>
      </c>
      <c r="K55" s="80">
        <f t="shared" si="27"/>
        <v>0</v>
      </c>
      <c r="L55" s="80">
        <f t="shared" si="27"/>
        <v>0</v>
      </c>
      <c r="M55" s="80">
        <f t="shared" si="27"/>
        <v>0</v>
      </c>
      <c r="N55" s="80">
        <f t="shared" si="27"/>
        <v>0</v>
      </c>
      <c r="O55" s="80">
        <f t="shared" si="27"/>
        <v>0</v>
      </c>
      <c r="P55" s="80">
        <f t="shared" si="27"/>
        <v>0</v>
      </c>
      <c r="Q55" s="80">
        <f t="shared" si="27"/>
        <v>0</v>
      </c>
      <c r="R55" s="80">
        <f t="shared" si="27"/>
        <v>0</v>
      </c>
      <c r="S55" s="80">
        <f t="shared" si="27"/>
        <v>0</v>
      </c>
      <c r="T55" s="80">
        <f t="shared" si="27"/>
        <v>0</v>
      </c>
      <c r="U55" s="80">
        <f t="shared" si="27"/>
        <v>0</v>
      </c>
      <c r="V55" s="80">
        <f t="shared" si="27"/>
        <v>0</v>
      </c>
      <c r="W55" s="80">
        <f t="shared" si="27"/>
        <v>0</v>
      </c>
      <c r="X55" s="80">
        <f t="shared" si="27"/>
        <v>0</v>
      </c>
      <c r="Y55" s="81"/>
      <c r="Z55" s="81"/>
      <c r="AA55" s="81"/>
      <c r="AB55" s="81"/>
      <c r="AC55" s="81"/>
    </row>
    <row r="56" spans="2:29" ht="16.5" thickBot="1" x14ac:dyDescent="0.3">
      <c r="B56" s="83"/>
      <c r="C56" s="83"/>
      <c r="D56" s="83"/>
      <c r="E56" s="83"/>
      <c r="F56" s="83"/>
      <c r="G56" s="83"/>
      <c r="H56" s="84"/>
      <c r="I56" s="83"/>
      <c r="J56" s="83"/>
      <c r="K56" s="83"/>
      <c r="L56" s="83"/>
      <c r="M56" s="83"/>
      <c r="N56" s="83"/>
      <c r="O56" s="83"/>
      <c r="P56" s="83"/>
      <c r="Q56" s="83"/>
      <c r="R56" s="83"/>
      <c r="S56" s="83"/>
      <c r="T56" s="83"/>
      <c r="U56" s="83"/>
      <c r="V56" s="83"/>
      <c r="W56" s="83"/>
      <c r="X56" s="83"/>
    </row>
    <row r="57" spans="2:29" ht="16.5" thickTop="1" x14ac:dyDescent="0.25">
      <c r="B57" s="85"/>
      <c r="C57" s="85"/>
      <c r="D57" s="85"/>
      <c r="E57" s="85"/>
      <c r="F57" s="85"/>
      <c r="G57" s="85"/>
      <c r="H57" s="86"/>
      <c r="I57" s="85"/>
      <c r="J57" s="85"/>
      <c r="K57" s="85"/>
      <c r="L57" s="85"/>
      <c r="M57" s="85"/>
      <c r="N57" s="85"/>
      <c r="O57" s="85"/>
      <c r="P57" s="85"/>
      <c r="Q57" s="85"/>
      <c r="R57" s="85"/>
      <c r="S57" s="85"/>
      <c r="T57" s="85"/>
      <c r="U57" s="85"/>
      <c r="V57" s="85"/>
      <c r="W57" s="85"/>
      <c r="X57" s="85"/>
    </row>
    <row r="58" spans="2:29" x14ac:dyDescent="0.25">
      <c r="B58" s="69" t="s">
        <v>239</v>
      </c>
      <c r="C58" s="69"/>
      <c r="D58" s="69"/>
      <c r="E58" s="69"/>
      <c r="F58" s="69"/>
      <c r="G58" s="69"/>
      <c r="H58" s="72"/>
      <c r="I58" s="69"/>
      <c r="J58" s="80">
        <f t="shared" ref="J58:X58" si="28">+J55+J43+J31+J23</f>
        <v>0</v>
      </c>
      <c r="K58" s="80">
        <f t="shared" si="28"/>
        <v>0</v>
      </c>
      <c r="L58" s="80">
        <f t="shared" si="28"/>
        <v>0</v>
      </c>
      <c r="M58" s="80">
        <f t="shared" si="28"/>
        <v>0</v>
      </c>
      <c r="N58" s="80">
        <f t="shared" si="28"/>
        <v>0</v>
      </c>
      <c r="O58" s="80">
        <f t="shared" si="28"/>
        <v>0</v>
      </c>
      <c r="P58" s="80">
        <f t="shared" si="28"/>
        <v>0</v>
      </c>
      <c r="Q58" s="80">
        <f t="shared" si="28"/>
        <v>0</v>
      </c>
      <c r="R58" s="80">
        <f t="shared" si="28"/>
        <v>0</v>
      </c>
      <c r="S58" s="80">
        <f t="shared" si="28"/>
        <v>0</v>
      </c>
      <c r="T58" s="80">
        <f t="shared" si="28"/>
        <v>0</v>
      </c>
      <c r="U58" s="80">
        <f t="shared" si="28"/>
        <v>0</v>
      </c>
      <c r="V58" s="80">
        <f t="shared" si="28"/>
        <v>0</v>
      </c>
      <c r="W58" s="80">
        <f t="shared" si="28"/>
        <v>0</v>
      </c>
      <c r="X58" s="80">
        <f t="shared" si="28"/>
        <v>0</v>
      </c>
    </row>
  </sheetData>
  <sheetProtection sheet="1" objects="1" scenarios="1"/>
  <mergeCells count="8">
    <mergeCell ref="E48:F48"/>
    <mergeCell ref="E49:F49"/>
    <mergeCell ref="A5:E5"/>
    <mergeCell ref="A6:E6"/>
    <mergeCell ref="A7:E7"/>
    <mergeCell ref="E17:F17"/>
    <mergeCell ref="E28:F28"/>
    <mergeCell ref="E37:F37"/>
  </mergeCells>
  <phoneticPr fontId="6" type="noConversion"/>
  <pageMargins left="0.5" right="0.5" top="0.5" bottom="0.25" header="0.25" footer="0.5"/>
  <pageSetup paperSize="5"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D787-C3C3-49A2-8566-424BB712862E}">
  <sheetPr codeName="Sheet12">
    <pageSetUpPr fitToPage="1"/>
  </sheetPr>
  <dimension ref="A1:FB64"/>
  <sheetViews>
    <sheetView showGridLines="0" zoomScale="75" workbookViewId="0">
      <selection activeCell="L5" sqref="L5"/>
    </sheetView>
  </sheetViews>
  <sheetFormatPr defaultColWidth="7.109375" defaultRowHeight="15.75" x14ac:dyDescent="0.25"/>
  <cols>
    <col min="1" max="4" width="3.6640625" style="639" customWidth="1"/>
    <col min="5" max="5" width="7.109375" style="639" customWidth="1"/>
    <col min="6" max="6" width="10.77734375" style="639" customWidth="1"/>
    <col min="7" max="7" width="10.33203125" style="639" customWidth="1"/>
    <col min="8" max="8" width="10.33203125" style="640" customWidth="1"/>
    <col min="9" max="9" width="2.21875" style="640" customWidth="1"/>
    <col min="10" max="10" width="10.33203125" style="635" customWidth="1"/>
    <col min="11" max="11" width="11.21875" style="635" customWidth="1"/>
    <col min="12" max="12" width="11.5546875" style="635" customWidth="1"/>
    <col min="13" max="24" width="10.33203125" style="635" customWidth="1"/>
    <col min="25" max="26" width="12.21875" style="365" customWidth="1"/>
    <col min="27" max="52" width="12.21875" style="635" customWidth="1"/>
    <col min="53" max="56" width="12.21875" style="639" customWidth="1"/>
    <col min="57" max="16384" width="7.109375" style="639"/>
  </cols>
  <sheetData>
    <row r="1" spans="1:52" s="635" customFormat="1" x14ac:dyDescent="0.25">
      <c r="A1" s="633" t="s">
        <v>398</v>
      </c>
      <c r="B1" s="633"/>
      <c r="C1" s="633"/>
      <c r="D1" s="633"/>
      <c r="E1" s="633"/>
      <c r="F1" s="633"/>
      <c r="G1" s="633"/>
      <c r="H1" s="634"/>
      <c r="I1" s="634"/>
      <c r="J1" s="633"/>
      <c r="Y1" s="365"/>
      <c r="Z1" s="365"/>
    </row>
    <row r="2" spans="1:52" s="635" customFormat="1" x14ac:dyDescent="0.25">
      <c r="B2" s="633"/>
      <c r="C2" s="633"/>
      <c r="D2" s="633"/>
      <c r="E2" s="633"/>
      <c r="F2" s="633"/>
      <c r="G2" s="633"/>
      <c r="H2" s="636"/>
      <c r="I2" s="636"/>
      <c r="J2" s="633"/>
      <c r="K2" s="633"/>
      <c r="Y2" s="365"/>
      <c r="Z2" s="365"/>
    </row>
    <row r="3" spans="1:52" s="635" customFormat="1" ht="18.75" x14ac:dyDescent="0.3">
      <c r="A3" s="637" t="s">
        <v>62</v>
      </c>
      <c r="H3" s="634"/>
      <c r="I3" s="634"/>
      <c r="Y3" s="365"/>
      <c r="Z3" s="365"/>
    </row>
    <row r="4" spans="1:52" s="635" customFormat="1" ht="18.75" x14ac:dyDescent="0.3">
      <c r="A4" s="637"/>
      <c r="H4" s="634"/>
      <c r="I4" s="634"/>
      <c r="Y4" s="365"/>
      <c r="Z4" s="365"/>
    </row>
    <row r="5" spans="1:52" s="635" customFormat="1" ht="18.75" x14ac:dyDescent="0.3">
      <c r="A5" s="733">
        <f>+Breakdown!C5</f>
        <v>0</v>
      </c>
      <c r="B5" s="734"/>
      <c r="C5" s="734"/>
      <c r="D5" s="734"/>
      <c r="E5" s="734"/>
      <c r="H5" s="634"/>
      <c r="I5" s="634"/>
      <c r="K5" s="638" t="s">
        <v>240</v>
      </c>
      <c r="L5" s="87"/>
      <c r="Y5" s="365"/>
      <c r="Z5" s="365"/>
    </row>
    <row r="6" spans="1:52" s="635" customFormat="1" ht="18.75" x14ac:dyDescent="0.3">
      <c r="A6" s="733">
        <f>+Breakdown!C6</f>
        <v>0</v>
      </c>
      <c r="B6" s="734"/>
      <c r="C6" s="734"/>
      <c r="D6" s="734"/>
      <c r="E6" s="734"/>
      <c r="H6" s="634"/>
      <c r="I6" s="634"/>
      <c r="K6" s="638" t="s">
        <v>241</v>
      </c>
      <c r="L6" s="88"/>
      <c r="Y6" s="365"/>
      <c r="Z6" s="365"/>
    </row>
    <row r="7" spans="1:52" s="635" customFormat="1" ht="18.75" x14ac:dyDescent="0.3">
      <c r="A7" s="733">
        <f>+Breakdown!C7</f>
        <v>0</v>
      </c>
      <c r="B7" s="734"/>
      <c r="C7" s="734"/>
      <c r="D7" s="734"/>
      <c r="E7" s="734"/>
      <c r="F7" s="365"/>
      <c r="H7" s="634"/>
      <c r="I7" s="634"/>
      <c r="K7" s="638" t="s">
        <v>242</v>
      </c>
      <c r="L7" s="88"/>
      <c r="Y7" s="365"/>
      <c r="Z7" s="365"/>
    </row>
    <row r="9" spans="1:52" x14ac:dyDescent="0.25">
      <c r="K9" s="641"/>
      <c r="L9" s="641"/>
      <c r="M9" s="641"/>
      <c r="N9" s="641"/>
      <c r="O9" s="641"/>
      <c r="P9" s="641"/>
      <c r="Q9" s="641"/>
      <c r="R9" s="641"/>
      <c r="S9" s="641"/>
      <c r="T9" s="641"/>
      <c r="U9" s="641"/>
      <c r="V9" s="641"/>
      <c r="W9" s="641"/>
      <c r="X9" s="641"/>
    </row>
    <row r="10" spans="1:52" s="642" customFormat="1" x14ac:dyDescent="0.25">
      <c r="G10" s="643" t="s">
        <v>216</v>
      </c>
      <c r="H10" s="644" t="s">
        <v>217</v>
      </c>
      <c r="I10" s="644"/>
      <c r="J10" s="368" t="s">
        <v>218</v>
      </c>
      <c r="K10" s="368" t="s">
        <v>218</v>
      </c>
      <c r="L10" s="368" t="s">
        <v>218</v>
      </c>
      <c r="M10" s="368" t="s">
        <v>218</v>
      </c>
      <c r="N10" s="368" t="s">
        <v>218</v>
      </c>
      <c r="O10" s="368" t="s">
        <v>218</v>
      </c>
      <c r="P10" s="368" t="s">
        <v>218</v>
      </c>
      <c r="Q10" s="368" t="s">
        <v>218</v>
      </c>
      <c r="R10" s="368" t="s">
        <v>218</v>
      </c>
      <c r="S10" s="368" t="s">
        <v>218</v>
      </c>
      <c r="T10" s="368" t="s">
        <v>218</v>
      </c>
      <c r="U10" s="368" t="s">
        <v>218</v>
      </c>
      <c r="V10" s="368" t="s">
        <v>218</v>
      </c>
      <c r="W10" s="368" t="s">
        <v>218</v>
      </c>
      <c r="X10" s="368" t="s">
        <v>218</v>
      </c>
      <c r="Y10" s="365"/>
      <c r="Z10" s="365"/>
      <c r="AA10" s="633"/>
      <c r="AB10" s="633"/>
      <c r="AC10" s="633"/>
      <c r="AD10" s="633"/>
      <c r="AE10" s="633"/>
      <c r="AF10" s="633"/>
      <c r="AG10" s="633"/>
      <c r="AH10" s="633"/>
      <c r="AI10" s="633"/>
      <c r="AJ10" s="633"/>
      <c r="AK10" s="633"/>
      <c r="AL10" s="633"/>
      <c r="AM10" s="633"/>
      <c r="AN10" s="633"/>
      <c r="AO10" s="633"/>
      <c r="AP10" s="633"/>
      <c r="AQ10" s="633"/>
      <c r="AR10" s="633"/>
      <c r="AS10" s="633"/>
      <c r="AT10" s="633"/>
      <c r="AU10" s="633"/>
      <c r="AV10" s="633"/>
      <c r="AW10" s="633"/>
      <c r="AX10" s="633"/>
      <c r="AY10" s="633"/>
      <c r="AZ10" s="633"/>
    </row>
    <row r="11" spans="1:52" s="642" customFormat="1" x14ac:dyDescent="0.25">
      <c r="G11" s="643" t="s">
        <v>219</v>
      </c>
      <c r="H11" s="644" t="s">
        <v>220</v>
      </c>
      <c r="I11" s="644"/>
      <c r="J11" s="368">
        <v>1</v>
      </c>
      <c r="K11" s="368">
        <f t="shared" ref="K11:X11" si="0">+J11+1</f>
        <v>2</v>
      </c>
      <c r="L11" s="368">
        <f t="shared" si="0"/>
        <v>3</v>
      </c>
      <c r="M11" s="368">
        <f t="shared" si="0"/>
        <v>4</v>
      </c>
      <c r="N11" s="368">
        <f t="shared" si="0"/>
        <v>5</v>
      </c>
      <c r="O11" s="368">
        <f t="shared" si="0"/>
        <v>6</v>
      </c>
      <c r="P11" s="368">
        <f t="shared" si="0"/>
        <v>7</v>
      </c>
      <c r="Q11" s="368">
        <f t="shared" si="0"/>
        <v>8</v>
      </c>
      <c r="R11" s="368">
        <f t="shared" si="0"/>
        <v>9</v>
      </c>
      <c r="S11" s="368">
        <f t="shared" si="0"/>
        <v>10</v>
      </c>
      <c r="T11" s="368">
        <f t="shared" si="0"/>
        <v>11</v>
      </c>
      <c r="U11" s="368">
        <f t="shared" si="0"/>
        <v>12</v>
      </c>
      <c r="V11" s="368">
        <f t="shared" si="0"/>
        <v>13</v>
      </c>
      <c r="W11" s="368">
        <f t="shared" si="0"/>
        <v>14</v>
      </c>
      <c r="X11" s="368">
        <f t="shared" si="0"/>
        <v>15</v>
      </c>
      <c r="Y11" s="365"/>
      <c r="Z11" s="365"/>
      <c r="AA11" s="633"/>
      <c r="AB11" s="633"/>
      <c r="AC11" s="633"/>
      <c r="AD11" s="633"/>
      <c r="AE11" s="633"/>
      <c r="AF11" s="633"/>
      <c r="AG11" s="633"/>
      <c r="AH11" s="633"/>
      <c r="AI11" s="633"/>
      <c r="AJ11" s="633"/>
      <c r="AK11" s="633"/>
      <c r="AL11" s="633"/>
      <c r="AM11" s="633"/>
      <c r="AN11" s="633"/>
      <c r="AO11" s="633"/>
      <c r="AP11" s="633"/>
      <c r="AQ11" s="633"/>
      <c r="AR11" s="633"/>
      <c r="AS11" s="633"/>
      <c r="AT11" s="633"/>
      <c r="AU11" s="633"/>
      <c r="AV11" s="633"/>
      <c r="AW11" s="633"/>
      <c r="AX11" s="633"/>
      <c r="AY11" s="633"/>
      <c r="AZ11" s="633"/>
    </row>
    <row r="14" spans="1:52" x14ac:dyDescent="0.25">
      <c r="A14" s="633" t="s">
        <v>239</v>
      </c>
      <c r="C14" s="633"/>
      <c r="D14" s="633"/>
      <c r="E14" s="633"/>
      <c r="F14" s="633"/>
      <c r="G14" s="633"/>
      <c r="H14" s="636"/>
      <c r="I14" s="636"/>
      <c r="J14" s="645">
        <f>+'OPER INCOME'!J58</f>
        <v>0</v>
      </c>
      <c r="K14" s="645">
        <f>+'OPER INCOME'!K58</f>
        <v>0</v>
      </c>
      <c r="L14" s="645">
        <f>+'OPER INCOME'!L58</f>
        <v>0</v>
      </c>
      <c r="M14" s="645">
        <f>+'OPER INCOME'!M58</f>
        <v>0</v>
      </c>
      <c r="N14" s="645">
        <f>+'OPER INCOME'!N58</f>
        <v>0</v>
      </c>
      <c r="O14" s="645">
        <f>+'OPER INCOME'!O58</f>
        <v>0</v>
      </c>
      <c r="P14" s="645">
        <f>+'OPER INCOME'!P58</f>
        <v>0</v>
      </c>
      <c r="Q14" s="645">
        <f>+'OPER INCOME'!Q58</f>
        <v>0</v>
      </c>
      <c r="R14" s="645">
        <f>+'OPER INCOME'!R58</f>
        <v>0</v>
      </c>
      <c r="S14" s="645">
        <f>+'OPER INCOME'!S58</f>
        <v>0</v>
      </c>
      <c r="T14" s="645">
        <f>+'OPER INCOME'!T58</f>
        <v>0</v>
      </c>
      <c r="U14" s="645">
        <f>+'OPER INCOME'!U58</f>
        <v>0</v>
      </c>
      <c r="V14" s="645">
        <f>+'OPER INCOME'!V58</f>
        <v>0</v>
      </c>
      <c r="W14" s="645">
        <f>+'OPER INCOME'!W58</f>
        <v>0</v>
      </c>
      <c r="X14" s="645">
        <f>+'OPER INCOME'!X58</f>
        <v>0</v>
      </c>
    </row>
    <row r="17" spans="1:114" x14ac:dyDescent="0.25">
      <c r="A17" s="633" t="s">
        <v>61</v>
      </c>
      <c r="I17" s="646"/>
    </row>
    <row r="18" spans="1:114" x14ac:dyDescent="0.25">
      <c r="I18" s="646"/>
    </row>
    <row r="19" spans="1:114" x14ac:dyDescent="0.25">
      <c r="B19" s="639" t="s">
        <v>243</v>
      </c>
      <c r="G19" s="647" t="str">
        <f>IF(OR(EligBasisLimits!$C$16=0,EligBasisLimits!$C$16=""),"",J19/EligBasisLimits!$C$16)</f>
        <v/>
      </c>
      <c r="H19" s="684">
        <v>0.03</v>
      </c>
      <c r="I19" s="648"/>
      <c r="J19" s="631"/>
      <c r="K19" s="649">
        <f t="shared" ref="K19:X19" si="1">INT(J19*(1+$H19))</f>
        <v>0</v>
      </c>
      <c r="L19" s="649">
        <f t="shared" si="1"/>
        <v>0</v>
      </c>
      <c r="M19" s="649">
        <f t="shared" si="1"/>
        <v>0</v>
      </c>
      <c r="N19" s="649">
        <f t="shared" si="1"/>
        <v>0</v>
      </c>
      <c r="O19" s="649">
        <f t="shared" si="1"/>
        <v>0</v>
      </c>
      <c r="P19" s="649">
        <f t="shared" si="1"/>
        <v>0</v>
      </c>
      <c r="Q19" s="649">
        <f t="shared" si="1"/>
        <v>0</v>
      </c>
      <c r="R19" s="649">
        <f t="shared" si="1"/>
        <v>0</v>
      </c>
      <c r="S19" s="649">
        <f t="shared" si="1"/>
        <v>0</v>
      </c>
      <c r="T19" s="649">
        <f t="shared" si="1"/>
        <v>0</v>
      </c>
      <c r="U19" s="649">
        <f t="shared" si="1"/>
        <v>0</v>
      </c>
      <c r="V19" s="649">
        <f t="shared" si="1"/>
        <v>0</v>
      </c>
      <c r="W19" s="649">
        <f t="shared" si="1"/>
        <v>0</v>
      </c>
      <c r="X19" s="649">
        <f t="shared" si="1"/>
        <v>0</v>
      </c>
      <c r="BA19" s="635"/>
      <c r="BB19" s="635"/>
      <c r="BC19" s="635"/>
      <c r="BE19" s="635"/>
      <c r="BF19" s="635"/>
      <c r="BG19" s="635"/>
      <c r="BH19" s="635"/>
      <c r="BI19" s="635"/>
      <c r="BJ19" s="635"/>
      <c r="BK19" s="635"/>
      <c r="BL19" s="635"/>
      <c r="BM19" s="635"/>
      <c r="BN19" s="635"/>
      <c r="BO19" s="635"/>
      <c r="BP19" s="635"/>
      <c r="BQ19" s="635"/>
      <c r="BR19" s="635"/>
      <c r="BS19" s="635"/>
      <c r="BT19" s="635"/>
      <c r="BU19" s="635"/>
      <c r="BV19" s="635"/>
      <c r="BW19" s="635"/>
      <c r="BX19" s="635"/>
      <c r="BY19" s="635"/>
      <c r="BZ19" s="635"/>
      <c r="CA19" s="635"/>
      <c r="CB19" s="635"/>
      <c r="CC19" s="635"/>
      <c r="CD19" s="635"/>
      <c r="CE19" s="635"/>
      <c r="CF19" s="635"/>
      <c r="CG19" s="635"/>
      <c r="CH19" s="635"/>
      <c r="CI19" s="635"/>
      <c r="CJ19" s="635"/>
      <c r="CK19" s="635"/>
      <c r="CL19" s="635"/>
      <c r="CM19" s="635"/>
      <c r="CN19" s="635"/>
      <c r="CO19" s="635"/>
      <c r="CP19" s="635"/>
      <c r="CQ19" s="635"/>
      <c r="CR19" s="635"/>
      <c r="CS19" s="635"/>
      <c r="CT19" s="635"/>
      <c r="CU19" s="635"/>
      <c r="CV19" s="635"/>
      <c r="CW19" s="635"/>
      <c r="CX19" s="635"/>
      <c r="CY19" s="635"/>
      <c r="CZ19" s="635"/>
      <c r="DA19" s="635"/>
      <c r="DB19" s="635"/>
      <c r="DC19" s="635"/>
      <c r="DD19" s="635"/>
      <c r="DE19" s="635"/>
      <c r="DF19" s="635"/>
      <c r="DG19" s="635"/>
      <c r="DH19" s="635"/>
      <c r="DI19" s="635"/>
      <c r="DJ19" s="635"/>
    </row>
    <row r="20" spans="1:114" x14ac:dyDescent="0.25">
      <c r="B20" s="639" t="s">
        <v>244</v>
      </c>
      <c r="G20" s="647" t="str">
        <f>IF(OR(EligBasisLimits!$C$16=0,EligBasisLimits!$C$16=""),"",J20/EligBasisLimits!$C$16)</f>
        <v/>
      </c>
      <c r="H20" s="684">
        <v>0.03</v>
      </c>
      <c r="I20" s="648"/>
      <c r="J20" s="631"/>
      <c r="K20" s="649">
        <f t="shared" ref="K20:X20" si="2">INT(J20*(1+$H20))</f>
        <v>0</v>
      </c>
      <c r="L20" s="649">
        <f t="shared" si="2"/>
        <v>0</v>
      </c>
      <c r="M20" s="649">
        <f t="shared" si="2"/>
        <v>0</v>
      </c>
      <c r="N20" s="649">
        <f t="shared" si="2"/>
        <v>0</v>
      </c>
      <c r="O20" s="649">
        <f t="shared" si="2"/>
        <v>0</v>
      </c>
      <c r="P20" s="649">
        <f t="shared" si="2"/>
        <v>0</v>
      </c>
      <c r="Q20" s="649">
        <f t="shared" si="2"/>
        <v>0</v>
      </c>
      <c r="R20" s="649">
        <f t="shared" si="2"/>
        <v>0</v>
      </c>
      <c r="S20" s="649">
        <f t="shared" si="2"/>
        <v>0</v>
      </c>
      <c r="T20" s="649">
        <f t="shared" si="2"/>
        <v>0</v>
      </c>
      <c r="U20" s="649">
        <f t="shared" si="2"/>
        <v>0</v>
      </c>
      <c r="V20" s="649">
        <f t="shared" si="2"/>
        <v>0</v>
      </c>
      <c r="W20" s="649">
        <f t="shared" si="2"/>
        <v>0</v>
      </c>
      <c r="X20" s="649">
        <f t="shared" si="2"/>
        <v>0</v>
      </c>
      <c r="BA20" s="635"/>
      <c r="BB20" s="635"/>
      <c r="BC20" s="635"/>
      <c r="BE20" s="635"/>
      <c r="BF20" s="635"/>
      <c r="BG20" s="635"/>
      <c r="BH20" s="635"/>
      <c r="BI20" s="635"/>
      <c r="BJ20" s="635"/>
      <c r="BK20" s="635"/>
      <c r="BL20" s="635"/>
      <c r="BM20" s="635"/>
      <c r="BN20" s="635"/>
      <c r="BO20" s="635"/>
      <c r="BP20" s="635"/>
      <c r="BQ20" s="635"/>
      <c r="BR20" s="635"/>
      <c r="BS20" s="635"/>
      <c r="BT20" s="635"/>
      <c r="BU20" s="635"/>
      <c r="BV20" s="635"/>
      <c r="BW20" s="635"/>
      <c r="BX20" s="635"/>
      <c r="BY20" s="635"/>
      <c r="BZ20" s="635"/>
      <c r="CA20" s="635"/>
      <c r="CB20" s="635"/>
      <c r="CC20" s="635"/>
      <c r="CD20" s="635"/>
      <c r="CE20" s="635"/>
      <c r="CF20" s="635"/>
      <c r="CG20" s="635"/>
      <c r="CH20" s="635"/>
      <c r="CI20" s="635"/>
      <c r="CJ20" s="635"/>
      <c r="CK20" s="635"/>
      <c r="CL20" s="635"/>
      <c r="CM20" s="635"/>
      <c r="CN20" s="635"/>
      <c r="CO20" s="635"/>
      <c r="CP20" s="635"/>
      <c r="CQ20" s="635"/>
      <c r="CR20" s="635"/>
      <c r="CS20" s="635"/>
      <c r="CT20" s="635"/>
      <c r="CU20" s="635"/>
      <c r="CV20" s="635"/>
      <c r="CW20" s="635"/>
      <c r="CX20" s="635"/>
      <c r="CY20" s="635"/>
      <c r="CZ20" s="635"/>
      <c r="DA20" s="635"/>
      <c r="DB20" s="635"/>
      <c r="DC20" s="635"/>
      <c r="DD20" s="635"/>
      <c r="DE20" s="635"/>
      <c r="DF20" s="635"/>
      <c r="DG20" s="635"/>
      <c r="DH20" s="635"/>
      <c r="DI20" s="635"/>
      <c r="DJ20" s="635"/>
    </row>
    <row r="21" spans="1:114" x14ac:dyDescent="0.25">
      <c r="B21" s="639" t="s">
        <v>245</v>
      </c>
      <c r="G21" s="647" t="str">
        <f>IF(OR(EligBasisLimits!$C$16=0,EligBasisLimits!$C$16=""),"",J21/EligBasisLimits!$C$16)</f>
        <v/>
      </c>
      <c r="H21" s="684">
        <v>0.03</v>
      </c>
      <c r="I21" s="648"/>
      <c r="J21" s="631"/>
      <c r="K21" s="649">
        <f t="shared" ref="K21:X21" si="3">INT(J21*(1+$H21))</f>
        <v>0</v>
      </c>
      <c r="L21" s="649">
        <f t="shared" si="3"/>
        <v>0</v>
      </c>
      <c r="M21" s="649">
        <f t="shared" si="3"/>
        <v>0</v>
      </c>
      <c r="N21" s="649">
        <f t="shared" si="3"/>
        <v>0</v>
      </c>
      <c r="O21" s="649">
        <f t="shared" si="3"/>
        <v>0</v>
      </c>
      <c r="P21" s="649">
        <f t="shared" si="3"/>
        <v>0</v>
      </c>
      <c r="Q21" s="649">
        <f t="shared" si="3"/>
        <v>0</v>
      </c>
      <c r="R21" s="649">
        <f t="shared" si="3"/>
        <v>0</v>
      </c>
      <c r="S21" s="649">
        <f t="shared" si="3"/>
        <v>0</v>
      </c>
      <c r="T21" s="649">
        <f t="shared" si="3"/>
        <v>0</v>
      </c>
      <c r="U21" s="649">
        <f t="shared" si="3"/>
        <v>0</v>
      </c>
      <c r="V21" s="649">
        <f t="shared" si="3"/>
        <v>0</v>
      </c>
      <c r="W21" s="649">
        <f t="shared" si="3"/>
        <v>0</v>
      </c>
      <c r="X21" s="649">
        <f t="shared" si="3"/>
        <v>0</v>
      </c>
      <c r="BA21" s="635"/>
      <c r="BB21" s="635"/>
      <c r="BC21" s="635"/>
      <c r="BE21" s="635"/>
      <c r="BF21" s="635"/>
      <c r="BG21" s="635"/>
      <c r="BH21" s="635"/>
      <c r="BI21" s="635"/>
      <c r="BJ21" s="635"/>
      <c r="BK21" s="635"/>
      <c r="BL21" s="635"/>
      <c r="BM21" s="635"/>
      <c r="BN21" s="635"/>
      <c r="BO21" s="635"/>
      <c r="BP21" s="635"/>
      <c r="BQ21" s="635"/>
      <c r="BR21" s="635"/>
      <c r="BS21" s="635"/>
      <c r="BT21" s="635"/>
      <c r="BU21" s="635"/>
      <c r="BV21" s="635"/>
      <c r="BW21" s="635"/>
      <c r="BX21" s="635"/>
      <c r="BY21" s="635"/>
      <c r="BZ21" s="635"/>
      <c r="CA21" s="635"/>
      <c r="CB21" s="635"/>
      <c r="CC21" s="635"/>
      <c r="CD21" s="635"/>
      <c r="CE21" s="635"/>
      <c r="CF21" s="635"/>
      <c r="CG21" s="635"/>
      <c r="CH21" s="635"/>
      <c r="CI21" s="635"/>
      <c r="CJ21" s="635"/>
      <c r="CK21" s="635"/>
      <c r="CL21" s="635"/>
      <c r="CM21" s="635"/>
      <c r="CN21" s="635"/>
      <c r="CO21" s="635"/>
      <c r="CP21" s="635"/>
      <c r="CQ21" s="635"/>
      <c r="CR21" s="635"/>
      <c r="CS21" s="635"/>
      <c r="CT21" s="635"/>
      <c r="CU21" s="635"/>
      <c r="CV21" s="635"/>
      <c r="CW21" s="635"/>
      <c r="CX21" s="635"/>
      <c r="CY21" s="635"/>
      <c r="CZ21" s="635"/>
      <c r="DA21" s="635"/>
      <c r="DB21" s="635"/>
      <c r="DC21" s="635"/>
      <c r="DD21" s="635"/>
      <c r="DE21" s="635"/>
      <c r="DF21" s="635"/>
      <c r="DG21" s="635"/>
      <c r="DH21" s="635"/>
      <c r="DI21" s="635"/>
      <c r="DJ21" s="635"/>
    </row>
    <row r="22" spans="1:114" x14ac:dyDescent="0.25">
      <c r="B22" s="639" t="s">
        <v>2</v>
      </c>
      <c r="G22" s="647" t="str">
        <f>IF(OR(EligBasisLimits!$C$16=0,EligBasisLimits!$C$16=""),"",J22/EligBasisLimits!$C$16)</f>
        <v/>
      </c>
      <c r="H22" s="684">
        <v>0.03</v>
      </c>
      <c r="I22" s="648"/>
      <c r="J22" s="631"/>
      <c r="K22" s="649">
        <f t="shared" ref="K22:X22" si="4">INT(J22*(1+$H22))</f>
        <v>0</v>
      </c>
      <c r="L22" s="649">
        <f t="shared" si="4"/>
        <v>0</v>
      </c>
      <c r="M22" s="649">
        <f t="shared" si="4"/>
        <v>0</v>
      </c>
      <c r="N22" s="649">
        <f t="shared" si="4"/>
        <v>0</v>
      </c>
      <c r="O22" s="649">
        <f t="shared" si="4"/>
        <v>0</v>
      </c>
      <c r="P22" s="649">
        <f t="shared" si="4"/>
        <v>0</v>
      </c>
      <c r="Q22" s="649">
        <f t="shared" si="4"/>
        <v>0</v>
      </c>
      <c r="R22" s="649">
        <f t="shared" si="4"/>
        <v>0</v>
      </c>
      <c r="S22" s="649">
        <f t="shared" si="4"/>
        <v>0</v>
      </c>
      <c r="T22" s="649">
        <f t="shared" si="4"/>
        <v>0</v>
      </c>
      <c r="U22" s="649">
        <f t="shared" si="4"/>
        <v>0</v>
      </c>
      <c r="V22" s="649">
        <f t="shared" si="4"/>
        <v>0</v>
      </c>
      <c r="W22" s="649">
        <f t="shared" si="4"/>
        <v>0</v>
      </c>
      <c r="X22" s="649">
        <f t="shared" si="4"/>
        <v>0</v>
      </c>
      <c r="BA22" s="635"/>
      <c r="BB22" s="635"/>
      <c r="BC22" s="635"/>
      <c r="BE22" s="635"/>
      <c r="BF22" s="635"/>
      <c r="BG22" s="635"/>
      <c r="BH22" s="635"/>
      <c r="BI22" s="635"/>
      <c r="BJ22" s="635"/>
      <c r="BK22" s="635"/>
      <c r="BL22" s="635"/>
      <c r="BM22" s="635"/>
      <c r="BN22" s="635"/>
      <c r="BO22" s="635"/>
      <c r="BP22" s="635"/>
      <c r="BQ22" s="635"/>
      <c r="BR22" s="635"/>
      <c r="BS22" s="635"/>
      <c r="BT22" s="635"/>
      <c r="BU22" s="635"/>
      <c r="BV22" s="635"/>
      <c r="BW22" s="635"/>
      <c r="BX22" s="635"/>
      <c r="BY22" s="635"/>
      <c r="BZ22" s="635"/>
      <c r="CA22" s="635"/>
      <c r="CB22" s="635"/>
      <c r="CC22" s="635"/>
      <c r="CD22" s="635"/>
      <c r="CE22" s="635"/>
      <c r="CF22" s="635"/>
      <c r="CG22" s="635"/>
      <c r="CH22" s="635"/>
      <c r="CI22" s="635"/>
      <c r="CJ22" s="635"/>
      <c r="CK22" s="635"/>
      <c r="CL22" s="635"/>
      <c r="CM22" s="635"/>
      <c r="CN22" s="635"/>
      <c r="CO22" s="635"/>
      <c r="CP22" s="635"/>
      <c r="CQ22" s="635"/>
      <c r="CR22" s="635"/>
      <c r="CS22" s="635"/>
      <c r="CT22" s="635"/>
      <c r="CU22" s="635"/>
      <c r="CV22" s="635"/>
      <c r="CW22" s="635"/>
      <c r="CX22" s="635"/>
      <c r="CY22" s="635"/>
      <c r="CZ22" s="635"/>
      <c r="DA22" s="635"/>
      <c r="DB22" s="635"/>
      <c r="DC22" s="635"/>
      <c r="DD22" s="635"/>
      <c r="DE22" s="635"/>
      <c r="DF22" s="635"/>
      <c r="DG22" s="635"/>
      <c r="DH22" s="635"/>
      <c r="DI22" s="635"/>
      <c r="DJ22" s="635"/>
    </row>
    <row r="23" spans="1:114" x14ac:dyDescent="0.25">
      <c r="B23" s="650" t="s">
        <v>246</v>
      </c>
      <c r="C23" s="650"/>
      <c r="D23" s="650"/>
      <c r="E23" s="650"/>
      <c r="F23" s="650"/>
      <c r="G23" s="651" t="str">
        <f>IF(OR(EligBasisLimits!$C$16=0,EligBasisLimits!$C$16=""),"",J23/EligBasisLimits!$C$16)</f>
        <v/>
      </c>
      <c r="H23" s="685">
        <v>0.03</v>
      </c>
      <c r="I23" s="652"/>
      <c r="J23" s="632"/>
      <c r="K23" s="653">
        <f t="shared" ref="K23:X23" si="5">INT(J23*(1+$H23))</f>
        <v>0</v>
      </c>
      <c r="L23" s="653">
        <f t="shared" si="5"/>
        <v>0</v>
      </c>
      <c r="M23" s="653">
        <f t="shared" si="5"/>
        <v>0</v>
      </c>
      <c r="N23" s="653">
        <f t="shared" si="5"/>
        <v>0</v>
      </c>
      <c r="O23" s="653">
        <f t="shared" si="5"/>
        <v>0</v>
      </c>
      <c r="P23" s="653">
        <f t="shared" si="5"/>
        <v>0</v>
      </c>
      <c r="Q23" s="653">
        <f t="shared" si="5"/>
        <v>0</v>
      </c>
      <c r="R23" s="653">
        <f t="shared" si="5"/>
        <v>0</v>
      </c>
      <c r="S23" s="653">
        <f t="shared" si="5"/>
        <v>0</v>
      </c>
      <c r="T23" s="653">
        <f t="shared" si="5"/>
        <v>0</v>
      </c>
      <c r="U23" s="653">
        <f t="shared" si="5"/>
        <v>0</v>
      </c>
      <c r="V23" s="653">
        <f t="shared" si="5"/>
        <v>0</v>
      </c>
      <c r="W23" s="653">
        <f t="shared" si="5"/>
        <v>0</v>
      </c>
      <c r="X23" s="653">
        <f t="shared" si="5"/>
        <v>0</v>
      </c>
      <c r="BA23" s="635"/>
      <c r="BB23" s="635"/>
      <c r="BC23" s="635"/>
      <c r="BE23" s="635"/>
      <c r="BF23" s="635"/>
      <c r="BG23" s="635"/>
      <c r="BH23" s="635"/>
      <c r="BI23" s="635"/>
      <c r="BJ23" s="635"/>
      <c r="BK23" s="635"/>
      <c r="BL23" s="635"/>
      <c r="BM23" s="635"/>
      <c r="BN23" s="635"/>
      <c r="BO23" s="635"/>
      <c r="BP23" s="635"/>
      <c r="BQ23" s="635"/>
      <c r="BR23" s="635"/>
      <c r="BS23" s="635"/>
      <c r="BT23" s="635"/>
      <c r="BU23" s="635"/>
      <c r="BV23" s="635"/>
      <c r="BW23" s="635"/>
      <c r="BX23" s="635"/>
      <c r="BY23" s="635"/>
      <c r="BZ23" s="635"/>
      <c r="CA23" s="635"/>
      <c r="CB23" s="635"/>
      <c r="CC23" s="635"/>
      <c r="CD23" s="635"/>
      <c r="CE23" s="635"/>
      <c r="CF23" s="635"/>
      <c r="CG23" s="635"/>
      <c r="CH23" s="635"/>
      <c r="CI23" s="635"/>
      <c r="CJ23" s="635"/>
      <c r="CK23" s="635"/>
      <c r="CL23" s="635"/>
      <c r="CM23" s="635"/>
      <c r="CN23" s="635"/>
      <c r="CO23" s="635"/>
      <c r="CP23" s="635"/>
      <c r="CQ23" s="635"/>
      <c r="CR23" s="635"/>
      <c r="CS23" s="635"/>
      <c r="CT23" s="635"/>
      <c r="CU23" s="635"/>
      <c r="CV23" s="635"/>
      <c r="CW23" s="635"/>
      <c r="CX23" s="635"/>
      <c r="CY23" s="635"/>
      <c r="CZ23" s="635"/>
      <c r="DA23" s="635"/>
      <c r="DB23" s="635"/>
      <c r="DC23" s="635"/>
      <c r="DD23" s="635"/>
      <c r="DE23" s="635"/>
      <c r="DF23" s="635"/>
      <c r="DG23" s="635"/>
      <c r="DH23" s="635"/>
      <c r="DI23" s="635"/>
      <c r="DJ23" s="635"/>
    </row>
    <row r="24" spans="1:114" s="633" customFormat="1" x14ac:dyDescent="0.25">
      <c r="B24" s="633" t="s">
        <v>228</v>
      </c>
      <c r="G24" s="647" t="str">
        <f>IF(OR(EligBasisLimits!$C$16=0,EligBasisLimits!$C$16=""),"",J24/EligBasisLimits!$C$16)</f>
        <v/>
      </c>
      <c r="H24" s="654"/>
      <c r="I24" s="655"/>
      <c r="J24" s="645">
        <f>SUM(J19:J23)</f>
        <v>0</v>
      </c>
      <c r="K24" s="645">
        <f t="shared" ref="K24:X24" si="6">SUM(K16:K23)</f>
        <v>0</v>
      </c>
      <c r="L24" s="645">
        <f t="shared" si="6"/>
        <v>0</v>
      </c>
      <c r="M24" s="645">
        <f t="shared" si="6"/>
        <v>0</v>
      </c>
      <c r="N24" s="645">
        <f t="shared" si="6"/>
        <v>0</v>
      </c>
      <c r="O24" s="645">
        <f t="shared" si="6"/>
        <v>0</v>
      </c>
      <c r="P24" s="645">
        <f t="shared" si="6"/>
        <v>0</v>
      </c>
      <c r="Q24" s="645">
        <f t="shared" si="6"/>
        <v>0</v>
      </c>
      <c r="R24" s="645">
        <f t="shared" si="6"/>
        <v>0</v>
      </c>
      <c r="S24" s="645">
        <f t="shared" si="6"/>
        <v>0</v>
      </c>
      <c r="T24" s="645">
        <f t="shared" si="6"/>
        <v>0</v>
      </c>
      <c r="U24" s="645">
        <f t="shared" si="6"/>
        <v>0</v>
      </c>
      <c r="V24" s="645">
        <f t="shared" si="6"/>
        <v>0</v>
      </c>
      <c r="W24" s="645">
        <f t="shared" si="6"/>
        <v>0</v>
      </c>
      <c r="X24" s="645">
        <f t="shared" si="6"/>
        <v>0</v>
      </c>
      <c r="Y24" s="365"/>
      <c r="Z24" s="365"/>
    </row>
    <row r="25" spans="1:114" x14ac:dyDescent="0.25">
      <c r="H25" s="654"/>
      <c r="I25" s="655"/>
      <c r="BA25" s="635"/>
      <c r="BB25" s="635"/>
      <c r="BC25" s="635"/>
      <c r="BE25" s="635"/>
      <c r="BF25" s="635"/>
      <c r="BG25" s="635"/>
      <c r="BH25" s="635"/>
      <c r="BI25" s="635"/>
      <c r="BJ25" s="635"/>
      <c r="BK25" s="635"/>
      <c r="BL25" s="635"/>
      <c r="BM25" s="635"/>
      <c r="BN25" s="635"/>
      <c r="BO25" s="635"/>
      <c r="BP25" s="635"/>
      <c r="BQ25" s="635"/>
      <c r="BR25" s="635"/>
      <c r="BS25" s="635"/>
      <c r="BT25" s="635"/>
      <c r="BU25" s="635"/>
      <c r="BV25" s="635"/>
      <c r="BW25" s="635"/>
      <c r="BX25" s="635"/>
      <c r="BY25" s="635"/>
      <c r="BZ25" s="635"/>
      <c r="CA25" s="635"/>
      <c r="CB25" s="635"/>
      <c r="CC25" s="635"/>
      <c r="CD25" s="635"/>
      <c r="CE25" s="635"/>
      <c r="CF25" s="635"/>
      <c r="CG25" s="635"/>
      <c r="CH25" s="635"/>
      <c r="CI25" s="635"/>
      <c r="CJ25" s="635"/>
      <c r="CK25" s="635"/>
      <c r="CL25" s="635"/>
      <c r="CM25" s="635"/>
      <c r="CN25" s="635"/>
      <c r="CO25" s="635"/>
      <c r="CP25" s="635"/>
      <c r="CQ25" s="635"/>
      <c r="CR25" s="635"/>
      <c r="CS25" s="635"/>
      <c r="CT25" s="635"/>
      <c r="CU25" s="635"/>
      <c r="CV25" s="635"/>
      <c r="CW25" s="635"/>
      <c r="CX25" s="635"/>
      <c r="CY25" s="635"/>
      <c r="CZ25" s="635"/>
      <c r="DA25" s="635"/>
      <c r="DB25" s="635"/>
      <c r="DC25" s="635"/>
      <c r="DD25" s="635"/>
      <c r="DE25" s="635"/>
      <c r="DF25" s="635"/>
      <c r="DG25" s="635"/>
      <c r="DH25" s="635"/>
      <c r="DI25" s="635"/>
      <c r="DJ25" s="635"/>
    </row>
    <row r="26" spans="1:114" x14ac:dyDescent="0.25">
      <c r="B26" s="639" t="s">
        <v>247</v>
      </c>
      <c r="G26" s="647" t="str">
        <f>IF(OR(EligBasisLimits!$C$16=0,EligBasisLimits!$C$16=""),"",J26/EligBasisLimits!$C$16)</f>
        <v/>
      </c>
      <c r="H26" s="684">
        <v>0.03</v>
      </c>
      <c r="I26" s="648"/>
      <c r="J26" s="676"/>
      <c r="K26" s="649">
        <f t="shared" ref="K26:X26" si="7">INT(J26*(1+$H26))</f>
        <v>0</v>
      </c>
      <c r="L26" s="649">
        <f t="shared" si="7"/>
        <v>0</v>
      </c>
      <c r="M26" s="649">
        <f t="shared" si="7"/>
        <v>0</v>
      </c>
      <c r="N26" s="649">
        <f t="shared" si="7"/>
        <v>0</v>
      </c>
      <c r="O26" s="649">
        <f t="shared" si="7"/>
        <v>0</v>
      </c>
      <c r="P26" s="649">
        <f t="shared" si="7"/>
        <v>0</v>
      </c>
      <c r="Q26" s="649">
        <f t="shared" si="7"/>
        <v>0</v>
      </c>
      <c r="R26" s="649">
        <f t="shared" si="7"/>
        <v>0</v>
      </c>
      <c r="S26" s="649">
        <f t="shared" si="7"/>
        <v>0</v>
      </c>
      <c r="T26" s="649">
        <f t="shared" si="7"/>
        <v>0</v>
      </c>
      <c r="U26" s="649">
        <f t="shared" si="7"/>
        <v>0</v>
      </c>
      <c r="V26" s="649">
        <f t="shared" si="7"/>
        <v>0</v>
      </c>
      <c r="W26" s="649">
        <f t="shared" si="7"/>
        <v>0</v>
      </c>
      <c r="X26" s="649">
        <f t="shared" si="7"/>
        <v>0</v>
      </c>
      <c r="BA26" s="635"/>
      <c r="BB26" s="635"/>
      <c r="BC26" s="635"/>
      <c r="BE26" s="635"/>
      <c r="BF26" s="635"/>
      <c r="BG26" s="635"/>
      <c r="BH26" s="635"/>
      <c r="BI26" s="635"/>
      <c r="BJ26" s="635"/>
      <c r="BK26" s="635"/>
      <c r="BL26" s="635"/>
      <c r="BM26" s="635"/>
      <c r="BN26" s="635"/>
      <c r="BO26" s="635"/>
      <c r="BP26" s="635"/>
      <c r="BQ26" s="635"/>
      <c r="BR26" s="635"/>
      <c r="BS26" s="635"/>
      <c r="BT26" s="635"/>
      <c r="BU26" s="635"/>
      <c r="BV26" s="635"/>
      <c r="BW26" s="635"/>
      <c r="BX26" s="635"/>
      <c r="BY26" s="635"/>
      <c r="BZ26" s="635"/>
      <c r="CA26" s="635"/>
      <c r="CB26" s="635"/>
      <c r="CC26" s="635"/>
      <c r="CD26" s="635"/>
      <c r="CE26" s="635"/>
      <c r="CF26" s="635"/>
      <c r="CG26" s="635"/>
      <c r="CH26" s="635"/>
      <c r="CI26" s="635"/>
      <c r="CJ26" s="635"/>
      <c r="CK26" s="635"/>
      <c r="CL26" s="635"/>
      <c r="CM26" s="635"/>
      <c r="CN26" s="635"/>
      <c r="CO26" s="635"/>
      <c r="CP26" s="635"/>
      <c r="CQ26" s="635"/>
      <c r="CR26" s="635"/>
      <c r="CS26" s="635"/>
      <c r="CT26" s="635"/>
      <c r="CU26" s="635"/>
      <c r="CV26" s="635"/>
      <c r="CW26" s="635"/>
      <c r="CX26" s="635"/>
      <c r="CY26" s="635"/>
      <c r="CZ26" s="635"/>
      <c r="DA26" s="635"/>
      <c r="DB26" s="635"/>
      <c r="DC26" s="635"/>
      <c r="DD26" s="635"/>
      <c r="DE26" s="635"/>
      <c r="DF26" s="635"/>
      <c r="DG26" s="635"/>
      <c r="DH26" s="635"/>
      <c r="DI26" s="635"/>
      <c r="DJ26" s="635"/>
    </row>
    <row r="27" spans="1:114" x14ac:dyDescent="0.25">
      <c r="B27" s="639" t="s">
        <v>248</v>
      </c>
      <c r="G27" s="656" t="str">
        <f>IF(('OPER INCOME'!$AA$15+'OPER INCOME'!$AA$35)=0,"",+K27/('OPER INCOME'!$AA$15+'OPER INCOME'!$AA$35))</f>
        <v/>
      </c>
      <c r="H27" s="686" t="s">
        <v>224</v>
      </c>
      <c r="I27" s="641"/>
      <c r="J27" s="676"/>
      <c r="K27" s="649">
        <f>INT(+J27*(1+'OPER INCOME'!$H$14))</f>
        <v>0</v>
      </c>
      <c r="L27" s="649">
        <f>INT(+K27*(1+'OPER INCOME'!$H$14))</f>
        <v>0</v>
      </c>
      <c r="M27" s="649">
        <f>INT(+L27*(1+'OPER INCOME'!$H$14))</f>
        <v>0</v>
      </c>
      <c r="N27" s="649">
        <f>INT(+M27*(1+'OPER INCOME'!$H$14))</f>
        <v>0</v>
      </c>
      <c r="O27" s="649">
        <f>INT(+N27*(1+'OPER INCOME'!$H$14))</f>
        <v>0</v>
      </c>
      <c r="P27" s="649">
        <f>INT(+O27*(1+'OPER INCOME'!$H$14))</f>
        <v>0</v>
      </c>
      <c r="Q27" s="649">
        <f>INT(+P27*(1+'OPER INCOME'!$H$14))</f>
        <v>0</v>
      </c>
      <c r="R27" s="649">
        <f>INT(+Q27*(1+'OPER INCOME'!$H$14))</f>
        <v>0</v>
      </c>
      <c r="S27" s="649">
        <f>INT(+R27*(1+'OPER INCOME'!$H$14))</f>
        <v>0</v>
      </c>
      <c r="T27" s="649">
        <f>INT(+S27*(1+'OPER INCOME'!$H$14))</f>
        <v>0</v>
      </c>
      <c r="U27" s="649">
        <f>INT(+T27*(1+'OPER INCOME'!$H$14))</f>
        <v>0</v>
      </c>
      <c r="V27" s="649">
        <f>INT(+U27*(1+'OPER INCOME'!$H$14))</f>
        <v>0</v>
      </c>
      <c r="W27" s="649">
        <f>INT(+V27*(1+'OPER INCOME'!$H$14))</f>
        <v>0</v>
      </c>
      <c r="X27" s="649">
        <f>INT(+W27*(1+'OPER INCOME'!$H$14))</f>
        <v>0</v>
      </c>
      <c r="BA27" s="635"/>
      <c r="BB27" s="635"/>
      <c r="BC27" s="635"/>
      <c r="BE27" s="635"/>
      <c r="BF27" s="635"/>
      <c r="BG27" s="635"/>
      <c r="BH27" s="635"/>
      <c r="BI27" s="635"/>
      <c r="BJ27" s="635"/>
      <c r="BK27" s="635"/>
      <c r="BL27" s="635"/>
      <c r="BM27" s="635"/>
      <c r="BN27" s="635"/>
      <c r="BO27" s="635"/>
      <c r="BP27" s="635"/>
      <c r="BQ27" s="635"/>
      <c r="BR27" s="635"/>
      <c r="BS27" s="635"/>
      <c r="BT27" s="635"/>
      <c r="BU27" s="635"/>
      <c r="BV27" s="635"/>
      <c r="BW27" s="635"/>
      <c r="BX27" s="635"/>
      <c r="BY27" s="635"/>
      <c r="BZ27" s="635"/>
      <c r="CA27" s="635"/>
      <c r="CB27" s="635"/>
      <c r="CC27" s="635"/>
      <c r="CD27" s="635"/>
      <c r="CE27" s="635"/>
      <c r="CF27" s="635"/>
      <c r="CG27" s="635"/>
      <c r="CH27" s="635"/>
      <c r="CI27" s="635"/>
      <c r="CJ27" s="635"/>
      <c r="CK27" s="635"/>
      <c r="CL27" s="635"/>
      <c r="CM27" s="635"/>
      <c r="CN27" s="635"/>
      <c r="CO27" s="635"/>
      <c r="CP27" s="635"/>
      <c r="CQ27" s="635"/>
      <c r="CR27" s="635"/>
      <c r="CS27" s="635"/>
      <c r="CT27" s="635"/>
      <c r="CU27" s="635"/>
      <c r="CV27" s="635"/>
      <c r="CW27" s="635"/>
      <c r="CX27" s="635"/>
      <c r="CY27" s="635"/>
      <c r="CZ27" s="635"/>
      <c r="DA27" s="635"/>
      <c r="DB27" s="635"/>
      <c r="DC27" s="635"/>
      <c r="DD27" s="635"/>
      <c r="DE27" s="635"/>
      <c r="DF27" s="635"/>
      <c r="DG27" s="635"/>
      <c r="DH27" s="635"/>
      <c r="DI27" s="635"/>
      <c r="DJ27" s="635"/>
    </row>
    <row r="28" spans="1:114" x14ac:dyDescent="0.25">
      <c r="B28" s="639" t="s">
        <v>249</v>
      </c>
      <c r="G28" s="656" t="str">
        <f>IF(('OPER INCOME'!$AA$15+'OPER INCOME'!$AA$35)=0,"",+K28/('OPER INCOME'!$AA$15+'OPER INCOME'!$AA$35))</f>
        <v/>
      </c>
      <c r="H28" s="686" t="s">
        <v>224</v>
      </c>
      <c r="I28" s="641"/>
      <c r="J28" s="676"/>
      <c r="K28" s="649">
        <f>INT(+J28*(1+'OPER INCOME'!$H$14))</f>
        <v>0</v>
      </c>
      <c r="L28" s="649">
        <f>INT(+K28*(1+'OPER INCOME'!$H$14))</f>
        <v>0</v>
      </c>
      <c r="M28" s="649">
        <f>INT(+L28*(1+'OPER INCOME'!$H$14))</f>
        <v>0</v>
      </c>
      <c r="N28" s="649">
        <f>INT(+M28*(1+'OPER INCOME'!$H$14))</f>
        <v>0</v>
      </c>
      <c r="O28" s="649">
        <f>INT(+N28*(1+'OPER INCOME'!$H$14))</f>
        <v>0</v>
      </c>
      <c r="P28" s="649">
        <f>INT(+O28*(1+'OPER INCOME'!$H$14))</f>
        <v>0</v>
      </c>
      <c r="Q28" s="649">
        <f>INT(+P28*(1+'OPER INCOME'!$H$14))</f>
        <v>0</v>
      </c>
      <c r="R28" s="649">
        <f>INT(+Q28*(1+'OPER INCOME'!$H$14))</f>
        <v>0</v>
      </c>
      <c r="S28" s="649">
        <f>INT(+R28*(1+'OPER INCOME'!$H$14))</f>
        <v>0</v>
      </c>
      <c r="T28" s="649">
        <f>INT(+S28*(1+'OPER INCOME'!$H$14))</f>
        <v>0</v>
      </c>
      <c r="U28" s="649">
        <f>INT(+T28*(1+'OPER INCOME'!$H$14))</f>
        <v>0</v>
      </c>
      <c r="V28" s="649">
        <f>INT(+U28*(1+'OPER INCOME'!$H$14))</f>
        <v>0</v>
      </c>
      <c r="W28" s="649">
        <f>INT(+V28*(1+'OPER INCOME'!$H$14))</f>
        <v>0</v>
      </c>
      <c r="X28" s="649">
        <f>INT(+W28*(1+'OPER INCOME'!$H$14))</f>
        <v>0</v>
      </c>
      <c r="BA28" s="635"/>
      <c r="BB28" s="635"/>
      <c r="BC28" s="635"/>
      <c r="BE28" s="635"/>
      <c r="BF28" s="635"/>
      <c r="BG28" s="635"/>
      <c r="BH28" s="635"/>
      <c r="BI28" s="635"/>
      <c r="BJ28" s="635"/>
      <c r="BK28" s="635"/>
      <c r="BL28" s="635"/>
      <c r="BM28" s="635"/>
      <c r="BN28" s="635"/>
      <c r="BO28" s="635"/>
      <c r="BP28" s="635"/>
      <c r="BQ28" s="635"/>
      <c r="BR28" s="635"/>
      <c r="BS28" s="635"/>
      <c r="BT28" s="635"/>
      <c r="BU28" s="635"/>
      <c r="BV28" s="635"/>
      <c r="BW28" s="635"/>
      <c r="BX28" s="635"/>
      <c r="BY28" s="635"/>
      <c r="BZ28" s="635"/>
      <c r="CA28" s="635"/>
      <c r="CB28" s="635"/>
      <c r="CC28" s="635"/>
      <c r="CD28" s="635"/>
      <c r="CE28" s="635"/>
      <c r="CF28" s="635"/>
      <c r="CG28" s="635"/>
      <c r="CH28" s="635"/>
      <c r="CI28" s="635"/>
      <c r="CJ28" s="635"/>
      <c r="CK28" s="635"/>
      <c r="CL28" s="635"/>
      <c r="CM28" s="635"/>
      <c r="CN28" s="635"/>
      <c r="CO28" s="635"/>
      <c r="CP28" s="635"/>
      <c r="CQ28" s="635"/>
      <c r="CR28" s="635"/>
      <c r="CS28" s="635"/>
      <c r="CT28" s="635"/>
      <c r="CU28" s="635"/>
      <c r="CV28" s="635"/>
      <c r="CW28" s="635"/>
      <c r="CX28" s="635"/>
      <c r="CY28" s="635"/>
      <c r="CZ28" s="635"/>
      <c r="DA28" s="635"/>
      <c r="DB28" s="635"/>
      <c r="DC28" s="635"/>
      <c r="DD28" s="635"/>
      <c r="DE28" s="635"/>
      <c r="DF28" s="635"/>
      <c r="DG28" s="635"/>
      <c r="DH28" s="635"/>
      <c r="DI28" s="635"/>
      <c r="DJ28" s="635"/>
    </row>
    <row r="29" spans="1:114" x14ac:dyDescent="0.25">
      <c r="B29" s="639" t="s">
        <v>250</v>
      </c>
      <c r="G29" s="647" t="str">
        <f>IF(OR(EligBasisLimits!$C$16=0,EligBasisLimits!$C$16=""),"",J29/EligBasisLimits!$C$16)</f>
        <v/>
      </c>
      <c r="H29" s="684">
        <v>0.03</v>
      </c>
      <c r="I29" s="657"/>
      <c r="J29" s="676"/>
      <c r="K29" s="649">
        <f t="shared" ref="K29:X29" si="8">INT(J29*(1+$H29))</f>
        <v>0</v>
      </c>
      <c r="L29" s="649">
        <f t="shared" si="8"/>
        <v>0</v>
      </c>
      <c r="M29" s="649">
        <f t="shared" si="8"/>
        <v>0</v>
      </c>
      <c r="N29" s="649">
        <f t="shared" si="8"/>
        <v>0</v>
      </c>
      <c r="O29" s="649">
        <f t="shared" si="8"/>
        <v>0</v>
      </c>
      <c r="P29" s="649">
        <f t="shared" si="8"/>
        <v>0</v>
      </c>
      <c r="Q29" s="649">
        <f t="shared" si="8"/>
        <v>0</v>
      </c>
      <c r="R29" s="649">
        <f t="shared" si="8"/>
        <v>0</v>
      </c>
      <c r="S29" s="649">
        <f t="shared" si="8"/>
        <v>0</v>
      </c>
      <c r="T29" s="649">
        <f t="shared" si="8"/>
        <v>0</v>
      </c>
      <c r="U29" s="649">
        <f t="shared" si="8"/>
        <v>0</v>
      </c>
      <c r="V29" s="649">
        <f t="shared" si="8"/>
        <v>0</v>
      </c>
      <c r="W29" s="649">
        <f t="shared" si="8"/>
        <v>0</v>
      </c>
      <c r="X29" s="649">
        <f t="shared" si="8"/>
        <v>0</v>
      </c>
      <c r="BA29" s="635"/>
      <c r="BB29" s="635"/>
      <c r="BC29" s="635"/>
      <c r="BE29" s="635"/>
      <c r="BF29" s="635"/>
      <c r="BG29" s="635"/>
      <c r="BH29" s="635"/>
      <c r="BI29" s="635"/>
      <c r="BJ29" s="635"/>
      <c r="BK29" s="635"/>
      <c r="BL29" s="635"/>
      <c r="BM29" s="635"/>
      <c r="BN29" s="635"/>
      <c r="BO29" s="635"/>
      <c r="BP29" s="635"/>
      <c r="BQ29" s="635"/>
      <c r="BR29" s="635"/>
      <c r="BS29" s="635"/>
      <c r="BT29" s="635"/>
      <c r="BU29" s="635"/>
      <c r="BV29" s="635"/>
      <c r="BW29" s="635"/>
      <c r="BX29" s="635"/>
      <c r="BY29" s="635"/>
      <c r="BZ29" s="635"/>
      <c r="CA29" s="635"/>
      <c r="CB29" s="635"/>
      <c r="CC29" s="635"/>
      <c r="CD29" s="635"/>
      <c r="CE29" s="635"/>
      <c r="CF29" s="635"/>
      <c r="CG29" s="635"/>
      <c r="CH29" s="635"/>
      <c r="CI29" s="635"/>
      <c r="CJ29" s="635"/>
      <c r="CK29" s="635"/>
      <c r="CL29" s="635"/>
      <c r="CM29" s="635"/>
      <c r="CN29" s="635"/>
      <c r="CO29" s="635"/>
      <c r="CP29" s="635"/>
      <c r="CQ29" s="635"/>
      <c r="CR29" s="635"/>
      <c r="CS29" s="635"/>
      <c r="CT29" s="635"/>
      <c r="CU29" s="635"/>
      <c r="CV29" s="635"/>
      <c r="CW29" s="635"/>
      <c r="CX29" s="635"/>
      <c r="CY29" s="635"/>
      <c r="CZ29" s="635"/>
      <c r="DA29" s="635"/>
      <c r="DB29" s="635"/>
      <c r="DC29" s="635"/>
      <c r="DD29" s="635"/>
      <c r="DE29" s="635"/>
      <c r="DF29" s="635"/>
      <c r="DG29" s="635"/>
      <c r="DH29" s="635"/>
      <c r="DI29" s="635"/>
      <c r="DJ29" s="635"/>
    </row>
    <row r="30" spans="1:114" x14ac:dyDescent="0.25">
      <c r="B30" s="639" t="s">
        <v>251</v>
      </c>
      <c r="G30" s="647" t="str">
        <f>IF(OR(EligBasisLimits!$C$16=0,EligBasisLimits!$C$16=""),"",J30/EligBasisLimits!$C$16)</f>
        <v/>
      </c>
      <c r="H30" s="684">
        <v>0.03</v>
      </c>
      <c r="I30" s="657"/>
      <c r="J30" s="676"/>
      <c r="K30" s="649">
        <f t="shared" ref="K30:X30" si="9">INT(J30*(1+$H30))</f>
        <v>0</v>
      </c>
      <c r="L30" s="649">
        <f t="shared" si="9"/>
        <v>0</v>
      </c>
      <c r="M30" s="649">
        <f t="shared" si="9"/>
        <v>0</v>
      </c>
      <c r="N30" s="649">
        <f t="shared" si="9"/>
        <v>0</v>
      </c>
      <c r="O30" s="649">
        <f t="shared" si="9"/>
        <v>0</v>
      </c>
      <c r="P30" s="649">
        <f t="shared" si="9"/>
        <v>0</v>
      </c>
      <c r="Q30" s="649">
        <f t="shared" si="9"/>
        <v>0</v>
      </c>
      <c r="R30" s="649">
        <f t="shared" si="9"/>
        <v>0</v>
      </c>
      <c r="S30" s="649">
        <f t="shared" si="9"/>
        <v>0</v>
      </c>
      <c r="T30" s="649">
        <f t="shared" si="9"/>
        <v>0</v>
      </c>
      <c r="U30" s="649">
        <f t="shared" si="9"/>
        <v>0</v>
      </c>
      <c r="V30" s="649">
        <f t="shared" si="9"/>
        <v>0</v>
      </c>
      <c r="W30" s="649">
        <f t="shared" si="9"/>
        <v>0</v>
      </c>
      <c r="X30" s="649">
        <f t="shared" si="9"/>
        <v>0</v>
      </c>
      <c r="BA30" s="635"/>
      <c r="BB30" s="635"/>
      <c r="BC30" s="635"/>
      <c r="BE30" s="635"/>
      <c r="BF30" s="635"/>
      <c r="BG30" s="635"/>
      <c r="BH30" s="635"/>
      <c r="BI30" s="635"/>
      <c r="BJ30" s="635"/>
      <c r="BK30" s="635"/>
      <c r="BL30" s="635"/>
      <c r="BM30" s="635"/>
      <c r="BN30" s="635"/>
      <c r="BO30" s="635"/>
      <c r="BP30" s="635"/>
      <c r="BQ30" s="635"/>
      <c r="BR30" s="635"/>
      <c r="BS30" s="635"/>
      <c r="BT30" s="635"/>
      <c r="BU30" s="635"/>
      <c r="BV30" s="635"/>
      <c r="BW30" s="635"/>
      <c r="BX30" s="635"/>
      <c r="BY30" s="635"/>
      <c r="BZ30" s="635"/>
      <c r="CA30" s="635"/>
      <c r="CB30" s="635"/>
      <c r="CC30" s="635"/>
      <c r="CD30" s="635"/>
      <c r="CE30" s="635"/>
      <c r="CF30" s="635"/>
      <c r="CG30" s="635"/>
      <c r="CH30" s="635"/>
      <c r="CI30" s="635"/>
      <c r="CJ30" s="635"/>
      <c r="CK30" s="635"/>
      <c r="CL30" s="635"/>
      <c r="CM30" s="635"/>
      <c r="CN30" s="635"/>
      <c r="CO30" s="635"/>
      <c r="CP30" s="635"/>
      <c r="CQ30" s="635"/>
      <c r="CR30" s="635"/>
      <c r="CS30" s="635"/>
      <c r="CT30" s="635"/>
      <c r="CU30" s="635"/>
      <c r="CV30" s="635"/>
      <c r="CW30" s="635"/>
      <c r="CX30" s="635"/>
      <c r="CY30" s="635"/>
      <c r="CZ30" s="635"/>
      <c r="DA30" s="635"/>
      <c r="DB30" s="635"/>
      <c r="DC30" s="635"/>
      <c r="DD30" s="635"/>
      <c r="DE30" s="635"/>
      <c r="DF30" s="635"/>
      <c r="DG30" s="635"/>
      <c r="DH30" s="635"/>
      <c r="DI30" s="635"/>
      <c r="DJ30" s="635"/>
    </row>
    <row r="31" spans="1:114" ht="18.75" x14ac:dyDescent="0.3">
      <c r="B31" s="639" t="s">
        <v>238</v>
      </c>
      <c r="E31" s="735"/>
      <c r="F31" s="735"/>
      <c r="G31" s="647" t="str">
        <f>IF(OR(EligBasisLimits!$C$16=0,EligBasisLimits!$C$16=""),"",J31/EligBasisLimits!$C$16)</f>
        <v/>
      </c>
      <c r="H31" s="684">
        <v>0.03</v>
      </c>
      <c r="I31" s="648"/>
      <c r="J31" s="677"/>
      <c r="K31" s="649">
        <f t="shared" ref="K31:X31" si="10">INT(J31*(1+$H31))</f>
        <v>0</v>
      </c>
      <c r="L31" s="649">
        <f t="shared" si="10"/>
        <v>0</v>
      </c>
      <c r="M31" s="649">
        <f t="shared" si="10"/>
        <v>0</v>
      </c>
      <c r="N31" s="649">
        <f t="shared" si="10"/>
        <v>0</v>
      </c>
      <c r="O31" s="649">
        <f t="shared" si="10"/>
        <v>0</v>
      </c>
      <c r="P31" s="649">
        <f t="shared" si="10"/>
        <v>0</v>
      </c>
      <c r="Q31" s="649">
        <f t="shared" si="10"/>
        <v>0</v>
      </c>
      <c r="R31" s="649">
        <f t="shared" si="10"/>
        <v>0</v>
      </c>
      <c r="S31" s="649">
        <f t="shared" si="10"/>
        <v>0</v>
      </c>
      <c r="T31" s="649">
        <f t="shared" si="10"/>
        <v>0</v>
      </c>
      <c r="U31" s="649">
        <f t="shared" si="10"/>
        <v>0</v>
      </c>
      <c r="V31" s="649">
        <f t="shared" si="10"/>
        <v>0</v>
      </c>
      <c r="W31" s="649">
        <f t="shared" si="10"/>
        <v>0</v>
      </c>
      <c r="X31" s="649">
        <f t="shared" si="10"/>
        <v>0</v>
      </c>
      <c r="BA31" s="635"/>
      <c r="BB31" s="635"/>
      <c r="BC31" s="635"/>
      <c r="BE31" s="635"/>
      <c r="BF31" s="635"/>
      <c r="BG31" s="635"/>
      <c r="BH31" s="635"/>
      <c r="BI31" s="635"/>
      <c r="BJ31" s="635"/>
      <c r="BK31" s="635"/>
      <c r="BL31" s="635"/>
      <c r="BM31" s="635"/>
      <c r="BN31" s="635"/>
      <c r="BO31" s="635"/>
      <c r="BP31" s="635"/>
      <c r="BQ31" s="635"/>
      <c r="BR31" s="635"/>
      <c r="BS31" s="635"/>
      <c r="BT31" s="635"/>
      <c r="BU31" s="635"/>
      <c r="BV31" s="635"/>
      <c r="BW31" s="635"/>
      <c r="BX31" s="635"/>
      <c r="BY31" s="635"/>
      <c r="BZ31" s="635"/>
      <c r="CA31" s="635"/>
      <c r="CB31" s="635"/>
      <c r="CC31" s="635"/>
      <c r="CD31" s="635"/>
      <c r="CE31" s="635"/>
      <c r="CF31" s="635"/>
      <c r="CG31" s="635"/>
      <c r="CH31" s="635"/>
      <c r="CI31" s="635"/>
      <c r="CJ31" s="635"/>
      <c r="CK31" s="635"/>
      <c r="CL31" s="635"/>
      <c r="CM31" s="635"/>
      <c r="CN31" s="635"/>
      <c r="CO31" s="635"/>
      <c r="CP31" s="635"/>
      <c r="CQ31" s="635"/>
      <c r="CR31" s="635"/>
      <c r="CS31" s="635"/>
      <c r="CT31" s="635"/>
      <c r="CU31" s="635"/>
      <c r="CV31" s="635"/>
      <c r="CW31" s="635"/>
      <c r="CX31" s="635"/>
      <c r="CY31" s="635"/>
      <c r="CZ31" s="635"/>
      <c r="DA31" s="635"/>
      <c r="DB31" s="635"/>
      <c r="DC31" s="635"/>
      <c r="DD31" s="635"/>
      <c r="DE31" s="635"/>
      <c r="DF31" s="635"/>
      <c r="DG31" s="635"/>
      <c r="DH31" s="635"/>
      <c r="DI31" s="635"/>
      <c r="DJ31" s="635"/>
    </row>
    <row r="32" spans="1:114" ht="18.75" x14ac:dyDescent="0.3">
      <c r="B32" s="639" t="s">
        <v>238</v>
      </c>
      <c r="E32" s="736"/>
      <c r="F32" s="736"/>
      <c r="G32" s="647" t="str">
        <f>IF(OR(EligBasisLimits!$C$16=0,EligBasisLimits!$C$16=""),"",J32/EligBasisLimits!$C$16)</f>
        <v/>
      </c>
      <c r="H32" s="684">
        <v>0.03</v>
      </c>
      <c r="I32" s="648"/>
      <c r="J32" s="677"/>
      <c r="K32" s="649">
        <f t="shared" ref="K32:X32" si="11">INT(J32*(1+$H32))</f>
        <v>0</v>
      </c>
      <c r="L32" s="649">
        <f t="shared" si="11"/>
        <v>0</v>
      </c>
      <c r="M32" s="649">
        <f t="shared" si="11"/>
        <v>0</v>
      </c>
      <c r="N32" s="649">
        <f t="shared" si="11"/>
        <v>0</v>
      </c>
      <c r="O32" s="649">
        <f t="shared" si="11"/>
        <v>0</v>
      </c>
      <c r="P32" s="649">
        <f t="shared" si="11"/>
        <v>0</v>
      </c>
      <c r="Q32" s="649">
        <f t="shared" si="11"/>
        <v>0</v>
      </c>
      <c r="R32" s="649">
        <f t="shared" si="11"/>
        <v>0</v>
      </c>
      <c r="S32" s="649">
        <f t="shared" si="11"/>
        <v>0</v>
      </c>
      <c r="T32" s="649">
        <f t="shared" si="11"/>
        <v>0</v>
      </c>
      <c r="U32" s="649">
        <f t="shared" si="11"/>
        <v>0</v>
      </c>
      <c r="V32" s="649">
        <f t="shared" si="11"/>
        <v>0</v>
      </c>
      <c r="W32" s="649">
        <f t="shared" si="11"/>
        <v>0</v>
      </c>
      <c r="X32" s="649">
        <f t="shared" si="11"/>
        <v>0</v>
      </c>
      <c r="BA32" s="635"/>
      <c r="BB32" s="635"/>
      <c r="BC32" s="635"/>
      <c r="BE32" s="635"/>
      <c r="BF32" s="635"/>
      <c r="BG32" s="635"/>
      <c r="BH32" s="635"/>
      <c r="BI32" s="635"/>
      <c r="BJ32" s="635"/>
      <c r="BK32" s="635"/>
      <c r="BL32" s="635"/>
      <c r="BM32" s="635"/>
      <c r="BN32" s="635"/>
      <c r="BO32" s="635"/>
      <c r="BP32" s="635"/>
      <c r="BQ32" s="635"/>
      <c r="BR32" s="635"/>
      <c r="BS32" s="635"/>
      <c r="BT32" s="635"/>
      <c r="BU32" s="635"/>
      <c r="BV32" s="635"/>
      <c r="BW32" s="635"/>
      <c r="BX32" s="635"/>
      <c r="BY32" s="635"/>
      <c r="BZ32" s="635"/>
      <c r="CA32" s="635"/>
      <c r="CB32" s="635"/>
      <c r="CC32" s="635"/>
      <c r="CD32" s="635"/>
      <c r="CE32" s="635"/>
      <c r="CF32" s="635"/>
      <c r="CG32" s="635"/>
      <c r="CH32" s="635"/>
      <c r="CI32" s="635"/>
      <c r="CJ32" s="635"/>
      <c r="CK32" s="635"/>
      <c r="CL32" s="635"/>
      <c r="CM32" s="635"/>
      <c r="CN32" s="635"/>
      <c r="CO32" s="635"/>
      <c r="CP32" s="635"/>
      <c r="CQ32" s="635"/>
      <c r="CR32" s="635"/>
      <c r="CS32" s="635"/>
      <c r="CT32" s="635"/>
      <c r="CU32" s="635"/>
      <c r="CV32" s="635"/>
      <c r="CW32" s="635"/>
      <c r="CX32" s="635"/>
      <c r="CY32" s="635"/>
      <c r="CZ32" s="635"/>
      <c r="DA32" s="635"/>
      <c r="DB32" s="635"/>
      <c r="DC32" s="635"/>
      <c r="DD32" s="635"/>
      <c r="DE32" s="635"/>
      <c r="DF32" s="635"/>
      <c r="DG32" s="635"/>
      <c r="DH32" s="635"/>
      <c r="DI32" s="635"/>
      <c r="DJ32" s="635"/>
    </row>
    <row r="33" spans="1:158" ht="18.75" x14ac:dyDescent="0.3">
      <c r="B33" s="650" t="s">
        <v>238</v>
      </c>
      <c r="C33" s="650"/>
      <c r="D33" s="650"/>
      <c r="E33" s="732"/>
      <c r="F33" s="732"/>
      <c r="G33" s="651" t="str">
        <f>IF(OR(EligBasisLimits!$C$16=0,EligBasisLimits!$C$16=""),"",J33/EligBasisLimits!$C$16)</f>
        <v/>
      </c>
      <c r="H33" s="685">
        <v>0.03</v>
      </c>
      <c r="I33" s="652"/>
      <c r="J33" s="678"/>
      <c r="K33" s="653">
        <f t="shared" ref="K33:X33" si="12">INT(J33*(1+$H33))</f>
        <v>0</v>
      </c>
      <c r="L33" s="653">
        <f t="shared" si="12"/>
        <v>0</v>
      </c>
      <c r="M33" s="653">
        <f t="shared" si="12"/>
        <v>0</v>
      </c>
      <c r="N33" s="653">
        <f t="shared" si="12"/>
        <v>0</v>
      </c>
      <c r="O33" s="653">
        <f t="shared" si="12"/>
        <v>0</v>
      </c>
      <c r="P33" s="653">
        <f t="shared" si="12"/>
        <v>0</v>
      </c>
      <c r="Q33" s="653">
        <f t="shared" si="12"/>
        <v>0</v>
      </c>
      <c r="R33" s="653">
        <f t="shared" si="12"/>
        <v>0</v>
      </c>
      <c r="S33" s="653">
        <f t="shared" si="12"/>
        <v>0</v>
      </c>
      <c r="T33" s="653">
        <f t="shared" si="12"/>
        <v>0</v>
      </c>
      <c r="U33" s="653">
        <f t="shared" si="12"/>
        <v>0</v>
      </c>
      <c r="V33" s="653">
        <f t="shared" si="12"/>
        <v>0</v>
      </c>
      <c r="W33" s="653">
        <f t="shared" si="12"/>
        <v>0</v>
      </c>
      <c r="X33" s="653">
        <f t="shared" si="12"/>
        <v>0</v>
      </c>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65"/>
      <c r="BG33" s="365"/>
      <c r="BH33" s="365"/>
      <c r="BI33" s="365"/>
      <c r="BJ33" s="365"/>
      <c r="BK33" s="365"/>
      <c r="BL33" s="365"/>
      <c r="BM33" s="365"/>
      <c r="BN33" s="365"/>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5"/>
      <c r="CK33" s="365"/>
      <c r="CL33" s="365"/>
      <c r="CM33" s="365"/>
      <c r="CN33" s="365"/>
      <c r="CO33" s="365"/>
      <c r="CP33" s="365"/>
      <c r="CQ33" s="365"/>
      <c r="CR33" s="365"/>
      <c r="CS33" s="365"/>
      <c r="CT33" s="365"/>
      <c r="CU33" s="365"/>
      <c r="CV33" s="365"/>
      <c r="CW33" s="365"/>
      <c r="CX33" s="365"/>
      <c r="CY33" s="365"/>
      <c r="CZ33" s="365"/>
      <c r="DA33" s="365"/>
      <c r="DB33" s="365"/>
      <c r="DC33" s="365"/>
      <c r="DD33" s="365"/>
      <c r="DE33" s="365"/>
      <c r="DF33" s="365"/>
      <c r="DG33" s="365"/>
      <c r="DH33" s="365"/>
      <c r="DI33" s="365"/>
      <c r="DJ33" s="365"/>
      <c r="DK33" s="365"/>
      <c r="DL33" s="365"/>
      <c r="DM33" s="365"/>
      <c r="DN33" s="365"/>
      <c r="DO33" s="365"/>
      <c r="DP33" s="365"/>
      <c r="DQ33" s="365"/>
      <c r="DR33" s="365"/>
      <c r="DS33" s="365"/>
      <c r="DT33" s="365"/>
      <c r="DU33" s="365"/>
      <c r="DV33" s="365"/>
      <c r="DW33" s="365"/>
      <c r="DX33" s="365"/>
      <c r="DY33" s="365"/>
      <c r="DZ33" s="365"/>
      <c r="EA33" s="365"/>
      <c r="EB33" s="365"/>
      <c r="EC33" s="365"/>
      <c r="ED33" s="365"/>
      <c r="EE33" s="365"/>
      <c r="EF33" s="365"/>
      <c r="EG33" s="365"/>
      <c r="EH33" s="365"/>
      <c r="EI33" s="365"/>
      <c r="EJ33" s="365"/>
      <c r="EK33" s="365"/>
      <c r="EL33" s="365"/>
      <c r="EM33" s="365"/>
      <c r="EN33" s="365"/>
      <c r="EO33" s="365"/>
      <c r="EP33" s="365"/>
      <c r="EQ33" s="365"/>
      <c r="ER33" s="365"/>
      <c r="ES33" s="365"/>
      <c r="ET33" s="365"/>
      <c r="EU33" s="365"/>
      <c r="EV33" s="365"/>
      <c r="EW33" s="365"/>
      <c r="EX33" s="365"/>
      <c r="EY33" s="365"/>
      <c r="EZ33" s="365"/>
      <c r="FA33" s="365"/>
      <c r="FB33" s="365"/>
    </row>
    <row r="34" spans="1:158" s="633" customFormat="1" ht="18" customHeight="1" x14ac:dyDescent="0.25">
      <c r="H34" s="636"/>
      <c r="I34" s="636"/>
      <c r="J34" s="645"/>
      <c r="K34" s="645"/>
      <c r="L34" s="645"/>
      <c r="M34" s="645"/>
      <c r="N34" s="645"/>
      <c r="O34" s="645"/>
      <c r="P34" s="645"/>
      <c r="Q34" s="645"/>
      <c r="R34" s="645"/>
      <c r="S34" s="645"/>
      <c r="T34" s="645"/>
      <c r="U34" s="645"/>
      <c r="V34" s="645"/>
      <c r="W34" s="645"/>
      <c r="X34" s="64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c r="BF34" s="365"/>
      <c r="BG34" s="365"/>
      <c r="BH34" s="365"/>
      <c r="BI34" s="365"/>
      <c r="BJ34" s="365"/>
      <c r="BK34" s="365"/>
      <c r="BL34" s="365"/>
      <c r="BM34" s="365"/>
      <c r="BN34" s="365"/>
      <c r="BO34" s="365"/>
      <c r="BP34" s="365"/>
      <c r="BQ34" s="365"/>
      <c r="BR34" s="365"/>
      <c r="BS34" s="365"/>
      <c r="BT34" s="365"/>
      <c r="BU34" s="365"/>
      <c r="BV34" s="365"/>
      <c r="BW34" s="365"/>
      <c r="BX34" s="365"/>
      <c r="BY34" s="365"/>
      <c r="BZ34" s="365"/>
      <c r="CA34" s="365"/>
      <c r="CB34" s="365"/>
      <c r="CC34" s="365"/>
      <c r="CD34" s="365"/>
      <c r="CE34" s="365"/>
      <c r="CF34" s="365"/>
      <c r="CG34" s="365"/>
      <c r="CH34" s="365"/>
      <c r="CI34" s="365"/>
      <c r="CJ34" s="365"/>
      <c r="CK34" s="365"/>
      <c r="CL34" s="365"/>
      <c r="CM34" s="365"/>
      <c r="CN34" s="365"/>
      <c r="CO34" s="365"/>
      <c r="CP34" s="365"/>
      <c r="CQ34" s="365"/>
      <c r="CR34" s="365"/>
      <c r="CS34" s="365"/>
      <c r="CT34" s="365"/>
      <c r="CU34" s="365"/>
      <c r="CV34" s="365"/>
      <c r="CW34" s="365"/>
      <c r="CX34" s="365"/>
      <c r="CY34" s="365"/>
      <c r="CZ34" s="365"/>
      <c r="DA34" s="365"/>
      <c r="DB34" s="365"/>
      <c r="DC34" s="365"/>
      <c r="DD34" s="365"/>
      <c r="DE34" s="365"/>
      <c r="DF34" s="365"/>
      <c r="DG34" s="365"/>
      <c r="DH34" s="365"/>
      <c r="DI34" s="365"/>
      <c r="DJ34" s="365"/>
      <c r="DK34" s="365"/>
      <c r="DL34" s="365"/>
      <c r="DM34" s="365"/>
      <c r="DN34" s="365"/>
      <c r="DO34" s="365"/>
      <c r="DP34" s="365"/>
      <c r="DQ34" s="365"/>
      <c r="DR34" s="365"/>
      <c r="DS34" s="365"/>
      <c r="DT34" s="365"/>
      <c r="DU34" s="365"/>
      <c r="DV34" s="365"/>
      <c r="DW34" s="365"/>
      <c r="DX34" s="365"/>
      <c r="DY34" s="365"/>
      <c r="DZ34" s="365"/>
      <c r="EA34" s="365"/>
      <c r="EB34" s="365"/>
      <c r="EC34" s="365"/>
      <c r="ED34" s="365"/>
      <c r="EE34" s="365"/>
      <c r="EF34" s="365"/>
      <c r="EG34" s="365"/>
      <c r="EH34" s="365"/>
      <c r="EI34" s="365"/>
      <c r="EJ34" s="365"/>
      <c r="EK34" s="365"/>
      <c r="EL34" s="365"/>
      <c r="EM34" s="365"/>
      <c r="EN34" s="365"/>
      <c r="EO34" s="365"/>
      <c r="EP34" s="365"/>
      <c r="EQ34" s="365"/>
      <c r="ER34" s="365"/>
      <c r="ES34" s="365"/>
      <c r="ET34" s="365"/>
      <c r="EU34" s="365"/>
      <c r="EV34" s="365"/>
      <c r="EW34" s="365"/>
      <c r="EX34" s="365"/>
      <c r="EY34" s="365"/>
      <c r="EZ34" s="365"/>
      <c r="FA34" s="365"/>
      <c r="FB34" s="365"/>
    </row>
    <row r="35" spans="1:158" s="658" customFormat="1" ht="16.5" thickBot="1" x14ac:dyDescent="0.3">
      <c r="H35" s="659"/>
      <c r="I35" s="659"/>
      <c r="J35" s="660"/>
      <c r="K35" s="660"/>
      <c r="L35" s="660"/>
      <c r="M35" s="660"/>
      <c r="N35" s="660"/>
      <c r="O35" s="660"/>
      <c r="P35" s="660"/>
      <c r="Q35" s="660"/>
      <c r="R35" s="660"/>
      <c r="S35" s="660"/>
      <c r="T35" s="660"/>
      <c r="U35" s="660"/>
      <c r="V35" s="660"/>
      <c r="W35" s="660"/>
      <c r="X35" s="660"/>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5"/>
      <c r="BE35" s="365"/>
      <c r="BF35" s="365"/>
      <c r="BG35" s="365"/>
      <c r="BH35" s="365"/>
      <c r="BI35" s="365"/>
      <c r="BJ35" s="365"/>
      <c r="BK35" s="365"/>
      <c r="BL35" s="365"/>
      <c r="BM35" s="365"/>
      <c r="BN35" s="365"/>
      <c r="BO35" s="365"/>
      <c r="BP35" s="365"/>
      <c r="BQ35" s="365"/>
      <c r="BR35" s="365"/>
      <c r="BS35" s="365"/>
      <c r="BT35" s="365"/>
      <c r="BU35" s="365"/>
      <c r="BV35" s="365"/>
      <c r="BW35" s="365"/>
      <c r="BX35" s="365"/>
      <c r="BY35" s="365"/>
      <c r="BZ35" s="365"/>
      <c r="CA35" s="365"/>
      <c r="CB35" s="365"/>
      <c r="CC35" s="365"/>
      <c r="CD35" s="365"/>
      <c r="CE35" s="365"/>
      <c r="CF35" s="365"/>
      <c r="CG35" s="365"/>
      <c r="CH35" s="365"/>
      <c r="CI35" s="365"/>
      <c r="CJ35" s="365"/>
      <c r="CK35" s="365"/>
      <c r="CL35" s="365"/>
      <c r="CM35" s="365"/>
      <c r="CN35" s="365"/>
      <c r="CO35" s="365"/>
      <c r="CP35" s="365"/>
      <c r="CQ35" s="365"/>
      <c r="CR35" s="365"/>
      <c r="CS35" s="365"/>
      <c r="CT35" s="365"/>
      <c r="CU35" s="365"/>
      <c r="CV35" s="365"/>
      <c r="CW35" s="365"/>
      <c r="CX35" s="365"/>
      <c r="CY35" s="365"/>
      <c r="CZ35" s="365"/>
      <c r="DA35" s="365"/>
      <c r="DB35" s="365"/>
      <c r="DC35" s="365"/>
      <c r="DD35" s="365"/>
      <c r="DE35" s="365"/>
      <c r="DF35" s="365"/>
      <c r="DG35" s="365"/>
      <c r="DH35" s="365"/>
      <c r="DI35" s="365"/>
      <c r="DJ35" s="365"/>
      <c r="DK35" s="365"/>
      <c r="DL35" s="365"/>
      <c r="DM35" s="365"/>
      <c r="DN35" s="365"/>
      <c r="DO35" s="365"/>
      <c r="DP35" s="365"/>
      <c r="DQ35" s="365"/>
      <c r="DR35" s="365"/>
      <c r="DS35" s="365"/>
      <c r="DT35" s="365"/>
      <c r="DU35" s="365"/>
      <c r="DV35" s="365"/>
      <c r="DW35" s="365"/>
      <c r="DX35" s="365"/>
      <c r="DY35" s="365"/>
      <c r="DZ35" s="365"/>
      <c r="EA35" s="365"/>
      <c r="EB35" s="365"/>
      <c r="EC35" s="365"/>
      <c r="ED35" s="365"/>
      <c r="EE35" s="365"/>
      <c r="EF35" s="365"/>
      <c r="EG35" s="365"/>
      <c r="EH35" s="365"/>
      <c r="EI35" s="365"/>
      <c r="EJ35" s="365"/>
      <c r="EK35" s="365"/>
      <c r="EL35" s="365"/>
      <c r="EM35" s="365"/>
      <c r="EN35" s="365"/>
      <c r="EO35" s="365"/>
      <c r="EP35" s="365"/>
      <c r="EQ35" s="365"/>
      <c r="ER35" s="365"/>
      <c r="ES35" s="365"/>
      <c r="ET35" s="365"/>
      <c r="EU35" s="365"/>
      <c r="EV35" s="365"/>
      <c r="EW35" s="365"/>
      <c r="EX35" s="365"/>
      <c r="EY35" s="365"/>
      <c r="EZ35" s="365"/>
      <c r="FA35" s="365"/>
      <c r="FB35" s="365"/>
    </row>
    <row r="36" spans="1:158" s="633" customFormat="1" ht="16.5" thickTop="1" x14ac:dyDescent="0.25">
      <c r="B36" s="633" t="s">
        <v>252</v>
      </c>
      <c r="G36" s="661" t="str">
        <f>IF(OR(EligBasisLimits!$C$16=0,EligBasisLimits!$C$16=""),"",J36/EligBasisLimits!$C$16)</f>
        <v/>
      </c>
      <c r="H36" s="636"/>
      <c r="I36" s="636"/>
      <c r="J36" s="645">
        <f t="shared" ref="J36:X36" si="13">SUM(J24:J33)</f>
        <v>0</v>
      </c>
      <c r="K36" s="645">
        <f t="shared" si="13"/>
        <v>0</v>
      </c>
      <c r="L36" s="645">
        <f t="shared" si="13"/>
        <v>0</v>
      </c>
      <c r="M36" s="645">
        <f t="shared" si="13"/>
        <v>0</v>
      </c>
      <c r="N36" s="645">
        <f t="shared" si="13"/>
        <v>0</v>
      </c>
      <c r="O36" s="645">
        <f t="shared" si="13"/>
        <v>0</v>
      </c>
      <c r="P36" s="645">
        <f t="shared" si="13"/>
        <v>0</v>
      </c>
      <c r="Q36" s="645">
        <f t="shared" si="13"/>
        <v>0</v>
      </c>
      <c r="R36" s="645">
        <f t="shared" si="13"/>
        <v>0</v>
      </c>
      <c r="S36" s="645">
        <f t="shared" si="13"/>
        <v>0</v>
      </c>
      <c r="T36" s="645">
        <f t="shared" si="13"/>
        <v>0</v>
      </c>
      <c r="U36" s="645">
        <f t="shared" si="13"/>
        <v>0</v>
      </c>
      <c r="V36" s="645">
        <f t="shared" si="13"/>
        <v>0</v>
      </c>
      <c r="W36" s="645">
        <f t="shared" si="13"/>
        <v>0</v>
      </c>
      <c r="X36" s="645">
        <f t="shared" si="13"/>
        <v>0</v>
      </c>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5"/>
      <c r="BC36" s="365"/>
      <c r="BD36" s="365"/>
      <c r="BE36" s="365"/>
      <c r="BF36" s="365"/>
      <c r="BG36" s="365"/>
      <c r="BH36" s="365"/>
      <c r="BI36" s="365"/>
      <c r="BJ36" s="365"/>
      <c r="BK36" s="365"/>
      <c r="BL36" s="365"/>
      <c r="BM36" s="365"/>
      <c r="BN36" s="365"/>
      <c r="BO36" s="365"/>
      <c r="BP36" s="365"/>
      <c r="BQ36" s="365"/>
      <c r="BR36" s="365"/>
      <c r="BS36" s="365"/>
      <c r="BT36" s="365"/>
      <c r="BU36" s="365"/>
      <c r="BV36" s="365"/>
      <c r="BW36" s="365"/>
      <c r="BX36" s="365"/>
      <c r="BY36" s="365"/>
      <c r="BZ36" s="365"/>
      <c r="CA36" s="365"/>
      <c r="CB36" s="365"/>
      <c r="CC36" s="365"/>
      <c r="CD36" s="365"/>
      <c r="CE36" s="365"/>
      <c r="CF36" s="365"/>
      <c r="CG36" s="365"/>
      <c r="CH36" s="365"/>
      <c r="CI36" s="365"/>
      <c r="CJ36" s="365"/>
      <c r="CK36" s="365"/>
      <c r="CL36" s="365"/>
      <c r="CM36" s="365"/>
      <c r="CN36" s="365"/>
      <c r="CO36" s="365"/>
      <c r="CP36" s="365"/>
      <c r="CQ36" s="365"/>
      <c r="CR36" s="365"/>
      <c r="CS36" s="365"/>
      <c r="CT36" s="365"/>
      <c r="CU36" s="365"/>
      <c r="CV36" s="365"/>
      <c r="CW36" s="365"/>
      <c r="CX36" s="365"/>
      <c r="CY36" s="365"/>
      <c r="CZ36" s="365"/>
      <c r="DA36" s="365"/>
      <c r="DB36" s="365"/>
      <c r="DC36" s="365"/>
      <c r="DD36" s="365"/>
      <c r="DE36" s="365"/>
      <c r="DF36" s="365"/>
      <c r="DG36" s="365"/>
      <c r="DH36" s="365"/>
      <c r="DI36" s="365"/>
      <c r="DJ36" s="365"/>
      <c r="DK36" s="365"/>
      <c r="DL36" s="365"/>
      <c r="DM36" s="365"/>
      <c r="DN36" s="365"/>
      <c r="DO36" s="365"/>
      <c r="DP36" s="365"/>
      <c r="DQ36" s="365"/>
      <c r="DR36" s="365"/>
      <c r="DS36" s="365"/>
      <c r="DT36" s="365"/>
      <c r="DU36" s="365"/>
      <c r="DV36" s="365"/>
      <c r="DW36" s="365"/>
      <c r="DX36" s="365"/>
      <c r="DY36" s="365"/>
      <c r="DZ36" s="365"/>
      <c r="EA36" s="365"/>
      <c r="EB36" s="365"/>
      <c r="EC36" s="365"/>
      <c r="ED36" s="365"/>
      <c r="EE36" s="365"/>
      <c r="EF36" s="365"/>
      <c r="EG36" s="365"/>
      <c r="EH36" s="365"/>
      <c r="EI36" s="365"/>
      <c r="EJ36" s="365"/>
      <c r="EK36" s="365"/>
      <c r="EL36" s="365"/>
      <c r="EM36" s="365"/>
      <c r="EN36" s="365"/>
      <c r="EO36" s="365"/>
      <c r="EP36" s="365"/>
      <c r="EQ36" s="365"/>
      <c r="ER36" s="365"/>
      <c r="ES36" s="365"/>
      <c r="ET36" s="365"/>
      <c r="EU36" s="365"/>
      <c r="EV36" s="365"/>
      <c r="EW36" s="365"/>
      <c r="EX36" s="365"/>
      <c r="EY36" s="365"/>
      <c r="EZ36" s="365"/>
      <c r="FA36" s="365"/>
      <c r="FB36" s="365"/>
    </row>
    <row r="37" spans="1:158" s="658" customFormat="1" ht="16.5" thickBot="1" x14ac:dyDescent="0.3">
      <c r="H37" s="659"/>
      <c r="I37" s="659"/>
      <c r="J37" s="660"/>
      <c r="K37" s="660"/>
      <c r="L37" s="660"/>
      <c r="M37" s="660"/>
      <c r="N37" s="660"/>
      <c r="O37" s="660"/>
      <c r="P37" s="660"/>
      <c r="Q37" s="660"/>
      <c r="R37" s="660"/>
      <c r="S37" s="660"/>
      <c r="T37" s="660"/>
      <c r="U37" s="660"/>
      <c r="V37" s="660"/>
      <c r="W37" s="660"/>
      <c r="X37" s="660"/>
      <c r="Y37" s="365"/>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5"/>
      <c r="BC37" s="365"/>
      <c r="BD37" s="365"/>
      <c r="BE37" s="365"/>
      <c r="BF37" s="365"/>
      <c r="BG37" s="365"/>
      <c r="BH37" s="365"/>
      <c r="BI37" s="365"/>
      <c r="BJ37" s="365"/>
      <c r="BK37" s="365"/>
      <c r="BL37" s="365"/>
      <c r="BM37" s="365"/>
      <c r="BN37" s="365"/>
      <c r="BO37" s="365"/>
      <c r="BP37" s="365"/>
      <c r="BQ37" s="365"/>
      <c r="BR37" s="365"/>
      <c r="BS37" s="365"/>
      <c r="BT37" s="365"/>
      <c r="BU37" s="365"/>
      <c r="BV37" s="365"/>
      <c r="BW37" s="365"/>
      <c r="BX37" s="365"/>
      <c r="BY37" s="365"/>
      <c r="BZ37" s="365"/>
      <c r="CA37" s="365"/>
      <c r="CB37" s="365"/>
      <c r="CC37" s="365"/>
      <c r="CD37" s="365"/>
      <c r="CE37" s="365"/>
      <c r="CF37" s="365"/>
      <c r="CG37" s="365"/>
      <c r="CH37" s="365"/>
      <c r="CI37" s="365"/>
      <c r="CJ37" s="365"/>
      <c r="CK37" s="365"/>
      <c r="CL37" s="365"/>
      <c r="CM37" s="365"/>
      <c r="CN37" s="365"/>
      <c r="CO37" s="365"/>
      <c r="CP37" s="365"/>
      <c r="CQ37" s="365"/>
      <c r="CR37" s="365"/>
      <c r="CS37" s="365"/>
      <c r="CT37" s="365"/>
      <c r="CU37" s="365"/>
      <c r="CV37" s="365"/>
      <c r="CW37" s="365"/>
      <c r="CX37" s="365"/>
      <c r="CY37" s="365"/>
      <c r="CZ37" s="365"/>
      <c r="DA37" s="365"/>
      <c r="DB37" s="365"/>
      <c r="DC37" s="365"/>
      <c r="DD37" s="365"/>
      <c r="DE37" s="365"/>
      <c r="DF37" s="365"/>
      <c r="DG37" s="365"/>
      <c r="DH37" s="365"/>
      <c r="DI37" s="365"/>
      <c r="DJ37" s="365"/>
      <c r="DK37" s="365"/>
      <c r="DL37" s="365"/>
      <c r="DM37" s="365"/>
      <c r="DN37" s="365"/>
      <c r="DO37" s="365"/>
      <c r="DP37" s="365"/>
      <c r="DQ37" s="365"/>
      <c r="DR37" s="365"/>
      <c r="DS37" s="365"/>
      <c r="DT37" s="365"/>
      <c r="DU37" s="365"/>
      <c r="DV37" s="365"/>
      <c r="DW37" s="365"/>
      <c r="DX37" s="365"/>
      <c r="DY37" s="365"/>
      <c r="DZ37" s="365"/>
      <c r="EA37" s="365"/>
      <c r="EB37" s="365"/>
      <c r="EC37" s="365"/>
      <c r="ED37" s="365"/>
      <c r="EE37" s="365"/>
      <c r="EF37" s="365"/>
      <c r="EG37" s="365"/>
      <c r="EH37" s="365"/>
      <c r="EI37" s="365"/>
      <c r="EJ37" s="365"/>
      <c r="EK37" s="365"/>
      <c r="EL37" s="365"/>
      <c r="EM37" s="365"/>
      <c r="EN37" s="365"/>
      <c r="EO37" s="365"/>
      <c r="EP37" s="365"/>
      <c r="EQ37" s="365"/>
      <c r="ER37" s="365"/>
      <c r="ES37" s="365"/>
      <c r="ET37" s="365"/>
      <c r="EU37" s="365"/>
      <c r="EV37" s="365"/>
      <c r="EW37" s="365"/>
      <c r="EX37" s="365"/>
      <c r="EY37" s="365"/>
      <c r="EZ37" s="365"/>
      <c r="FA37" s="365"/>
      <c r="FB37" s="365"/>
    </row>
    <row r="38" spans="1:158" s="635" customFormat="1" ht="16.5" thickTop="1" x14ac:dyDescent="0.25">
      <c r="A38" s="633" t="s">
        <v>62</v>
      </c>
      <c r="H38" s="634"/>
      <c r="I38" s="634"/>
      <c r="J38" s="645">
        <f t="shared" ref="J38:X38" si="14">+J14-J36</f>
        <v>0</v>
      </c>
      <c r="K38" s="645">
        <f t="shared" si="14"/>
        <v>0</v>
      </c>
      <c r="L38" s="645">
        <f t="shared" si="14"/>
        <v>0</v>
      </c>
      <c r="M38" s="645">
        <f t="shared" si="14"/>
        <v>0</v>
      </c>
      <c r="N38" s="645">
        <f t="shared" si="14"/>
        <v>0</v>
      </c>
      <c r="O38" s="645">
        <f t="shared" si="14"/>
        <v>0</v>
      </c>
      <c r="P38" s="645">
        <f t="shared" si="14"/>
        <v>0</v>
      </c>
      <c r="Q38" s="645">
        <f t="shared" si="14"/>
        <v>0</v>
      </c>
      <c r="R38" s="645">
        <f t="shared" si="14"/>
        <v>0</v>
      </c>
      <c r="S38" s="645">
        <f t="shared" si="14"/>
        <v>0</v>
      </c>
      <c r="T38" s="645">
        <f t="shared" si="14"/>
        <v>0</v>
      </c>
      <c r="U38" s="645">
        <f t="shared" si="14"/>
        <v>0</v>
      </c>
      <c r="V38" s="645">
        <f t="shared" si="14"/>
        <v>0</v>
      </c>
      <c r="W38" s="645">
        <f t="shared" si="14"/>
        <v>0</v>
      </c>
      <c r="X38" s="645">
        <f t="shared" si="14"/>
        <v>0</v>
      </c>
      <c r="Y38" s="365"/>
      <c r="Z38" s="365"/>
      <c r="AA38" s="365"/>
      <c r="AB38" s="365"/>
      <c r="AC38" s="365"/>
      <c r="AD38" s="365"/>
      <c r="AE38" s="365"/>
      <c r="AF38" s="365"/>
      <c r="AG38" s="365"/>
      <c r="AH38" s="365"/>
      <c r="AI38" s="365"/>
      <c r="AJ38" s="365"/>
      <c r="AK38" s="365"/>
      <c r="AL38" s="365"/>
      <c r="AM38" s="365"/>
      <c r="AN38" s="365"/>
      <c r="AO38" s="365"/>
      <c r="AP38" s="365"/>
      <c r="AQ38" s="365"/>
      <c r="AR38" s="365"/>
      <c r="AS38" s="365"/>
      <c r="AT38" s="365"/>
      <c r="AU38" s="365"/>
      <c r="AV38" s="365"/>
      <c r="AW38" s="365"/>
      <c r="AX38" s="365"/>
      <c r="AY38" s="365"/>
      <c r="AZ38" s="365"/>
      <c r="BA38" s="365"/>
      <c r="BB38" s="365"/>
      <c r="BC38" s="365"/>
      <c r="BD38" s="365"/>
      <c r="BE38" s="365"/>
      <c r="BF38" s="365"/>
      <c r="BG38" s="365"/>
      <c r="BH38" s="365"/>
      <c r="BI38" s="365"/>
      <c r="BJ38" s="365"/>
      <c r="BK38" s="365"/>
      <c r="BL38" s="365"/>
      <c r="BM38" s="365"/>
      <c r="BN38" s="365"/>
      <c r="BO38" s="365"/>
      <c r="BP38" s="365"/>
      <c r="BQ38" s="365"/>
      <c r="BR38" s="365"/>
      <c r="BS38" s="365"/>
      <c r="BT38" s="365"/>
      <c r="BU38" s="365"/>
      <c r="BV38" s="365"/>
      <c r="BW38" s="365"/>
      <c r="BX38" s="365"/>
      <c r="BY38" s="365"/>
      <c r="BZ38" s="365"/>
      <c r="CA38" s="365"/>
      <c r="CB38" s="365"/>
      <c r="CC38" s="365"/>
      <c r="CD38" s="365"/>
      <c r="CE38" s="365"/>
      <c r="CF38" s="365"/>
      <c r="CG38" s="365"/>
      <c r="CH38" s="365"/>
      <c r="CI38" s="365"/>
      <c r="CJ38" s="365"/>
      <c r="CK38" s="365"/>
      <c r="CL38" s="365"/>
      <c r="CM38" s="365"/>
      <c r="CN38" s="365"/>
      <c r="CO38" s="365"/>
      <c r="CP38" s="365"/>
      <c r="CQ38" s="365"/>
      <c r="CR38" s="365"/>
      <c r="CS38" s="365"/>
      <c r="CT38" s="365"/>
      <c r="CU38" s="365"/>
      <c r="CV38" s="365"/>
      <c r="CW38" s="365"/>
      <c r="CX38" s="365"/>
      <c r="CY38" s="365"/>
      <c r="CZ38" s="365"/>
      <c r="DA38" s="365"/>
      <c r="DB38" s="365"/>
      <c r="DC38" s="365"/>
      <c r="DD38" s="365"/>
      <c r="DE38" s="365"/>
      <c r="DF38" s="365"/>
      <c r="DG38" s="365"/>
      <c r="DH38" s="365"/>
      <c r="DI38" s="365"/>
      <c r="DJ38" s="365"/>
      <c r="DK38" s="365"/>
      <c r="DL38" s="365"/>
      <c r="DM38" s="365"/>
      <c r="DN38" s="365"/>
      <c r="DO38" s="365"/>
      <c r="DP38" s="365"/>
      <c r="DQ38" s="365"/>
      <c r="DR38" s="365"/>
      <c r="DS38" s="365"/>
      <c r="DT38" s="365"/>
      <c r="DU38" s="365"/>
      <c r="DV38" s="365"/>
      <c r="DW38" s="365"/>
      <c r="DX38" s="365"/>
      <c r="DY38" s="365"/>
      <c r="DZ38" s="365"/>
      <c r="EA38" s="365"/>
      <c r="EB38" s="365"/>
      <c r="EC38" s="365"/>
      <c r="ED38" s="365"/>
      <c r="EE38" s="365"/>
      <c r="EF38" s="365"/>
      <c r="EG38" s="365"/>
      <c r="EH38" s="365"/>
      <c r="EI38" s="365"/>
      <c r="EJ38" s="365"/>
      <c r="EK38" s="365"/>
      <c r="EL38" s="365"/>
      <c r="EM38" s="365"/>
      <c r="EN38" s="365"/>
      <c r="EO38" s="365"/>
      <c r="EP38" s="365"/>
      <c r="EQ38" s="365"/>
      <c r="ER38" s="365"/>
      <c r="ES38" s="365"/>
      <c r="ET38" s="365"/>
      <c r="EU38" s="365"/>
      <c r="EV38" s="365"/>
      <c r="EW38" s="365"/>
      <c r="EX38" s="365"/>
      <c r="EY38" s="365"/>
      <c r="EZ38" s="365"/>
      <c r="FA38" s="365"/>
      <c r="FB38" s="365"/>
    </row>
    <row r="39" spans="1:158" x14ac:dyDescent="0.2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65"/>
      <c r="BA39" s="365"/>
      <c r="BB39" s="365"/>
      <c r="BC39" s="365"/>
      <c r="BD39" s="365"/>
      <c r="BE39" s="365"/>
      <c r="BF39" s="365"/>
      <c r="BG39" s="365"/>
      <c r="BH39" s="365"/>
      <c r="BI39" s="365"/>
      <c r="BJ39" s="365"/>
      <c r="BK39" s="365"/>
      <c r="BL39" s="365"/>
      <c r="BM39" s="365"/>
      <c r="BN39" s="365"/>
      <c r="BO39" s="365"/>
      <c r="BP39" s="365"/>
      <c r="BQ39" s="365"/>
      <c r="BR39" s="365"/>
      <c r="BS39" s="365"/>
      <c r="BT39" s="365"/>
      <c r="BU39" s="365"/>
      <c r="BV39" s="365"/>
      <c r="BW39" s="365"/>
      <c r="BX39" s="365"/>
      <c r="BY39" s="365"/>
      <c r="BZ39" s="365"/>
      <c r="CA39" s="365"/>
      <c r="CB39" s="365"/>
      <c r="CC39" s="365"/>
      <c r="CD39" s="365"/>
      <c r="CE39" s="365"/>
      <c r="CF39" s="365"/>
      <c r="CG39" s="365"/>
      <c r="CH39" s="365"/>
      <c r="CI39" s="365"/>
      <c r="CJ39" s="365"/>
      <c r="CK39" s="365"/>
      <c r="CL39" s="365"/>
      <c r="CM39" s="365"/>
      <c r="CN39" s="365"/>
      <c r="CO39" s="365"/>
      <c r="CP39" s="365"/>
      <c r="CQ39" s="365"/>
      <c r="CR39" s="365"/>
      <c r="CS39" s="365"/>
      <c r="CT39" s="365"/>
      <c r="CU39" s="365"/>
      <c r="CV39" s="365"/>
      <c r="CW39" s="365"/>
      <c r="CX39" s="365"/>
      <c r="CY39" s="365"/>
      <c r="CZ39" s="365"/>
      <c r="DA39" s="365"/>
      <c r="DB39" s="365"/>
      <c r="DC39" s="365"/>
      <c r="DD39" s="365"/>
      <c r="DE39" s="365"/>
      <c r="DF39" s="365"/>
      <c r="DG39" s="365"/>
      <c r="DH39" s="365"/>
      <c r="DI39" s="365"/>
      <c r="DJ39" s="365"/>
      <c r="DK39" s="365"/>
      <c r="DL39" s="365"/>
      <c r="DM39" s="365"/>
      <c r="DN39" s="365"/>
      <c r="DO39" s="365"/>
      <c r="DP39" s="365"/>
      <c r="DQ39" s="365"/>
      <c r="DR39" s="365"/>
      <c r="DS39" s="365"/>
      <c r="DT39" s="365"/>
      <c r="DU39" s="365"/>
      <c r="DV39" s="365"/>
      <c r="DW39" s="365"/>
      <c r="DX39" s="365"/>
      <c r="DY39" s="365"/>
      <c r="DZ39" s="365"/>
      <c r="EA39" s="365"/>
      <c r="EB39" s="365"/>
      <c r="EC39" s="365"/>
      <c r="ED39" s="365"/>
      <c r="EE39" s="365"/>
      <c r="EF39" s="365"/>
      <c r="EG39" s="365"/>
      <c r="EH39" s="365"/>
      <c r="EI39" s="365"/>
      <c r="EJ39" s="365"/>
      <c r="EK39" s="365"/>
      <c r="EL39" s="365"/>
      <c r="EM39" s="365"/>
      <c r="EN39" s="365"/>
      <c r="EO39" s="365"/>
      <c r="EP39" s="365"/>
      <c r="EQ39" s="365"/>
      <c r="ER39" s="365"/>
      <c r="ES39" s="365"/>
      <c r="ET39" s="365"/>
      <c r="EU39" s="365"/>
      <c r="EV39" s="365"/>
      <c r="EW39" s="365"/>
      <c r="EX39" s="365"/>
      <c r="EY39" s="365"/>
      <c r="EZ39" s="365"/>
      <c r="FA39" s="365"/>
      <c r="FB39" s="365"/>
    </row>
    <row r="40" spans="1:158" x14ac:dyDescent="0.25">
      <c r="A40" s="633" t="s">
        <v>63</v>
      </c>
      <c r="AA40" s="365"/>
      <c r="AB40" s="365"/>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365"/>
      <c r="AY40" s="365"/>
      <c r="AZ40" s="365"/>
      <c r="BA40" s="365"/>
      <c r="BB40" s="365"/>
      <c r="BC40" s="365"/>
      <c r="BD40" s="365"/>
      <c r="BE40" s="365"/>
      <c r="BF40" s="365"/>
      <c r="BG40" s="365"/>
      <c r="BH40" s="365"/>
      <c r="BI40" s="365"/>
      <c r="BJ40" s="365"/>
      <c r="BK40" s="365"/>
      <c r="BL40" s="365"/>
      <c r="BM40" s="365"/>
      <c r="BN40" s="365"/>
      <c r="BO40" s="365"/>
      <c r="BP40" s="365"/>
      <c r="BQ40" s="365"/>
      <c r="BR40" s="365"/>
      <c r="BS40" s="365"/>
      <c r="BT40" s="365"/>
      <c r="BU40" s="365"/>
      <c r="BV40" s="365"/>
      <c r="BW40" s="365"/>
      <c r="BX40" s="365"/>
      <c r="BY40" s="365"/>
      <c r="BZ40" s="365"/>
      <c r="CA40" s="365"/>
      <c r="CB40" s="365"/>
      <c r="CC40" s="365"/>
      <c r="CD40" s="365"/>
      <c r="CE40" s="365"/>
      <c r="CF40" s="365"/>
      <c r="CG40" s="365"/>
      <c r="CH40" s="365"/>
      <c r="CI40" s="365"/>
      <c r="CJ40" s="365"/>
      <c r="CK40" s="365"/>
      <c r="CL40" s="365"/>
      <c r="CM40" s="365"/>
      <c r="CN40" s="365"/>
      <c r="CO40" s="365"/>
      <c r="CP40" s="365"/>
      <c r="CQ40" s="365"/>
      <c r="CR40" s="365"/>
      <c r="CS40" s="365"/>
      <c r="CT40" s="365"/>
      <c r="CU40" s="365"/>
      <c r="CV40" s="365"/>
      <c r="CW40" s="365"/>
      <c r="CX40" s="365"/>
      <c r="CY40" s="365"/>
      <c r="CZ40" s="365"/>
      <c r="DA40" s="365"/>
      <c r="DB40" s="365"/>
      <c r="DC40" s="365"/>
      <c r="DD40" s="365"/>
      <c r="DE40" s="365"/>
      <c r="DF40" s="365"/>
      <c r="DG40" s="365"/>
      <c r="DH40" s="365"/>
      <c r="DI40" s="365"/>
      <c r="DJ40" s="365"/>
      <c r="DK40" s="365"/>
      <c r="DL40" s="365"/>
      <c r="DM40" s="365"/>
      <c r="DN40" s="365"/>
      <c r="DO40" s="365"/>
      <c r="DP40" s="365"/>
      <c r="DQ40" s="365"/>
      <c r="DR40" s="365"/>
      <c r="DS40" s="365"/>
      <c r="DT40" s="365"/>
      <c r="DU40" s="365"/>
      <c r="DV40" s="365"/>
      <c r="DW40" s="365"/>
      <c r="DX40" s="365"/>
      <c r="DY40" s="365"/>
      <c r="DZ40" s="365"/>
      <c r="EA40" s="365"/>
      <c r="EB40" s="365"/>
      <c r="EC40" s="365"/>
      <c r="ED40" s="365"/>
      <c r="EE40" s="365"/>
      <c r="EF40" s="365"/>
      <c r="EG40" s="365"/>
      <c r="EH40" s="365"/>
      <c r="EI40" s="365"/>
      <c r="EJ40" s="365"/>
      <c r="EK40" s="365"/>
      <c r="EL40" s="365"/>
      <c r="EM40" s="365"/>
      <c r="EN40" s="365"/>
      <c r="EO40" s="365"/>
      <c r="EP40" s="365"/>
      <c r="EQ40" s="365"/>
      <c r="ER40" s="365"/>
      <c r="ES40" s="365"/>
      <c r="ET40" s="365"/>
      <c r="EU40" s="365"/>
      <c r="EV40" s="365"/>
      <c r="EW40" s="365"/>
      <c r="EX40" s="365"/>
      <c r="EY40" s="365"/>
      <c r="EZ40" s="365"/>
      <c r="FA40" s="365"/>
      <c r="FB40" s="365"/>
    </row>
    <row r="41" spans="1:158" s="642" customFormat="1" x14ac:dyDescent="0.25">
      <c r="B41" s="642" t="s">
        <v>253</v>
      </c>
      <c r="G41" s="662"/>
      <c r="H41" s="663"/>
      <c r="I41" s="663"/>
      <c r="J41" s="649">
        <f>IF(OR(Breakdown!H89=0,Breakdown!H89=""),0,-ROUND(PMT(Breakdown!D89/12,Breakdown!F89*12,Breakdown!H89)*12,0))</f>
        <v>0</v>
      </c>
      <c r="K41" s="649">
        <f>IF(K11&lt;Breakdown!$F$89,NOI!J41,0)</f>
        <v>0</v>
      </c>
      <c r="L41" s="649">
        <f>IF(L11&lt;Breakdown!$F$89,NOI!K41,0)</f>
        <v>0</v>
      </c>
      <c r="M41" s="649">
        <f>IF(M11&lt;Breakdown!$F$89,NOI!L41,0)</f>
        <v>0</v>
      </c>
      <c r="N41" s="649">
        <f>IF(N11&lt;Breakdown!$F$89,NOI!M41,0)</f>
        <v>0</v>
      </c>
      <c r="O41" s="649">
        <f>IF(O11&lt;Breakdown!$F$89,NOI!N41,0)</f>
        <v>0</v>
      </c>
      <c r="P41" s="649">
        <f>IF(P11&lt;Breakdown!$F$89,NOI!O41,0)</f>
        <v>0</v>
      </c>
      <c r="Q41" s="649">
        <f>IF(Q11&lt;Breakdown!$F$89,NOI!P41,0)</f>
        <v>0</v>
      </c>
      <c r="R41" s="649">
        <f>IF(R11&lt;Breakdown!$F$89,NOI!Q41,0)</f>
        <v>0</v>
      </c>
      <c r="S41" s="649">
        <f>IF(S11&lt;Breakdown!$F$89,NOI!R41,0)</f>
        <v>0</v>
      </c>
      <c r="T41" s="649">
        <f>IF(T11&lt;Breakdown!$F$89,NOI!S41,0)</f>
        <v>0</v>
      </c>
      <c r="U41" s="649">
        <f>IF(U11&lt;Breakdown!$F$89,NOI!T41,0)</f>
        <v>0</v>
      </c>
      <c r="V41" s="649">
        <f>IF(V11&lt;Breakdown!$F$89,NOI!U41,0)</f>
        <v>0</v>
      </c>
      <c r="W41" s="649">
        <f>IF(W11&lt;Breakdown!$F$89,NOI!V41,0)</f>
        <v>0</v>
      </c>
      <c r="X41" s="649">
        <f>IF(X11&lt;Breakdown!$F$89,NOI!W41,0)</f>
        <v>0</v>
      </c>
      <c r="Y41" s="365"/>
      <c r="Z41" s="365"/>
      <c r="AA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c r="BW41" s="365"/>
      <c r="BX41" s="365"/>
      <c r="BY41" s="365"/>
      <c r="BZ41" s="365"/>
      <c r="CA41" s="365"/>
      <c r="CB41" s="365"/>
      <c r="CC41" s="365"/>
      <c r="CD41" s="365"/>
      <c r="CE41" s="365"/>
      <c r="CF41" s="365"/>
      <c r="CG41" s="365"/>
      <c r="CH41" s="365"/>
      <c r="CI41" s="365"/>
      <c r="CJ41" s="365"/>
      <c r="CK41" s="365"/>
      <c r="CL41" s="365"/>
      <c r="CM41" s="365"/>
      <c r="CN41" s="365"/>
      <c r="CO41" s="365"/>
      <c r="CP41" s="365"/>
      <c r="CQ41" s="365"/>
      <c r="CR41" s="365"/>
      <c r="CS41" s="365"/>
      <c r="CT41" s="365"/>
      <c r="CU41" s="365"/>
      <c r="CV41" s="365"/>
      <c r="CW41" s="365"/>
      <c r="CX41" s="365"/>
      <c r="CY41" s="365"/>
      <c r="CZ41" s="365"/>
      <c r="DA41" s="365"/>
      <c r="DB41" s="365"/>
      <c r="DC41" s="365"/>
      <c r="DD41" s="365"/>
      <c r="DE41" s="365"/>
      <c r="DF41" s="365"/>
      <c r="DG41" s="365"/>
      <c r="DH41" s="365"/>
      <c r="DI41" s="365"/>
      <c r="DJ41" s="365"/>
      <c r="DK41" s="365"/>
      <c r="DL41" s="365"/>
      <c r="DM41" s="365"/>
      <c r="DN41" s="365"/>
      <c r="DO41" s="365"/>
      <c r="DP41" s="365"/>
      <c r="DQ41" s="365"/>
      <c r="DR41" s="365"/>
      <c r="DS41" s="365"/>
      <c r="DT41" s="365"/>
      <c r="DU41" s="365"/>
      <c r="DV41" s="365"/>
      <c r="DW41" s="365"/>
      <c r="DX41" s="365"/>
      <c r="DY41" s="365"/>
      <c r="DZ41" s="365"/>
      <c r="EA41" s="365"/>
      <c r="EB41" s="365"/>
      <c r="EC41" s="365"/>
      <c r="ED41" s="365"/>
      <c r="EE41" s="365"/>
      <c r="EF41" s="365"/>
      <c r="EG41" s="365"/>
      <c r="EH41" s="365"/>
      <c r="EI41" s="365"/>
      <c r="EJ41" s="365"/>
      <c r="EK41" s="365"/>
      <c r="EL41" s="365"/>
      <c r="EM41" s="365"/>
      <c r="EN41" s="365"/>
      <c r="EO41" s="365"/>
      <c r="EP41" s="365"/>
      <c r="EQ41" s="365"/>
      <c r="ER41" s="365"/>
      <c r="ES41" s="365"/>
      <c r="ET41" s="365"/>
      <c r="EU41" s="365"/>
      <c r="EV41" s="365"/>
      <c r="EW41" s="365"/>
      <c r="EX41" s="365"/>
      <c r="EY41" s="365"/>
      <c r="EZ41" s="365"/>
      <c r="FA41" s="365"/>
      <c r="FB41" s="365"/>
    </row>
    <row r="42" spans="1:158" s="642" customFormat="1" x14ac:dyDescent="0.25">
      <c r="B42" s="642" t="s">
        <v>254</v>
      </c>
      <c r="G42" s="679"/>
      <c r="H42" s="664" t="s">
        <v>255</v>
      </c>
      <c r="I42" s="664"/>
      <c r="J42" s="649"/>
      <c r="K42" s="649">
        <f t="shared" ref="K42:X42" si="15">IF(K41&gt;0,J42,0)</f>
        <v>0</v>
      </c>
      <c r="L42" s="649">
        <f t="shared" si="15"/>
        <v>0</v>
      </c>
      <c r="M42" s="649">
        <f t="shared" si="15"/>
        <v>0</v>
      </c>
      <c r="N42" s="649">
        <f t="shared" si="15"/>
        <v>0</v>
      </c>
      <c r="O42" s="649">
        <f t="shared" si="15"/>
        <v>0</v>
      </c>
      <c r="P42" s="649">
        <f t="shared" si="15"/>
        <v>0</v>
      </c>
      <c r="Q42" s="649">
        <f t="shared" si="15"/>
        <v>0</v>
      </c>
      <c r="R42" s="649">
        <f t="shared" si="15"/>
        <v>0</v>
      </c>
      <c r="S42" s="649">
        <f t="shared" si="15"/>
        <v>0</v>
      </c>
      <c r="T42" s="649">
        <f t="shared" si="15"/>
        <v>0</v>
      </c>
      <c r="U42" s="649">
        <f t="shared" si="15"/>
        <v>0</v>
      </c>
      <c r="V42" s="649">
        <f t="shared" si="15"/>
        <v>0</v>
      </c>
      <c r="W42" s="649">
        <f t="shared" si="15"/>
        <v>0</v>
      </c>
      <c r="X42" s="649">
        <f t="shared" si="15"/>
        <v>0</v>
      </c>
      <c r="Y42" s="365"/>
      <c r="Z42" s="365"/>
      <c r="AA42" s="365"/>
      <c r="AB42" s="365"/>
      <c r="AC42" s="365"/>
      <c r="AD42" s="365"/>
      <c r="AE42" s="365"/>
      <c r="AF42" s="365"/>
      <c r="AG42" s="365"/>
      <c r="AH42" s="365"/>
      <c r="AI42" s="365"/>
      <c r="AJ42" s="365"/>
      <c r="AK42" s="365"/>
      <c r="AL42" s="365"/>
      <c r="AM42" s="365"/>
      <c r="AN42" s="365"/>
      <c r="AO42" s="365"/>
      <c r="AP42" s="365"/>
      <c r="AQ42" s="365"/>
      <c r="AR42" s="365"/>
      <c r="AS42" s="365"/>
      <c r="AT42" s="365"/>
      <c r="AU42" s="365"/>
      <c r="AV42" s="365"/>
      <c r="AW42" s="365"/>
      <c r="AX42" s="365"/>
      <c r="AY42" s="365"/>
      <c r="AZ42" s="365"/>
      <c r="BA42" s="365"/>
      <c r="BB42" s="365"/>
      <c r="BC42" s="365"/>
      <c r="BD42" s="365"/>
      <c r="BE42" s="365"/>
      <c r="BF42" s="365"/>
      <c r="BG42" s="365"/>
      <c r="BH42" s="365"/>
      <c r="BI42" s="365"/>
      <c r="BJ42" s="365"/>
      <c r="BK42" s="365"/>
      <c r="BL42" s="365"/>
      <c r="BM42" s="365"/>
      <c r="BN42" s="365"/>
      <c r="BO42" s="365"/>
      <c r="BP42" s="365"/>
      <c r="BQ42" s="365"/>
      <c r="BR42" s="365"/>
      <c r="BS42" s="365"/>
      <c r="BT42" s="365"/>
      <c r="BU42" s="365"/>
      <c r="BV42" s="365"/>
      <c r="BW42" s="365"/>
      <c r="BX42" s="365"/>
      <c r="BY42" s="365"/>
      <c r="BZ42" s="365"/>
      <c r="CA42" s="365"/>
      <c r="CB42" s="365"/>
      <c r="CC42" s="365"/>
      <c r="CD42" s="365"/>
      <c r="CE42" s="365"/>
      <c r="CF42" s="365"/>
      <c r="CG42" s="365"/>
      <c r="CH42" s="365"/>
      <c r="CI42" s="365"/>
      <c r="CJ42" s="365"/>
      <c r="CK42" s="365"/>
      <c r="CL42" s="365"/>
      <c r="CM42" s="365"/>
      <c r="CN42" s="365"/>
      <c r="CO42" s="365"/>
      <c r="CP42" s="365"/>
      <c r="CQ42" s="365"/>
      <c r="CR42" s="365"/>
      <c r="CS42" s="365"/>
      <c r="CT42" s="365"/>
      <c r="CU42" s="365"/>
      <c r="CV42" s="365"/>
      <c r="CW42" s="365"/>
      <c r="CX42" s="365"/>
      <c r="CY42" s="365"/>
      <c r="CZ42" s="365"/>
      <c r="DA42" s="365"/>
      <c r="DB42" s="365"/>
      <c r="DC42" s="365"/>
      <c r="DD42" s="365"/>
      <c r="DE42" s="365"/>
      <c r="DF42" s="365"/>
      <c r="DG42" s="365"/>
      <c r="DH42" s="365"/>
      <c r="DI42" s="365"/>
      <c r="DJ42" s="365"/>
      <c r="DK42" s="365"/>
      <c r="DL42" s="365"/>
      <c r="DM42" s="365"/>
      <c r="DN42" s="365"/>
      <c r="DO42" s="365"/>
      <c r="DP42" s="365"/>
      <c r="DQ42" s="365"/>
      <c r="DR42" s="365"/>
      <c r="DS42" s="365"/>
      <c r="DT42" s="365"/>
      <c r="DU42" s="365"/>
      <c r="DV42" s="365"/>
      <c r="DW42" s="365"/>
      <c r="DX42" s="365"/>
      <c r="DY42" s="365"/>
      <c r="DZ42" s="365"/>
      <c r="EA42" s="365"/>
      <c r="EB42" s="365"/>
      <c r="EC42" s="365"/>
      <c r="ED42" s="365"/>
      <c r="EE42" s="365"/>
      <c r="EF42" s="365"/>
      <c r="EG42" s="365"/>
      <c r="EH42" s="365"/>
      <c r="EI42" s="365"/>
      <c r="EJ42" s="365"/>
      <c r="EK42" s="365"/>
      <c r="EL42" s="365"/>
      <c r="EM42" s="365"/>
      <c r="EN42" s="365"/>
      <c r="EO42" s="365"/>
      <c r="EP42" s="365"/>
      <c r="EQ42" s="365"/>
      <c r="ER42" s="365"/>
      <c r="ES42" s="365"/>
      <c r="ET42" s="365"/>
      <c r="EU42" s="365"/>
      <c r="EV42" s="365"/>
      <c r="EW42" s="365"/>
      <c r="EX42" s="365"/>
      <c r="EY42" s="365"/>
      <c r="EZ42" s="365"/>
      <c r="FA42" s="365"/>
      <c r="FB42" s="365"/>
    </row>
    <row r="43" spans="1:158" x14ac:dyDescent="0.2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365"/>
      <c r="AZ43" s="365"/>
      <c r="BA43" s="365"/>
      <c r="BB43" s="365"/>
      <c r="BC43" s="365"/>
      <c r="BD43" s="365"/>
      <c r="BE43" s="365"/>
      <c r="BF43" s="365"/>
      <c r="BG43" s="365"/>
      <c r="BH43" s="365"/>
      <c r="BI43" s="365"/>
      <c r="BJ43" s="365"/>
      <c r="BK43" s="365"/>
      <c r="BL43" s="365"/>
      <c r="BM43" s="365"/>
      <c r="BN43" s="365"/>
      <c r="BO43" s="365"/>
      <c r="BP43" s="365"/>
      <c r="BQ43" s="365"/>
      <c r="BR43" s="365"/>
      <c r="BS43" s="365"/>
      <c r="BT43" s="365"/>
      <c r="BU43" s="365"/>
      <c r="BV43" s="365"/>
      <c r="BW43" s="365"/>
      <c r="BX43" s="365"/>
      <c r="BY43" s="365"/>
      <c r="BZ43" s="365"/>
      <c r="CA43" s="365"/>
      <c r="CB43" s="365"/>
      <c r="CC43" s="365"/>
      <c r="CD43" s="365"/>
      <c r="CE43" s="365"/>
      <c r="CF43" s="365"/>
      <c r="CG43" s="365"/>
      <c r="CH43" s="365"/>
      <c r="CI43" s="365"/>
      <c r="CJ43" s="365"/>
      <c r="CK43" s="365"/>
      <c r="CL43" s="365"/>
      <c r="CM43" s="365"/>
      <c r="CN43" s="365"/>
      <c r="CO43" s="365"/>
      <c r="CP43" s="365"/>
      <c r="CQ43" s="365"/>
      <c r="CR43" s="365"/>
      <c r="CS43" s="365"/>
      <c r="CT43" s="365"/>
      <c r="CU43" s="365"/>
      <c r="CV43" s="365"/>
      <c r="CW43" s="365"/>
      <c r="CX43" s="365"/>
      <c r="CY43" s="365"/>
      <c r="CZ43" s="365"/>
      <c r="DA43" s="365"/>
      <c r="DB43" s="365"/>
      <c r="DC43" s="365"/>
      <c r="DD43" s="365"/>
      <c r="DE43" s="365"/>
      <c r="DF43" s="365"/>
      <c r="DG43" s="365"/>
      <c r="DH43" s="365"/>
      <c r="DI43" s="365"/>
      <c r="DJ43" s="365"/>
      <c r="DK43" s="365"/>
      <c r="DL43" s="365"/>
      <c r="DM43" s="365"/>
      <c r="DN43" s="365"/>
      <c r="DO43" s="365"/>
      <c r="DP43" s="365"/>
      <c r="DQ43" s="365"/>
      <c r="DR43" s="365"/>
      <c r="DS43" s="365"/>
      <c r="DT43" s="365"/>
      <c r="DU43" s="365"/>
      <c r="DV43" s="365"/>
      <c r="DW43" s="365"/>
      <c r="DX43" s="365"/>
      <c r="DY43" s="365"/>
      <c r="DZ43" s="365"/>
      <c r="EA43" s="365"/>
      <c r="EB43" s="365"/>
      <c r="EC43" s="365"/>
      <c r="ED43" s="365"/>
      <c r="EE43" s="365"/>
      <c r="EF43" s="365"/>
      <c r="EG43" s="365"/>
      <c r="EH43" s="365"/>
      <c r="EI43" s="365"/>
      <c r="EJ43" s="365"/>
      <c r="EK43" s="365"/>
      <c r="EL43" s="365"/>
      <c r="EM43" s="365"/>
      <c r="EN43" s="365"/>
      <c r="EO43" s="365"/>
      <c r="EP43" s="365"/>
      <c r="EQ43" s="365"/>
      <c r="ER43" s="365"/>
      <c r="ES43" s="365"/>
      <c r="ET43" s="365"/>
      <c r="EU43" s="365"/>
      <c r="EV43" s="365"/>
      <c r="EW43" s="365"/>
      <c r="EX43" s="365"/>
      <c r="EY43" s="365"/>
      <c r="EZ43" s="365"/>
      <c r="FA43" s="365"/>
      <c r="FB43" s="365"/>
    </row>
    <row r="44" spans="1:158" x14ac:dyDescent="0.25">
      <c r="B44" s="639" t="s">
        <v>256</v>
      </c>
      <c r="J44" s="677"/>
      <c r="K44" s="677"/>
      <c r="L44" s="677"/>
      <c r="M44" s="677"/>
      <c r="N44" s="677"/>
      <c r="O44" s="677"/>
      <c r="P44" s="677"/>
      <c r="Q44" s="677"/>
      <c r="R44" s="677"/>
      <c r="S44" s="677"/>
      <c r="T44" s="677"/>
      <c r="U44" s="677"/>
      <c r="V44" s="677"/>
      <c r="W44" s="677"/>
      <c r="X44" s="677"/>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5"/>
      <c r="BH44" s="365"/>
      <c r="BI44" s="365"/>
      <c r="BJ44" s="365"/>
      <c r="BK44" s="365"/>
      <c r="BL44" s="365"/>
      <c r="BM44" s="365"/>
      <c r="BN44" s="365"/>
      <c r="BO44" s="365"/>
      <c r="BP44" s="365"/>
      <c r="BQ44" s="365"/>
      <c r="BR44" s="365"/>
      <c r="BS44" s="365"/>
      <c r="BT44" s="365"/>
      <c r="BU44" s="365"/>
      <c r="BV44" s="365"/>
      <c r="BW44" s="365"/>
      <c r="BX44" s="365"/>
      <c r="BY44" s="365"/>
      <c r="BZ44" s="365"/>
      <c r="CA44" s="365"/>
      <c r="CB44" s="365"/>
      <c r="CC44" s="365"/>
      <c r="CD44" s="365"/>
      <c r="CE44" s="365"/>
      <c r="CF44" s="365"/>
      <c r="CG44" s="365"/>
      <c r="CH44" s="365"/>
      <c r="CI44" s="365"/>
      <c r="CJ44" s="365"/>
      <c r="CK44" s="365"/>
      <c r="CL44" s="365"/>
      <c r="CM44" s="365"/>
      <c r="CN44" s="365"/>
      <c r="CO44" s="365"/>
      <c r="CP44" s="365"/>
      <c r="CQ44" s="365"/>
      <c r="CR44" s="365"/>
      <c r="CS44" s="365"/>
      <c r="CT44" s="365"/>
      <c r="CU44" s="365"/>
      <c r="CV44" s="365"/>
      <c r="CW44" s="365"/>
      <c r="CX44" s="365"/>
      <c r="CY44" s="365"/>
      <c r="CZ44" s="365"/>
      <c r="DA44" s="365"/>
      <c r="DB44" s="365"/>
      <c r="DC44" s="365"/>
      <c r="DD44" s="365"/>
      <c r="DE44" s="365"/>
      <c r="DF44" s="365"/>
      <c r="DG44" s="365"/>
      <c r="DH44" s="365"/>
      <c r="DI44" s="365"/>
      <c r="DJ44" s="365"/>
      <c r="DK44" s="365"/>
      <c r="DL44" s="365"/>
      <c r="DM44" s="365"/>
      <c r="DN44" s="365"/>
      <c r="DO44" s="365"/>
      <c r="DP44" s="365"/>
      <c r="DQ44" s="365"/>
      <c r="DR44" s="365"/>
      <c r="DS44" s="365"/>
      <c r="DT44" s="365"/>
      <c r="DU44" s="365"/>
      <c r="DV44" s="365"/>
      <c r="DW44" s="365"/>
      <c r="DX44" s="365"/>
      <c r="DY44" s="365"/>
      <c r="DZ44" s="365"/>
      <c r="EA44" s="365"/>
      <c r="EB44" s="365"/>
      <c r="EC44" s="365"/>
      <c r="ED44" s="365"/>
      <c r="EE44" s="365"/>
      <c r="EF44" s="365"/>
      <c r="EG44" s="365"/>
      <c r="EH44" s="365"/>
      <c r="EI44" s="365"/>
      <c r="EJ44" s="365"/>
      <c r="EK44" s="365"/>
      <c r="EL44" s="365"/>
      <c r="EM44" s="365"/>
      <c r="EN44" s="365"/>
      <c r="EO44" s="365"/>
      <c r="EP44" s="365"/>
      <c r="EQ44" s="365"/>
      <c r="ER44" s="365"/>
      <c r="ES44" s="365"/>
      <c r="ET44" s="365"/>
      <c r="EU44" s="365"/>
      <c r="EV44" s="365"/>
      <c r="EW44" s="365"/>
      <c r="EX44" s="365"/>
      <c r="EY44" s="365"/>
      <c r="EZ44" s="365"/>
      <c r="FA44" s="365"/>
      <c r="FB44" s="365"/>
    </row>
    <row r="45" spans="1:158" s="658" customFormat="1" ht="16.5" thickBot="1" x14ac:dyDescent="0.3">
      <c r="H45" s="659"/>
      <c r="I45" s="659"/>
      <c r="J45" s="660"/>
      <c r="K45" s="660"/>
      <c r="L45" s="660"/>
      <c r="M45" s="660"/>
      <c r="N45" s="660"/>
      <c r="O45" s="660"/>
      <c r="P45" s="660"/>
      <c r="Q45" s="660"/>
      <c r="R45" s="660"/>
      <c r="S45" s="660"/>
      <c r="T45" s="660"/>
      <c r="U45" s="660"/>
      <c r="V45" s="660"/>
      <c r="W45" s="660"/>
      <c r="X45" s="660"/>
      <c r="Y45" s="365"/>
      <c r="Z45" s="365"/>
      <c r="AA45" s="365"/>
      <c r="AB45" s="365"/>
      <c r="AC45" s="365"/>
      <c r="AD45" s="365"/>
      <c r="AE45" s="365"/>
      <c r="AF45" s="365"/>
      <c r="AG45" s="365"/>
      <c r="AH45" s="365"/>
      <c r="AI45" s="365"/>
      <c r="AJ45" s="365"/>
      <c r="AK45" s="365"/>
      <c r="AL45" s="365"/>
      <c r="AM45" s="365"/>
      <c r="AN45" s="365"/>
      <c r="AO45" s="365"/>
      <c r="AP45" s="365"/>
      <c r="AQ45" s="365"/>
      <c r="AR45" s="365"/>
      <c r="AS45" s="365"/>
      <c r="AT45" s="365"/>
      <c r="AU45" s="365"/>
      <c r="AV45" s="365"/>
      <c r="AW45" s="365"/>
      <c r="AX45" s="365"/>
      <c r="AY45" s="365"/>
      <c r="AZ45" s="365"/>
      <c r="BA45" s="365"/>
      <c r="BB45" s="365"/>
      <c r="BC45" s="365"/>
      <c r="BD45" s="365"/>
      <c r="BE45" s="365"/>
      <c r="BF45" s="365"/>
      <c r="BG45" s="365"/>
      <c r="BH45" s="365"/>
      <c r="BI45" s="365"/>
      <c r="BJ45" s="365"/>
      <c r="BK45" s="365"/>
      <c r="BL45" s="365"/>
      <c r="BM45" s="365"/>
      <c r="BN45" s="365"/>
      <c r="BO45" s="365"/>
      <c r="BP45" s="365"/>
      <c r="BQ45" s="365"/>
      <c r="BR45" s="365"/>
      <c r="BS45" s="365"/>
      <c r="BT45" s="365"/>
      <c r="BU45" s="365"/>
      <c r="BV45" s="365"/>
      <c r="BW45" s="365"/>
      <c r="BX45" s="365"/>
      <c r="BY45" s="365"/>
      <c r="BZ45" s="365"/>
      <c r="CA45" s="365"/>
      <c r="CB45" s="365"/>
      <c r="CC45" s="365"/>
      <c r="CD45" s="365"/>
      <c r="CE45" s="365"/>
      <c r="CF45" s="365"/>
      <c r="CG45" s="365"/>
      <c r="CH45" s="365"/>
      <c r="CI45" s="365"/>
      <c r="CJ45" s="365"/>
      <c r="CK45" s="365"/>
      <c r="CL45" s="365"/>
      <c r="CM45" s="365"/>
      <c r="CN45" s="365"/>
      <c r="CO45" s="365"/>
      <c r="CP45" s="365"/>
      <c r="CQ45" s="365"/>
      <c r="CR45" s="365"/>
      <c r="CS45" s="365"/>
      <c r="CT45" s="365"/>
      <c r="CU45" s="365"/>
      <c r="CV45" s="365"/>
      <c r="CW45" s="365"/>
      <c r="CX45" s="365"/>
      <c r="CY45" s="365"/>
      <c r="CZ45" s="365"/>
      <c r="DA45" s="365"/>
      <c r="DB45" s="365"/>
      <c r="DC45" s="365"/>
      <c r="DD45" s="365"/>
      <c r="DE45" s="365"/>
      <c r="DF45" s="365"/>
      <c r="DG45" s="365"/>
      <c r="DH45" s="365"/>
      <c r="DI45" s="365"/>
      <c r="DJ45" s="365"/>
      <c r="DK45" s="365"/>
      <c r="DL45" s="365"/>
      <c r="DM45" s="365"/>
      <c r="DN45" s="365"/>
      <c r="DO45" s="365"/>
      <c r="DP45" s="365"/>
      <c r="DQ45" s="365"/>
      <c r="DR45" s="365"/>
      <c r="DS45" s="365"/>
      <c r="DT45" s="365"/>
      <c r="DU45" s="365"/>
      <c r="DV45" s="365"/>
      <c r="DW45" s="365"/>
      <c r="DX45" s="365"/>
      <c r="DY45" s="365"/>
      <c r="DZ45" s="365"/>
      <c r="EA45" s="365"/>
      <c r="EB45" s="365"/>
      <c r="EC45" s="365"/>
      <c r="ED45" s="365"/>
      <c r="EE45" s="365"/>
      <c r="EF45" s="365"/>
      <c r="EG45" s="365"/>
      <c r="EH45" s="365"/>
      <c r="EI45" s="365"/>
      <c r="EJ45" s="365"/>
      <c r="EK45" s="365"/>
      <c r="EL45" s="365"/>
      <c r="EM45" s="365"/>
      <c r="EN45" s="365"/>
      <c r="EO45" s="365"/>
      <c r="EP45" s="365"/>
      <c r="EQ45" s="365"/>
      <c r="ER45" s="365"/>
      <c r="ES45" s="365"/>
      <c r="ET45" s="365"/>
      <c r="EU45" s="365"/>
      <c r="EV45" s="365"/>
      <c r="EW45" s="365"/>
      <c r="EX45" s="365"/>
      <c r="EY45" s="365"/>
      <c r="EZ45" s="365"/>
      <c r="FA45" s="365"/>
      <c r="FB45" s="365"/>
    </row>
    <row r="46" spans="1:158" s="633" customFormat="1" ht="16.5" thickTop="1" x14ac:dyDescent="0.25">
      <c r="A46" s="633" t="s">
        <v>257</v>
      </c>
      <c r="H46" s="636"/>
      <c r="I46" s="636"/>
      <c r="J46" s="645">
        <f t="shared" ref="J46:X46" si="16">+J38-SUM(J41:J44)</f>
        <v>0</v>
      </c>
      <c r="K46" s="645">
        <f t="shared" si="16"/>
        <v>0</v>
      </c>
      <c r="L46" s="645">
        <f t="shared" si="16"/>
        <v>0</v>
      </c>
      <c r="M46" s="645">
        <f t="shared" si="16"/>
        <v>0</v>
      </c>
      <c r="N46" s="645">
        <f t="shared" si="16"/>
        <v>0</v>
      </c>
      <c r="O46" s="645">
        <f t="shared" si="16"/>
        <v>0</v>
      </c>
      <c r="P46" s="645">
        <f t="shared" si="16"/>
        <v>0</v>
      </c>
      <c r="Q46" s="645">
        <f t="shared" si="16"/>
        <v>0</v>
      </c>
      <c r="R46" s="645">
        <f t="shared" si="16"/>
        <v>0</v>
      </c>
      <c r="S46" s="645">
        <f t="shared" si="16"/>
        <v>0</v>
      </c>
      <c r="T46" s="645">
        <f t="shared" si="16"/>
        <v>0</v>
      </c>
      <c r="U46" s="645">
        <f t="shared" si="16"/>
        <v>0</v>
      </c>
      <c r="V46" s="645">
        <f t="shared" si="16"/>
        <v>0</v>
      </c>
      <c r="W46" s="645">
        <f t="shared" si="16"/>
        <v>0</v>
      </c>
      <c r="X46" s="645">
        <f t="shared" si="16"/>
        <v>0</v>
      </c>
      <c r="Y46" s="365"/>
      <c r="Z46" s="365"/>
      <c r="AA46" s="365"/>
      <c r="AB46" s="365"/>
      <c r="AC46" s="365"/>
      <c r="AD46" s="365"/>
      <c r="AE46" s="365"/>
      <c r="AF46" s="365"/>
      <c r="AG46" s="365"/>
      <c r="AH46" s="365"/>
      <c r="AI46" s="365"/>
      <c r="AJ46" s="365"/>
      <c r="AK46" s="365"/>
      <c r="AL46" s="365"/>
      <c r="AM46" s="365"/>
      <c r="AN46" s="365"/>
      <c r="AO46" s="365"/>
      <c r="AP46" s="365"/>
      <c r="AQ46" s="365"/>
      <c r="AR46" s="365"/>
      <c r="AS46" s="365"/>
      <c r="AT46" s="365"/>
      <c r="AU46" s="365"/>
      <c r="AV46" s="365"/>
      <c r="AW46" s="365"/>
      <c r="AX46" s="365"/>
      <c r="AY46" s="365"/>
      <c r="AZ46" s="365"/>
      <c r="BA46" s="365"/>
      <c r="BB46" s="365"/>
      <c r="BC46" s="365"/>
      <c r="BD46" s="365"/>
      <c r="BE46" s="365"/>
      <c r="BF46" s="365"/>
      <c r="BG46" s="365"/>
      <c r="BH46" s="365"/>
      <c r="BI46" s="365"/>
      <c r="BJ46" s="365"/>
      <c r="BK46" s="365"/>
      <c r="BL46" s="365"/>
      <c r="BM46" s="365"/>
      <c r="BN46" s="365"/>
      <c r="BO46" s="365"/>
      <c r="BP46" s="365"/>
      <c r="BQ46" s="365"/>
      <c r="BR46" s="365"/>
      <c r="BS46" s="365"/>
      <c r="BT46" s="365"/>
      <c r="BU46" s="365"/>
      <c r="BV46" s="365"/>
      <c r="BW46" s="365"/>
      <c r="BX46" s="365"/>
      <c r="BY46" s="365"/>
      <c r="BZ46" s="365"/>
      <c r="CA46" s="365"/>
      <c r="CB46" s="365"/>
      <c r="CC46" s="365"/>
      <c r="CD46" s="365"/>
      <c r="CE46" s="365"/>
      <c r="CF46" s="365"/>
      <c r="CG46" s="365"/>
      <c r="CH46" s="365"/>
      <c r="CI46" s="365"/>
      <c r="CJ46" s="365"/>
      <c r="CK46" s="365"/>
      <c r="CL46" s="365"/>
      <c r="CM46" s="365"/>
      <c r="CN46" s="365"/>
      <c r="CO46" s="365"/>
      <c r="CP46" s="365"/>
      <c r="CQ46" s="365"/>
      <c r="CR46" s="365"/>
      <c r="CS46" s="365"/>
      <c r="CT46" s="365"/>
      <c r="CU46" s="365"/>
      <c r="CV46" s="365"/>
      <c r="CW46" s="365"/>
      <c r="CX46" s="365"/>
      <c r="CY46" s="365"/>
      <c r="CZ46" s="365"/>
      <c r="DA46" s="365"/>
      <c r="DB46" s="365"/>
      <c r="DC46" s="365"/>
      <c r="DD46" s="365"/>
      <c r="DE46" s="365"/>
      <c r="DF46" s="365"/>
      <c r="DG46" s="365"/>
      <c r="DH46" s="365"/>
      <c r="DI46" s="365"/>
      <c r="DJ46" s="365"/>
      <c r="DK46" s="365"/>
      <c r="DL46" s="365"/>
      <c r="DM46" s="365"/>
      <c r="DN46" s="365"/>
      <c r="DO46" s="365"/>
      <c r="DP46" s="365"/>
      <c r="DQ46" s="365"/>
      <c r="DR46" s="365"/>
      <c r="DS46" s="365"/>
      <c r="DT46" s="365"/>
      <c r="DU46" s="365"/>
      <c r="DV46" s="365"/>
      <c r="DW46" s="365"/>
      <c r="DX46" s="365"/>
      <c r="DY46" s="365"/>
      <c r="DZ46" s="365"/>
      <c r="EA46" s="365"/>
      <c r="EB46" s="365"/>
      <c r="EC46" s="365"/>
      <c r="ED46" s="365"/>
      <c r="EE46" s="365"/>
      <c r="EF46" s="365"/>
      <c r="EG46" s="365"/>
      <c r="EH46" s="365"/>
      <c r="EI46" s="365"/>
      <c r="EJ46" s="365"/>
      <c r="EK46" s="365"/>
      <c r="EL46" s="365"/>
      <c r="EM46" s="365"/>
      <c r="EN46" s="365"/>
      <c r="EO46" s="365"/>
      <c r="EP46" s="365"/>
      <c r="EQ46" s="365"/>
      <c r="ER46" s="365"/>
      <c r="ES46" s="365"/>
      <c r="ET46" s="365"/>
      <c r="EU46" s="365"/>
      <c r="EV46" s="365"/>
      <c r="EW46" s="365"/>
      <c r="EX46" s="365"/>
      <c r="EY46" s="365"/>
      <c r="EZ46" s="365"/>
      <c r="FA46" s="365"/>
      <c r="FB46" s="365"/>
    </row>
    <row r="47" spans="1:158" x14ac:dyDescent="0.25">
      <c r="AA47" s="365"/>
      <c r="AB47" s="365"/>
      <c r="AC47" s="365"/>
      <c r="AD47" s="365"/>
      <c r="AE47" s="365"/>
      <c r="AF47" s="365"/>
      <c r="AG47" s="365"/>
      <c r="AH47" s="365"/>
      <c r="AI47" s="365"/>
      <c r="AJ47" s="365"/>
      <c r="AK47" s="365"/>
      <c r="AL47" s="365"/>
      <c r="AM47" s="365"/>
      <c r="AN47" s="365"/>
      <c r="AO47" s="365"/>
      <c r="AP47" s="365"/>
      <c r="AQ47" s="365"/>
      <c r="AR47" s="365"/>
      <c r="AS47" s="365"/>
      <c r="AT47" s="365"/>
      <c r="AU47" s="365"/>
      <c r="AV47" s="365"/>
      <c r="AW47" s="365"/>
      <c r="AX47" s="365"/>
      <c r="AY47" s="365"/>
      <c r="AZ47" s="365"/>
      <c r="BA47" s="365"/>
      <c r="BB47" s="365"/>
      <c r="BC47" s="365"/>
      <c r="BD47" s="365"/>
      <c r="BE47" s="365"/>
      <c r="BF47" s="365"/>
      <c r="BG47" s="365"/>
      <c r="BH47" s="365"/>
      <c r="BI47" s="365"/>
      <c r="BJ47" s="365"/>
      <c r="BK47" s="365"/>
      <c r="BL47" s="365"/>
      <c r="BM47" s="365"/>
      <c r="BN47" s="365"/>
      <c r="BO47" s="365"/>
      <c r="BP47" s="365"/>
      <c r="BQ47" s="365"/>
      <c r="BR47" s="365"/>
      <c r="BS47" s="365"/>
      <c r="BT47" s="365"/>
      <c r="BU47" s="365"/>
      <c r="BV47" s="365"/>
      <c r="BW47" s="365"/>
      <c r="BX47" s="365"/>
      <c r="BY47" s="365"/>
      <c r="BZ47" s="365"/>
      <c r="CA47" s="365"/>
      <c r="CB47" s="365"/>
      <c r="CC47" s="365"/>
      <c r="CD47" s="365"/>
      <c r="CE47" s="365"/>
      <c r="CF47" s="365"/>
      <c r="CG47" s="365"/>
      <c r="CH47" s="365"/>
      <c r="CI47" s="365"/>
      <c r="CJ47" s="365"/>
      <c r="CK47" s="365"/>
      <c r="CL47" s="365"/>
      <c r="CM47" s="365"/>
      <c r="CN47" s="365"/>
      <c r="CO47" s="365"/>
      <c r="CP47" s="365"/>
      <c r="CQ47" s="365"/>
      <c r="CR47" s="365"/>
      <c r="CS47" s="365"/>
      <c r="CT47" s="365"/>
      <c r="CU47" s="365"/>
      <c r="CV47" s="365"/>
      <c r="CW47" s="365"/>
      <c r="CX47" s="365"/>
      <c r="CY47" s="365"/>
      <c r="CZ47" s="365"/>
      <c r="DA47" s="365"/>
      <c r="DB47" s="365"/>
      <c r="DC47" s="365"/>
      <c r="DD47" s="365"/>
      <c r="DE47" s="365"/>
      <c r="DF47" s="365"/>
      <c r="DG47" s="365"/>
      <c r="DH47" s="365"/>
      <c r="DI47" s="365"/>
      <c r="DJ47" s="365"/>
      <c r="DK47" s="365"/>
      <c r="DL47" s="365"/>
      <c r="DM47" s="365"/>
      <c r="DN47" s="365"/>
      <c r="DO47" s="365"/>
      <c r="DP47" s="365"/>
      <c r="DQ47" s="365"/>
      <c r="DR47" s="365"/>
      <c r="DS47" s="365"/>
      <c r="DT47" s="365"/>
      <c r="DU47" s="365"/>
      <c r="DV47" s="365"/>
      <c r="DW47" s="365"/>
      <c r="DX47" s="365"/>
      <c r="DY47" s="365"/>
      <c r="DZ47" s="365"/>
      <c r="EA47" s="365"/>
      <c r="EB47" s="365"/>
      <c r="EC47" s="365"/>
      <c r="ED47" s="365"/>
      <c r="EE47" s="365"/>
      <c r="EF47" s="365"/>
      <c r="EG47" s="365"/>
      <c r="EH47" s="365"/>
      <c r="EI47" s="365"/>
      <c r="EJ47" s="365"/>
      <c r="EK47" s="365"/>
      <c r="EL47" s="365"/>
      <c r="EM47" s="365"/>
      <c r="EN47" s="365"/>
      <c r="EO47" s="365"/>
      <c r="EP47" s="365"/>
      <c r="EQ47" s="365"/>
      <c r="ER47" s="365"/>
      <c r="ES47" s="365"/>
      <c r="ET47" s="365"/>
      <c r="EU47" s="365"/>
      <c r="EV47" s="365"/>
      <c r="EW47" s="365"/>
      <c r="EX47" s="365"/>
      <c r="EY47" s="365"/>
      <c r="EZ47" s="365"/>
      <c r="FA47" s="365"/>
      <c r="FB47" s="365"/>
    </row>
    <row r="48" spans="1:158" s="665" customFormat="1" x14ac:dyDescent="0.25">
      <c r="B48" s="666" t="s">
        <v>332</v>
      </c>
      <c r="H48" s="667"/>
      <c r="I48" s="667"/>
      <c r="J48" s="668">
        <v>0</v>
      </c>
      <c r="K48" s="668">
        <v>0</v>
      </c>
      <c r="L48" s="668">
        <v>0</v>
      </c>
      <c r="M48" s="668">
        <v>0</v>
      </c>
      <c r="N48" s="668">
        <v>0</v>
      </c>
      <c r="O48" s="668">
        <v>0</v>
      </c>
      <c r="P48" s="668">
        <v>0</v>
      </c>
      <c r="Q48" s="668">
        <v>0</v>
      </c>
      <c r="R48" s="668">
        <v>0</v>
      </c>
      <c r="S48" s="668">
        <v>0</v>
      </c>
      <c r="T48" s="668">
        <v>0</v>
      </c>
      <c r="U48" s="668">
        <v>0</v>
      </c>
      <c r="V48" s="668">
        <v>0</v>
      </c>
      <c r="W48" s="668">
        <v>0</v>
      </c>
      <c r="X48" s="668">
        <v>0</v>
      </c>
      <c r="Y48" s="669"/>
      <c r="Z48" s="669"/>
      <c r="AA48" s="669"/>
      <c r="AB48" s="669"/>
      <c r="AC48" s="669"/>
      <c r="AD48" s="669"/>
      <c r="AE48" s="669"/>
      <c r="AF48" s="669"/>
      <c r="AG48" s="669"/>
      <c r="AH48" s="669"/>
      <c r="AI48" s="669"/>
      <c r="AJ48" s="669"/>
      <c r="AK48" s="669"/>
      <c r="AL48" s="669"/>
      <c r="AM48" s="669"/>
      <c r="AN48" s="669"/>
      <c r="AO48" s="669"/>
      <c r="AP48" s="669"/>
      <c r="AQ48" s="669"/>
      <c r="AR48" s="669"/>
      <c r="AS48" s="669"/>
      <c r="AT48" s="669"/>
      <c r="AU48" s="669"/>
      <c r="AV48" s="669"/>
      <c r="AW48" s="669"/>
      <c r="AX48" s="669"/>
      <c r="AY48" s="669"/>
      <c r="AZ48" s="669"/>
      <c r="BA48" s="669"/>
      <c r="BB48" s="669"/>
      <c r="BC48" s="669"/>
      <c r="BD48" s="669"/>
      <c r="BE48" s="669"/>
      <c r="BF48" s="669"/>
      <c r="BG48" s="669"/>
      <c r="BH48" s="669"/>
      <c r="BI48" s="669"/>
      <c r="BJ48" s="669"/>
      <c r="BK48" s="669"/>
      <c r="BL48" s="669"/>
      <c r="BM48" s="669"/>
      <c r="BN48" s="669"/>
      <c r="BO48" s="669"/>
      <c r="BP48" s="669"/>
      <c r="BQ48" s="669"/>
      <c r="BR48" s="669"/>
      <c r="BS48" s="669"/>
      <c r="BT48" s="669"/>
      <c r="BU48" s="669"/>
      <c r="BV48" s="669"/>
      <c r="BW48" s="669"/>
      <c r="BX48" s="669"/>
      <c r="BY48" s="669"/>
      <c r="BZ48" s="669"/>
      <c r="CA48" s="669"/>
      <c r="CB48" s="669"/>
      <c r="CC48" s="669"/>
      <c r="CD48" s="669"/>
      <c r="CE48" s="669"/>
      <c r="CF48" s="669"/>
      <c r="CG48" s="669"/>
      <c r="CH48" s="669"/>
      <c r="CI48" s="669"/>
      <c r="CJ48" s="669"/>
      <c r="CK48" s="669"/>
      <c r="CL48" s="669"/>
      <c r="CM48" s="669"/>
      <c r="CN48" s="669"/>
      <c r="CO48" s="669"/>
      <c r="CP48" s="669"/>
      <c r="CQ48" s="669"/>
      <c r="CR48" s="669"/>
      <c r="CS48" s="669"/>
      <c r="CT48" s="669"/>
      <c r="CU48" s="669"/>
      <c r="CV48" s="669"/>
      <c r="CW48" s="669"/>
      <c r="CX48" s="669"/>
      <c r="CY48" s="669"/>
      <c r="CZ48" s="669"/>
      <c r="DA48" s="669"/>
      <c r="DB48" s="669"/>
      <c r="DC48" s="669"/>
      <c r="DD48" s="669"/>
      <c r="DE48" s="669"/>
      <c r="DF48" s="669"/>
      <c r="DG48" s="669"/>
      <c r="DH48" s="669"/>
      <c r="DI48" s="669"/>
      <c r="DJ48" s="669"/>
      <c r="DK48" s="669"/>
      <c r="DL48" s="669"/>
      <c r="DM48" s="669"/>
      <c r="DN48" s="669"/>
      <c r="DO48" s="669"/>
      <c r="DP48" s="669"/>
      <c r="DQ48" s="669"/>
      <c r="DR48" s="669"/>
      <c r="DS48" s="669"/>
      <c r="DT48" s="669"/>
      <c r="DU48" s="669"/>
      <c r="DV48" s="669"/>
      <c r="DW48" s="669"/>
      <c r="DX48" s="669"/>
      <c r="DY48" s="669"/>
      <c r="DZ48" s="669"/>
      <c r="EA48" s="669"/>
      <c r="EB48" s="669"/>
      <c r="EC48" s="669"/>
      <c r="ED48" s="669"/>
      <c r="EE48" s="669"/>
      <c r="EF48" s="669"/>
      <c r="EG48" s="669"/>
      <c r="EH48" s="669"/>
      <c r="EI48" s="669"/>
      <c r="EJ48" s="669"/>
      <c r="EK48" s="669"/>
      <c r="EL48" s="669"/>
      <c r="EM48" s="669"/>
      <c r="EN48" s="669"/>
      <c r="EO48" s="669"/>
      <c r="EP48" s="669"/>
      <c r="EQ48" s="669"/>
      <c r="ER48" s="669"/>
      <c r="ES48" s="669"/>
      <c r="ET48" s="669"/>
      <c r="EU48" s="669"/>
      <c r="EV48" s="669"/>
      <c r="EW48" s="669"/>
      <c r="EX48" s="669"/>
      <c r="EY48" s="669"/>
      <c r="EZ48" s="669"/>
      <c r="FA48" s="669"/>
      <c r="FB48" s="669"/>
    </row>
    <row r="49" spans="1:158" x14ac:dyDescent="0.25">
      <c r="AA49" s="365"/>
      <c r="AB49" s="365"/>
      <c r="AC49" s="365"/>
      <c r="AD49" s="365"/>
      <c r="AE49" s="365"/>
      <c r="AF49" s="365"/>
      <c r="AG49" s="365"/>
      <c r="AH49" s="365"/>
      <c r="AI49" s="365"/>
      <c r="AJ49" s="365"/>
      <c r="AK49" s="365"/>
      <c r="AL49" s="365"/>
      <c r="AM49" s="365"/>
      <c r="AN49" s="365"/>
      <c r="AO49" s="365"/>
      <c r="AP49" s="365"/>
      <c r="AQ49" s="365"/>
      <c r="AR49" s="365"/>
      <c r="AS49" s="365"/>
      <c r="AT49" s="365"/>
      <c r="AU49" s="365"/>
      <c r="AV49" s="365"/>
      <c r="AW49" s="365"/>
      <c r="AX49" s="365"/>
      <c r="AY49" s="365"/>
      <c r="AZ49" s="365"/>
      <c r="BA49" s="365"/>
      <c r="BB49" s="365"/>
      <c r="BC49" s="365"/>
      <c r="BD49" s="365"/>
      <c r="BE49" s="365"/>
      <c r="BF49" s="365"/>
      <c r="BG49" s="365"/>
      <c r="BH49" s="365"/>
      <c r="BI49" s="365"/>
      <c r="BJ49" s="365"/>
      <c r="BK49" s="365"/>
      <c r="BL49" s="365"/>
      <c r="BM49" s="365"/>
      <c r="BN49" s="365"/>
      <c r="BO49" s="365"/>
      <c r="BP49" s="365"/>
      <c r="BQ49" s="365"/>
      <c r="BR49" s="365"/>
      <c r="BS49" s="365"/>
      <c r="BT49" s="365"/>
      <c r="BU49" s="365"/>
      <c r="BV49" s="365"/>
      <c r="BW49" s="365"/>
      <c r="BX49" s="365"/>
      <c r="BY49" s="365"/>
      <c r="BZ49" s="365"/>
      <c r="CA49" s="365"/>
      <c r="CB49" s="365"/>
      <c r="CC49" s="365"/>
      <c r="CD49" s="365"/>
      <c r="CE49" s="365"/>
      <c r="CF49" s="365"/>
      <c r="CG49" s="365"/>
      <c r="CH49" s="365"/>
      <c r="CI49" s="365"/>
      <c r="CJ49" s="365"/>
      <c r="CK49" s="365"/>
      <c r="CL49" s="365"/>
      <c r="CM49" s="365"/>
      <c r="CN49" s="365"/>
      <c r="CO49" s="365"/>
      <c r="CP49" s="365"/>
      <c r="CQ49" s="365"/>
      <c r="CR49" s="365"/>
      <c r="CS49" s="365"/>
      <c r="CT49" s="365"/>
      <c r="CU49" s="365"/>
      <c r="CV49" s="365"/>
      <c r="CW49" s="365"/>
      <c r="CX49" s="365"/>
      <c r="CY49" s="365"/>
      <c r="CZ49" s="365"/>
      <c r="DA49" s="365"/>
      <c r="DB49" s="365"/>
      <c r="DC49" s="365"/>
      <c r="DD49" s="365"/>
      <c r="DE49" s="365"/>
      <c r="DF49" s="365"/>
      <c r="DG49" s="365"/>
      <c r="DH49" s="365"/>
      <c r="DI49" s="365"/>
      <c r="DJ49" s="365"/>
      <c r="DK49" s="365"/>
      <c r="DL49" s="365"/>
      <c r="DM49" s="365"/>
      <c r="DN49" s="365"/>
      <c r="DO49" s="365"/>
      <c r="DP49" s="365"/>
      <c r="DQ49" s="365"/>
      <c r="DR49" s="365"/>
      <c r="DS49" s="365"/>
      <c r="DT49" s="365"/>
      <c r="DU49" s="365"/>
      <c r="DV49" s="365"/>
      <c r="DW49" s="365"/>
      <c r="DX49" s="365"/>
      <c r="DY49" s="365"/>
      <c r="DZ49" s="365"/>
      <c r="EA49" s="365"/>
      <c r="EB49" s="365"/>
      <c r="EC49" s="365"/>
      <c r="ED49" s="365"/>
      <c r="EE49" s="365"/>
      <c r="EF49" s="365"/>
      <c r="EG49" s="365"/>
      <c r="EH49" s="365"/>
      <c r="EI49" s="365"/>
      <c r="EJ49" s="365"/>
      <c r="EK49" s="365"/>
      <c r="EL49" s="365"/>
      <c r="EM49" s="365"/>
      <c r="EN49" s="365"/>
      <c r="EO49" s="365"/>
      <c r="EP49" s="365"/>
      <c r="EQ49" s="365"/>
      <c r="ER49" s="365"/>
      <c r="ES49" s="365"/>
      <c r="ET49" s="365"/>
      <c r="EU49" s="365"/>
      <c r="EV49" s="365"/>
      <c r="EW49" s="365"/>
      <c r="EX49" s="365"/>
      <c r="EY49" s="365"/>
      <c r="EZ49" s="365"/>
      <c r="FA49" s="365"/>
      <c r="FB49" s="365"/>
    </row>
    <row r="50" spans="1:158" x14ac:dyDescent="0.25">
      <c r="A50" s="633" t="s">
        <v>258</v>
      </c>
      <c r="AA50" s="365"/>
      <c r="AB50" s="365"/>
      <c r="AC50" s="365"/>
      <c r="AD50" s="365"/>
      <c r="AE50" s="365"/>
      <c r="AF50" s="365"/>
      <c r="AG50" s="365"/>
      <c r="AH50" s="365"/>
      <c r="AI50" s="365"/>
      <c r="AJ50" s="365"/>
      <c r="AK50" s="365"/>
      <c r="AL50" s="365"/>
      <c r="AM50" s="365"/>
      <c r="AN50" s="365"/>
      <c r="AO50" s="365"/>
      <c r="AP50" s="365"/>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5"/>
      <c r="BR50" s="365"/>
      <c r="BS50" s="365"/>
      <c r="BT50" s="365"/>
      <c r="BU50" s="365"/>
      <c r="BV50" s="365"/>
      <c r="BW50" s="365"/>
      <c r="BX50" s="365"/>
      <c r="BY50" s="365"/>
      <c r="BZ50" s="365"/>
      <c r="CA50" s="365"/>
      <c r="CB50" s="365"/>
      <c r="CC50" s="365"/>
      <c r="CD50" s="365"/>
      <c r="CE50" s="365"/>
      <c r="CF50" s="365"/>
      <c r="CG50" s="365"/>
      <c r="CH50" s="365"/>
      <c r="CI50" s="365"/>
      <c r="CJ50" s="365"/>
      <c r="CK50" s="365"/>
      <c r="CL50" s="365"/>
      <c r="CM50" s="365"/>
      <c r="CN50" s="365"/>
      <c r="CO50" s="365"/>
      <c r="CP50" s="365"/>
      <c r="CQ50" s="365"/>
      <c r="CR50" s="365"/>
      <c r="CS50" s="365"/>
      <c r="CT50" s="365"/>
      <c r="CU50" s="365"/>
      <c r="CV50" s="365"/>
      <c r="CW50" s="365"/>
      <c r="CX50" s="365"/>
      <c r="CY50" s="365"/>
      <c r="CZ50" s="365"/>
      <c r="DA50" s="365"/>
      <c r="DB50" s="365"/>
      <c r="DC50" s="365"/>
      <c r="DD50" s="365"/>
      <c r="DE50" s="365"/>
      <c r="DF50" s="365"/>
      <c r="DG50" s="365"/>
      <c r="DH50" s="365"/>
      <c r="DI50" s="365"/>
      <c r="DJ50" s="365"/>
      <c r="DK50" s="365"/>
      <c r="DL50" s="365"/>
      <c r="DM50" s="365"/>
      <c r="DN50" s="365"/>
      <c r="DO50" s="365"/>
      <c r="DP50" s="365"/>
      <c r="DQ50" s="365"/>
      <c r="DR50" s="365"/>
      <c r="DS50" s="365"/>
      <c r="DT50" s="365"/>
      <c r="DU50" s="365"/>
      <c r="DV50" s="365"/>
      <c r="DW50" s="365"/>
      <c r="DX50" s="365"/>
      <c r="DY50" s="365"/>
      <c r="DZ50" s="365"/>
      <c r="EA50" s="365"/>
      <c r="EB50" s="365"/>
      <c r="EC50" s="365"/>
      <c r="ED50" s="365"/>
      <c r="EE50" s="365"/>
      <c r="EF50" s="365"/>
      <c r="EG50" s="365"/>
      <c r="EH50" s="365"/>
      <c r="EI50" s="365"/>
      <c r="EJ50" s="365"/>
      <c r="EK50" s="365"/>
      <c r="EL50" s="365"/>
      <c r="EM50" s="365"/>
      <c r="EN50" s="365"/>
      <c r="EO50" s="365"/>
      <c r="EP50" s="365"/>
      <c r="EQ50" s="365"/>
      <c r="ER50" s="365"/>
      <c r="ES50" s="365"/>
      <c r="ET50" s="365"/>
      <c r="EU50" s="365"/>
      <c r="EV50" s="365"/>
      <c r="EW50" s="365"/>
      <c r="EX50" s="365"/>
      <c r="EY50" s="365"/>
      <c r="EZ50" s="365"/>
      <c r="FA50" s="365"/>
      <c r="FB50" s="365"/>
    </row>
    <row r="51" spans="1:158" x14ac:dyDescent="0.25">
      <c r="B51" s="639" t="s">
        <v>259</v>
      </c>
      <c r="J51" s="670">
        <f t="shared" ref="J51:X51" si="17">ROUND(IF(OR(J41=0,J41="",J38=0),0,+J38/(J41+J42)),2)</f>
        <v>0</v>
      </c>
      <c r="K51" s="670">
        <f t="shared" si="17"/>
        <v>0</v>
      </c>
      <c r="L51" s="670">
        <f t="shared" si="17"/>
        <v>0</v>
      </c>
      <c r="M51" s="670">
        <f t="shared" si="17"/>
        <v>0</v>
      </c>
      <c r="N51" s="670">
        <f t="shared" si="17"/>
        <v>0</v>
      </c>
      <c r="O51" s="670">
        <f t="shared" si="17"/>
        <v>0</v>
      </c>
      <c r="P51" s="670">
        <f t="shared" si="17"/>
        <v>0</v>
      </c>
      <c r="Q51" s="670">
        <f t="shared" si="17"/>
        <v>0</v>
      </c>
      <c r="R51" s="670">
        <f t="shared" si="17"/>
        <v>0</v>
      </c>
      <c r="S51" s="670">
        <f t="shared" si="17"/>
        <v>0</v>
      </c>
      <c r="T51" s="670">
        <f t="shared" si="17"/>
        <v>0</v>
      </c>
      <c r="U51" s="670">
        <f t="shared" si="17"/>
        <v>0</v>
      </c>
      <c r="V51" s="670">
        <f t="shared" si="17"/>
        <v>0</v>
      </c>
      <c r="W51" s="670">
        <f t="shared" si="17"/>
        <v>0</v>
      </c>
      <c r="X51" s="670">
        <f t="shared" si="17"/>
        <v>0</v>
      </c>
      <c r="AA51" s="365"/>
      <c r="AB51" s="365"/>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365"/>
      <c r="AY51" s="365"/>
      <c r="AZ51" s="365"/>
      <c r="BA51" s="365"/>
      <c r="BB51" s="365"/>
      <c r="BC51" s="365"/>
      <c r="BD51" s="365"/>
      <c r="BE51" s="365"/>
      <c r="BF51" s="365"/>
      <c r="BG51" s="365"/>
      <c r="BH51" s="365"/>
      <c r="BI51" s="365"/>
      <c r="BJ51" s="365"/>
      <c r="BK51" s="365"/>
      <c r="BL51" s="365"/>
      <c r="BM51" s="365"/>
      <c r="BN51" s="365"/>
      <c r="BO51" s="365"/>
      <c r="BP51" s="365"/>
      <c r="BQ51" s="365"/>
      <c r="BR51" s="365"/>
      <c r="BS51" s="365"/>
      <c r="BT51" s="365"/>
      <c r="BU51" s="365"/>
      <c r="BV51" s="365"/>
      <c r="BW51" s="365"/>
      <c r="BX51" s="365"/>
      <c r="BY51" s="365"/>
      <c r="BZ51" s="365"/>
      <c r="CA51" s="365"/>
      <c r="CB51" s="365"/>
      <c r="CC51" s="365"/>
      <c r="CD51" s="365"/>
      <c r="CE51" s="365"/>
      <c r="CF51" s="365"/>
      <c r="CG51" s="365"/>
      <c r="CH51" s="365"/>
      <c r="CI51" s="365"/>
      <c r="CJ51" s="365"/>
      <c r="CK51" s="365"/>
      <c r="CL51" s="365"/>
      <c r="CM51" s="365"/>
      <c r="CN51" s="365"/>
      <c r="CO51" s="365"/>
      <c r="CP51" s="365"/>
      <c r="CQ51" s="365"/>
      <c r="CR51" s="365"/>
      <c r="CS51" s="365"/>
      <c r="CT51" s="365"/>
      <c r="CU51" s="365"/>
      <c r="CV51" s="365"/>
      <c r="CW51" s="365"/>
      <c r="CX51" s="365"/>
      <c r="CY51" s="365"/>
      <c r="CZ51" s="365"/>
      <c r="DA51" s="365"/>
      <c r="DB51" s="365"/>
      <c r="DC51" s="365"/>
      <c r="DD51" s="365"/>
      <c r="DE51" s="365"/>
      <c r="DF51" s="365"/>
      <c r="DG51" s="365"/>
      <c r="DH51" s="365"/>
      <c r="DI51" s="365"/>
      <c r="DJ51" s="365"/>
      <c r="DK51" s="365"/>
      <c r="DL51" s="365"/>
      <c r="DM51" s="365"/>
      <c r="DN51" s="365"/>
      <c r="DO51" s="365"/>
      <c r="DP51" s="365"/>
      <c r="DQ51" s="365"/>
      <c r="DR51" s="365"/>
      <c r="DS51" s="365"/>
      <c r="DT51" s="365"/>
      <c r="DU51" s="365"/>
      <c r="DV51" s="365"/>
      <c r="DW51" s="365"/>
      <c r="DX51" s="365"/>
      <c r="DY51" s="365"/>
      <c r="DZ51" s="365"/>
      <c r="EA51" s="365"/>
      <c r="EB51" s="365"/>
      <c r="EC51" s="365"/>
      <c r="ED51" s="365"/>
      <c r="EE51" s="365"/>
      <c r="EF51" s="365"/>
      <c r="EG51" s="365"/>
      <c r="EH51" s="365"/>
      <c r="EI51" s="365"/>
      <c r="EJ51" s="365"/>
      <c r="EK51" s="365"/>
      <c r="EL51" s="365"/>
      <c r="EM51" s="365"/>
      <c r="EN51" s="365"/>
      <c r="EO51" s="365"/>
      <c r="EP51" s="365"/>
      <c r="EQ51" s="365"/>
      <c r="ER51" s="365"/>
      <c r="ES51" s="365"/>
      <c r="ET51" s="365"/>
      <c r="EU51" s="365"/>
      <c r="EV51" s="365"/>
      <c r="EW51" s="365"/>
      <c r="EX51" s="365"/>
      <c r="EY51" s="365"/>
      <c r="EZ51" s="365"/>
      <c r="FA51" s="365"/>
      <c r="FB51" s="365"/>
    </row>
    <row r="52" spans="1:158" x14ac:dyDescent="0.25">
      <c r="B52" s="639" t="s">
        <v>260</v>
      </c>
      <c r="J52" s="635">
        <f t="shared" ref="J52:X52" si="18">ROUND(IF(J14=0,0,J36/J14),2)</f>
        <v>0</v>
      </c>
      <c r="K52" s="635">
        <f t="shared" si="18"/>
        <v>0</v>
      </c>
      <c r="L52" s="635">
        <f t="shared" si="18"/>
        <v>0</v>
      </c>
      <c r="M52" s="635">
        <f t="shared" si="18"/>
        <v>0</v>
      </c>
      <c r="N52" s="635">
        <f t="shared" si="18"/>
        <v>0</v>
      </c>
      <c r="O52" s="635">
        <f t="shared" si="18"/>
        <v>0</v>
      </c>
      <c r="P52" s="635">
        <f t="shared" si="18"/>
        <v>0</v>
      </c>
      <c r="Q52" s="635">
        <f t="shared" si="18"/>
        <v>0</v>
      </c>
      <c r="R52" s="635">
        <f t="shared" si="18"/>
        <v>0</v>
      </c>
      <c r="S52" s="635">
        <f t="shared" si="18"/>
        <v>0</v>
      </c>
      <c r="T52" s="635">
        <f t="shared" si="18"/>
        <v>0</v>
      </c>
      <c r="U52" s="635">
        <f t="shared" si="18"/>
        <v>0</v>
      </c>
      <c r="V52" s="635">
        <f t="shared" si="18"/>
        <v>0</v>
      </c>
      <c r="W52" s="635">
        <f t="shared" si="18"/>
        <v>0</v>
      </c>
      <c r="X52" s="635">
        <f t="shared" si="18"/>
        <v>0</v>
      </c>
      <c r="AA52" s="365"/>
      <c r="AB52" s="365"/>
      <c r="AC52" s="365"/>
      <c r="AD52" s="365"/>
      <c r="AE52" s="365"/>
      <c r="AF52" s="365"/>
      <c r="AG52" s="365"/>
      <c r="AH52" s="365"/>
      <c r="AI52" s="365"/>
      <c r="AJ52" s="365"/>
      <c r="AK52" s="365"/>
      <c r="AL52" s="365"/>
      <c r="AM52" s="365"/>
      <c r="AN52" s="365"/>
      <c r="AO52" s="365"/>
      <c r="AP52" s="365"/>
      <c r="AQ52" s="365"/>
      <c r="AR52" s="365"/>
      <c r="AS52" s="365"/>
      <c r="AT52" s="365"/>
      <c r="AU52" s="365"/>
      <c r="AV52" s="365"/>
      <c r="AW52" s="365"/>
      <c r="AX52" s="365"/>
      <c r="AY52" s="365"/>
      <c r="AZ52" s="365"/>
      <c r="BA52" s="365"/>
      <c r="BB52" s="365"/>
      <c r="BC52" s="365"/>
      <c r="BD52" s="365"/>
      <c r="BE52" s="365"/>
      <c r="BF52" s="365"/>
      <c r="BG52" s="365"/>
      <c r="BH52" s="365"/>
      <c r="BI52" s="365"/>
      <c r="BJ52" s="365"/>
      <c r="BK52" s="365"/>
      <c r="BL52" s="365"/>
      <c r="BM52" s="365"/>
      <c r="BN52" s="365"/>
      <c r="BO52" s="365"/>
      <c r="BP52" s="365"/>
      <c r="BQ52" s="365"/>
      <c r="BR52" s="365"/>
      <c r="BS52" s="365"/>
      <c r="BT52" s="365"/>
      <c r="BU52" s="365"/>
      <c r="BV52" s="365"/>
      <c r="BW52" s="365"/>
      <c r="BX52" s="365"/>
      <c r="BY52" s="365"/>
      <c r="BZ52" s="365"/>
      <c r="CA52" s="365"/>
      <c r="CB52" s="365"/>
      <c r="CC52" s="365"/>
      <c r="CD52" s="365"/>
      <c r="CE52" s="365"/>
      <c r="CF52" s="365"/>
      <c r="CG52" s="365"/>
      <c r="CH52" s="365"/>
      <c r="CI52" s="365"/>
      <c r="CJ52" s="365"/>
      <c r="CK52" s="365"/>
      <c r="CL52" s="365"/>
      <c r="CM52" s="365"/>
      <c r="CN52" s="365"/>
      <c r="CO52" s="365"/>
      <c r="CP52" s="365"/>
      <c r="CQ52" s="365"/>
      <c r="CR52" s="365"/>
      <c r="CS52" s="365"/>
      <c r="CT52" s="365"/>
      <c r="CU52" s="365"/>
      <c r="CV52" s="365"/>
      <c r="CW52" s="365"/>
      <c r="CX52" s="365"/>
      <c r="CY52" s="365"/>
      <c r="CZ52" s="365"/>
      <c r="DA52" s="365"/>
      <c r="DB52" s="365"/>
      <c r="DC52" s="365"/>
      <c r="DD52" s="365"/>
      <c r="DE52" s="365"/>
      <c r="DF52" s="365"/>
      <c r="DG52" s="365"/>
      <c r="DH52" s="365"/>
      <c r="DI52" s="365"/>
      <c r="DJ52" s="365"/>
      <c r="DK52" s="365"/>
      <c r="DL52" s="365"/>
      <c r="DM52" s="365"/>
      <c r="DN52" s="365"/>
      <c r="DO52" s="365"/>
      <c r="DP52" s="365"/>
      <c r="DQ52" s="365"/>
      <c r="DR52" s="365"/>
      <c r="DS52" s="365"/>
      <c r="DT52" s="365"/>
      <c r="DU52" s="365"/>
      <c r="DV52" s="365"/>
      <c r="DW52" s="365"/>
      <c r="DX52" s="365"/>
      <c r="DY52" s="365"/>
      <c r="DZ52" s="365"/>
      <c r="EA52" s="365"/>
      <c r="EB52" s="365"/>
      <c r="EC52" s="365"/>
      <c r="ED52" s="365"/>
      <c r="EE52" s="365"/>
      <c r="EF52" s="365"/>
      <c r="EG52" s="365"/>
      <c r="EH52" s="365"/>
      <c r="EI52" s="365"/>
      <c r="EJ52" s="365"/>
      <c r="EK52" s="365"/>
      <c r="EL52" s="365"/>
      <c r="EM52" s="365"/>
      <c r="EN52" s="365"/>
      <c r="EO52" s="365"/>
      <c r="EP52" s="365"/>
      <c r="EQ52" s="365"/>
      <c r="ER52" s="365"/>
      <c r="ES52" s="365"/>
      <c r="ET52" s="365"/>
      <c r="EU52" s="365"/>
      <c r="EV52" s="365"/>
      <c r="EW52" s="365"/>
      <c r="EX52" s="365"/>
      <c r="EY52" s="365"/>
      <c r="EZ52" s="365"/>
      <c r="FA52" s="365"/>
      <c r="FB52" s="365"/>
    </row>
    <row r="53" spans="1:158" x14ac:dyDescent="0.2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65"/>
      <c r="BS53" s="365"/>
      <c r="BT53" s="365"/>
      <c r="BU53" s="365"/>
      <c r="BV53" s="365"/>
      <c r="BW53" s="365"/>
      <c r="BX53" s="365"/>
      <c r="BY53" s="365"/>
      <c r="BZ53" s="365"/>
      <c r="CA53" s="365"/>
      <c r="CB53" s="365"/>
      <c r="CC53" s="365"/>
      <c r="CD53" s="365"/>
      <c r="CE53" s="365"/>
      <c r="CF53" s="365"/>
      <c r="CG53" s="365"/>
      <c r="CH53" s="365"/>
      <c r="CI53" s="365"/>
      <c r="CJ53" s="365"/>
      <c r="CK53" s="365"/>
      <c r="CL53" s="365"/>
      <c r="CM53" s="365"/>
      <c r="CN53" s="365"/>
      <c r="CO53" s="365"/>
      <c r="CP53" s="365"/>
      <c r="CQ53" s="365"/>
      <c r="CR53" s="365"/>
      <c r="CS53" s="365"/>
      <c r="CT53" s="365"/>
      <c r="CU53" s="365"/>
      <c r="CV53" s="365"/>
      <c r="CW53" s="365"/>
      <c r="CX53" s="365"/>
      <c r="CY53" s="365"/>
      <c r="CZ53" s="365"/>
      <c r="DA53" s="365"/>
      <c r="DB53" s="365"/>
      <c r="DC53" s="365"/>
      <c r="DD53" s="365"/>
      <c r="DE53" s="365"/>
      <c r="DF53" s="365"/>
      <c r="DG53" s="365"/>
      <c r="DH53" s="365"/>
      <c r="DI53" s="365"/>
      <c r="DJ53" s="365"/>
      <c r="DK53" s="365"/>
      <c r="DL53" s="365"/>
      <c r="DM53" s="365"/>
      <c r="DN53" s="365"/>
      <c r="DO53" s="365"/>
      <c r="DP53" s="365"/>
      <c r="DQ53" s="365"/>
      <c r="DR53" s="365"/>
      <c r="DS53" s="365"/>
      <c r="DT53" s="365"/>
      <c r="DU53" s="365"/>
      <c r="DV53" s="365"/>
      <c r="DW53" s="365"/>
      <c r="DX53" s="365"/>
      <c r="DY53" s="365"/>
      <c r="DZ53" s="365"/>
      <c r="EA53" s="365"/>
      <c r="EB53" s="365"/>
      <c r="EC53" s="365"/>
      <c r="ED53" s="365"/>
      <c r="EE53" s="365"/>
      <c r="EF53" s="365"/>
      <c r="EG53" s="365"/>
      <c r="EH53" s="365"/>
      <c r="EI53" s="365"/>
      <c r="EJ53" s="365"/>
      <c r="EK53" s="365"/>
      <c r="EL53" s="365"/>
      <c r="EM53" s="365"/>
      <c r="EN53" s="365"/>
      <c r="EO53" s="365"/>
      <c r="EP53" s="365"/>
      <c r="EQ53" s="365"/>
      <c r="ER53" s="365"/>
      <c r="ES53" s="365"/>
      <c r="ET53" s="365"/>
      <c r="EU53" s="365"/>
      <c r="EV53" s="365"/>
      <c r="EW53" s="365"/>
      <c r="EX53" s="365"/>
      <c r="EY53" s="365"/>
      <c r="EZ53" s="365"/>
      <c r="FA53" s="365"/>
      <c r="FB53" s="365"/>
    </row>
    <row r="54" spans="1:158" x14ac:dyDescent="0.25">
      <c r="A54" s="633" t="s">
        <v>261</v>
      </c>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65"/>
      <c r="BS54" s="365"/>
      <c r="BT54" s="365"/>
      <c r="BU54" s="365"/>
      <c r="BV54" s="365"/>
      <c r="BW54" s="365"/>
      <c r="BX54" s="365"/>
      <c r="BY54" s="365"/>
      <c r="BZ54" s="365"/>
      <c r="CA54" s="365"/>
      <c r="CB54" s="365"/>
      <c r="CC54" s="365"/>
      <c r="CD54" s="365"/>
      <c r="CE54" s="365"/>
      <c r="CF54" s="365"/>
      <c r="CG54" s="365"/>
      <c r="CH54" s="365"/>
      <c r="CI54" s="365"/>
      <c r="CJ54" s="365"/>
      <c r="CK54" s="365"/>
      <c r="CL54" s="365"/>
      <c r="CM54" s="365"/>
      <c r="CN54" s="365"/>
      <c r="CO54" s="365"/>
      <c r="CP54" s="365"/>
      <c r="CQ54" s="365"/>
      <c r="CR54" s="365"/>
      <c r="CS54" s="365"/>
      <c r="CT54" s="365"/>
      <c r="CU54" s="365"/>
      <c r="CV54" s="365"/>
      <c r="CW54" s="365"/>
      <c r="CX54" s="365"/>
      <c r="CY54" s="365"/>
      <c r="CZ54" s="365"/>
      <c r="DA54" s="365"/>
      <c r="DB54" s="365"/>
      <c r="DC54" s="365"/>
      <c r="DD54" s="365"/>
      <c r="DE54" s="365"/>
      <c r="DF54" s="365"/>
      <c r="DG54" s="365"/>
      <c r="DH54" s="365"/>
      <c r="DI54" s="365"/>
      <c r="DJ54" s="365"/>
      <c r="DK54" s="365"/>
      <c r="DL54" s="365"/>
      <c r="DM54" s="365"/>
      <c r="DN54" s="365"/>
      <c r="DO54" s="365"/>
      <c r="DP54" s="365"/>
      <c r="DQ54" s="365"/>
      <c r="DR54" s="365"/>
      <c r="DS54" s="365"/>
      <c r="DT54" s="365"/>
      <c r="DU54" s="365"/>
      <c r="DV54" s="365"/>
      <c r="DW54" s="365"/>
      <c r="DX54" s="365"/>
      <c r="DY54" s="365"/>
      <c r="DZ54" s="365"/>
      <c r="EA54" s="365"/>
      <c r="EB54" s="365"/>
      <c r="EC54" s="365"/>
      <c r="ED54" s="365"/>
      <c r="EE54" s="365"/>
      <c r="EF54" s="365"/>
      <c r="EG54" s="365"/>
      <c r="EH54" s="365"/>
      <c r="EI54" s="365"/>
      <c r="EJ54" s="365"/>
      <c r="EK54" s="365"/>
      <c r="EL54" s="365"/>
      <c r="EM54" s="365"/>
      <c r="EN54" s="365"/>
      <c r="EO54" s="365"/>
      <c r="EP54" s="365"/>
      <c r="EQ54" s="365"/>
      <c r="ER54" s="365"/>
      <c r="ES54" s="365"/>
      <c r="ET54" s="365"/>
      <c r="EU54" s="365"/>
      <c r="EV54" s="365"/>
      <c r="EW54" s="365"/>
      <c r="EX54" s="365"/>
      <c r="EY54" s="365"/>
      <c r="EZ54" s="365"/>
      <c r="FA54" s="365"/>
      <c r="FB54" s="365"/>
    </row>
    <row r="55" spans="1:158" x14ac:dyDescent="0.25">
      <c r="B55" s="639" t="s">
        <v>262</v>
      </c>
      <c r="H55" s="89"/>
      <c r="I55" s="365" t="str">
        <f>IF(OR(H55="",H55=0),"%","")</f>
        <v>%</v>
      </c>
      <c r="J55" s="649">
        <f>(INT($H$55*H57))</f>
        <v>0</v>
      </c>
      <c r="K55" s="649">
        <f t="shared" ref="K55:X55" si="19">(INT($H$55*J57))</f>
        <v>0</v>
      </c>
      <c r="L55" s="649">
        <f t="shared" si="19"/>
        <v>0</v>
      </c>
      <c r="M55" s="649">
        <f t="shared" si="19"/>
        <v>0</v>
      </c>
      <c r="N55" s="649">
        <f t="shared" si="19"/>
        <v>0</v>
      </c>
      <c r="O55" s="649">
        <f t="shared" si="19"/>
        <v>0</v>
      </c>
      <c r="P55" s="649">
        <f t="shared" si="19"/>
        <v>0</v>
      </c>
      <c r="Q55" s="649">
        <f t="shared" si="19"/>
        <v>0</v>
      </c>
      <c r="R55" s="649">
        <f t="shared" si="19"/>
        <v>0</v>
      </c>
      <c r="S55" s="649">
        <f t="shared" si="19"/>
        <v>0</v>
      </c>
      <c r="T55" s="649">
        <f t="shared" si="19"/>
        <v>0</v>
      </c>
      <c r="U55" s="649">
        <f t="shared" si="19"/>
        <v>0</v>
      </c>
      <c r="V55" s="649">
        <f t="shared" si="19"/>
        <v>0</v>
      </c>
      <c r="W55" s="649">
        <f t="shared" si="19"/>
        <v>0</v>
      </c>
      <c r="X55" s="649">
        <f t="shared" si="19"/>
        <v>0</v>
      </c>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365"/>
      <c r="AY55" s="365"/>
      <c r="AZ55" s="365"/>
      <c r="BA55" s="365"/>
      <c r="BB55" s="365"/>
      <c r="BC55" s="365"/>
      <c r="BD55" s="365"/>
      <c r="BE55" s="365"/>
      <c r="BF55" s="365"/>
      <c r="BG55" s="365"/>
      <c r="BH55" s="365"/>
      <c r="BI55" s="365"/>
      <c r="BJ55" s="365"/>
      <c r="BK55" s="365"/>
      <c r="BL55" s="365"/>
      <c r="BM55" s="365"/>
      <c r="BN55" s="365"/>
      <c r="BO55" s="365"/>
      <c r="BP55" s="365"/>
      <c r="BQ55" s="365"/>
      <c r="BR55" s="365"/>
      <c r="BS55" s="365"/>
      <c r="BT55" s="365"/>
      <c r="BU55" s="365"/>
      <c r="BV55" s="365"/>
      <c r="BW55" s="365"/>
      <c r="BX55" s="365"/>
      <c r="BY55" s="365"/>
      <c r="BZ55" s="365"/>
      <c r="CA55" s="365"/>
      <c r="CB55" s="365"/>
      <c r="CC55" s="365"/>
      <c r="CD55" s="365"/>
      <c r="CE55" s="365"/>
      <c r="CF55" s="365"/>
      <c r="CG55" s="365"/>
      <c r="CH55" s="365"/>
      <c r="CI55" s="365"/>
      <c r="CJ55" s="365"/>
      <c r="CK55" s="365"/>
      <c r="CL55" s="365"/>
      <c r="CM55" s="365"/>
      <c r="CN55" s="365"/>
      <c r="CO55" s="365"/>
      <c r="CP55" s="365"/>
      <c r="CQ55" s="365"/>
      <c r="CR55" s="365"/>
      <c r="CS55" s="365"/>
      <c r="CT55" s="365"/>
      <c r="CU55" s="365"/>
      <c r="CV55" s="365"/>
      <c r="CW55" s="365"/>
      <c r="CX55" s="365"/>
      <c r="CY55" s="365"/>
      <c r="CZ55" s="365"/>
      <c r="DA55" s="365"/>
      <c r="DB55" s="365"/>
      <c r="DC55" s="365"/>
      <c r="DD55" s="365"/>
      <c r="DE55" s="365"/>
      <c r="DF55" s="365"/>
      <c r="DG55" s="365"/>
      <c r="DH55" s="365"/>
      <c r="DI55" s="365"/>
      <c r="DJ55" s="365"/>
      <c r="DK55" s="365"/>
      <c r="DL55" s="365"/>
      <c r="DM55" s="365"/>
      <c r="DN55" s="365"/>
      <c r="DO55" s="365"/>
      <c r="DP55" s="365"/>
      <c r="DQ55" s="365"/>
      <c r="DR55" s="365"/>
      <c r="DS55" s="365"/>
      <c r="DT55" s="365"/>
      <c r="DU55" s="365"/>
      <c r="DV55" s="365"/>
      <c r="DW55" s="365"/>
      <c r="DX55" s="365"/>
      <c r="DY55" s="365"/>
      <c r="DZ55" s="365"/>
      <c r="EA55" s="365"/>
      <c r="EB55" s="365"/>
      <c r="EC55" s="365"/>
      <c r="ED55" s="365"/>
      <c r="EE55" s="365"/>
      <c r="EF55" s="365"/>
      <c r="EG55" s="365"/>
      <c r="EH55" s="365"/>
      <c r="EI55" s="365"/>
      <c r="EJ55" s="365"/>
      <c r="EK55" s="365"/>
      <c r="EL55" s="365"/>
      <c r="EM55" s="365"/>
      <c r="EN55" s="365"/>
      <c r="EO55" s="365"/>
      <c r="EP55" s="365"/>
      <c r="EQ55" s="365"/>
      <c r="ER55" s="365"/>
      <c r="ES55" s="365"/>
      <c r="ET55" s="365"/>
      <c r="EU55" s="365"/>
      <c r="EV55" s="365"/>
      <c r="EW55" s="365"/>
      <c r="EX55" s="365"/>
      <c r="EY55" s="365"/>
      <c r="EZ55" s="365"/>
      <c r="FA55" s="365"/>
      <c r="FB55" s="365"/>
    </row>
    <row r="56" spans="1:158" x14ac:dyDescent="0.25">
      <c r="B56" s="639" t="s">
        <v>263</v>
      </c>
      <c r="J56" s="649">
        <f t="shared" ref="J56:X56" si="20">IF(J46&lt;0,-J46,0)</f>
        <v>0</v>
      </c>
      <c r="K56" s="649">
        <f t="shared" si="20"/>
        <v>0</v>
      </c>
      <c r="L56" s="649">
        <f t="shared" si="20"/>
        <v>0</v>
      </c>
      <c r="M56" s="649">
        <f t="shared" si="20"/>
        <v>0</v>
      </c>
      <c r="N56" s="649">
        <f t="shared" si="20"/>
        <v>0</v>
      </c>
      <c r="O56" s="649">
        <f t="shared" si="20"/>
        <v>0</v>
      </c>
      <c r="P56" s="649">
        <f t="shared" si="20"/>
        <v>0</v>
      </c>
      <c r="Q56" s="649">
        <f t="shared" si="20"/>
        <v>0</v>
      </c>
      <c r="R56" s="649">
        <f t="shared" si="20"/>
        <v>0</v>
      </c>
      <c r="S56" s="649">
        <f t="shared" si="20"/>
        <v>0</v>
      </c>
      <c r="T56" s="649">
        <f t="shared" si="20"/>
        <v>0</v>
      </c>
      <c r="U56" s="649">
        <f t="shared" si="20"/>
        <v>0</v>
      </c>
      <c r="V56" s="649">
        <f t="shared" si="20"/>
        <v>0</v>
      </c>
      <c r="W56" s="649">
        <f t="shared" si="20"/>
        <v>0</v>
      </c>
      <c r="X56" s="649">
        <f t="shared" si="20"/>
        <v>0</v>
      </c>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65"/>
      <c r="CI56" s="365"/>
      <c r="CJ56" s="365"/>
      <c r="CK56" s="365"/>
      <c r="CL56" s="365"/>
      <c r="CM56" s="365"/>
      <c r="CN56" s="365"/>
      <c r="CO56" s="365"/>
      <c r="CP56" s="365"/>
      <c r="CQ56" s="365"/>
      <c r="CR56" s="365"/>
      <c r="CS56" s="365"/>
      <c r="CT56" s="365"/>
      <c r="CU56" s="365"/>
      <c r="CV56" s="365"/>
      <c r="CW56" s="365"/>
      <c r="CX56" s="365"/>
      <c r="CY56" s="365"/>
      <c r="CZ56" s="365"/>
      <c r="DA56" s="365"/>
      <c r="DB56" s="365"/>
      <c r="DC56" s="365"/>
      <c r="DD56" s="365"/>
      <c r="DE56" s="365"/>
      <c r="DF56" s="365"/>
      <c r="DG56" s="365"/>
      <c r="DH56" s="365"/>
      <c r="DI56" s="365"/>
      <c r="DJ56" s="365"/>
      <c r="DK56" s="365"/>
      <c r="DL56" s="365"/>
      <c r="DM56" s="365"/>
      <c r="DN56" s="365"/>
      <c r="DO56" s="365"/>
      <c r="DP56" s="365"/>
      <c r="DQ56" s="365"/>
      <c r="DR56" s="365"/>
      <c r="DS56" s="365"/>
      <c r="DT56" s="365"/>
      <c r="DU56" s="365"/>
      <c r="DV56" s="365"/>
      <c r="DW56" s="365"/>
      <c r="DX56" s="365"/>
      <c r="DY56" s="365"/>
      <c r="DZ56" s="365"/>
      <c r="EA56" s="365"/>
      <c r="EB56" s="365"/>
      <c r="EC56" s="365"/>
      <c r="ED56" s="365"/>
      <c r="EE56" s="365"/>
      <c r="EF56" s="365"/>
      <c r="EG56" s="365"/>
      <c r="EH56" s="365"/>
      <c r="EI56" s="365"/>
      <c r="EJ56" s="365"/>
      <c r="EK56" s="365"/>
      <c r="EL56" s="365"/>
      <c r="EM56" s="365"/>
      <c r="EN56" s="365"/>
      <c r="EO56" s="365"/>
      <c r="EP56" s="365"/>
      <c r="EQ56" s="365"/>
      <c r="ER56" s="365"/>
      <c r="ES56" s="365"/>
      <c r="ET56" s="365"/>
      <c r="EU56" s="365"/>
      <c r="EV56" s="365"/>
      <c r="EW56" s="365"/>
      <c r="EX56" s="365"/>
      <c r="EY56" s="365"/>
      <c r="EZ56" s="365"/>
      <c r="FA56" s="365"/>
      <c r="FB56" s="365"/>
    </row>
    <row r="57" spans="1:158" x14ac:dyDescent="0.25">
      <c r="B57" s="639" t="s">
        <v>264</v>
      </c>
      <c r="G57" s="671" t="str">
        <f>IF(H57="","$","")</f>
        <v/>
      </c>
      <c r="H57" s="672">
        <f>+Breakdown!F76</f>
        <v>0</v>
      </c>
      <c r="I57" s="365"/>
      <c r="J57" s="649">
        <f>+H57+J55-J56</f>
        <v>0</v>
      </c>
      <c r="K57" s="649">
        <f t="shared" ref="K57:X57" si="21">+J57+K55-K56</f>
        <v>0</v>
      </c>
      <c r="L57" s="649">
        <f t="shared" si="21"/>
        <v>0</v>
      </c>
      <c r="M57" s="649">
        <f t="shared" si="21"/>
        <v>0</v>
      </c>
      <c r="N57" s="649">
        <f t="shared" si="21"/>
        <v>0</v>
      </c>
      <c r="O57" s="649">
        <f t="shared" si="21"/>
        <v>0</v>
      </c>
      <c r="P57" s="649">
        <f t="shared" si="21"/>
        <v>0</v>
      </c>
      <c r="Q57" s="649">
        <f t="shared" si="21"/>
        <v>0</v>
      </c>
      <c r="R57" s="649">
        <f t="shared" si="21"/>
        <v>0</v>
      </c>
      <c r="S57" s="649">
        <f t="shared" si="21"/>
        <v>0</v>
      </c>
      <c r="T57" s="649">
        <f t="shared" si="21"/>
        <v>0</v>
      </c>
      <c r="U57" s="649">
        <f t="shared" si="21"/>
        <v>0</v>
      </c>
      <c r="V57" s="649">
        <f t="shared" si="21"/>
        <v>0</v>
      </c>
      <c r="W57" s="649">
        <f t="shared" si="21"/>
        <v>0</v>
      </c>
      <c r="X57" s="649">
        <f t="shared" si="21"/>
        <v>0</v>
      </c>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5"/>
      <c r="AY57" s="365"/>
      <c r="AZ57" s="365"/>
      <c r="BA57" s="365"/>
      <c r="BB57" s="365"/>
      <c r="BC57" s="365"/>
      <c r="BD57" s="365"/>
      <c r="BE57" s="365"/>
      <c r="BF57" s="365"/>
      <c r="BG57" s="365"/>
      <c r="BH57" s="365"/>
      <c r="BI57" s="365"/>
      <c r="BJ57" s="365"/>
      <c r="BK57" s="365"/>
      <c r="BL57" s="365"/>
      <c r="BM57" s="365"/>
      <c r="BN57" s="365"/>
      <c r="BO57" s="365"/>
      <c r="BP57" s="365"/>
      <c r="BQ57" s="365"/>
      <c r="BR57" s="365"/>
      <c r="BS57" s="365"/>
      <c r="BT57" s="365"/>
      <c r="BU57" s="365"/>
      <c r="BV57" s="365"/>
      <c r="BW57" s="365"/>
      <c r="BX57" s="365"/>
      <c r="BY57" s="365"/>
      <c r="BZ57" s="365"/>
      <c r="CA57" s="365"/>
      <c r="CB57" s="365"/>
      <c r="CC57" s="365"/>
      <c r="CD57" s="365"/>
      <c r="CE57" s="365"/>
      <c r="CF57" s="365"/>
      <c r="CG57" s="365"/>
      <c r="CH57" s="365"/>
      <c r="CI57" s="365"/>
      <c r="CJ57" s="365"/>
      <c r="CK57" s="365"/>
      <c r="CL57" s="365"/>
      <c r="CM57" s="365"/>
      <c r="CN57" s="365"/>
      <c r="CO57" s="365"/>
      <c r="CP57" s="365"/>
      <c r="CQ57" s="365"/>
      <c r="CR57" s="365"/>
      <c r="CS57" s="365"/>
      <c r="CT57" s="365"/>
      <c r="CU57" s="365"/>
      <c r="CV57" s="365"/>
      <c r="CW57" s="365"/>
      <c r="CX57" s="365"/>
      <c r="CY57" s="365"/>
      <c r="CZ57" s="365"/>
      <c r="DA57" s="365"/>
      <c r="DB57" s="365"/>
      <c r="DC57" s="365"/>
      <c r="DD57" s="365"/>
      <c r="DE57" s="365"/>
      <c r="DF57" s="365"/>
      <c r="DG57" s="365"/>
      <c r="DH57" s="365"/>
      <c r="DI57" s="365"/>
      <c r="DJ57" s="365"/>
      <c r="DK57" s="365"/>
      <c r="DL57" s="365"/>
      <c r="DM57" s="365"/>
      <c r="DN57" s="365"/>
      <c r="DO57" s="365"/>
      <c r="DP57" s="365"/>
      <c r="DQ57" s="365"/>
      <c r="DR57" s="365"/>
      <c r="DS57" s="365"/>
      <c r="DT57" s="365"/>
      <c r="DU57" s="365"/>
      <c r="DV57" s="365"/>
      <c r="DW57" s="365"/>
      <c r="DX57" s="365"/>
      <c r="DY57" s="365"/>
      <c r="DZ57" s="365"/>
      <c r="EA57" s="365"/>
      <c r="EB57" s="365"/>
      <c r="EC57" s="365"/>
      <c r="ED57" s="365"/>
      <c r="EE57" s="365"/>
      <c r="EF57" s="365"/>
      <c r="EG57" s="365"/>
      <c r="EH57" s="365"/>
      <c r="EI57" s="365"/>
      <c r="EJ57" s="365"/>
      <c r="EK57" s="365"/>
      <c r="EL57" s="365"/>
      <c r="EM57" s="365"/>
      <c r="EN57" s="365"/>
      <c r="EO57" s="365"/>
      <c r="EP57" s="365"/>
      <c r="EQ57" s="365"/>
      <c r="ER57" s="365"/>
      <c r="ES57" s="365"/>
      <c r="ET57" s="365"/>
      <c r="EU57" s="365"/>
      <c r="EV57" s="365"/>
      <c r="EW57" s="365"/>
      <c r="EX57" s="365"/>
      <c r="EY57" s="365"/>
      <c r="EZ57" s="365"/>
      <c r="FA57" s="365"/>
      <c r="FB57" s="365"/>
    </row>
    <row r="58" spans="1:158" x14ac:dyDescent="0.2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5"/>
      <c r="AY58" s="365"/>
      <c r="AZ58" s="365"/>
      <c r="BA58" s="365"/>
      <c r="BB58" s="365"/>
      <c r="BC58" s="365"/>
      <c r="BD58" s="365"/>
      <c r="BE58" s="365"/>
      <c r="BF58" s="365"/>
      <c r="BG58" s="365"/>
      <c r="BH58" s="365"/>
      <c r="BI58" s="365"/>
      <c r="BJ58" s="365"/>
      <c r="BK58" s="365"/>
      <c r="BL58" s="365"/>
      <c r="BM58" s="365"/>
      <c r="BN58" s="365"/>
      <c r="BO58" s="365"/>
      <c r="BP58" s="365"/>
      <c r="BQ58" s="365"/>
      <c r="BR58" s="365"/>
      <c r="BS58" s="365"/>
      <c r="BT58" s="365"/>
      <c r="BU58" s="365"/>
      <c r="BV58" s="365"/>
      <c r="BW58" s="365"/>
      <c r="BX58" s="365"/>
      <c r="BY58" s="365"/>
      <c r="BZ58" s="365"/>
      <c r="CA58" s="365"/>
      <c r="CB58" s="365"/>
      <c r="CC58" s="365"/>
      <c r="CD58" s="365"/>
      <c r="CE58" s="365"/>
      <c r="CF58" s="365"/>
      <c r="CG58" s="365"/>
      <c r="CH58" s="365"/>
      <c r="CI58" s="365"/>
      <c r="CJ58" s="365"/>
      <c r="CK58" s="365"/>
      <c r="CL58" s="365"/>
      <c r="CM58" s="365"/>
      <c r="CN58" s="365"/>
      <c r="CO58" s="365"/>
      <c r="CP58" s="365"/>
      <c r="CQ58" s="365"/>
      <c r="CR58" s="365"/>
      <c r="CS58" s="365"/>
      <c r="CT58" s="365"/>
      <c r="CU58" s="365"/>
      <c r="CV58" s="365"/>
      <c r="CW58" s="365"/>
      <c r="CX58" s="365"/>
      <c r="CY58" s="365"/>
      <c r="CZ58" s="365"/>
      <c r="DA58" s="365"/>
      <c r="DB58" s="365"/>
      <c r="DC58" s="365"/>
      <c r="DD58" s="365"/>
      <c r="DE58" s="365"/>
      <c r="DF58" s="365"/>
      <c r="DG58" s="365"/>
      <c r="DH58" s="365"/>
      <c r="DI58" s="365"/>
      <c r="DJ58" s="365"/>
      <c r="DK58" s="365"/>
      <c r="DL58" s="365"/>
      <c r="DM58" s="365"/>
      <c r="DN58" s="365"/>
      <c r="DO58" s="365"/>
      <c r="DP58" s="365"/>
      <c r="DQ58" s="365"/>
      <c r="DR58" s="365"/>
      <c r="DS58" s="365"/>
      <c r="DT58" s="365"/>
      <c r="DU58" s="365"/>
      <c r="DV58" s="365"/>
      <c r="DW58" s="365"/>
      <c r="DX58" s="365"/>
      <c r="DY58" s="365"/>
      <c r="DZ58" s="365"/>
      <c r="EA58" s="365"/>
      <c r="EB58" s="365"/>
      <c r="EC58" s="365"/>
      <c r="ED58" s="365"/>
      <c r="EE58" s="365"/>
      <c r="EF58" s="365"/>
      <c r="EG58" s="365"/>
      <c r="EH58" s="365"/>
      <c r="EI58" s="365"/>
      <c r="EJ58" s="365"/>
      <c r="EK58" s="365"/>
      <c r="EL58" s="365"/>
      <c r="EM58" s="365"/>
      <c r="EN58" s="365"/>
      <c r="EO58" s="365"/>
      <c r="EP58" s="365"/>
      <c r="EQ58" s="365"/>
      <c r="ER58" s="365"/>
      <c r="ES58" s="365"/>
      <c r="ET58" s="365"/>
      <c r="EU58" s="365"/>
      <c r="EV58" s="365"/>
      <c r="EW58" s="365"/>
      <c r="EX58" s="365"/>
      <c r="EY58" s="365"/>
      <c r="EZ58" s="365"/>
      <c r="FA58" s="365"/>
      <c r="FB58" s="365"/>
    </row>
    <row r="59" spans="1:158" ht="16.5" thickBot="1" x14ac:dyDescent="0.3">
      <c r="A59" s="635"/>
      <c r="B59" s="635"/>
      <c r="C59" s="635"/>
      <c r="D59" s="635"/>
      <c r="E59" s="635"/>
      <c r="F59" s="635"/>
      <c r="G59" s="634"/>
      <c r="H59" s="635"/>
      <c r="I59" s="635"/>
      <c r="L59" s="673"/>
      <c r="M59" s="673"/>
      <c r="N59" s="673"/>
      <c r="O59" s="674"/>
      <c r="P59" s="674"/>
      <c r="Q59" s="674"/>
      <c r="R59" s="674"/>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5"/>
      <c r="AY59" s="365"/>
      <c r="AZ59" s="365"/>
      <c r="BA59" s="365"/>
      <c r="BB59" s="365"/>
      <c r="BC59" s="365"/>
      <c r="BD59" s="365"/>
      <c r="BE59" s="365"/>
      <c r="BF59" s="365"/>
      <c r="BG59" s="365"/>
      <c r="BH59" s="365"/>
      <c r="BI59" s="365"/>
      <c r="BJ59" s="365"/>
      <c r="BK59" s="365"/>
      <c r="BL59" s="365"/>
      <c r="BM59" s="365"/>
      <c r="BN59" s="365"/>
      <c r="BO59" s="365"/>
      <c r="BP59" s="365"/>
      <c r="BQ59" s="365"/>
      <c r="BR59" s="365"/>
      <c r="BS59" s="365"/>
      <c r="BT59" s="365"/>
      <c r="BU59" s="365"/>
      <c r="BV59" s="365"/>
      <c r="BW59" s="365"/>
      <c r="BX59" s="365"/>
      <c r="BY59" s="365"/>
      <c r="BZ59" s="365"/>
      <c r="CA59" s="365"/>
      <c r="CB59" s="365"/>
      <c r="CC59" s="365"/>
      <c r="CD59" s="365"/>
      <c r="CE59" s="365"/>
      <c r="CF59" s="365"/>
      <c r="CG59" s="365"/>
      <c r="CH59" s="365"/>
      <c r="CI59" s="365"/>
      <c r="CJ59" s="365"/>
      <c r="CK59" s="365"/>
      <c r="CL59" s="365"/>
      <c r="CM59" s="365"/>
      <c r="CN59" s="365"/>
      <c r="CO59" s="365"/>
      <c r="CP59" s="365"/>
      <c r="CQ59" s="365"/>
      <c r="CR59" s="365"/>
      <c r="CS59" s="365"/>
      <c r="CT59" s="365"/>
      <c r="CU59" s="365"/>
      <c r="CV59" s="365"/>
      <c r="CW59" s="365"/>
      <c r="CX59" s="365"/>
      <c r="CY59" s="365"/>
      <c r="CZ59" s="365"/>
      <c r="DA59" s="365"/>
      <c r="DB59" s="365"/>
      <c r="DC59" s="365"/>
      <c r="DD59" s="365"/>
      <c r="DE59" s="365"/>
      <c r="DF59" s="365"/>
      <c r="DG59" s="365"/>
      <c r="DH59" s="365"/>
      <c r="DI59" s="365"/>
      <c r="DJ59" s="365"/>
      <c r="DK59" s="365"/>
      <c r="DL59" s="365"/>
      <c r="DM59" s="365"/>
      <c r="DN59" s="365"/>
      <c r="DO59" s="365"/>
      <c r="DP59" s="365"/>
      <c r="DQ59" s="365"/>
      <c r="DR59" s="365"/>
      <c r="DS59" s="365"/>
      <c r="DT59" s="365"/>
      <c r="DU59" s="365"/>
      <c r="DV59" s="365"/>
      <c r="DW59" s="365"/>
      <c r="DX59" s="365"/>
      <c r="DY59" s="365"/>
      <c r="DZ59" s="365"/>
      <c r="EA59" s="365"/>
      <c r="EB59" s="365"/>
      <c r="EC59" s="365"/>
      <c r="ED59" s="365"/>
      <c r="EE59" s="365"/>
      <c r="EF59" s="365"/>
      <c r="EG59" s="365"/>
      <c r="EH59" s="365"/>
      <c r="EI59" s="365"/>
      <c r="EJ59" s="365"/>
      <c r="EK59" s="365"/>
      <c r="EL59" s="365"/>
      <c r="EM59" s="365"/>
      <c r="EN59" s="365"/>
      <c r="EO59" s="365"/>
      <c r="EP59" s="365"/>
      <c r="EQ59" s="365"/>
      <c r="ER59" s="365"/>
      <c r="ES59" s="365"/>
      <c r="ET59" s="365"/>
      <c r="EU59" s="365"/>
      <c r="EV59" s="365"/>
      <c r="EW59" s="365"/>
      <c r="EX59" s="365"/>
      <c r="EY59" s="365"/>
      <c r="EZ59" s="365"/>
      <c r="FA59" s="365"/>
      <c r="FB59" s="365"/>
    </row>
    <row r="60" spans="1:158" x14ac:dyDescent="0.25">
      <c r="A60" s="635"/>
      <c r="B60" s="635"/>
      <c r="C60" s="635"/>
      <c r="D60" s="635"/>
      <c r="E60" s="635"/>
      <c r="F60" s="635"/>
      <c r="G60" s="634"/>
      <c r="H60" s="635"/>
      <c r="I60" s="635"/>
      <c r="M60" s="67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5"/>
      <c r="AY60" s="365"/>
      <c r="AZ60" s="365"/>
      <c r="BA60" s="365"/>
      <c r="BB60" s="365"/>
      <c r="BC60" s="365"/>
      <c r="BD60" s="365"/>
      <c r="BE60" s="365"/>
      <c r="BF60" s="365"/>
      <c r="BG60" s="365"/>
      <c r="BH60" s="365"/>
      <c r="BI60" s="365"/>
      <c r="BJ60" s="365"/>
      <c r="BK60" s="365"/>
      <c r="BL60" s="365"/>
      <c r="BM60" s="365"/>
      <c r="BN60" s="365"/>
      <c r="BO60" s="365"/>
      <c r="BP60" s="365"/>
      <c r="BQ60" s="365"/>
      <c r="BR60" s="365"/>
      <c r="BS60" s="365"/>
      <c r="BT60" s="365"/>
      <c r="BU60" s="365"/>
      <c r="BV60" s="365"/>
      <c r="BW60" s="365"/>
      <c r="BX60" s="365"/>
      <c r="BY60" s="365"/>
      <c r="BZ60" s="365"/>
      <c r="CA60" s="365"/>
      <c r="CB60" s="365"/>
      <c r="CC60" s="365"/>
      <c r="CD60" s="365"/>
      <c r="CE60" s="365"/>
      <c r="CF60" s="365"/>
      <c r="CG60" s="365"/>
      <c r="CH60" s="365"/>
      <c r="CI60" s="365"/>
      <c r="CJ60" s="365"/>
      <c r="CK60" s="365"/>
      <c r="CL60" s="365"/>
      <c r="CM60" s="365"/>
      <c r="CN60" s="365"/>
      <c r="CO60" s="365"/>
      <c r="CP60" s="365"/>
      <c r="CQ60" s="365"/>
      <c r="CR60" s="365"/>
      <c r="CS60" s="365"/>
      <c r="CT60" s="365"/>
      <c r="CU60" s="365"/>
      <c r="CV60" s="365"/>
      <c r="CW60" s="365"/>
      <c r="CX60" s="365"/>
      <c r="CY60" s="365"/>
      <c r="CZ60" s="365"/>
      <c r="DA60" s="365"/>
      <c r="DB60" s="365"/>
      <c r="DC60" s="365"/>
      <c r="DD60" s="365"/>
      <c r="DE60" s="365"/>
      <c r="DF60" s="365"/>
      <c r="DG60" s="365"/>
      <c r="DH60" s="365"/>
      <c r="DI60" s="365"/>
      <c r="DJ60" s="365"/>
      <c r="DK60" s="365"/>
      <c r="DL60" s="365"/>
      <c r="DM60" s="365"/>
      <c r="DN60" s="365"/>
      <c r="DO60" s="365"/>
      <c r="DP60" s="365"/>
      <c r="DQ60" s="365"/>
      <c r="DR60" s="365"/>
      <c r="DS60" s="365"/>
      <c r="DT60" s="365"/>
      <c r="DU60" s="365"/>
      <c r="DV60" s="365"/>
      <c r="DW60" s="365"/>
      <c r="DX60" s="365"/>
      <c r="DY60" s="365"/>
      <c r="DZ60" s="365"/>
      <c r="EA60" s="365"/>
      <c r="EB60" s="365"/>
      <c r="EC60" s="365"/>
      <c r="ED60" s="365"/>
      <c r="EE60" s="365"/>
      <c r="EF60" s="365"/>
      <c r="EG60" s="365"/>
      <c r="EH60" s="365"/>
      <c r="EI60" s="365"/>
      <c r="EJ60" s="365"/>
      <c r="EK60" s="365"/>
      <c r="EL60" s="365"/>
      <c r="EM60" s="365"/>
      <c r="EN60" s="365"/>
      <c r="EO60" s="365"/>
      <c r="EP60" s="365"/>
      <c r="EQ60" s="365"/>
      <c r="ER60" s="365"/>
      <c r="ES60" s="365"/>
      <c r="ET60" s="365"/>
      <c r="EU60" s="365"/>
      <c r="EV60" s="365"/>
      <c r="EW60" s="365"/>
      <c r="EX60" s="365"/>
      <c r="EY60" s="365"/>
      <c r="EZ60" s="365"/>
      <c r="FA60" s="365"/>
      <c r="FB60" s="365"/>
    </row>
    <row r="61" spans="1:158" x14ac:dyDescent="0.2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5"/>
      <c r="AY61" s="365"/>
      <c r="AZ61" s="365"/>
      <c r="BA61" s="365"/>
      <c r="BB61" s="365"/>
      <c r="BC61" s="365"/>
      <c r="BD61" s="365"/>
      <c r="BE61" s="365"/>
      <c r="BF61" s="365"/>
      <c r="BG61" s="365"/>
      <c r="BH61" s="365"/>
      <c r="BI61" s="365"/>
      <c r="BJ61" s="365"/>
      <c r="BK61" s="365"/>
      <c r="BL61" s="365"/>
      <c r="BM61" s="365"/>
      <c r="BN61" s="365"/>
      <c r="BO61" s="365"/>
      <c r="BP61" s="365"/>
      <c r="BQ61" s="365"/>
      <c r="BR61" s="365"/>
      <c r="BS61" s="365"/>
      <c r="BT61" s="365"/>
      <c r="BU61" s="365"/>
      <c r="BV61" s="365"/>
      <c r="BW61" s="365"/>
      <c r="BX61" s="365"/>
      <c r="BY61" s="365"/>
      <c r="BZ61" s="365"/>
      <c r="CA61" s="365"/>
      <c r="CB61" s="365"/>
      <c r="CC61" s="365"/>
      <c r="CD61" s="365"/>
      <c r="CE61" s="365"/>
      <c r="CF61" s="365"/>
      <c r="CG61" s="365"/>
      <c r="CH61" s="365"/>
      <c r="CI61" s="365"/>
      <c r="CJ61" s="365"/>
      <c r="CK61" s="365"/>
      <c r="CL61" s="365"/>
      <c r="CM61" s="365"/>
      <c r="CN61" s="365"/>
      <c r="CO61" s="365"/>
      <c r="CP61" s="365"/>
      <c r="CQ61" s="365"/>
      <c r="CR61" s="365"/>
      <c r="CS61" s="365"/>
      <c r="CT61" s="365"/>
      <c r="CU61" s="365"/>
      <c r="CV61" s="365"/>
      <c r="CW61" s="365"/>
      <c r="CX61" s="365"/>
      <c r="CY61" s="365"/>
      <c r="CZ61" s="365"/>
      <c r="DA61" s="365"/>
      <c r="DB61" s="365"/>
      <c r="DC61" s="365"/>
      <c r="DD61" s="365"/>
      <c r="DE61" s="365"/>
      <c r="DF61" s="365"/>
      <c r="DG61" s="365"/>
      <c r="DH61" s="365"/>
      <c r="DI61" s="365"/>
      <c r="DJ61" s="365"/>
      <c r="DK61" s="365"/>
      <c r="DL61" s="365"/>
      <c r="DM61" s="365"/>
      <c r="DN61" s="365"/>
      <c r="DO61" s="365"/>
      <c r="DP61" s="365"/>
      <c r="DQ61" s="365"/>
      <c r="DR61" s="365"/>
      <c r="DS61" s="365"/>
      <c r="DT61" s="365"/>
      <c r="DU61" s="365"/>
      <c r="DV61" s="365"/>
      <c r="DW61" s="365"/>
      <c r="DX61" s="365"/>
      <c r="DY61" s="365"/>
      <c r="DZ61" s="365"/>
      <c r="EA61" s="365"/>
      <c r="EB61" s="365"/>
      <c r="EC61" s="365"/>
      <c r="ED61" s="365"/>
      <c r="EE61" s="365"/>
      <c r="EF61" s="365"/>
      <c r="EG61" s="365"/>
      <c r="EH61" s="365"/>
      <c r="EI61" s="365"/>
      <c r="EJ61" s="365"/>
      <c r="EK61" s="365"/>
      <c r="EL61" s="365"/>
      <c r="EM61" s="365"/>
      <c r="EN61" s="365"/>
      <c r="EO61" s="365"/>
      <c r="EP61" s="365"/>
      <c r="EQ61" s="365"/>
      <c r="ER61" s="365"/>
      <c r="ES61" s="365"/>
      <c r="ET61" s="365"/>
      <c r="EU61" s="365"/>
      <c r="EV61" s="365"/>
      <c r="EW61" s="365"/>
      <c r="EX61" s="365"/>
      <c r="EY61" s="365"/>
      <c r="EZ61" s="365"/>
      <c r="FA61" s="365"/>
      <c r="FB61" s="365"/>
    </row>
    <row r="62" spans="1:158" x14ac:dyDescent="0.2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5"/>
      <c r="AY62" s="365"/>
      <c r="AZ62" s="365"/>
      <c r="BA62" s="365"/>
      <c r="BB62" s="365"/>
      <c r="BC62" s="365"/>
      <c r="BD62" s="365"/>
      <c r="BE62" s="365"/>
      <c r="BF62" s="365"/>
      <c r="BG62" s="365"/>
      <c r="BH62" s="365"/>
      <c r="BI62" s="365"/>
      <c r="BJ62" s="365"/>
      <c r="BK62" s="365"/>
      <c r="BL62" s="365"/>
      <c r="BM62" s="365"/>
      <c r="BN62" s="365"/>
      <c r="BO62" s="365"/>
      <c r="BP62" s="365"/>
      <c r="BQ62" s="365"/>
      <c r="BR62" s="365"/>
      <c r="BS62" s="365"/>
      <c r="BT62" s="365"/>
      <c r="BU62" s="365"/>
      <c r="BV62" s="365"/>
      <c r="BW62" s="365"/>
      <c r="BX62" s="365"/>
      <c r="BY62" s="365"/>
      <c r="BZ62" s="365"/>
      <c r="CA62" s="365"/>
      <c r="CB62" s="365"/>
      <c r="CC62" s="365"/>
      <c r="CD62" s="365"/>
      <c r="CE62" s="365"/>
      <c r="CF62" s="365"/>
      <c r="CG62" s="365"/>
      <c r="CH62" s="365"/>
      <c r="CI62" s="365"/>
      <c r="CJ62" s="365"/>
      <c r="CK62" s="365"/>
      <c r="CL62" s="365"/>
      <c r="CM62" s="365"/>
      <c r="CN62" s="365"/>
      <c r="CO62" s="365"/>
      <c r="CP62" s="365"/>
      <c r="CQ62" s="365"/>
      <c r="CR62" s="365"/>
      <c r="CS62" s="365"/>
      <c r="CT62" s="365"/>
      <c r="CU62" s="365"/>
      <c r="CV62" s="365"/>
      <c r="CW62" s="365"/>
      <c r="CX62" s="365"/>
      <c r="CY62" s="365"/>
      <c r="CZ62" s="365"/>
      <c r="DA62" s="365"/>
      <c r="DB62" s="365"/>
      <c r="DC62" s="365"/>
      <c r="DD62" s="365"/>
      <c r="DE62" s="365"/>
      <c r="DF62" s="365"/>
      <c r="DG62" s="365"/>
      <c r="DH62" s="365"/>
      <c r="DI62" s="365"/>
      <c r="DJ62" s="365"/>
      <c r="DK62" s="365"/>
      <c r="DL62" s="365"/>
      <c r="DM62" s="365"/>
      <c r="DN62" s="365"/>
      <c r="DO62" s="365"/>
      <c r="DP62" s="365"/>
      <c r="DQ62" s="365"/>
      <c r="DR62" s="365"/>
      <c r="DS62" s="365"/>
      <c r="DT62" s="365"/>
      <c r="DU62" s="365"/>
      <c r="DV62" s="365"/>
      <c r="DW62" s="365"/>
      <c r="DX62" s="365"/>
      <c r="DY62" s="365"/>
      <c r="DZ62" s="365"/>
      <c r="EA62" s="365"/>
      <c r="EB62" s="365"/>
      <c r="EC62" s="365"/>
      <c r="ED62" s="365"/>
      <c r="EE62" s="365"/>
      <c r="EF62" s="365"/>
      <c r="EG62" s="365"/>
      <c r="EH62" s="365"/>
      <c r="EI62" s="365"/>
      <c r="EJ62" s="365"/>
      <c r="EK62" s="365"/>
      <c r="EL62" s="365"/>
      <c r="EM62" s="365"/>
      <c r="EN62" s="365"/>
      <c r="EO62" s="365"/>
      <c r="EP62" s="365"/>
      <c r="EQ62" s="365"/>
      <c r="ER62" s="365"/>
      <c r="ES62" s="365"/>
      <c r="ET62" s="365"/>
      <c r="EU62" s="365"/>
      <c r="EV62" s="365"/>
      <c r="EW62" s="365"/>
      <c r="EX62" s="365"/>
      <c r="EY62" s="365"/>
      <c r="EZ62" s="365"/>
      <c r="FA62" s="365"/>
      <c r="FB62" s="365"/>
    </row>
    <row r="63" spans="1:158" x14ac:dyDescent="0.2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65"/>
      <c r="BB63" s="365"/>
      <c r="BC63" s="365"/>
      <c r="BD63" s="365"/>
      <c r="BE63" s="365"/>
      <c r="BF63" s="365"/>
      <c r="BG63" s="365"/>
      <c r="BH63" s="365"/>
      <c r="BI63" s="365"/>
      <c r="BJ63" s="365"/>
      <c r="BK63" s="365"/>
      <c r="BL63" s="365"/>
      <c r="BM63" s="365"/>
      <c r="BN63" s="365"/>
      <c r="BO63" s="365"/>
      <c r="BP63" s="365"/>
      <c r="BQ63" s="365"/>
      <c r="BR63" s="365"/>
      <c r="BS63" s="365"/>
      <c r="BT63" s="365"/>
      <c r="BU63" s="365"/>
      <c r="BV63" s="365"/>
      <c r="BW63" s="365"/>
      <c r="BX63" s="365"/>
      <c r="BY63" s="365"/>
      <c r="BZ63" s="365"/>
      <c r="CA63" s="365"/>
      <c r="CB63" s="365"/>
      <c r="CC63" s="365"/>
      <c r="CD63" s="365"/>
      <c r="CE63" s="365"/>
      <c r="CF63" s="365"/>
      <c r="CG63" s="365"/>
      <c r="CH63" s="365"/>
      <c r="CI63" s="365"/>
      <c r="CJ63" s="365"/>
      <c r="CK63" s="365"/>
      <c r="CL63" s="365"/>
      <c r="CM63" s="365"/>
      <c r="CN63" s="365"/>
      <c r="CO63" s="365"/>
      <c r="CP63" s="365"/>
      <c r="CQ63" s="365"/>
      <c r="CR63" s="365"/>
      <c r="CS63" s="365"/>
      <c r="CT63" s="365"/>
      <c r="CU63" s="365"/>
      <c r="CV63" s="365"/>
      <c r="CW63" s="365"/>
      <c r="CX63" s="365"/>
      <c r="CY63" s="365"/>
      <c r="CZ63" s="365"/>
      <c r="DA63" s="365"/>
      <c r="DB63" s="365"/>
      <c r="DC63" s="365"/>
      <c r="DD63" s="365"/>
      <c r="DE63" s="365"/>
      <c r="DF63" s="365"/>
      <c r="DG63" s="365"/>
      <c r="DH63" s="365"/>
      <c r="DI63" s="365"/>
      <c r="DJ63" s="365"/>
      <c r="DK63" s="365"/>
      <c r="DL63" s="365"/>
      <c r="DM63" s="365"/>
      <c r="DN63" s="365"/>
      <c r="DO63" s="365"/>
      <c r="DP63" s="365"/>
      <c r="DQ63" s="365"/>
      <c r="DR63" s="365"/>
      <c r="DS63" s="365"/>
      <c r="DT63" s="365"/>
      <c r="DU63" s="365"/>
      <c r="DV63" s="365"/>
      <c r="DW63" s="365"/>
      <c r="DX63" s="365"/>
      <c r="DY63" s="365"/>
      <c r="DZ63" s="365"/>
      <c r="EA63" s="365"/>
      <c r="EB63" s="365"/>
      <c r="EC63" s="365"/>
      <c r="ED63" s="365"/>
      <c r="EE63" s="365"/>
      <c r="EF63" s="365"/>
      <c r="EG63" s="365"/>
      <c r="EH63" s="365"/>
      <c r="EI63" s="365"/>
      <c r="EJ63" s="365"/>
      <c r="EK63" s="365"/>
      <c r="EL63" s="365"/>
      <c r="EM63" s="365"/>
      <c r="EN63" s="365"/>
      <c r="EO63" s="365"/>
      <c r="EP63" s="365"/>
      <c r="EQ63" s="365"/>
      <c r="ER63" s="365"/>
      <c r="ES63" s="365"/>
      <c r="ET63" s="365"/>
      <c r="EU63" s="365"/>
      <c r="EV63" s="365"/>
      <c r="EW63" s="365"/>
      <c r="EX63" s="365"/>
      <c r="EY63" s="365"/>
      <c r="EZ63" s="365"/>
      <c r="FA63" s="365"/>
      <c r="FB63" s="365"/>
    </row>
    <row r="64" spans="1:158" x14ac:dyDescent="0.2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5"/>
      <c r="AY64" s="365"/>
      <c r="AZ64" s="365"/>
      <c r="BA64" s="365"/>
      <c r="BB64" s="365"/>
      <c r="BC64" s="365"/>
      <c r="BD64" s="365"/>
      <c r="BE64" s="365"/>
      <c r="BF64" s="365"/>
      <c r="BG64" s="365"/>
      <c r="BH64" s="365"/>
      <c r="BI64" s="365"/>
      <c r="BJ64" s="365"/>
      <c r="BK64" s="365"/>
      <c r="BL64" s="365"/>
      <c r="BM64" s="365"/>
      <c r="BN64" s="365"/>
      <c r="BO64" s="365"/>
      <c r="BP64" s="365"/>
      <c r="BQ64" s="365"/>
      <c r="BR64" s="365"/>
      <c r="BS64" s="365"/>
      <c r="BT64" s="365"/>
      <c r="BU64" s="365"/>
      <c r="BV64" s="365"/>
      <c r="BW64" s="365"/>
      <c r="BX64" s="365"/>
      <c r="BY64" s="365"/>
      <c r="BZ64" s="365"/>
      <c r="CA64" s="365"/>
      <c r="CB64" s="365"/>
      <c r="CC64" s="365"/>
      <c r="CD64" s="365"/>
      <c r="CE64" s="365"/>
      <c r="CF64" s="365"/>
      <c r="CG64" s="365"/>
      <c r="CH64" s="365"/>
      <c r="CI64" s="365"/>
      <c r="CJ64" s="365"/>
      <c r="CK64" s="365"/>
      <c r="CL64" s="365"/>
      <c r="CM64" s="365"/>
      <c r="CN64" s="365"/>
      <c r="CO64" s="365"/>
      <c r="CP64" s="365"/>
      <c r="CQ64" s="365"/>
      <c r="CR64" s="365"/>
      <c r="CS64" s="365"/>
      <c r="CT64" s="365"/>
      <c r="CU64" s="365"/>
      <c r="CV64" s="365"/>
      <c r="CW64" s="365"/>
      <c r="CX64" s="365"/>
      <c r="CY64" s="365"/>
      <c r="CZ64" s="365"/>
      <c r="DA64" s="365"/>
      <c r="DB64" s="365"/>
      <c r="DC64" s="365"/>
      <c r="DD64" s="365"/>
      <c r="DE64" s="365"/>
      <c r="DF64" s="365"/>
      <c r="DG64" s="365"/>
      <c r="DH64" s="365"/>
      <c r="DI64" s="365"/>
      <c r="DJ64" s="365"/>
      <c r="DK64" s="365"/>
      <c r="DL64" s="365"/>
      <c r="DM64" s="365"/>
      <c r="DN64" s="365"/>
      <c r="DO64" s="365"/>
      <c r="DP64" s="365"/>
      <c r="DQ64" s="365"/>
      <c r="DR64" s="365"/>
      <c r="DS64" s="365"/>
      <c r="DT64" s="365"/>
      <c r="DU64" s="365"/>
      <c r="DV64" s="365"/>
      <c r="DW64" s="365"/>
      <c r="DX64" s="365"/>
      <c r="DY64" s="365"/>
      <c r="DZ64" s="365"/>
      <c r="EA64" s="365"/>
      <c r="EB64" s="365"/>
      <c r="EC64" s="365"/>
      <c r="ED64" s="365"/>
      <c r="EE64" s="365"/>
      <c r="EF64" s="365"/>
      <c r="EG64" s="365"/>
      <c r="EH64" s="365"/>
      <c r="EI64" s="365"/>
      <c r="EJ64" s="365"/>
      <c r="EK64" s="365"/>
      <c r="EL64" s="365"/>
      <c r="EM64" s="365"/>
      <c r="EN64" s="365"/>
      <c r="EO64" s="365"/>
      <c r="EP64" s="365"/>
      <c r="EQ64" s="365"/>
      <c r="ER64" s="365"/>
      <c r="ES64" s="365"/>
      <c r="ET64" s="365"/>
      <c r="EU64" s="365"/>
      <c r="EV64" s="365"/>
      <c r="EW64" s="365"/>
      <c r="EX64" s="365"/>
      <c r="EY64" s="365"/>
      <c r="EZ64" s="365"/>
      <c r="FA64" s="365"/>
      <c r="FB64" s="365"/>
    </row>
  </sheetData>
  <sheetProtection sheet="1" objects="1" scenarios="1"/>
  <mergeCells count="6">
    <mergeCell ref="E33:F33"/>
    <mergeCell ref="A5:E5"/>
    <mergeCell ref="A6:E6"/>
    <mergeCell ref="A7:E7"/>
    <mergeCell ref="E31:F31"/>
    <mergeCell ref="E32:F32"/>
  </mergeCells>
  <phoneticPr fontId="6" type="noConversion"/>
  <dataValidations count="1">
    <dataValidation type="list" allowBlank="1" showInputMessage="1" showErrorMessage="1" sqref="L6" xr:uid="{AAD80E43-CF4B-4C3C-A51B-2A85CB7472B3}">
      <formula1>"Y,N"</formula1>
    </dataValidation>
  </dataValidations>
  <pageMargins left="0.75" right="0.75" top="0.5" bottom="0.5" header="0.25" footer="0.5"/>
  <pageSetup paperSize="5"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29</vt:i4>
      </vt:variant>
    </vt:vector>
  </HeadingPairs>
  <TitlesOfParts>
    <vt:vector size="38" baseType="lpstr">
      <vt:lpstr>Signature Page</vt:lpstr>
      <vt:lpstr>Rent Qual. Chart</vt:lpstr>
      <vt:lpstr>EligBasisLimits</vt:lpstr>
      <vt:lpstr>Breakdown</vt:lpstr>
      <vt:lpstr>Carryover</vt:lpstr>
      <vt:lpstr>Ties</vt:lpstr>
      <vt:lpstr>Percentage_Limits</vt:lpstr>
      <vt:lpstr>OPER INCOME</vt:lpstr>
      <vt:lpstr>NOI</vt:lpstr>
      <vt:lpstr>Breakdown!a</vt:lpstr>
      <vt:lpstr>Carryover!a</vt:lpstr>
      <vt:lpstr>NOI!a</vt:lpstr>
      <vt:lpstr>'OPER INCOME'!a</vt:lpstr>
      <vt:lpstr>Percentage_Limits!a</vt:lpstr>
      <vt:lpstr>Ties!a</vt:lpstr>
      <vt:lpstr>FEDERAL_LOW_INCOME_HOUSING_TAX_CREDITS</vt:lpstr>
      <vt:lpstr>Breakdown!inputTies</vt:lpstr>
      <vt:lpstr>Breakdown!Print_Area</vt:lpstr>
      <vt:lpstr>Carryover!Print_Area</vt:lpstr>
      <vt:lpstr>EligBasisLimits!Print_Area</vt:lpstr>
      <vt:lpstr>NOI!Print_Area</vt:lpstr>
      <vt:lpstr>'OPER INCOME'!Print_Area</vt:lpstr>
      <vt:lpstr>Percentage_Limits!Print_Area</vt:lpstr>
      <vt:lpstr>'Rent Qual. Chart'!Print_Area</vt:lpstr>
      <vt:lpstr>Ties!Print_Area</vt:lpstr>
      <vt:lpstr>Breakdown!rangeBreakdown</vt:lpstr>
      <vt:lpstr>rangeBreakdown</vt:lpstr>
      <vt:lpstr>Carryover!rangeCarryOver</vt:lpstr>
      <vt:lpstr>rangeCarryOver</vt:lpstr>
      <vt:lpstr>rangeEligBasisLimits</vt:lpstr>
      <vt:lpstr>rangeNOI</vt:lpstr>
      <vt:lpstr>'OPER INCOME'!rangeOperInc</vt:lpstr>
      <vt:lpstr>rangeOperInc</vt:lpstr>
      <vt:lpstr>Percentage_Limits!rangePercentLimits</vt:lpstr>
      <vt:lpstr>rangePercentLimits</vt:lpstr>
      <vt:lpstr>rangeRQC</vt:lpstr>
      <vt:lpstr>rangeSigPage</vt:lpstr>
      <vt:lpstr>Ties!rangeTies</vt:lpstr>
    </vt:vector>
  </TitlesOfParts>
  <Company>NJHMFA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lbecerra</dc:creator>
  <cp:lastModifiedBy>Jamie Ding</cp:lastModifiedBy>
  <cp:lastPrinted>2021-03-30T19:17:41Z</cp:lastPrinted>
  <dcterms:created xsi:type="dcterms:W3CDTF">2000-11-14T20:52:06Z</dcterms:created>
  <dcterms:modified xsi:type="dcterms:W3CDTF">2026-05-26T14:59:29Z</dcterms:modified>
</cp:coreProperties>
</file>