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V:\enf\web\Internet Files\C&amp;E Home\bts\docs\"/>
    </mc:Choice>
  </mc:AlternateContent>
  <xr:revisionPtr revIDLastSave="0" documentId="8_{835A95A4-546C-48A2-BF97-C1D7788339B6}" xr6:coauthVersionLast="41" xr6:coauthVersionMax="41" xr10:uidLastSave="{00000000-0000-0000-0000-000000000000}"/>
  <workbookProtection workbookAlgorithmName="SHA-512" workbookHashValue="cnpAw9HiDc3JX4XWAlmFxrGlHjPRvSDgKShsiDn9nIraPEe4uYW0bSOPfvONlFsYPltFLXQEknkuKg1tjjZVvQ==" workbookSaltValue="FXtX7IK7tE4UU8Cf6sb6hQ==" workbookSpinCount="100000" lockStructure="1"/>
  <bookViews>
    <workbookView xWindow="5325" yWindow="390" windowWidth="21600" windowHeight="11385" xr2:uid="{00000000-000D-0000-FFFF-FFFF00000000}"/>
  </bookViews>
  <sheets>
    <sheet name="General" sheetId="1" r:id="rId1"/>
    <sheet name="Sheet1" sheetId="9" state="hidden" r:id="rId2"/>
    <sheet name="Haz Info" sheetId="2" state="hidden" r:id="rId3"/>
    <sheet name="Sub8HAPS" sheetId="3" state="hidden" r:id="rId4"/>
    <sheet name="ISO Props" sheetId="4" state="hidden" r:id="rId5"/>
    <sheet name="Saturation" sheetId="5" state="hidden" r:id="rId6"/>
    <sheet name="RELs-PELs" sheetId="6" state="hidden" r:id="rId7"/>
    <sheet name="IDLHs" sheetId="7" state="hidden" r:id="rId8"/>
    <sheet name="Gaseous Props" sheetId="8" state="hidden" r:id="rId9"/>
  </sheets>
  <definedNames>
    <definedName name="Hazard_Information">'Haz Info'!$A$1:$C$72</definedName>
    <definedName name="_xlnm.Print_Area" localSheetId="0">General!$A$1:$I$68</definedName>
    <definedName name="Protocol_Evaluation">General!$A$1:$I$68</definedName>
    <definedName name="Z_3FA39ECE_601C_11DB_9F30_00C04F1DE3C7_.wvu.PrintArea" localSheetId="0" hidden="1">General!$A$1:$I$68</definedName>
    <definedName name="Z_3FA39ED5_601C_11DB_9F30_00C04F1DE3C7_.wvu.PrintArea" localSheetId="0" hidden="1">General!$A$1:$I$68</definedName>
    <definedName name="Z_776C10C2_77F2_4CFD_9E92_E6EDB92F6F51_.wvu.PrintArea" localSheetId="0" hidden="1">General!$A$1:$I$68</definedName>
  </definedNames>
  <calcPr calcId="191029"/>
  <customWorkbookViews>
    <customWorkbookView name="NJDEP - Personal View" guid="{776C10C2-77F2-4CFD-9E92-E6EDB92F6F51}" mergeInterval="0" personalView="1" maximized="1" windowWidth="835" windowHeight="1123" activeSheetId="1"/>
    <customWorkbookView name="DEP - Personal View" guid="{3FA39ECE-601C-11DB-9F30-00C04F1DE3C7}" mergeInterval="0" personalView="1" maximized="1" windowWidth="1020" windowHeight="608" activeSheetId="2"/>
    <customWorkbookView name="Fred Ballay - Personal View" guid="{3FA39ED5-601C-11DB-9F30-00C04F1DE3C7}" mergeInterval="0" personalView="1" maximized="1" windowWidth="823" windowHeight="63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8" l="1"/>
  <c r="J35" i="8"/>
  <c r="J63" i="8"/>
  <c r="J80" i="8"/>
  <c r="J92" i="8"/>
  <c r="J95" i="8"/>
  <c r="H13" i="1"/>
  <c r="F16" i="1"/>
  <c r="I16" i="1" s="1"/>
  <c r="H20" i="1"/>
  <c r="F23" i="1"/>
  <c r="I23" i="1" s="1"/>
  <c r="H23" i="1"/>
  <c r="B29" i="1"/>
  <c r="C31" i="1" s="1"/>
  <c r="G29" i="1"/>
  <c r="I30" i="1" s="1"/>
  <c r="I32" i="1" s="1"/>
  <c r="C37" i="1"/>
  <c r="C38" i="1"/>
  <c r="I38" i="1"/>
  <c r="C39" i="1"/>
  <c r="C43" i="1"/>
  <c r="D43" i="1" s="1"/>
  <c r="E43" i="1"/>
  <c r="F43" i="1" s="1"/>
  <c r="G43" i="1"/>
  <c r="H43" i="1"/>
  <c r="I43" i="1" s="1"/>
  <c r="C44" i="1"/>
  <c r="D44" i="1" s="1"/>
  <c r="E44" i="1"/>
  <c r="F44" i="1" s="1"/>
  <c r="G44" i="1"/>
  <c r="H44" i="1"/>
  <c r="I44" i="1" s="1"/>
  <c r="B45" i="1"/>
  <c r="C45" i="1"/>
  <c r="D45" i="1"/>
  <c r="E45" i="1"/>
  <c r="F45" i="1"/>
  <c r="G45" i="1"/>
  <c r="H45" i="1"/>
  <c r="I45" i="1"/>
  <c r="B46" i="1"/>
  <c r="C46" i="1"/>
  <c r="D46" i="1"/>
  <c r="E46" i="1"/>
  <c r="F46" i="1"/>
  <c r="G46" i="1"/>
  <c r="H46" i="1"/>
  <c r="I46" i="1"/>
  <c r="B47" i="1"/>
  <c r="C47" i="1"/>
  <c r="D47" i="1"/>
  <c r="E47" i="1"/>
  <c r="F47" i="1"/>
  <c r="G47" i="1"/>
  <c r="H47" i="1"/>
  <c r="I47" i="1"/>
  <c r="C51" i="1"/>
  <c r="B33" i="2" s="1"/>
  <c r="D51" i="1"/>
  <c r="E51" i="1"/>
  <c r="F51" i="1"/>
  <c r="G51" i="1"/>
  <c r="H51" i="1"/>
  <c r="I51" i="1"/>
  <c r="C52" i="1"/>
  <c r="D52" i="1"/>
  <c r="E52" i="1"/>
  <c r="F52" i="1"/>
  <c r="G52" i="1"/>
  <c r="H52" i="1"/>
  <c r="I52" i="1"/>
  <c r="C53" i="1"/>
  <c r="B43" i="2" s="1"/>
  <c r="D53" i="1"/>
  <c r="E53" i="1"/>
  <c r="F53" i="1"/>
  <c r="G53" i="1"/>
  <c r="H53" i="1"/>
  <c r="I53" i="1"/>
  <c r="C54" i="1"/>
  <c r="B48" i="2" s="1"/>
  <c r="D54" i="1"/>
  <c r="E54" i="1"/>
  <c r="F54" i="1"/>
  <c r="G54" i="1"/>
  <c r="H54" i="1"/>
  <c r="I54" i="1"/>
  <c r="C55" i="1"/>
  <c r="B53" i="2" s="1"/>
  <c r="D55" i="1"/>
  <c r="E55" i="1"/>
  <c r="F55" i="1"/>
  <c r="G55" i="1"/>
  <c r="H55" i="1"/>
  <c r="I55" i="1"/>
  <c r="C56" i="1"/>
  <c r="D56" i="1"/>
  <c r="E56" i="1"/>
  <c r="F56" i="1"/>
  <c r="G56" i="1"/>
  <c r="H56" i="1"/>
  <c r="I56" i="1"/>
  <c r="C57" i="1"/>
  <c r="B63" i="2" s="1"/>
  <c r="D57" i="1"/>
  <c r="E57" i="1"/>
  <c r="F57" i="1"/>
  <c r="G57" i="1"/>
  <c r="H57" i="1"/>
  <c r="I57" i="1"/>
  <c r="C58" i="1"/>
  <c r="B68" i="2" s="1"/>
  <c r="D58" i="1"/>
  <c r="E58" i="1"/>
  <c r="F58" i="1"/>
  <c r="G58" i="1"/>
  <c r="H58" i="1"/>
  <c r="I58" i="1"/>
  <c r="C63" i="1"/>
  <c r="D63" i="1"/>
  <c r="B5" i="2" s="1"/>
  <c r="E63" i="1"/>
  <c r="F63" i="1"/>
  <c r="G63" i="1"/>
  <c r="H63" i="1"/>
  <c r="I63" i="1"/>
  <c r="C64" i="1"/>
  <c r="D64" i="1"/>
  <c r="B10" i="2" s="1"/>
  <c r="E64" i="1"/>
  <c r="F64" i="1"/>
  <c r="G64" i="1"/>
  <c r="H64" i="1"/>
  <c r="I64" i="1"/>
  <c r="C65" i="1"/>
  <c r="D65" i="1"/>
  <c r="B15" i="2" s="1"/>
  <c r="E65" i="1"/>
  <c r="F65" i="1"/>
  <c r="G65" i="1"/>
  <c r="H65" i="1"/>
  <c r="I65" i="1"/>
  <c r="C66" i="1"/>
  <c r="D66" i="1"/>
  <c r="B20" i="2" s="1"/>
  <c r="E66" i="1"/>
  <c r="I66" i="1" s="1"/>
  <c r="F66" i="1"/>
  <c r="G66" i="1"/>
  <c r="H66" i="1"/>
  <c r="C67" i="1"/>
  <c r="D67" i="1"/>
  <c r="B25" i="2" s="1"/>
  <c r="E67" i="1"/>
  <c r="I67" i="1" s="1"/>
  <c r="F67" i="1"/>
  <c r="G67" i="1"/>
  <c r="H67" i="1"/>
  <c r="A5" i="2"/>
  <c r="C7" i="2" s="1"/>
  <c r="A10" i="2"/>
  <c r="C12" i="2" s="1"/>
  <c r="A15" i="2"/>
  <c r="C17" i="2" s="1"/>
  <c r="A20" i="2"/>
  <c r="C22" i="2" s="1"/>
  <c r="A25" i="2"/>
  <c r="C27" i="2" s="1"/>
  <c r="A33" i="2"/>
  <c r="C35" i="2" s="1"/>
  <c r="A38" i="2"/>
  <c r="C40" i="2" s="1"/>
  <c r="B38" i="2"/>
  <c r="A43" i="2"/>
  <c r="C45" i="2" s="1"/>
  <c r="A48" i="2"/>
  <c r="C50" i="2" s="1"/>
  <c r="A53" i="2"/>
  <c r="C55" i="2" s="1"/>
  <c r="A58" i="2"/>
  <c r="C60" i="2" s="1"/>
  <c r="B58" i="2"/>
  <c r="A63" i="2"/>
  <c r="C65" i="2" s="1"/>
  <c r="A68" i="2"/>
  <c r="C70" i="2" s="1"/>
  <c r="D20" i="4"/>
  <c r="C16" i="2" l="1"/>
  <c r="C8" i="2"/>
  <c r="C23" i="2"/>
  <c r="C21" i="2"/>
  <c r="B43" i="1"/>
  <c r="C13" i="2"/>
  <c r="C6" i="2"/>
  <c r="C18" i="2"/>
  <c r="C11" i="2"/>
  <c r="H30" i="1"/>
  <c r="H32" i="1" s="1"/>
  <c r="H31" i="1"/>
  <c r="D30" i="1"/>
  <c r="D32" i="1" s="1"/>
  <c r="C30" i="1"/>
  <c r="C32" i="1" s="1"/>
  <c r="B44" i="1"/>
  <c r="I13" i="1"/>
  <c r="C71" i="2"/>
  <c r="C69" i="2"/>
  <c r="C61" i="2"/>
  <c r="C59" i="2"/>
  <c r="C51" i="2"/>
  <c r="C49" i="2"/>
  <c r="C41" i="2"/>
  <c r="C39" i="2"/>
  <c r="C28" i="2"/>
  <c r="C26" i="2"/>
  <c r="C66" i="2"/>
  <c r="C64" i="2"/>
  <c r="C56" i="2"/>
  <c r="C54" i="2"/>
  <c r="C46" i="2"/>
  <c r="C44" i="2"/>
  <c r="C36" i="2"/>
  <c r="C34" i="2"/>
  <c r="C72" i="2"/>
  <c r="C67" i="2"/>
  <c r="C62" i="2"/>
  <c r="C57" i="2"/>
  <c r="C52" i="2"/>
  <c r="C47" i="2"/>
  <c r="C42" i="2"/>
  <c r="C37" i="2"/>
  <c r="C29" i="2"/>
  <c r="C24" i="2"/>
  <c r="C19" i="2"/>
  <c r="C14" i="2"/>
  <c r="C9" i="2"/>
</calcChain>
</file>

<file path=xl/sharedStrings.xml><?xml version="1.0" encoding="utf-8"?>
<sst xmlns="http://schemas.openxmlformats.org/spreadsheetml/2006/main" count="4613" uniqueCount="2313">
  <si>
    <t>Nickel metal and other compounds (as Ni)</t>
  </si>
  <si>
    <r>
      <t>10 mg Ni/m</t>
    </r>
    <r>
      <rPr>
        <vertAlign val="superscript"/>
        <sz val="10"/>
        <rFont val="Arial"/>
        <family val="2"/>
      </rPr>
      <t>3</t>
    </r>
  </si>
  <si>
    <t>Nicotine</t>
  </si>
  <si>
    <t>Nitric acid</t>
  </si>
  <si>
    <t>Nitric oxide</t>
  </si>
  <si>
    <t>200 ppm [Unch]</t>
  </si>
  <si>
    <t>Nitroethane</t>
  </si>
  <si>
    <t>1,000 ppm [Unch]</t>
  </si>
  <si>
    <t>Nitrogen dioxide</t>
  </si>
  <si>
    <t>Nitrogen trifluoride</t>
  </si>
  <si>
    <t>Nitroglycerine</t>
  </si>
  <si>
    <t>Nitromethane</t>
  </si>
  <si>
    <t>Nitrotoluene (o, m, p isomers)</t>
  </si>
  <si>
    <t>n-Pentane</t>
  </si>
  <si>
    <t>1,500 ppm [LEL]</t>
  </si>
  <si>
    <t>n-Propyl acetate</t>
  </si>
  <si>
    <t>1,700 ppm</t>
  </si>
  <si>
    <t>n-Propyl alcohol</t>
  </si>
  <si>
    <t>n-Propyl nitrate</t>
  </si>
  <si>
    <t>o-Anisidine</t>
  </si>
  <si>
    <r>
      <t>50 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[Unch]</t>
    </r>
  </si>
  <si>
    <t>o-Chlorobenzylidene malononitrile</t>
  </si>
  <si>
    <t>Octachloronaphthalene</t>
  </si>
  <si>
    <t>Unknown [Unch]</t>
  </si>
  <si>
    <t>Octane</t>
  </si>
  <si>
    <t>o-Dichlorobenzene</t>
  </si>
  <si>
    <t>Oil mist (mineral)</t>
  </si>
  <si>
    <r>
      <t>2,500 mg/m</t>
    </r>
    <r>
      <rPr>
        <vertAlign val="superscript"/>
        <sz val="10"/>
        <rFont val="Arial"/>
        <family val="2"/>
      </rPr>
      <t>3</t>
    </r>
  </si>
  <si>
    <t>o-Methylcyclohexanone</t>
  </si>
  <si>
    <r>
      <t>1 mg Os/m</t>
    </r>
    <r>
      <rPr>
        <vertAlign val="superscript"/>
        <sz val="10"/>
        <rFont val="Arial"/>
        <family val="2"/>
      </rPr>
      <t>3</t>
    </r>
  </si>
  <si>
    <r>
      <t>1 mg Os/m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[Unch]</t>
    </r>
  </si>
  <si>
    <t>o-Toluidine</t>
  </si>
  <si>
    <t>Oxalic acid</t>
  </si>
  <si>
    <r>
      <t>500 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[Unch]</t>
    </r>
  </si>
  <si>
    <t>Oxygen difluoride</t>
  </si>
  <si>
    <t>0.5 ppm</t>
  </si>
  <si>
    <t>0.5 ppm [Unch]</t>
  </si>
  <si>
    <t>Ozone</t>
  </si>
  <si>
    <t>p-Anisidine</t>
  </si>
  <si>
    <t>Paraquat</t>
  </si>
  <si>
    <r>
      <t>1.5 mg/m</t>
    </r>
    <r>
      <rPr>
        <vertAlign val="superscript"/>
        <sz val="10"/>
        <rFont val="Arial"/>
        <family val="2"/>
      </rPr>
      <t>3</t>
    </r>
  </si>
  <si>
    <r>
      <t>1 mg/m</t>
    </r>
    <r>
      <rPr>
        <vertAlign val="superscript"/>
        <sz val="10"/>
        <rFont val="Arial"/>
        <family val="2"/>
      </rPr>
      <t>3</t>
    </r>
  </si>
  <si>
    <t>Parathion</t>
  </si>
  <si>
    <t>p-Dichlorobenzene</t>
  </si>
  <si>
    <t>Pentaborane</t>
  </si>
  <si>
    <t>Pentachloronaphthalene</t>
  </si>
  <si>
    <t>Pentachlorophenol</t>
  </si>
  <si>
    <r>
      <t>150 mg/m</t>
    </r>
    <r>
      <rPr>
        <vertAlign val="superscript"/>
        <sz val="10"/>
        <rFont val="Arial"/>
        <family val="2"/>
      </rPr>
      <t>3</t>
    </r>
  </si>
  <si>
    <r>
      <t>2.5 mg/m</t>
    </r>
    <r>
      <rPr>
        <vertAlign val="superscript"/>
        <sz val="10"/>
        <rFont val="Arial"/>
        <family val="2"/>
      </rPr>
      <t>3</t>
    </r>
  </si>
  <si>
    <t>Perchloromethyl mercaptan</t>
  </si>
  <si>
    <t>Perchloryl fluoride</t>
  </si>
  <si>
    <t>385 ppm</t>
  </si>
  <si>
    <t>Petroleum distillates (naphtha)</t>
  </si>
  <si>
    <r>
      <t>NIOSH REL: TWA 0.5 ppm (3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</si>
  <si>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Indene</t>
  </si>
  <si>
    <r>
      <t>NIOSH REL: TWA 10 ppm (45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</si>
  <si>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Indium</t>
  </si>
  <si>
    <r>
      <t>NIOSH REL*: TWA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REL also applies to other indium compounds (as In).]</t>
    </r>
  </si>
  <si>
    <r>
      <t>NIOSH REL: C 0.1 ppm (1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</si>
  <si>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C 0.1 ppm (1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</si>
  <si>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Iodoform</t>
  </si>
  <si>
    <r>
      <t>NIOSH REL: TWA 0.6 ppm (10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</si>
  <si>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0.1 ppm (0.23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0.2 ppm (0.45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</si>
  <si>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Iron salts (soluble, as Fe)</t>
  </si>
  <si>
    <t>Isoamyl alcohol (primary)</t>
  </si>
  <si>
    <r>
      <t>NIOSH REL*: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REL applies to all zirconium compounds (as Zr) except Zirconium tetrachloride.]</t>
    </r>
  </si>
  <si>
    <t>Compound (Non-Metals)</t>
  </si>
  <si>
    <t>Original IDLH</t>
  </si>
  <si>
    <t>Compound (Metals)</t>
  </si>
  <si>
    <t>Exposure Limits</t>
  </si>
  <si>
    <t>Hazard Information</t>
  </si>
  <si>
    <t>Stack</t>
  </si>
  <si>
    <t>ppm</t>
  </si>
  <si>
    <t>mg/m3</t>
  </si>
  <si>
    <t>Mercury</t>
  </si>
  <si>
    <t>Aluminum 1</t>
  </si>
  <si>
    <t>Selenium 1</t>
  </si>
  <si>
    <t>Tin 1</t>
  </si>
  <si>
    <t>Rosin core solder, pyrolysis products (as formaldehyde)</t>
  </si>
  <si>
    <r>
      <t>NIOSH REL: TWA 4 mg/m</t>
    </r>
    <r>
      <rPr>
        <vertAlign val="superscript"/>
        <sz val="10"/>
        <rFont val="Times New Roman"/>
        <family val="1"/>
      </rPr>
      <t>3</t>
    </r>
  </si>
  <si>
    <r>
      <t>NIOSH REL: TWA 2.5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(resp)</t>
    </r>
  </si>
  <si>
    <t>OSHA PEL†: TWA 15 mppcf</t>
  </si>
  <si>
    <t>Graphite (synthetic)</t>
  </si>
  <si>
    <t>Gypsum</t>
  </si>
  <si>
    <t>Hafnium</t>
  </si>
  <si>
    <r>
      <t>NIOSH REL*: TWA 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REL also applies to other hafnium compounds (as Hf).]</t>
    </r>
  </si>
  <si>
    <r>
      <t>OSHA PEL*: TWA 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PEL also applies to other hafnium compounds (as Hf).]</t>
    </r>
  </si>
  <si>
    <t>Halothane</t>
  </si>
  <si>
    <r>
      <t>NIOSH REL*: C 2 ppm (16.2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[60-minute] [*Note: REL for exposure to waste anesthetic gas.]</t>
    </r>
  </si>
  <si>
    <r>
      <t>NIOSH REL: TWA 85 ppm (350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C 440 ppm (1800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</si>
  <si>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r>
      <t>OSHA PEL†: TWA 500 ppm (2000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</si>
  <si>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1-Heptanethiol</t>
  </si>
  <si>
    <r>
      <t>NIOSH REL: C 0.5 ppm (2.7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</si>
  <si>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t>Hexachlorobutadiene</t>
  </si>
  <si>
    <r>
      <t>NIOSH REL: Ca TWA 0.02 ppm (0.24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 See Appendix A</t>
    </r>
  </si>
  <si>
    <r>
      <t>NIOSH REL: TWA 0.01 ppm (0.1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</si>
  <si>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Ca TWA 1 ppm (10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 See Appendix A See Appendix C (Chloroethanes)</t>
    </r>
  </si>
  <si>
    <r>
      <t>OSHA PEL: TWA 1 ppm (10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</si>
  <si>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1-Hexadecanethiol</t>
  </si>
  <si>
    <r>
      <t>NIOSH REL: C 0.5 ppm (5.3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</si>
  <si>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t>Hexafluoroacetone</t>
  </si>
  <si>
    <r>
      <t>NIOSH REL: TWA 0.1 ppm (0.7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</si>
  <si>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Hexamethylene diisocyanate</t>
  </si>
  <si>
    <r>
      <t>NIOSH REL: TWA 0.005 ppm (0.035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C 0.020 ppm (0.140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[10-minute]</t>
    </r>
  </si>
  <si>
    <t>Hexamethyl phosphoramide</t>
  </si>
  <si>
    <r>
      <t>NIOSH REL: TWA 50 ppm (180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</si>
  <si>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500 ppm (1800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</si>
  <si>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Hexane isomers (excluding n-Hexane)</t>
  </si>
  <si>
    <r>
      <t>NIOSH REL: TWA 100 ppm (350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C 510 ppm (1800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</si>
  <si>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t>n-Hexanethiol</t>
  </si>
  <si>
    <r>
      <t>NIOSH REL: TWA 1 ppm (4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</si>
  <si>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100 ppm (410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</si>
  <si>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50 ppm (205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75 ppm (300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</si>
  <si>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sec-Hexyl acetate</t>
  </si>
  <si>
    <r>
      <t>NIOSH REL: TWA 50 ppm (300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</si>
  <si>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50 ppm (300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</si>
  <si>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Hexylene glycol</t>
  </si>
  <si>
    <r>
      <t>NIOSH REL: C 25 ppm (125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</si>
  <si>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Ca C 0.03 ppm (0.04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[2-hour] See Appendix A</t>
    </r>
  </si>
  <si>
    <r>
      <t>OSHA PEL†: TWA 1 ppm (1.3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</si>
  <si>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Hydrogenated terphenyls</t>
  </si>
  <si>
    <r>
      <t>NIOSH REL: TWA 0.5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</si>
  <si>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3 ppm (10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</si>
  <si>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3 ppm (10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</si>
  <si>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5 ppm (7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</si>
  <si>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C 5 ppm (7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</si>
  <si>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ST 4.7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</si>
  <si>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10 ppm (11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</si>
  <si>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Hydrogen fluoride</t>
  </si>
  <si>
    <r>
      <t>NIOSH REL: TWA 3 ppm (2.5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C 6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</si>
  <si>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t>OSHA PEL†: TWA 3 ppm</t>
  </si>
  <si>
    <r>
      <t>NIOSH REL: TWA 1 ppm (1.4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</si>
  <si>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 ppm (1.4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</si>
  <si>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Hydrogen selenide</t>
  </si>
  <si>
    <r>
      <t>NIOSH REL: C 10 ppm (15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[10-minute]</t>
    </r>
  </si>
  <si>
    <t>OSHA PEL†: C 20 ppm 50 ppm [10-minute maximum peak]</t>
  </si>
  <si>
    <r>
      <t>NIOSH REL: C 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[15-minute]</t>
    </r>
  </si>
  <si>
    <t>2-Hydroxypropyl acrylate</t>
  </si>
  <si>
    <t>Boron oxide</t>
  </si>
  <si>
    <t>N.E.</t>
  </si>
  <si>
    <r>
      <t>2,000 mg/m</t>
    </r>
    <r>
      <rPr>
        <vertAlign val="superscript"/>
        <sz val="10"/>
        <rFont val="Arial"/>
        <family val="2"/>
      </rPr>
      <t>3</t>
    </r>
  </si>
  <si>
    <t>Boron trifluoride</t>
  </si>
  <si>
    <t>Bromine</t>
  </si>
  <si>
    <t>850 ppm</t>
  </si>
  <si>
    <t>Cadmium dust (as Cd)</t>
  </si>
  <si>
    <r>
      <t>50 mg Cd/m</t>
    </r>
    <r>
      <rPr>
        <vertAlign val="superscript"/>
        <sz val="10"/>
        <rFont val="Arial"/>
        <family val="2"/>
      </rPr>
      <t>3</t>
    </r>
  </si>
  <si>
    <r>
      <t>9 mg Cd/m</t>
    </r>
    <r>
      <rPr>
        <vertAlign val="superscript"/>
        <sz val="10"/>
        <rFont val="Arial"/>
        <family val="2"/>
      </rPr>
      <t>3</t>
    </r>
  </si>
  <si>
    <t>Cadmium fume (as Cd)</t>
  </si>
  <si>
    <r>
      <t>OSHA PEL†: TWA 200 ppm (610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</si>
  <si>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1000 ppm (1650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</si>
  <si>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1000 ppm (1650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</si>
  <si>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Methyl acetylene-propadiene mixture</t>
  </si>
  <si>
    <r>
      <t>NIOSH REL: TWA 1000 ppm (1800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1250 ppm (2250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</si>
  <si>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1000 ppm (1800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</si>
  <si>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Methylacrylonitrile</t>
  </si>
  <si>
    <r>
      <t>NIOSH REL: TWA 1 ppm (3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</si>
  <si>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5 ppm (19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C 15.6 ppm (60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 [skin]</t>
    </r>
  </si>
  <si>
    <r>
      <t>OSHA PEL: TWA 5 ppm (19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</si>
  <si>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Phenothiazine</t>
  </si>
  <si>
    <r>
      <t>NIOSH REL: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</si>
  <si>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NIOSH REL: TWA 1 ppm (7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</si>
  <si>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200 ppm (500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250 ppm (625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</si>
  <si>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200 ppm (500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</si>
  <si>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75 ppm (350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</si>
  <si>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Propylene glycol dinitrate</t>
  </si>
  <si>
    <r>
      <t>NIOSH REL: TWA 0.05 ppm (0.3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</si>
  <si>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C 5 ppm (9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</si>
  <si>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 ppm (29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</si>
  <si>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 ppm (29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</si>
  <si>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C 0.2 ppm (2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</si>
  <si>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PEL: TWA 100 ppm (250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</si>
  <si>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2-Nitronaphthalene</t>
  </si>
  <si>
    <t>NIOSH REL: Ca* See Appendix A [*Note: Since metabolized to β-Naphthylamine.]</t>
  </si>
  <si>
    <r>
      <t>NIOSH REL: TWA 25 ppm (90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</si>
  <si>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25 ppm (90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</si>
  <si>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25 ppm (90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</si>
  <si>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N-Nitrosodimethylamine</t>
  </si>
  <si>
    <t>OSHA PEL: [1910.1016] See Appendix B</t>
  </si>
  <si>
    <t>o-Nitrotoluene</t>
  </si>
  <si>
    <r>
      <t>NIOSH REL: TWA 2 ppm (11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</si>
  <si>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5 ppm (30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</si>
  <si>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m-Nitrotoluene</t>
  </si>
  <si>
    <t>p-Nitrotoluene</t>
  </si>
  <si>
    <t>Nitrous oxide</t>
  </si>
  <si>
    <r>
      <t>NIOSH REL: TWA 0.1 ppm (0.6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0.5 ppm (3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</si>
  <si>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 mg/m</t>
    </r>
    <r>
      <rPr>
        <vertAlign val="superscript"/>
        <sz val="10"/>
        <rFont val="Times New Roman"/>
        <family val="1"/>
      </rPr>
      <t>3</t>
    </r>
  </si>
  <si>
    <r>
      <t>NIOSH REL: TWA 0.2 ppm (1.5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0.5 ppm (3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</si>
  <si>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0.5 ppm (3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</si>
  <si>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(1 ppm)</t>
    </r>
  </si>
  <si>
    <r>
      <t>OSHA PEL†: TWA 12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(2 ppm)</t>
    </r>
  </si>
  <si>
    <t>m-Phthalodinitrile</t>
  </si>
  <si>
    <t>Picloram</t>
  </si>
  <si>
    <t>Piperazine dihydrochloride</t>
  </si>
  <si>
    <t>Plaster of Paris</t>
  </si>
  <si>
    <t>Platinum</t>
  </si>
  <si>
    <r>
      <t>NIOSH REL: TWA 0.002 mg/m</t>
    </r>
    <r>
      <rPr>
        <vertAlign val="superscript"/>
        <sz val="10"/>
        <rFont val="Times New Roman"/>
        <family val="1"/>
      </rPr>
      <t>3</t>
    </r>
  </si>
  <si>
    <r>
      <t>OSHA PEL: TWA 0.002 mg/m</t>
    </r>
    <r>
      <rPr>
        <vertAlign val="superscript"/>
        <sz val="10"/>
        <rFont val="Times New Roman"/>
        <family val="1"/>
      </rPr>
      <t>3</t>
    </r>
  </si>
  <si>
    <t>OSHA PEL†: TWA 50 mppcf</t>
  </si>
  <si>
    <t>Potassium cyanide (as CN)</t>
  </si>
  <si>
    <r>
      <t>NIOSH REL*: C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(4.7 ppm) [10-minute] [*Note: The REL also applies to other cyanides (as CN) except Hydrogen cyanide.]</t>
    </r>
  </si>
  <si>
    <r>
      <t>OSHA PEL*: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PEL also applies to other cyanides (as CN) except Hydrogen cyanide.]</t>
    </r>
  </si>
  <si>
    <r>
      <t>NIOSH REL: C 2 mg/m</t>
    </r>
    <r>
      <rPr>
        <vertAlign val="superscript"/>
        <sz val="10"/>
        <rFont val="Times New Roman"/>
        <family val="1"/>
      </rPr>
      <t>3</t>
    </r>
  </si>
  <si>
    <t>Propane sultone</t>
  </si>
  <si>
    <t>1-Propanethiol</t>
  </si>
  <si>
    <r>
      <t>NIOSH REL: C 0.5 ppm (1.6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</si>
  <si>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t>Propargyl alcohol</t>
  </si>
  <si>
    <r>
      <t>NIOSH REL: TWA 1 ppm (2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</si>
  <si>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β-Propiolactone</t>
  </si>
  <si>
    <t>OSHA PEL: [1910.1013] See Appendix B</t>
  </si>
  <si>
    <t>Propionic acid</t>
  </si>
  <si>
    <t>Benomyl</t>
  </si>
  <si>
    <t>NIOSH REL: Ca TWA 0.1 ppm ST 1 ppm See Appendix A</t>
  </si>
  <si>
    <t>OSHA PEL: [1910.1028] TWA 1 ppm ST 5 ppm See Appendix F</t>
  </si>
  <si>
    <t>Benzenethiol</t>
  </si>
  <si>
    <r>
      <t>NIOSH REL: C 0.1 ppm (0.5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</si>
  <si>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t>Benzidine</t>
  </si>
  <si>
    <t>OSHA PEL: [1910.1010] See Appendix B See Appendix C</t>
  </si>
  <si>
    <r>
      <t>OSHA PEL: TWA 5 mg/m</t>
    </r>
    <r>
      <rPr>
        <vertAlign val="superscript"/>
        <sz val="10"/>
        <rFont val="Times New Roman"/>
        <family val="1"/>
      </rPr>
      <t>3</t>
    </r>
  </si>
  <si>
    <r>
      <t>OSHA PEL: TWA 100 ppm (300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</si>
  <si>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Ethylidene norbornene</t>
  </si>
  <si>
    <r>
      <t>NIOSH REL: C 5 ppm (25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</si>
  <si>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0.5 ppm (1.3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</si>
  <si>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r>
      <t>OSHA PEL†: C 10 ppm (25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</si>
  <si>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5 ppm (23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</si>
  <si>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20 ppm (94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</si>
  <si>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10 ppm (85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</si>
  <si>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100 ppm (850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</si>
  <si>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Fenamiphos</t>
  </si>
  <si>
    <t>Fensulfothion</t>
  </si>
  <si>
    <t>Fenthion</t>
  </si>
  <si>
    <r>
      <t>NIOSH REL*: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REL also applies to Vanadium metal and Vanadium carbide.]</t>
    </r>
  </si>
  <si>
    <r>
      <t>OSHA PEL†: TWA 1 mg/m</t>
    </r>
    <r>
      <rPr>
        <vertAlign val="superscript"/>
        <sz val="10"/>
        <rFont val="Times New Roman"/>
        <family val="1"/>
      </rPr>
      <t>3</t>
    </r>
  </si>
  <si>
    <t>Fibrous glass dust</t>
  </si>
  <si>
    <r>
      <t>NIOSH REL: TWA 3 fibers/cm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(fibers £3.5 µm in diameter &amp; ³10 µm in length)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(total)</t>
    </r>
  </si>
  <si>
    <r>
      <t>OSHA PEL: TWA 15 mg/m3 (total)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(resp)</t>
    </r>
  </si>
  <si>
    <r>
      <t>NIOSH REL: TWA 0.1 ppm (0.2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</si>
  <si>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0.1 ppm (0.2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</si>
  <si>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1000 ppm (5600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</si>
  <si>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50 mg Hf/m</t>
    </r>
    <r>
      <rPr>
        <vertAlign val="superscript"/>
        <sz val="10"/>
        <rFont val="Arial"/>
        <family val="2"/>
      </rPr>
      <t>3</t>
    </r>
  </si>
  <si>
    <t>Heptachlor</t>
  </si>
  <si>
    <r>
      <t>35 mg/m</t>
    </r>
    <r>
      <rPr>
        <vertAlign val="superscript"/>
        <sz val="10"/>
        <rFont val="Arial"/>
        <family val="2"/>
      </rPr>
      <t>3</t>
    </r>
  </si>
  <si>
    <t>Hexachloroethane</t>
  </si>
  <si>
    <t>300 ppm [Unch]</t>
  </si>
  <si>
    <t>Hexachloronaphthalene</t>
  </si>
  <si>
    <r>
      <t>2 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[Unch]</t>
    </r>
  </si>
  <si>
    <t>Hexone</t>
  </si>
  <si>
    <t>Hydrazine</t>
  </si>
  <si>
    <t>80 ppm</t>
  </si>
  <si>
    <t>Hydrogen bromide</t>
  </si>
  <si>
    <t>Hydrogen chloride</t>
  </si>
  <si>
    <t>Hydrogen cyanide</t>
  </si>
  <si>
    <t>50 ppm [Unch]</t>
  </si>
  <si>
    <t>Hydrogen fluoride (as F)</t>
  </si>
  <si>
    <t>Hydrogen peroxide</t>
  </si>
  <si>
    <t>75 ppm [Unch]</t>
  </si>
  <si>
    <t>Hydrogen selenide (as Se)</t>
  </si>
  <si>
    <t>1 ppm</t>
  </si>
  <si>
    <t>Hydrogen sulfide</t>
  </si>
  <si>
    <t>Hydroquinone</t>
  </si>
  <si>
    <t>Iodine</t>
  </si>
  <si>
    <t>Iron oxide dust and fume (as Fe)</t>
  </si>
  <si>
    <r>
      <t>2,500 mg Fe/m</t>
    </r>
    <r>
      <rPr>
        <vertAlign val="superscript"/>
        <sz val="10"/>
        <rFont val="Arial"/>
        <family val="2"/>
      </rPr>
      <t>3</t>
    </r>
  </si>
  <si>
    <t>Rhodium (soluble compounds, as Rh)</t>
  </si>
  <si>
    <r>
      <t>NIOSH REL: TWA 0.5 ppm (2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</si>
  <si>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0.5 ppm (2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</si>
  <si>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Amitrole</t>
  </si>
  <si>
    <r>
      <t>NIOSH REL: Ca TWA 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A</t>
    </r>
  </si>
  <si>
    <r>
      <t>NIOSH REL: TWA 25 ppm (18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35 ppm (27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</si>
  <si>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50 ppm (35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</si>
  <si>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Ammonium chloride fume</t>
  </si>
  <si>
    <r>
      <t>NIOSH REL: TWA 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20 mg/m</t>
    </r>
    <r>
      <rPr>
        <vertAlign val="superscript"/>
        <sz val="10"/>
        <rFont val="Times New Roman"/>
        <family val="1"/>
      </rPr>
      <t>3</t>
    </r>
  </si>
  <si>
    <r>
      <t>NIOSH REL: TWA 100 ppm (525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</si>
  <si>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100 ppm (525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</si>
  <si>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125 ppm (650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</si>
  <si>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125 ppm (650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</si>
  <si>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Aniline (and homologs)</t>
  </si>
  <si>
    <r>
      <t>OSHA PEL†: TWA 5 ppm (19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</si>
  <si>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Ca 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 See Appendix A</t>
    </r>
  </si>
  <si>
    <r>
      <t>OSHA PEL: TWA 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</si>
  <si>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NIOSH REL: TWA 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</si>
  <si>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NIOSH REL*: TWA 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REL also applies to other antimony compounds (as Sb).]</t>
    </r>
  </si>
  <si>
    <r>
      <t>OSHA PEL*: TWA 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PEL also applies to other antimony compounds (as Sb).]</t>
    </r>
  </si>
  <si>
    <r>
      <t>NIOSH REL: TWA 0.3 mg/m</t>
    </r>
    <r>
      <rPr>
        <vertAlign val="superscript"/>
        <sz val="10"/>
        <rFont val="Times New Roman"/>
        <family val="1"/>
      </rPr>
      <t>3</t>
    </r>
  </si>
  <si>
    <r>
      <t>OSHA PEL: TWA 0.3 mg/m</t>
    </r>
    <r>
      <rPr>
        <vertAlign val="superscript"/>
        <sz val="10"/>
        <rFont val="Times New Roman"/>
        <family val="1"/>
      </rPr>
      <t>3</t>
    </r>
  </si>
  <si>
    <r>
      <t>NIOSH REL: Ca C 0.002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[15-minute] See Appendix A</t>
    </r>
  </si>
  <si>
    <r>
      <t>OSHA PEL: [1910.1018] TWA 0.010 mg/m</t>
    </r>
    <r>
      <rPr>
        <vertAlign val="superscript"/>
        <sz val="10"/>
        <rFont val="Times New Roman"/>
        <family val="1"/>
      </rPr>
      <t>3</t>
    </r>
  </si>
  <si>
    <t>Arsenic (organic compounds, as As)</t>
  </si>
  <si>
    <t>NIOSH REL: none</t>
  </si>
  <si>
    <r>
      <t>OSHA PEL: TWA 0.5 mg/m</t>
    </r>
    <r>
      <rPr>
        <vertAlign val="superscript"/>
        <sz val="10"/>
        <rFont val="Times New Roman"/>
        <family val="1"/>
      </rPr>
      <t>3</t>
    </r>
  </si>
  <si>
    <r>
      <t>OSHA PEL: TWA 0.05 ppm (0.2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</si>
  <si>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Asbestos</t>
  </si>
  <si>
    <t>NIOSH REL: Ca See Appendix A See Appendix C</t>
  </si>
  <si>
    <t>OSHA PEL: [1910.1001] [1910.1101] See Appendix C</t>
  </si>
  <si>
    <t>Asphalt fumes</t>
  </si>
  <si>
    <r>
      <t>NIOSH REL: Ca C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[15-minute] See Appendix A</t>
    </r>
  </si>
  <si>
    <t>Atrazine</t>
  </si>
  <si>
    <t>Azinphos-methyl</t>
  </si>
  <si>
    <r>
      <t>NIOSH REL: TWA 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</si>
  <si>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OSHA PEL: TWA 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</si>
  <si>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NIOSH REL*: TWA 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REL also applies to other soluble barium compounds (as Ba) except Barium sulfate.]</t>
    </r>
  </si>
  <si>
    <r>
      <t>OSHA PEL*: TWA 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PEL also applies to other soluble barium compounds (as Ba) except Barium sulfate.]</t>
    </r>
  </si>
  <si>
    <t>Barium nitrate (as Ba)</t>
  </si>
  <si>
    <t>Barium sulfate</t>
  </si>
  <si>
    <r>
      <t>NIOSH REL: TWA 50 ppm (240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100 ppm (485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</si>
  <si>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C 100 ppm (480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</si>
  <si>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Metribuzin</t>
  </si>
  <si>
    <t>Mica (containing less than 1% quartz)</t>
  </si>
  <si>
    <r>
      <t>NIOSH REL: TWA 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(resp)</t>
    </r>
  </si>
  <si>
    <t>OSHA PEL†: TWA 20 mppcf</t>
  </si>
  <si>
    <t>Mineral wool fiber</t>
  </si>
  <si>
    <r>
      <t>NIOSH REL: TWA 3 fibers/cm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(fibers £3.5 µm diameter &amp; ³10 µm in length)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(total)</t>
    </r>
  </si>
  <si>
    <t>NIOSH REL*: See Appendix D [*Note: The REL also applies to other insoluble molybdenum compounds (as Mo).]</t>
  </si>
  <si>
    <r>
      <t>OSHA PEL*†: TWA 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PEL also applies to other insoluble molybdenum compounds (as Mo).]</t>
    </r>
  </si>
  <si>
    <t>Monocrotophos</t>
  </si>
  <si>
    <r>
      <t>NIOSH REL: TWA 0.25 mg/m</t>
    </r>
    <r>
      <rPr>
        <vertAlign val="superscript"/>
        <sz val="10"/>
        <rFont val="Times New Roman"/>
        <family val="1"/>
      </rPr>
      <t>3</t>
    </r>
  </si>
  <si>
    <r>
      <t>NIOSH REL: TWA 0.5 ppm (2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</si>
  <si>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2 ppm (9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</si>
  <si>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20 ppm (70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30 ppm (105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</si>
  <si>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20 ppm (70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</si>
  <si>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1 ppm = 4.50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(approx)</t>
    </r>
  </si>
  <si>
    <r>
      <t>NIOSH REL: TWA 100 ppm (400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</si>
  <si>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 ppm (50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15 ppm (75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</si>
  <si>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10 ppm (50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</si>
  <si>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Naphthalene diisocyanate</t>
  </si>
  <si>
    <r>
      <t>NIOSH REL: TWA  0.040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(0.005 ppm) C  0.170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(0.020 ppm) [10-minute]</t>
    </r>
  </si>
  <si>
    <t>α-Naphthylamine</t>
  </si>
  <si>
    <t>OSHA PEL: [1910.1004] See Appendix B</t>
  </si>
  <si>
    <t>β-Naphthylamine</t>
  </si>
  <si>
    <t>p-Phenylene diamine</t>
  </si>
  <si>
    <t>2,100 ppm [LEL]</t>
  </si>
  <si>
    <t>Propylene dichloride</t>
  </si>
  <si>
    <t>Propylene imine</t>
  </si>
  <si>
    <t>Propylene oxide</t>
  </si>
  <si>
    <t>p-tert-Butyltoluene</t>
  </si>
  <si>
    <t>Pyrethrum</t>
  </si>
  <si>
    <r>
      <t>5,000 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[Unch]</t>
    </r>
  </si>
  <si>
    <t>Pyridine</t>
  </si>
  <si>
    <t>3,600 ppm</t>
  </si>
  <si>
    <r>
      <t>OSHA PEL†: TWA 400 ppm (980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</si>
  <si>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5 ppm (12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</si>
  <si>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N-Isopropylaniline</t>
  </si>
  <si>
    <r>
      <t>NIOSH REL: TWA 2 ppm (10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</si>
  <si>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500 ppm (2100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</si>
  <si>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500 ppm (2100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</si>
  <si>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50 ppm (240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</si>
  <si>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t>Acetamide</t>
  </si>
  <si>
    <t>Acetophenone</t>
  </si>
  <si>
    <t>4-Aminobiphenyl</t>
  </si>
  <si>
    <t>Benzene (1)</t>
  </si>
  <si>
    <t>Benzotrichloride</t>
  </si>
  <si>
    <t>Biphenyl</t>
  </si>
  <si>
    <t>Bis(2-ethylhexyl)phthalate</t>
  </si>
  <si>
    <t>Bis(chloromethyl)ether</t>
  </si>
  <si>
    <t>Carbon tetrachloride (2)</t>
  </si>
  <si>
    <t>Carbonyl sulfide</t>
  </si>
  <si>
    <t>Chloramben</t>
  </si>
  <si>
    <t>Chloroacetic acid</t>
  </si>
  <si>
    <t>2-Chloroacetophenone</t>
  </si>
  <si>
    <t>Chlorobenzilate</t>
  </si>
  <si>
    <t>Chloroform (3)</t>
  </si>
  <si>
    <t>Chloroprene</t>
  </si>
  <si>
    <t>Cresols/Cresylic acid</t>
  </si>
  <si>
    <t>2,4-D, salts and esters</t>
  </si>
  <si>
    <t>DDE</t>
  </si>
  <si>
    <t>Dibenzofurans</t>
  </si>
  <si>
    <t>Dibutylphthalate</t>
  </si>
  <si>
    <r>
      <t>NIOSH REL: TWA 5 ppm (9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</si>
  <si>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5 ppm (9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</si>
  <si>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5 ppm (20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</si>
  <si>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10 ppm (40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15 ppm (60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</si>
  <si>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Gasoline</t>
  </si>
  <si>
    <t>Germanium tetrahydride</t>
  </si>
  <si>
    <r>
      <t>NIOSH REL: TWA 0.2 ppm (0.6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</si>
  <si>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Glutaraldehyde</t>
  </si>
  <si>
    <r>
      <t>NIOSH REL: C 0.2 ppm (0.8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See Appendix C (Aldehydes)</t>
    </r>
  </si>
  <si>
    <t>Glycerin (mist)</t>
  </si>
  <si>
    <r>
      <t>NIOSH REL: TWA 25 ppm (75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</si>
  <si>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50 ppm (150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</si>
  <si>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2 mg Hg/m</t>
    </r>
    <r>
      <rPr>
        <vertAlign val="superscript"/>
        <sz val="10"/>
        <rFont val="Arial"/>
        <family val="2"/>
      </rPr>
      <t>3</t>
    </r>
  </si>
  <si>
    <t>Mercury compounds [except (organo) alkyls, as Hg]</t>
  </si>
  <si>
    <r>
      <t>28 mg Hg/m</t>
    </r>
    <r>
      <rPr>
        <vertAlign val="superscript"/>
        <sz val="10"/>
        <rFont val="Arial"/>
        <family val="2"/>
      </rPr>
      <t>3</t>
    </r>
  </si>
  <si>
    <t>Mesityl oxide</t>
  </si>
  <si>
    <t>Methoxychlor</t>
  </si>
  <si>
    <t>Trifluralin</t>
  </si>
  <si>
    <t>2,2,4-Trimethylpentane</t>
  </si>
  <si>
    <t>Xylenes</t>
  </si>
  <si>
    <t>o-Xylenes</t>
  </si>
  <si>
    <t>m-Xylenes</t>
  </si>
  <si>
    <t>p-Xylenes</t>
  </si>
  <si>
    <t>Antimony compounds (12)</t>
  </si>
  <si>
    <t>Antimony pentafluoride</t>
  </si>
  <si>
    <t>Antimony potassium tartrate</t>
  </si>
  <si>
    <t>Antimony trioxide</t>
  </si>
  <si>
    <t>Antimony trisulfide</t>
  </si>
  <si>
    <t>Arsenic &amp; inorganic arsenic compounds</t>
  </si>
  <si>
    <t>Beryllium compounds (13)</t>
  </si>
  <si>
    <t>Beryllium salts</t>
  </si>
  <si>
    <t>Cadmium compounds</t>
  </si>
  <si>
    <t>Cadmium oxide</t>
  </si>
  <si>
    <t>Chromium compounds (14)</t>
  </si>
  <si>
    <t>Hexavalent chromium compounds</t>
  </si>
  <si>
    <t>Trivalent chromium compounds</t>
  </si>
  <si>
    <t>Chromic chloride</t>
  </si>
  <si>
    <t>Cobalt metal and compounds (15)</t>
  </si>
  <si>
    <t>Cobalt carbonyl</t>
  </si>
  <si>
    <t>Fluomine</t>
  </si>
  <si>
    <t>Cyanide compounds (16)</t>
  </si>
  <si>
    <t>Potassium cyanide</t>
  </si>
  <si>
    <t>Sodium cyanide</t>
  </si>
  <si>
    <t>Glycol ethers (17)</t>
  </si>
  <si>
    <t>2-Ethoxy ethanol</t>
  </si>
  <si>
    <t>Ethylene glycol monobutyl ether</t>
  </si>
  <si>
    <t>2-Methoxy ethanol</t>
  </si>
  <si>
    <t>Lead and compounds (18)</t>
  </si>
  <si>
    <t>Tetraethyl lead</t>
  </si>
  <si>
    <t>Tetramethyl lead</t>
  </si>
  <si>
    <t>Manganese and compounds (19)</t>
  </si>
  <si>
    <t>Methylcyclopentadienyl manganese</t>
  </si>
  <si>
    <t>Mercury compounds (20)</t>
  </si>
  <si>
    <t>Elemental mercury</t>
  </si>
  <si>
    <t>Mercuric chloride</t>
  </si>
  <si>
    <t>Mercuric nitrate</t>
  </si>
  <si>
    <t>Phenyl mercuric acetate</t>
  </si>
  <si>
    <t>Nickel compounds (21)</t>
  </si>
  <si>
    <t>Nickel carbonyl</t>
  </si>
  <si>
    <t>Nickel refinery dust</t>
  </si>
  <si>
    <t>Nickel subsulfide</t>
  </si>
  <si>
    <t>Polycyclic organic matter (22)</t>
  </si>
  <si>
    <t>Benz(a)anthracene</t>
  </si>
  <si>
    <t>Benz(c)acridine</t>
  </si>
  <si>
    <t>Benzo(a)pyrene</t>
  </si>
  <si>
    <t>Benzo(b)fluoranthene</t>
  </si>
  <si>
    <t>Chrysene</t>
  </si>
  <si>
    <t>Dibenz(a,h)anthracene</t>
  </si>
  <si>
    <t>1,2:7,8-Dibenzopyrene</t>
  </si>
  <si>
    <t>7,12-Dimethylbenz(a)anthracene</t>
  </si>
  <si>
    <t>Indeno(1,2,3-c,d)pyrene</t>
  </si>
  <si>
    <t>Selenium compounds (23)</t>
  </si>
  <si>
    <t>Selenium sulfide (mono and di)</t>
  </si>
  <si>
    <t>Sodium selenate</t>
  </si>
  <si>
    <t>Sodium selenite</t>
  </si>
  <si>
    <r>
      <t>OSHA PEL: TWA 1 ppm (14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</si>
  <si>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Acetylsalicyclic acid</t>
  </si>
  <si>
    <r>
      <t>NIOSH REL: TWA 5 mg/m</t>
    </r>
    <r>
      <rPr>
        <vertAlign val="superscript"/>
        <sz val="10"/>
        <rFont val="Times New Roman"/>
        <family val="1"/>
      </rPr>
      <t>3</t>
    </r>
  </si>
  <si>
    <t>OSHA PEL†: none</t>
  </si>
  <si>
    <r>
      <t>NIOSH REL: TWA 0.1 ppm (0.25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0.3 ppm (0.8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See Appendix C (Aldehydes)</t>
    </r>
  </si>
  <si>
    <r>
      <t>OSHA PEL†: TWA 0.1 ppm (0.25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</si>
  <si>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Ca TWA 0.03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 See Appendix A</t>
    </r>
  </si>
  <si>
    <r>
      <t>OSHA PEL†: TWA 0.3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</si>
  <si>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t>Acrylic acid</t>
  </si>
  <si>
    <r>
      <t>NIOSH REL: TWA 2 ppm (6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</si>
  <si>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NIOSH REL: Ca TWA 1 ppm C 10 ppm [15-minute] [skin] See Appendix A</t>
  </si>
  <si>
    <t>OSHA PEL: [1910.1045] TWA 2 ppm C 10 ppm [15-minute] [skin]</t>
  </si>
  <si>
    <t>Adiponitrile</t>
  </si>
  <si>
    <r>
      <t>NIOSH REL: TWA 4 ppm (18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</si>
  <si>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Ca TWA 0.25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 See Appendix A</t>
    </r>
  </si>
  <si>
    <r>
      <t>OSHA PEL: TWA 0.25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</si>
  <si>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NIOSH REL: TWA 2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4 ppm (10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</si>
  <si>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2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</si>
  <si>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1 ppm (3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2 ppm (6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</si>
  <si>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 ppm (3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</si>
  <si>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5 ppm (22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10 ppm (44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</si>
  <si>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C 10 ppm (45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</si>
  <si>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Allyl propyl disulfide</t>
  </si>
  <si>
    <r>
      <t>NIOSH REL: TWA 2 ppm (12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3 ppm (18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</si>
  <si>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2 ppm (12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</si>
  <si>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(total)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(resp)</t>
    </r>
  </si>
  <si>
    <r>
      <t>NIOSH REL: TWA 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(total)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(resp)</t>
    </r>
  </si>
  <si>
    <r>
      <t>NIOSH REL: TWA 120 ppm (350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C 610 ppm (1800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</si>
  <si>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r>
      <t>OSHA PEL†: TWA 1000 ppm (2950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</si>
  <si>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1-Pentanethiol</t>
  </si>
  <si>
    <r>
      <t>NIOSH REL: C 0.5 ppm (2.1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</si>
  <si>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t>NIOSH REL: Handle with care in the workplace. See Appendix C (Chloroethanes)</t>
  </si>
  <si>
    <t>Pentaerythritol</t>
  </si>
  <si>
    <r>
      <t>NIOSH REL: TWA 0.05 ppm (0.2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</si>
  <si>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75 ppm (350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</si>
  <si>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0.05 ppm (0.4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</si>
  <si>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0.05 ppm (0.4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</si>
  <si>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200 ppm (1050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</si>
  <si>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200 ppm (1050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</si>
  <si>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Chlorodifluoromethane</t>
  </si>
  <si>
    <r>
      <t>NIOSH REL: TWA 1000 ppm (3500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1250 ppm (4375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</si>
  <si>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REL*: Ca TWA 0.001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A [*Note:  The REL also applies to other PCBs.]</t>
    </r>
  </si>
  <si>
    <r>
      <t>OSHA PEL: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</si>
  <si>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NIOSH REL: Ca ST 2 ppm (9.78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[60-minute] See Appendix A</t>
    </r>
  </si>
  <si>
    <r>
      <t>OSHA PEL†: C 50 ppm (240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</si>
  <si>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bis-Chloromethyl ether</t>
  </si>
  <si>
    <t>OSHA PEL: [1910.1008] See Appendix B</t>
  </si>
  <si>
    <t>Chloromethyl methyl ether</t>
  </si>
  <si>
    <t>OSHA PEL: [1910.1006] See Appendix B</t>
  </si>
  <si>
    <r>
      <t>NIOSH REL: TWA 2 ppm (10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</si>
  <si>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20 ppm (100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</si>
  <si>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Chloropentafluoroethane</t>
  </si>
  <si>
    <r>
      <t>NIOSH REL: TWA 1000 ppm (6320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</si>
  <si>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0.1 ppm (0.7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</si>
  <si>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β-Chloroprene</t>
  </si>
  <si>
    <r>
      <t>NIOSH REL: Ca C 1 ppm (3.6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 See Appendix A</t>
    </r>
  </si>
  <si>
    <r>
      <t>OSHA PEL†: TWA 25 ppm (90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</si>
  <si>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o-Chlorostyrene</t>
  </si>
  <si>
    <r>
      <t>NIOSH REL: TWA 50 ppm (285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75 ppm (428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</si>
  <si>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o-Chlorotoluene</t>
  </si>
  <si>
    <r>
      <t>NIOSH REL: TWA 50 ppm (250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75 ppm (375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</si>
  <si>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2-Chloro-6-trichloromethyl pyridine</t>
  </si>
  <si>
    <r>
      <t>NIOSH REL: TWA 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(total) ST 20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(total)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(resp)</t>
    </r>
  </si>
  <si>
    <t>Chlorpyrifos</t>
  </si>
  <si>
    <r>
      <t>NIOSH REL: TWA 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0.6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</si>
  <si>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NIOSH REL (as Cr): Ca TWA 0.001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A See Appendix C</t>
    </r>
  </si>
  <si>
    <r>
      <t>OSHA PEL (as CrO</t>
    </r>
    <r>
      <rPr>
        <vertAlign val="subscript"/>
        <sz val="10"/>
        <rFont val="Times New Roman"/>
        <family val="1"/>
      </rPr>
      <t>3</t>
    </r>
    <r>
      <rPr>
        <sz val="10"/>
        <rFont val="Times New Roman"/>
        <family val="1"/>
      </rPr>
      <t>): C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C</t>
    </r>
  </si>
  <si>
    <t>Chromium(II) compounds (as Cr)</t>
  </si>
  <si>
    <r>
      <t>NIOSH REL: TWA 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C</t>
    </r>
  </si>
  <si>
    <r>
      <t>OSHA PEL: TWA 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C</t>
    </r>
  </si>
  <si>
    <t>Chromium(III) compounds (as Cr)</t>
  </si>
  <si>
    <r>
      <t>OSHA PEL*: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C [*Note: The PEL also applies to insoluble chromium salts.]</t>
    </r>
  </si>
  <si>
    <t>Chromyl chloride</t>
  </si>
  <si>
    <r>
      <t>NIOSH REL: Ca 0.001 mg Cr(VI)/m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A See Appendix C</t>
    </r>
  </si>
  <si>
    <t>Clopidol</t>
  </si>
  <si>
    <t>Coal dust</t>
  </si>
  <si>
    <r>
      <t>OSHA PEL†: TWA 2.4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(&lt;5% SiO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) TWA 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/(%SiO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+ 2) (³5% SiO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</si>
  <si>
    <r>
      <t>NIOSH REL: Ca TWA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(cyclohexane-extractable fraction) See Appendix A See Appendix C</t>
    </r>
  </si>
  <si>
    <r>
      <t>OSHA PEL: TWA 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(benzene-soluble fraction) [1910.1002] See Appendix C</t>
    </r>
  </si>
  <si>
    <r>
      <t>NIOSH REL: TWA 0.05 mg/m</t>
    </r>
    <r>
      <rPr>
        <vertAlign val="superscript"/>
        <sz val="10"/>
        <rFont val="Times New Roman"/>
        <family val="1"/>
      </rPr>
      <t>3</t>
    </r>
  </si>
  <si>
    <r>
      <t>OSHA PEL†: TWA 0.1 mg/m</t>
    </r>
    <r>
      <rPr>
        <vertAlign val="superscript"/>
        <sz val="10"/>
        <rFont val="Times New Roman"/>
        <family val="1"/>
      </rPr>
      <t>3</t>
    </r>
  </si>
  <si>
    <t>Cobalt carbonyl (as Co)</t>
  </si>
  <si>
    <t>Cobalt hydrocarbonyl (as Co)</t>
  </si>
  <si>
    <t>Coke oven emissions</t>
  </si>
  <si>
    <r>
      <t>NIOSH REL: Ca TWA 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(benzene-soluble fraction) See Appendix A See Appendix C</t>
    </r>
  </si>
  <si>
    <r>
      <t>OSHA PEL: [1910.1029] TWA 0.150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(benzene-soluble fraction)</t>
    </r>
  </si>
  <si>
    <r>
      <t>NIOSH REL*: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REL also applies to other copper compounds (as Cu) except Copper fume.]</t>
    </r>
  </si>
  <si>
    <r>
      <t>OSHA PEL*: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PEL also applies to other copper compounds (as Cu) except copper fume.]</t>
    </r>
  </si>
  <si>
    <r>
      <t>NIOSH REL: TWA 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</si>
  <si>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OSHA PEL: TWA 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</si>
  <si>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NIOSH REL: TWA 0.075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</si>
  <si>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OSHA PEL: TWA 0.075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</si>
  <si>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NIOSH REL: TWA 200 ppm (590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250 ppm (735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</si>
  <si>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(0.5 ppm) [skin]</t>
    </r>
  </si>
  <si>
    <r>
      <t>OSHA PEL: TWA 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(0.5 ppm) [skin]</t>
    </r>
  </si>
  <si>
    <r>
      <t>NIOSH REL: TWA 1 ppm (8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</si>
  <si>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 ppm (8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</si>
  <si>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Tetrasodium pyrophosphate</t>
  </si>
  <si>
    <r>
      <t>NIOSH REL: TWA 1.5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</si>
  <si>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t>4,4'-Thiobis(6-tert-butyl-m-cresol)</t>
  </si>
  <si>
    <t>Thioglycolic acid</t>
  </si>
  <si>
    <t>Thionyl chloride</t>
  </si>
  <si>
    <r>
      <t>NIOSH REL: C 1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</si>
  <si>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REL*: TWA 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REL also applies to other inorganic tin compounds (as Sn) except tin oxides.]</t>
    </r>
  </si>
  <si>
    <r>
      <t>OSHA PEL: TWA 0.02 ppm (0.2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</si>
  <si>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Temephos</t>
  </si>
  <si>
    <r>
      <t>OSHA PEL: TWA 0.05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</si>
  <si>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t>o-Terphenyl</t>
  </si>
  <si>
    <t>Diuron</t>
  </si>
  <si>
    <t>Divinyl benzene</t>
  </si>
  <si>
    <r>
      <t>NIOSH REL: TWA 10 ppm (50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</si>
  <si>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1-Dodecanethiol</t>
  </si>
  <si>
    <r>
      <t>NIOSH REL: C 0.5 ppm (4.1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</si>
  <si>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t>Emery</t>
  </si>
  <si>
    <t>Endosulfan</t>
  </si>
  <si>
    <t>Enflurane</t>
  </si>
  <si>
    <r>
      <t>NIOSH REL*: C 2 ppm (15.1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[60-minute] [*Note: REL for exposure to waste anesthetic gas.]</t>
    </r>
  </si>
  <si>
    <r>
      <t>NIOSH REL: TWA 3 ppm (8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6 ppm (15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</si>
  <si>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100 ppm (860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</si>
  <si>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100 ppm (860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</si>
  <si>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Ca TWA 0.1 ppm (0.5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See Appendix A</t>
    </r>
  </si>
  <si>
    <r>
      <t>OSHA PEL†: C 0.5 ppm (2.8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</si>
  <si>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25 ppm (150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</si>
  <si>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50 ppm (290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</si>
  <si>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5 ppm (20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</si>
  <si>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10 ppm (35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</si>
  <si>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PEL: TWA 10 ppm (35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</si>
  <si>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10 ppm (18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</si>
  <si>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 ppm (18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</si>
  <si>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4-Dimethylaminoazobenzene</t>
  </si>
  <si>
    <t>OSHA PEL: [1910.1015] See Appendix B</t>
  </si>
  <si>
    <t>bis(2-(Dimethylamino)ethyl)ether</t>
  </si>
  <si>
    <t>NIOSH REL: See Appendix C (NIAX® Catalyst ESN)</t>
  </si>
  <si>
    <t>OSHA PEL: See Appendix C (NIAX® Catalyst ESN)</t>
  </si>
  <si>
    <t>Dimethylaminopropionitrile</t>
  </si>
  <si>
    <r>
      <t>NIOSH REL: TWA 5 ppm (25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10 ppm (50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</si>
  <si>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5 ppm (25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</si>
  <si>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Dimethyl carbamoyl chloride</t>
  </si>
  <si>
    <t>Dimethyl-1,2-dibromo-2,2-dichlorethyl phosphate</t>
  </si>
  <si>
    <r>
      <t>NIOSH REL: TWA 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</si>
  <si>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OSHA PEL†: TWA 3 mg/m</t>
    </r>
    <r>
      <rPr>
        <vertAlign val="superscript"/>
        <sz val="10"/>
        <rFont val="Times New Roman"/>
        <family val="1"/>
      </rPr>
      <t>3</t>
    </r>
  </si>
  <si>
    <r>
      <t>NIOSH REL: TWA 10 ppm (30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</si>
  <si>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PEL: TWA 10 ppm (30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</si>
  <si>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Ca C 0.06 ppm (0.15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[2-hr] See Appendix A</t>
    </r>
  </si>
  <si>
    <r>
      <t>OSHA PEL: TWA 0.5 ppm (1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</si>
  <si>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Ca TWA 0.1 ppm (0.5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 See Appendix A</t>
    </r>
  </si>
  <si>
    <r>
      <t>OSHA PEL†: TWA 1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</si>
  <si>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Dinitolmide</t>
  </si>
  <si>
    <t>o-Dinitrobenzene</t>
  </si>
  <si>
    <t>m-Dinitrobenzene</t>
  </si>
  <si>
    <t>p-Dinitrobenzene</t>
  </si>
  <si>
    <t>Dinitro-o-cresol</t>
  </si>
  <si>
    <r>
      <t>NIOSH REL: Ca TWA 1.5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 See Appendix A</t>
    </r>
  </si>
  <si>
    <r>
      <t>OSHA PEL: TWA 1.5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</si>
  <si>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t>Di-sec octyl phthalate</t>
  </si>
  <si>
    <r>
      <t>NIOSH REL: Ca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A</t>
    </r>
  </si>
  <si>
    <r>
      <t>OSHA PEL†: TWA 5 mg/m</t>
    </r>
    <r>
      <rPr>
        <vertAlign val="superscript"/>
        <sz val="10"/>
        <rFont val="Times New Roman"/>
        <family val="1"/>
      </rPr>
      <t>3</t>
    </r>
  </si>
  <si>
    <r>
      <t>NIOSH REL: Ca C 1 ppm (3.6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[30-minute] See Appendix A</t>
    </r>
  </si>
  <si>
    <r>
      <t>OSHA PEL†: TWA 100 ppm (360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</si>
  <si>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Dioxathion</t>
  </si>
  <si>
    <r>
      <t>NIOSH REL: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(0.2 ppm)</t>
    </r>
  </si>
  <si>
    <r>
      <t>OSHA PEL: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(0.2 ppm)</t>
    </r>
  </si>
  <si>
    <r>
      <t>NIOSH REL: Ca ST 2 ppm (12.6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[60-minute] See Appendix A</t>
    </r>
  </si>
  <si>
    <t>OSHA PEL†: TWA 10 ppm C 25 ppm 200 ppm (5-minute maximum peak in any 4 hours)</t>
  </si>
  <si>
    <t>Carbonyl fluoride</t>
  </si>
  <si>
    <r>
      <t>NIOSH REL: TWA 2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5 ppm (15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</si>
  <si>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Catechol</t>
  </si>
  <si>
    <r>
      <t>NIOSH REL: TWA 5 ppm (20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</si>
  <si>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Cellulose</t>
  </si>
  <si>
    <t>Cesium hydroxide</t>
  </si>
  <si>
    <r>
      <t>NIOSH REL: Ca TWA 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 See Appendix A</t>
    </r>
  </si>
  <si>
    <t>NIOSH REL: Ca [skin] See Appendix A</t>
  </si>
  <si>
    <r>
      <t>OSHA PEL†: TWA 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</si>
  <si>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NIOSH REL: C 0.5 ppm (1.45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</si>
  <si>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r>
      <t>OSHA PEL†: C 1 ppm (3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</si>
  <si>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0.1 ppm (0.3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0.3 ppm (0.9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</si>
  <si>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0.1 ppm (0.3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</si>
  <si>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0.1 ppm (0.4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</si>
  <si>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C 0.1 ppm (0.4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</si>
  <si>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α-Chloroacetophenone</t>
  </si>
  <si>
    <r>
      <t>NIOSH REL: TWA 0.3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(0.05 ppm)</t>
    </r>
  </si>
  <si>
    <r>
      <t>OSHA PEL: TWA 0.3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(0.05 ppm)</t>
    </r>
  </si>
  <si>
    <t>Chloroacetyl chloride</t>
  </si>
  <si>
    <r>
      <t>OSHA PEL*: TWA 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PEL also applies to other inorganic tin compounds (as Sn) except tin oxides.]</t>
    </r>
  </si>
  <si>
    <r>
      <t>NIOSH REL*: TWA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 [*Note: The REL applies to all organic tin compounds except Cyhexatin.]</t>
    </r>
  </si>
  <si>
    <r>
      <t>OSHA PEL*: TWA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PEL applies to all organic tin compounds.]</t>
    </r>
  </si>
  <si>
    <t>Tin(II) oxide (as Sn)</t>
  </si>
  <si>
    <t>Tin(IV) oxide (as Sn)</t>
  </si>
  <si>
    <t>o-Tolidine</t>
  </si>
  <si>
    <r>
      <t>NIOSH REL: Ca C 0.02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[60-minute] [skin] See Appendix A See Appendix C</t>
    </r>
  </si>
  <si>
    <r>
      <t>NIOSH REL: TWA 100 ppm (375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150 ppm (560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</si>
  <si>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OSHA PEL†: TWA 200 ppm C 300 ppm 500 ppm (10-minute maximum peak)</t>
  </si>
  <si>
    <t>Toluenediamine</t>
  </si>
  <si>
    <t>NIOSH REL: Ca (all isomers) See Appendix A</t>
  </si>
  <si>
    <t>Toluene-2,4-diisocyanate</t>
  </si>
  <si>
    <r>
      <t>OSHA PEL†: C 0.02 ppm (0.14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</si>
  <si>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m-Toluidine</t>
  </si>
  <si>
    <t>p-Toluidine</t>
  </si>
  <si>
    <t>Ethyl Alcohol</t>
  </si>
  <si>
    <t>64-17-5</t>
  </si>
  <si>
    <t>CH3CH3OH</t>
  </si>
  <si>
    <t>Isopropyl Alcohol</t>
  </si>
  <si>
    <t>2-Propanol</t>
  </si>
  <si>
    <t>67-63-0</t>
  </si>
  <si>
    <t>(CH3)2CHOH</t>
  </si>
  <si>
    <t>n-Propyl Alcohol</t>
  </si>
  <si>
    <t>n-Propanol</t>
  </si>
  <si>
    <t>71-23-8</t>
  </si>
  <si>
    <t>CH3CH2CH2OH</t>
  </si>
  <si>
    <t>n-Butyl Alcohol</t>
  </si>
  <si>
    <t>n-Butanol</t>
  </si>
  <si>
    <t>71-36-3</t>
  </si>
  <si>
    <t>CH3CH2CH2CH2OH</t>
  </si>
  <si>
    <t>Cyclohexane</t>
  </si>
  <si>
    <t>Hexanaphthene</t>
  </si>
  <si>
    <t>110-82-7</t>
  </si>
  <si>
    <t>C6H12</t>
  </si>
  <si>
    <t>Hexane</t>
  </si>
  <si>
    <t>n-Hexane</t>
  </si>
  <si>
    <t>110-54-3</t>
  </si>
  <si>
    <t>CH3[CH2]4CH3</t>
  </si>
  <si>
    <t>Ethylene</t>
  </si>
  <si>
    <t>Ethene</t>
  </si>
  <si>
    <t>74-85-1</t>
  </si>
  <si>
    <t>CH2=CH2</t>
  </si>
  <si>
    <t>Propylene</t>
  </si>
  <si>
    <t>Propene</t>
  </si>
  <si>
    <t>115-07-1</t>
  </si>
  <si>
    <t>CH3CH=CH2</t>
  </si>
  <si>
    <t>1,3-Butadiene</t>
  </si>
  <si>
    <t>Butadiene</t>
  </si>
  <si>
    <t>106-99-0</t>
  </si>
  <si>
    <t>CH2=CHCH=CH2</t>
  </si>
  <si>
    <t>Hexachlorocyclopentadiene</t>
  </si>
  <si>
    <t>Perchlorocyclopentadiene</t>
  </si>
  <si>
    <t>77-47-4</t>
  </si>
  <si>
    <t>C5Cl6</t>
  </si>
  <si>
    <t>Benzene</t>
  </si>
  <si>
    <t>Benzol</t>
  </si>
  <si>
    <t>71-43-2</t>
  </si>
  <si>
    <t>C6H6</t>
  </si>
  <si>
    <t>Mesitylene</t>
  </si>
  <si>
    <t>1,3,5-Trimethylbenzene</t>
  </si>
  <si>
    <t>108-67-8</t>
  </si>
  <si>
    <t>C6H3[CH3]3</t>
  </si>
  <si>
    <t>Ethylbenzene</t>
  </si>
  <si>
    <t>Ethyl Benzol</t>
  </si>
  <si>
    <t>100-41-4</t>
  </si>
  <si>
    <t>C6H5CH2CH3</t>
  </si>
  <si>
    <t>Cumene</t>
  </si>
  <si>
    <t>1-Methylethylbenzene</t>
  </si>
  <si>
    <t>98-82-8</t>
  </si>
  <si>
    <t>C6H5CH(CH3)2</t>
  </si>
  <si>
    <t>o-Xylene</t>
  </si>
  <si>
    <t>Dimethylbenzene</t>
  </si>
  <si>
    <t>95-47-6</t>
  </si>
  <si>
    <t>C6H4(CH3)2</t>
  </si>
  <si>
    <t>Toluene</t>
  </si>
  <si>
    <t>Methylbenzene</t>
  </si>
  <si>
    <t>108-88-3</t>
  </si>
  <si>
    <t>C6H5CH3</t>
  </si>
  <si>
    <t>Styrene</t>
  </si>
  <si>
    <t>Ethenylbenzene</t>
  </si>
  <si>
    <t>100-42-5</t>
  </si>
  <si>
    <t>C6H5CH=CH2</t>
  </si>
  <si>
    <t>2-Naphthylamine</t>
  </si>
  <si>
    <t>beta-Naphthylamine</t>
  </si>
  <si>
    <t>91-59-8</t>
  </si>
  <si>
    <t>C10H7NH2</t>
  </si>
  <si>
    <t>Acetone</t>
  </si>
  <si>
    <t>2-Propanone</t>
  </si>
  <si>
    <t>67-64-1</t>
  </si>
  <si>
    <t>CH3COCH3</t>
  </si>
  <si>
    <t>Methyl Ethyl Ketone</t>
  </si>
  <si>
    <t>2-Butanone</t>
  </si>
  <si>
    <t>78-93-3</t>
  </si>
  <si>
    <t>CH3COCH2CH3</t>
  </si>
  <si>
    <t>Methyl Isobutyl Ketone</t>
  </si>
  <si>
    <t>Isopropyl Acetone</t>
  </si>
  <si>
    <t>108-10-1</t>
  </si>
  <si>
    <t>CH3COCH2CH(CH3)2</t>
  </si>
  <si>
    <t>Ethylene Oxide</t>
  </si>
  <si>
    <t>Epoxy Ethane</t>
  </si>
  <si>
    <t>75-21-8</t>
  </si>
  <si>
    <t>C2H4O</t>
  </si>
  <si>
    <t>Propylene Oxide</t>
  </si>
  <si>
    <t>1,2-Epoxy Propane</t>
  </si>
  <si>
    <t>75-56-9</t>
  </si>
  <si>
    <t>C3H6O</t>
  </si>
  <si>
    <t>bis(2-Chloroethyl) Sulfide</t>
  </si>
  <si>
    <t>Mustard Gas</t>
  </si>
  <si>
    <t>505-60-2</t>
  </si>
  <si>
    <t>[ClCH2CH2]2S</t>
  </si>
  <si>
    <t>Ethylidene Chloride</t>
  </si>
  <si>
    <t>1,1-Dichloroethane</t>
  </si>
  <si>
    <t>75-34-3</t>
  </si>
  <si>
    <t>CHCl2CH3</t>
  </si>
  <si>
    <t>Ethylene Dibromide</t>
  </si>
  <si>
    <t>1,2-Dibromoethane</t>
  </si>
  <si>
    <t>106-93-4</t>
  </si>
  <si>
    <t>BrCH2CH2Br</t>
  </si>
  <si>
    <t>Ethylene Dichloride</t>
  </si>
  <si>
    <t>1,2-Dichloroethane</t>
  </si>
  <si>
    <t>107-06-2</t>
  </si>
  <si>
    <t>ClCH2CH2Cl</t>
  </si>
  <si>
    <t>Propylene Dichloride</t>
  </si>
  <si>
    <t>1,2-Dichloropropane</t>
  </si>
  <si>
    <t>78-87-5</t>
  </si>
  <si>
    <t>CH3CHClCH2Cl</t>
  </si>
  <si>
    <t>1,1,1-Trichloroethane</t>
  </si>
  <si>
    <t>Methylchloroform</t>
  </si>
  <si>
    <t>71-55-6</t>
  </si>
  <si>
    <t>CH3CCl3</t>
  </si>
  <si>
    <t>Bromodichloromethane</t>
  </si>
  <si>
    <t>75-27-4</t>
  </si>
  <si>
    <t>CHBrCl2</t>
  </si>
  <si>
    <t>Chlorodibromomethane</t>
  </si>
  <si>
    <t>124-48-1</t>
  </si>
  <si>
    <t>CHBr2Cl</t>
  </si>
  <si>
    <t>Chloroform</t>
  </si>
  <si>
    <t>Trichloromethane</t>
  </si>
  <si>
    <t>67-66-3</t>
  </si>
  <si>
    <t>CHCl3</t>
  </si>
  <si>
    <t>Carbon Tetrachloride</t>
  </si>
  <si>
    <t>Tetrachloromethane</t>
  </si>
  <si>
    <t>56-23-5</t>
  </si>
  <si>
    <t>CCl4</t>
  </si>
  <si>
    <t>Dichlorodifluoromethane</t>
  </si>
  <si>
    <t>Freon 12</t>
  </si>
  <si>
    <t>75-71-8</t>
  </si>
  <si>
    <t>CCl2F2</t>
  </si>
  <si>
    <t>Methyl Bromide</t>
  </si>
  <si>
    <t>Bromomethane</t>
  </si>
  <si>
    <t>74-83-9</t>
  </si>
  <si>
    <t>CH3Br</t>
  </si>
  <si>
    <t>Methyl Chloride</t>
  </si>
  <si>
    <t>Chloromethane</t>
  </si>
  <si>
    <t>74-87-3</t>
  </si>
  <si>
    <t>CH3Cl</t>
  </si>
  <si>
    <t>Methylene Chloride</t>
  </si>
  <si>
    <t>Dichloromethane</t>
  </si>
  <si>
    <t>75-09-2</t>
  </si>
  <si>
    <t>CH2Cl2</t>
  </si>
  <si>
    <t>Tetrachloroethylene</t>
  </si>
  <si>
    <t>Perchloroethylene</t>
  </si>
  <si>
    <t>127-18-4</t>
  </si>
  <si>
    <t>Cl2C=CCl2</t>
  </si>
  <si>
    <t>Bromoform</t>
  </si>
  <si>
    <t>Tribromomethane</t>
  </si>
  <si>
    <t>75-25-2</t>
  </si>
  <si>
    <t>CHBr3</t>
  </si>
  <si>
    <t>Trichloroethylene</t>
  </si>
  <si>
    <t>Trichloroethene</t>
  </si>
  <si>
    <t>79-01-6</t>
  </si>
  <si>
    <t>ClCH=CCl2</t>
  </si>
  <si>
    <t>Trichlorotrifluoroethane</t>
  </si>
  <si>
    <r>
      <t>NIOSH REL: Dust: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C 15 mg/m</t>
    </r>
    <r>
      <rPr>
        <vertAlign val="superscript"/>
        <sz val="10"/>
        <rFont val="Times New Roman"/>
        <family val="1"/>
      </rPr>
      <t xml:space="preserve">3, </t>
    </r>
    <r>
      <rPr>
        <sz val="10"/>
        <rFont val="Times New Roman"/>
        <family val="1"/>
      </rPr>
      <t>Fume: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10 mg/m</t>
    </r>
    <r>
      <rPr>
        <vertAlign val="superscript"/>
        <sz val="10"/>
        <rFont val="Times New Roman"/>
        <family val="1"/>
      </rPr>
      <t>3</t>
    </r>
  </si>
  <si>
    <r>
      <t>NIOSH REL: C 0.05 ppm (0.1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</si>
  <si>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0.05 ppm (0.1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</si>
  <si>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0.1 ppm (0.2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</si>
  <si>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0.1 ppm (0.2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</si>
  <si>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Paraffin wax fume</t>
  </si>
  <si>
    <t>Paraquat (Paraquat dichloride)</t>
  </si>
  <si>
    <r>
      <t>NIOSH REL: TWA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(resp) [skin]</t>
    </r>
  </si>
  <si>
    <r>
      <t>OSHA PEL†: TWA 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(resp) [skin]</t>
    </r>
  </si>
  <si>
    <r>
      <t>NIOSH REL: TWA 0.05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</si>
  <si>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t>Particulates not otherwise regulated</t>
  </si>
  <si>
    <r>
      <t>NIOSH REL: TWA 0.005 ppm (0.01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0.015 ppm (0.03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</si>
  <si>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0.005 ppm (0.01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</si>
  <si>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Pentachloroethane</t>
  </si>
  <si>
    <r>
      <t>NIOSH REL: C 5 ppm (40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</si>
  <si>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Ca TWA 0.001 ppm (0.007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See Appendix A</t>
    </r>
  </si>
  <si>
    <r>
      <t>OSHA PEL: TWA 0.001 ppm (0.007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</si>
  <si>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50 ppm (240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</si>
  <si>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Kaolin</t>
  </si>
  <si>
    <t>Kepone</t>
  </si>
  <si>
    <r>
      <t>NIOSH REL: Ca TWA 0.001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A</t>
    </r>
  </si>
  <si>
    <t>Kerosene</t>
  </si>
  <si>
    <r>
      <t>NIOSH REL: TWA 100 mg/m</t>
    </r>
    <r>
      <rPr>
        <vertAlign val="superscript"/>
        <sz val="10"/>
        <rFont val="Times New Roman"/>
        <family val="1"/>
      </rPr>
      <t>3</t>
    </r>
  </si>
  <si>
    <r>
      <t>NIOSH REL: TWA 0.5 ppm (0.9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1.5 ppm (3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</si>
  <si>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0.5 ppm (0.9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</si>
  <si>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REL*: TWA 0.050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C [*Note: The REL also applies to other lead compounds (as Pb) -- see Appendix C.]</t>
    </r>
  </si>
  <si>
    <r>
      <t>OSHA PEL†: TWA 1.5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</si>
  <si>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t>Triphenylamine</t>
  </si>
  <si>
    <r>
      <t>NIOSH REL: TWA 3 mg/m</t>
    </r>
    <r>
      <rPr>
        <vertAlign val="superscript"/>
        <sz val="10"/>
        <rFont val="Times New Roman"/>
        <family val="1"/>
      </rPr>
      <t>3</t>
    </r>
  </si>
  <si>
    <r>
      <t>OSHA PEL: TWA 3 mg/m</t>
    </r>
    <r>
      <rPr>
        <vertAlign val="superscript"/>
        <sz val="10"/>
        <rFont val="Times New Roman"/>
        <family val="1"/>
      </rPr>
      <t>3</t>
    </r>
  </si>
  <si>
    <t>Tungsten</t>
  </si>
  <si>
    <r>
      <t>NIOSH REL*: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REL also applies to other insoluble tungsten compounds (as W).]</t>
    </r>
  </si>
  <si>
    <t>Tungsten (soluble compounds, as W)</t>
  </si>
  <si>
    <t>Tungsten carbide (cemented)</t>
  </si>
  <si>
    <t>OSHA PEL†: See Appendix C</t>
  </si>
  <si>
    <r>
      <t>NIOSH REL: TWA 100 ppm (560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</si>
  <si>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100 ppm (560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</si>
  <si>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1-Undecanethiol</t>
  </si>
  <si>
    <r>
      <t>NIOSH REL: C 0.5 ppm (3.9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</si>
  <si>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r>
      <t>NIOSH REL: Ca TWA 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0.6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A</t>
    </r>
  </si>
  <si>
    <r>
      <t>OSHA PEL†: TWA 0.25 mg/m</t>
    </r>
    <r>
      <rPr>
        <vertAlign val="superscript"/>
        <sz val="10"/>
        <rFont val="Times New Roman"/>
        <family val="1"/>
      </rPr>
      <t>3</t>
    </r>
  </si>
  <si>
    <r>
      <t>OSHA PEL: TWA 0.05 mg/m</t>
    </r>
    <r>
      <rPr>
        <vertAlign val="superscript"/>
        <sz val="10"/>
        <rFont val="Times New Roman"/>
        <family val="1"/>
      </rPr>
      <t>3</t>
    </r>
  </si>
  <si>
    <r>
      <t>NIOSH REL: TWA 50 ppm (175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See Appendix C (Aldehydes)</t>
    </r>
  </si>
  <si>
    <r>
      <t>NIOSH REL*: C 0.05 mg V/m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[15-minute] [*Note: The REL applies to all vanadium compounds except Vanadium metal and Vanadium carbide (see Ferrovanadium dust).]</t>
    </r>
  </si>
  <si>
    <r>
      <t>OSHA PEL†: C 0.5 mg V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vertAlign val="subscript"/>
        <sz val="10"/>
        <rFont val="Times New Roman"/>
        <family val="1"/>
      </rPr>
      <t>5</t>
    </r>
    <r>
      <rPr>
        <sz val="10"/>
        <rFont val="Times New Roman"/>
        <family val="1"/>
      </rPr>
      <t>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(resp) Fume: NIOSH REL: C 0.05 mg V/m3 [15-minute]</t>
    </r>
  </si>
  <si>
    <t>Vegetable oil mist</t>
  </si>
  <si>
    <t>Vinyl acetate</t>
  </si>
  <si>
    <r>
      <t>NIOSH REL: C 4 ppm (15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</si>
  <si>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t>Vinyl bromide</t>
  </si>
  <si>
    <t>Vinyl chloride</t>
  </si>
  <si>
    <t>OSHA PEL: [1910.1017] TWA 1 ppm C 5 ppm [15-minute]</t>
  </si>
  <si>
    <t>Vinyl cyclohexene dioxide</t>
  </si>
  <si>
    <t>Vinyl fluoride</t>
  </si>
  <si>
    <t>NIOSH REL: TWA 1 ppm C 5 ppm [use 1910.1017]</t>
  </si>
  <si>
    <t>Vinylidene chloride</t>
  </si>
  <si>
    <t>Vinylidene fluoride</t>
  </si>
  <si>
    <r>
      <t>NIOSH REL: TWA 100 ppm (480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</si>
  <si>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100 ppm (480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</si>
  <si>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VM &amp; P Naphtha</t>
  </si>
  <si>
    <t>Welding fumes</t>
  </si>
  <si>
    <t>Wood dust</t>
  </si>
  <si>
    <r>
      <t>NIOSH REL: Ca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A</t>
    </r>
  </si>
  <si>
    <r>
      <t>NIOSH REL: TWA 100 ppm (435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150 ppm (655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</si>
  <si>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m-Xylene α,α'-diamine</t>
  </si>
  <si>
    <r>
      <t>NIOSH REL: C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</si>
  <si>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t>Yttrium</t>
  </si>
  <si>
    <r>
      <t>NIOSH REL*: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REL also applies to other yttrium compounds (as Y).]</t>
    </r>
  </si>
  <si>
    <r>
      <t>OSHA PEL*: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PEL also applies to other yttrium compounds (as Y).]</t>
    </r>
  </si>
  <si>
    <t>Propylene glycol monomethyl ether</t>
  </si>
  <si>
    <r>
      <t>NIOSH REL: TWA 100 ppm (360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150 ppm (540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</si>
  <si>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Ca TWA 2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 See Appendix A</t>
    </r>
  </si>
  <si>
    <t>Sulfur hexafluoride</t>
  </si>
  <si>
    <r>
      <t>NIOSH REL: TWA 1000 ppm (6000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</si>
  <si>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1000 ppm (6000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</si>
  <si>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1 ppm (6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</si>
  <si>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 ppm (6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</si>
  <si>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0.01 ppm (0.1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</si>
  <si>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0.025 ppm (0.25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</si>
  <si>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Sulfur tetrafluoride</t>
  </si>
  <si>
    <r>
      <t>NIOSH REL: TWA 5 ppm (20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10 ppm (40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</si>
  <si>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Sulprofos</t>
  </si>
  <si>
    <t>Talc (containing no asbestos and less than 1% quartz)</t>
  </si>
  <si>
    <r>
      <t>NIOSH REL: TWA 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(resp)</t>
    </r>
  </si>
  <si>
    <t>Tellurium</t>
  </si>
  <si>
    <r>
      <t>NIOSH REL*: TWA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REL also applies to other tellurium compounds (as Te) except Tellurium hexafluoride and Bismuth telluride.]</t>
    </r>
  </si>
  <si>
    <r>
      <t>OSHA PEL*: TWA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PEL also applies to other tellurium compounds (as Te) except Tellurium hexafluoride and Bismuth telluride.]</t>
    </r>
  </si>
  <si>
    <r>
      <t>NIOSH REL: TWA 0.02 ppm (0.2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</si>
  <si>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1000 ppm (4950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</si>
  <si>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1000 ppm (4950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</si>
  <si>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1,3-Dichloro-5,5-dimethylhydantoin</t>
  </si>
  <si>
    <r>
      <t>NIOSH REL: TWA 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0.4 mg/m</t>
    </r>
    <r>
      <rPr>
        <vertAlign val="superscript"/>
        <sz val="10"/>
        <rFont val="Times New Roman"/>
        <family val="1"/>
      </rPr>
      <t>3</t>
    </r>
  </si>
  <si>
    <r>
      <t>OSHA PEL†: TWA 0.2 mg/m</t>
    </r>
    <r>
      <rPr>
        <vertAlign val="superscript"/>
        <sz val="10"/>
        <rFont val="Times New Roman"/>
        <family val="1"/>
      </rPr>
      <t>3</t>
    </r>
  </si>
  <si>
    <r>
      <t>NIOSH REL: TWA 100 ppm (400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See Appendix C (Chloroethanes)</t>
    </r>
  </si>
  <si>
    <r>
      <t>OSHA PEL: TWA 100 ppm (400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</si>
  <si>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200 ppm (790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</si>
  <si>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200 ppm (790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</si>
  <si>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200 ppm (740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</si>
  <si>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0.5 ppm (2.7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</si>
  <si>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PEL: TWA 100 ppm (540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</si>
  <si>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400 ppm (1400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</si>
  <si>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400 ppm (1400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</si>
  <si>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25 ppm (100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</si>
  <si>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AAS/CVAAS</t>
  </si>
  <si>
    <t>ug/train</t>
  </si>
  <si>
    <t>Outlet ppm</t>
  </si>
  <si>
    <t>DE</t>
  </si>
  <si>
    <t>CE</t>
  </si>
  <si>
    <t>% Carbon</t>
  </si>
  <si>
    <t>EPA Method 25 vs 25A</t>
  </si>
  <si>
    <t>Inlet VOC lbs</t>
  </si>
  <si>
    <t>% Production</t>
  </si>
  <si>
    <t>Hydrochloric Acid</t>
  </si>
  <si>
    <t>Chlorine</t>
  </si>
  <si>
    <t>Ammonia</t>
  </si>
  <si>
    <t>NH3</t>
  </si>
  <si>
    <t>Cl2</t>
  </si>
  <si>
    <t>HCl</t>
  </si>
  <si>
    <t>Round (")</t>
  </si>
  <si>
    <t>Length (")</t>
  </si>
  <si>
    <t>Width (")</t>
  </si>
  <si>
    <r>
      <t>Temp. (</t>
    </r>
    <r>
      <rPr>
        <b/>
        <u/>
        <sz val="8"/>
        <rFont val="Arial"/>
        <family val="2"/>
      </rPr>
      <t>°</t>
    </r>
    <r>
      <rPr>
        <b/>
        <u/>
        <sz val="8"/>
        <rFont val="Arial"/>
        <family val="2"/>
      </rPr>
      <t>F)</t>
    </r>
  </si>
  <si>
    <r>
      <t>Boiling Pt. (</t>
    </r>
    <r>
      <rPr>
        <b/>
        <u/>
        <sz val="8"/>
        <rFont val="Arial"/>
        <family val="2"/>
      </rPr>
      <t>°</t>
    </r>
    <r>
      <rPr>
        <b/>
        <u/>
        <sz val="8"/>
        <rFont val="Arial"/>
        <family val="2"/>
      </rPr>
      <t>C)</t>
    </r>
  </si>
  <si>
    <t>Solubility(g/100g)</t>
  </si>
  <si>
    <t>grains * 64.799 = mgs</t>
  </si>
  <si>
    <t>~ ug/Train</t>
  </si>
  <si>
    <t>Organics &amp; Gases (outlet only)</t>
  </si>
  <si>
    <t>Imp Vol</t>
  </si>
  <si>
    <t>Imp ugs (10% of sol)</t>
  </si>
  <si>
    <t>Anal. ug/ml</t>
  </si>
  <si>
    <t>Coumpound</t>
  </si>
  <si>
    <t>Old IDLH</t>
  </si>
  <si>
    <t>Revised IDLH</t>
  </si>
  <si>
    <t>1,1,1,2-Tetrachloro 2,2-difluoroethane</t>
  </si>
  <si>
    <t>15,000 ppm</t>
  </si>
  <si>
    <t>2,000 ppm</t>
  </si>
  <si>
    <t>1,1,2,2-Tetrachloro 1,2-difluoroethane</t>
  </si>
  <si>
    <t>150 ppm</t>
  </si>
  <si>
    <t>100 ppm</t>
  </si>
  <si>
    <t>1,1,2-Trichloro 1,2,2-trifluoroethane</t>
  </si>
  <si>
    <t>4,500 ppm</t>
  </si>
  <si>
    <t>1,1,2-Trichloroethane</t>
  </si>
  <si>
    <t>500 ppm</t>
  </si>
  <si>
    <t>1,1-Dichloro 1-nitroethane</t>
  </si>
  <si>
    <t>25 ppm</t>
  </si>
  <si>
    <t>4,000 ppm</t>
  </si>
  <si>
    <t>3,000 ppm</t>
  </si>
  <si>
    <t>1,1-Dimethylhydrazine</t>
  </si>
  <si>
    <t>50 ppm</t>
  </si>
  <si>
    <t>15 ppm</t>
  </si>
  <si>
    <t>1,2,3-Trichloropropane</t>
  </si>
  <si>
    <t>1,000 ppm</t>
  </si>
  <si>
    <t>1,2-Dichloroethylene</t>
  </si>
  <si>
    <t>20,000 ppm [LEL]</t>
  </si>
  <si>
    <t>2,000 ppm [LEL]</t>
  </si>
  <si>
    <t>1,3-Dichloro 5,5-dimethylhydantoin</t>
  </si>
  <si>
    <t>Unknown</t>
  </si>
  <si>
    <r>
      <t>5 mg/m</t>
    </r>
    <r>
      <rPr>
        <vertAlign val="superscript"/>
        <sz val="10"/>
        <rFont val="Arial"/>
        <family val="2"/>
      </rPr>
      <t>3</t>
    </r>
  </si>
  <si>
    <t>1-Chloro-1-nitropropane</t>
  </si>
  <si>
    <t>1-Nitropropane</t>
  </si>
  <si>
    <t>2,300 ppm</t>
  </si>
  <si>
    <t>2 Aminopyridine</t>
  </si>
  <si>
    <t>5 ppm</t>
  </si>
  <si>
    <t>5 ppm [Unch]</t>
  </si>
  <si>
    <t>2,4,5-T</t>
  </si>
  <si>
    <r>
      <t>250 mg/m</t>
    </r>
    <r>
      <rPr>
        <vertAlign val="superscript"/>
        <sz val="10"/>
        <rFont val="Arial"/>
        <family val="2"/>
      </rPr>
      <t>3</t>
    </r>
  </si>
  <si>
    <t>2,4,6-Trinitrotoluene</t>
  </si>
  <si>
    <r>
      <t>1,000 mg/m</t>
    </r>
    <r>
      <rPr>
        <vertAlign val="superscript"/>
        <sz val="10"/>
        <rFont val="Arial"/>
        <family val="2"/>
      </rPr>
      <t>3</t>
    </r>
  </si>
  <si>
    <r>
      <t>500 mg/m</t>
    </r>
    <r>
      <rPr>
        <vertAlign val="superscript"/>
        <sz val="10"/>
        <rFont val="Arial"/>
        <family val="2"/>
      </rPr>
      <t>3</t>
    </r>
  </si>
  <si>
    <t>2,4-D</t>
  </si>
  <si>
    <r>
      <t>100 mg/m</t>
    </r>
    <r>
      <rPr>
        <vertAlign val="superscript"/>
        <sz val="10"/>
        <rFont val="Arial"/>
        <family val="2"/>
      </rPr>
      <t>3</t>
    </r>
  </si>
  <si>
    <t>3,000 ppm [Unch]</t>
  </si>
  <si>
    <t>2-Butoxyethanol</t>
  </si>
  <si>
    <t>700 ppm</t>
  </si>
  <si>
    <t>700 ppm [Unch]</t>
  </si>
  <si>
    <t>2-Diethylaminoethanol</t>
  </si>
  <si>
    <t>2-Ethoxyethanol</t>
  </si>
  <si>
    <t>6,000 ppm</t>
  </si>
  <si>
    <t>2-Ethoxyethyl acetate</t>
  </si>
  <si>
    <t>2,500 ppm</t>
  </si>
  <si>
    <t>2-Hexanone</t>
  </si>
  <si>
    <t>5,000 ppm</t>
  </si>
  <si>
    <t>1,600 ppm</t>
  </si>
  <si>
    <t>2-Nitropropane</t>
  </si>
  <si>
    <t>2-Pentanone</t>
  </si>
  <si>
    <t>1,500 ppm</t>
  </si>
  <si>
    <t>5-Methyl 3-heptanone</t>
  </si>
  <si>
    <t>10,000 ppm</t>
  </si>
  <si>
    <t>Acetic acid</t>
  </si>
  <si>
    <t>Acetic anhydride</t>
  </si>
  <si>
    <t>200 ppm</t>
  </si>
  <si>
    <t>20,000 ppm</t>
  </si>
  <si>
    <t>2,500 ppm [LEL]</t>
  </si>
  <si>
    <t>Acetylene tetrabromide</t>
  </si>
  <si>
    <t>10 ppm</t>
  </si>
  <si>
    <t>8 ppm</t>
  </si>
  <si>
    <t>2 ppm</t>
  </si>
  <si>
    <t>Acrylamide</t>
  </si>
  <si>
    <r>
      <t>60 mg/m</t>
    </r>
    <r>
      <rPr>
        <vertAlign val="superscript"/>
        <sz val="10"/>
        <rFont val="Arial"/>
        <family val="2"/>
      </rPr>
      <t>3</t>
    </r>
  </si>
  <si>
    <t>85 ppm</t>
  </si>
  <si>
    <t>Aldrin</t>
  </si>
  <si>
    <r>
      <t>25 mg/m</t>
    </r>
    <r>
      <rPr>
        <vertAlign val="superscript"/>
        <sz val="10"/>
        <rFont val="Arial"/>
        <family val="2"/>
      </rPr>
      <t>3</t>
    </r>
  </si>
  <si>
    <t>Allyl alcohol</t>
  </si>
  <si>
    <t>20 ppm</t>
  </si>
  <si>
    <t>Allyl chloride</t>
  </si>
  <si>
    <t>300 ppm</t>
  </si>
  <si>
    <t>250 ppm</t>
  </si>
  <si>
    <t>Allyl glycidyl ether</t>
  </si>
  <si>
    <t>270 ppm</t>
  </si>
  <si>
    <t>alpha-Chloroacetophenone</t>
  </si>
  <si>
    <r>
      <t>15 mg/m</t>
    </r>
    <r>
      <rPr>
        <vertAlign val="superscript"/>
        <sz val="10"/>
        <rFont val="Arial"/>
        <family val="2"/>
      </rPr>
      <t>3</t>
    </r>
  </si>
  <si>
    <t>Ammonium sulfamate</t>
  </si>
  <si>
    <r>
      <t>5,000 mg/m</t>
    </r>
    <r>
      <rPr>
        <vertAlign val="superscript"/>
        <sz val="10"/>
        <rFont val="Arial"/>
        <family val="2"/>
      </rPr>
      <t>3</t>
    </r>
  </si>
  <si>
    <r>
      <t>1,500 mg/m</t>
    </r>
    <r>
      <rPr>
        <vertAlign val="superscript"/>
        <sz val="10"/>
        <rFont val="Arial"/>
        <family val="2"/>
      </rPr>
      <t>3</t>
    </r>
  </si>
  <si>
    <t>100 ppm [Unch]</t>
  </si>
  <si>
    <r>
      <t>80 mg Sb/m</t>
    </r>
    <r>
      <rPr>
        <vertAlign val="superscript"/>
        <sz val="10"/>
        <rFont val="Arial"/>
        <family val="2"/>
      </rPr>
      <t>3</t>
    </r>
  </si>
  <si>
    <r>
      <t>50 mg Sb/m</t>
    </r>
    <r>
      <rPr>
        <vertAlign val="superscript"/>
        <sz val="10"/>
        <rFont val="Arial"/>
        <family val="2"/>
      </rPr>
      <t>3</t>
    </r>
  </si>
  <si>
    <t>ANTU</t>
  </si>
  <si>
    <r>
      <t>100 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[Unch]</t>
    </r>
  </si>
  <si>
    <r>
      <t>100 mg As/m</t>
    </r>
    <r>
      <rPr>
        <vertAlign val="superscript"/>
        <sz val="10"/>
        <rFont val="Arial"/>
        <family val="2"/>
      </rPr>
      <t>3</t>
    </r>
  </si>
  <si>
    <r>
      <t>5 mg As/m</t>
    </r>
    <r>
      <rPr>
        <vertAlign val="superscript"/>
        <sz val="10"/>
        <rFont val="Arial"/>
        <family val="2"/>
      </rPr>
      <t>3</t>
    </r>
  </si>
  <si>
    <t>Arsine</t>
  </si>
  <si>
    <t>6 ppm</t>
  </si>
  <si>
    <t>3 ppm</t>
  </si>
  <si>
    <t>Azinphosmethyl</t>
  </si>
  <si>
    <r>
      <t>20 mg/m</t>
    </r>
    <r>
      <rPr>
        <vertAlign val="superscript"/>
        <sz val="10"/>
        <rFont val="Arial"/>
        <family val="2"/>
      </rPr>
      <t>3</t>
    </r>
  </si>
  <si>
    <r>
      <t>10 mg/m</t>
    </r>
    <r>
      <rPr>
        <vertAlign val="superscript"/>
        <sz val="10"/>
        <rFont val="Arial"/>
        <family val="2"/>
      </rPr>
      <t>3</t>
    </r>
  </si>
  <si>
    <r>
      <t>1,100 mg Ba/m</t>
    </r>
    <r>
      <rPr>
        <vertAlign val="superscript"/>
        <sz val="10"/>
        <rFont val="Arial"/>
        <family val="2"/>
      </rPr>
      <t>3</t>
    </r>
  </si>
  <si>
    <r>
      <t>50 mg Ba/m</t>
    </r>
    <r>
      <rPr>
        <vertAlign val="superscript"/>
        <sz val="10"/>
        <rFont val="Arial"/>
        <family val="2"/>
      </rPr>
      <t>3</t>
    </r>
  </si>
  <si>
    <t>Benzoyl peroxide</t>
  </si>
  <si>
    <r>
      <t>7,000 mg/m</t>
    </r>
    <r>
      <rPr>
        <vertAlign val="superscript"/>
        <sz val="10"/>
        <rFont val="Arial"/>
        <family val="2"/>
      </rPr>
      <t>3</t>
    </r>
  </si>
  <si>
    <t>Benzyl chloride</t>
  </si>
  <si>
    <t>10 ppm [Unch]</t>
  </si>
  <si>
    <r>
      <t>10 mg Be/m</t>
    </r>
    <r>
      <rPr>
        <vertAlign val="superscript"/>
        <sz val="10"/>
        <rFont val="Arial"/>
        <family val="2"/>
      </rPr>
      <t>3</t>
    </r>
  </si>
  <si>
    <r>
      <t>4 mg Be/m</t>
    </r>
    <r>
      <rPr>
        <vertAlign val="superscript"/>
        <sz val="10"/>
        <rFont val="Arial"/>
        <family val="2"/>
      </rPr>
      <t>3</t>
    </r>
  </si>
  <si>
    <t>beta-Chloroprene</t>
  </si>
  <si>
    <t>400 ppm</t>
  </si>
  <si>
    <r>
      <t>OSHA PEL†: TWA 100 ppm (600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</si>
  <si>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Dipropyl ketone</t>
  </si>
  <si>
    <r>
      <t>NIOSH REL: TWA 50 ppm (235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</si>
  <si>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Diquat (Diquat dibromide)</t>
  </si>
  <si>
    <t>Disulfiram</t>
  </si>
  <si>
    <r>
      <t>NIOSH REL: TWA 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[Precautions should be taken to avoid concurrent exposure to ethylene dibromide.]</t>
    </r>
  </si>
  <si>
    <t>Disulfoton</t>
  </si>
  <si>
    <t>2,6-Di-tert-butyl-p-cresol</t>
  </si>
  <si>
    <t>Isoamyl acetate</t>
  </si>
  <si>
    <t>Isoamyl alcohol (primary and secondary)</t>
  </si>
  <si>
    <t>Isobutyl acetate</t>
  </si>
  <si>
    <t>7,500 ppm</t>
  </si>
  <si>
    <t>Isobutyl alcohol</t>
  </si>
  <si>
    <t>Isophorone</t>
  </si>
  <si>
    <t>Isopropyl acetate</t>
  </si>
  <si>
    <t>16,000 ppm</t>
  </si>
  <si>
    <t>1,800 ppm</t>
  </si>
  <si>
    <t>Isopropyl alcohol</t>
  </si>
  <si>
    <t>12,000 ppm</t>
  </si>
  <si>
    <t>Isopropyl ether</t>
  </si>
  <si>
    <t>1,400 ppm [LEL]</t>
  </si>
  <si>
    <t>Isopropyl glycidyl ether</t>
  </si>
  <si>
    <t>Isopropylamine</t>
  </si>
  <si>
    <t>Ketene</t>
  </si>
  <si>
    <t>L.P.G.</t>
  </si>
  <si>
    <r>
      <t>700 mg Pb/m</t>
    </r>
    <r>
      <rPr>
        <vertAlign val="superscript"/>
        <sz val="10"/>
        <rFont val="Arial"/>
        <family val="2"/>
      </rPr>
      <t>3</t>
    </r>
  </si>
  <si>
    <r>
      <t>100 mg Pb/m</t>
    </r>
    <r>
      <rPr>
        <vertAlign val="superscript"/>
        <sz val="10"/>
        <rFont val="Arial"/>
        <family val="2"/>
      </rPr>
      <t>3</t>
    </r>
  </si>
  <si>
    <t>Lindane</t>
  </si>
  <si>
    <r>
      <t>55 mg/m</t>
    </r>
    <r>
      <rPr>
        <vertAlign val="superscript"/>
        <sz val="10"/>
        <rFont val="Arial"/>
        <family val="2"/>
      </rPr>
      <t>3</t>
    </r>
  </si>
  <si>
    <r>
      <t>0.5 mg/m</t>
    </r>
    <r>
      <rPr>
        <vertAlign val="superscript"/>
        <sz val="10"/>
        <rFont val="Arial"/>
        <family val="2"/>
      </rPr>
      <t>3</t>
    </r>
  </si>
  <si>
    <r>
      <t>750 mg/m</t>
    </r>
    <r>
      <rPr>
        <vertAlign val="superscript"/>
        <sz val="10"/>
        <rFont val="Arial"/>
        <family val="2"/>
      </rPr>
      <t>3</t>
    </r>
  </si>
  <si>
    <t>Malathion</t>
  </si>
  <si>
    <r>
      <t>NIOSH REL: TWA 1000 ppm (3100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</si>
  <si>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1000 ppm (3100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</si>
  <si>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200 ppm (260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250 ppm (325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</si>
  <si>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200 ppm (260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</si>
  <si>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 ppm (12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</si>
  <si>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(total)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(resp)</t>
    </r>
  </si>
  <si>
    <t>Aluminum (pyro powders and welding fumes, as Al)</t>
  </si>
  <si>
    <r>
      <t>NIOSH REL: TWA 2 mg/m</t>
    </r>
    <r>
      <rPr>
        <vertAlign val="superscript"/>
        <sz val="10"/>
        <rFont val="Times New Roman"/>
        <family val="1"/>
      </rPr>
      <t>3</t>
    </r>
  </si>
  <si>
    <t>4-Aminodiphenyl</t>
  </si>
  <si>
    <t>OSHA PEL: [1910.1011] See Appendix B</t>
  </si>
  <si>
    <t>2-Aminopyridine</t>
  </si>
  <si>
    <t>Stack O2%</t>
  </si>
  <si>
    <r>
      <t>OSHA PEL†: TWA 100 ppm (460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</si>
  <si>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Methyl cyclopentadienyl manganese tricarbonyl (as Mn)</t>
  </si>
  <si>
    <t>Methyl demeton</t>
  </si>
  <si>
    <t>4,4'-Methylenebis(2-chloroaniline)</t>
  </si>
  <si>
    <r>
      <t>NIOSH REL: Ca TWA 0.003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 See Appendix A</t>
    </r>
  </si>
  <si>
    <t>Methylene bis(4-cyclohexylisocyanate)</t>
  </si>
  <si>
    <r>
      <t>NIOSH REL: C 0.01 ppm (0.11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</si>
  <si>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0.05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(0.005 ppm) C 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(0.020 ppm) [10-minute]</t>
    </r>
  </si>
  <si>
    <r>
      <t>OSHA PEL: C 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(0.02 ppm)</t>
    </r>
  </si>
  <si>
    <t>OSHA PEL: [1910.1052] TWA 25 ppm ST 125 ppm</t>
  </si>
  <si>
    <t>4,4'-Methylenedianiline</t>
  </si>
  <si>
    <t>OSHA PEL: [1910.1050] TWA 0.010 ppm ST 0.100 ppm</t>
  </si>
  <si>
    <t>Methyl ethyl ketone peroxide</t>
  </si>
  <si>
    <r>
      <t>NIOSH REL: C 0.2 ppm (1.5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</si>
  <si>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100 ppm (250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150 ppm (375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</si>
  <si>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100 ppm (250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</si>
  <si>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5-Methyl-3-heptanone</t>
  </si>
  <si>
    <r>
      <t>NIOSH REL: TWA 25 ppm (130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</si>
  <si>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25 ppm (130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</si>
  <si>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Ca C 0.04 ppm (0.08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[2-hr] See Appendix A</t>
    </r>
  </si>
  <si>
    <r>
      <t>OSHA PEL: C 0.2 ppm (0.35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</si>
  <si>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Ca TWA 2 ppm (10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 See Appendix A</t>
    </r>
  </si>
  <si>
    <r>
      <t>OSHA PEL: TWA 5 ppm (28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</si>
  <si>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Methyl isoamyl ketone</t>
  </si>
  <si>
    <r>
      <t>OSHA PEL†: TWA 100 ppm (475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</si>
  <si>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25 ppm (100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40 ppm (165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</si>
  <si>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0.02 ppm (0.05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</si>
  <si>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PEL: TWA 0.02 ppm (0.05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</si>
  <si>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Methyl isopropyl ketone</t>
  </si>
  <si>
    <r>
      <t>NIOSH REL: C 0.5 ppm (1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</si>
  <si>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r>
      <t>OSHA PEL†: C 10 ppm (20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</si>
  <si>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100 ppm (410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</si>
  <si>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100 ppm (410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</si>
  <si>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Methyl parathion</t>
  </si>
  <si>
    <t>Methyl silicate</t>
  </si>
  <si>
    <t>α-Methyl styrene</t>
  </si>
  <si>
    <t>Phenyl ether (vapor)</t>
  </si>
  <si>
    <t>Phenyl etherbiphenyl mixture (vapor)</t>
  </si>
  <si>
    <t>Phenyl glycidyl ether</t>
  </si>
  <si>
    <t>Phenylhydrazine</t>
  </si>
  <si>
    <t>295 ppm</t>
  </si>
  <si>
    <t>Phosdrin</t>
  </si>
  <si>
    <t>4 ppm [Unch]</t>
  </si>
  <si>
    <t>Phosgene</t>
  </si>
  <si>
    <t>Phosphine</t>
  </si>
  <si>
    <t>Phosphoric acid</t>
  </si>
  <si>
    <r>
      <t>10,000 mg/m</t>
    </r>
    <r>
      <rPr>
        <vertAlign val="superscript"/>
        <sz val="10"/>
        <rFont val="Arial"/>
        <family val="2"/>
      </rPr>
      <t>3</t>
    </r>
  </si>
  <si>
    <t>Phosphorus (yellow)</t>
  </si>
  <si>
    <t>Phosphorus pentachloride</t>
  </si>
  <si>
    <r>
      <t>70 mg/m</t>
    </r>
    <r>
      <rPr>
        <vertAlign val="superscript"/>
        <sz val="10"/>
        <rFont val="Arial"/>
        <family val="2"/>
      </rPr>
      <t>3</t>
    </r>
  </si>
  <si>
    <t>Phosphorus pentasulfide</t>
  </si>
  <si>
    <t>Phosphorus trichloride</t>
  </si>
  <si>
    <t>Phthalic anhydride</t>
  </si>
  <si>
    <t>Picric acid</t>
  </si>
  <si>
    <t>Pindone</t>
  </si>
  <si>
    <t>Platinum (soluble salts, as Pt)</t>
  </si>
  <si>
    <r>
      <t>4 mg Pt/m</t>
    </r>
    <r>
      <rPr>
        <vertAlign val="superscript"/>
        <sz val="10"/>
        <rFont val="Arial"/>
        <family val="2"/>
      </rPr>
      <t>3</t>
    </r>
  </si>
  <si>
    <t>p-Nitroaniline</t>
  </si>
  <si>
    <r>
      <t>300 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[Unch]</t>
    </r>
  </si>
  <si>
    <t>p-Nitrochlorobenzene</t>
  </si>
  <si>
    <t>Portland cement</t>
  </si>
  <si>
    <t>Hydrogen Flouride</t>
  </si>
  <si>
    <t>HF</t>
  </si>
  <si>
    <t>Program Interest No.:</t>
  </si>
  <si>
    <t>BOP No.:</t>
  </si>
  <si>
    <t>PCP No.:</t>
  </si>
  <si>
    <t>TST No.:</t>
  </si>
  <si>
    <t>DRE ?:</t>
  </si>
  <si>
    <t>CE?:</t>
  </si>
  <si>
    <t>NSPS?:</t>
  </si>
  <si>
    <t>NESHAPS?:</t>
  </si>
  <si>
    <t>MACT?:</t>
  </si>
  <si>
    <t>ACFM</t>
  </si>
  <si>
    <t>SCFM</t>
  </si>
  <si>
    <t>Outlet Stack and Flow Rate Information</t>
  </si>
  <si>
    <t>@ Saturation</t>
  </si>
  <si>
    <t>@ Assumed</t>
  </si>
  <si>
    <t>DSCFM</t>
  </si>
  <si>
    <t>Assumed</t>
  </si>
  <si>
    <t>Moisture %</t>
  </si>
  <si>
    <t>Inlet Stack and Flow Rate Information</t>
  </si>
  <si>
    <t>Stack Diameter Dimensions (inches)</t>
  </si>
  <si>
    <t>Outlet Traverse Details</t>
  </si>
  <si>
    <t>Inlet Traverse Details</t>
  </si>
  <si>
    <t>Inches</t>
  </si>
  <si>
    <t>Diameter or Equivalent</t>
  </si>
  <si>
    <t>Required Traverse/Flow Methods</t>
  </si>
  <si>
    <t xml:space="preserve">Traverse Point Calculation </t>
  </si>
  <si>
    <r>
      <t>OSHA PEL†: TWA 1000 ppm (5600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</si>
  <si>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Fluoroxene</t>
  </si>
  <si>
    <r>
      <t>NIOSH REL*: C 2 ppm (10.3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[60-minute] [*Note: REL for exposure to waste anesthetic gas.]</t>
    </r>
  </si>
  <si>
    <t>Fonofos</t>
  </si>
  <si>
    <t>NIOSH REL: Ca TWA 0.016 ppm C 0.1 ppm [15-minute] See Appendix A</t>
  </si>
  <si>
    <t>OSHA PEL: [1910.1048] TWA 0.75 ppm ST 2 ppm</t>
  </si>
  <si>
    <t>Formalin (as formaldehyde)</t>
  </si>
  <si>
    <t>Formamide</t>
  </si>
  <si>
    <r>
      <t>NIOSH REL: TWA 10 ppm (15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</si>
  <si>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PEL: [Z-1-A &amp; 1910.1043]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(waste processing during waste recycling [sorting, blending, cleaning &amp; willowing] &amp; garnetting) TWA 0.200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(textile yarn manufacturing) TWA 0.750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(textile slashing &amp; weaving) TWA 0.500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(all other operations) See Appendix C</t>
    </r>
  </si>
  <si>
    <t>Crag® herbicide</t>
  </si>
  <si>
    <t>o-Cresol</t>
  </si>
  <si>
    <r>
      <t>NIOSH REL: TWA 2.3 ppm (10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</si>
  <si>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5 ppm (22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</si>
  <si>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m-Cresol</t>
  </si>
  <si>
    <t>p-Cresol</t>
  </si>
  <si>
    <r>
      <t>NIOSH REL: TWA 2 ppm (6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See Appendix C (Aldehydes)</t>
    </r>
  </si>
  <si>
    <t>Methyl (namyl) ketone</t>
  </si>
  <si>
    <t>Methyl acetate</t>
  </si>
  <si>
    <t>3,100 ppm [LEL]</t>
  </si>
  <si>
    <t>Methyl acetylene</t>
  </si>
  <si>
    <t>15,000 ppm [LEL]</t>
  </si>
  <si>
    <t>1,700 ppm [LEL]</t>
  </si>
  <si>
    <t>Methyl acetylenepropadiene mixture</t>
  </si>
  <si>
    <t>3,400 ppm [LEL]</t>
  </si>
  <si>
    <t>Methyl acrylate</t>
  </si>
  <si>
    <t>Methyl alcohol</t>
  </si>
  <si>
    <t>25,000 ppm</t>
  </si>
  <si>
    <t>Methyl bromide</t>
  </si>
  <si>
    <t>Methyl Cellosolve (r)</t>
  </si>
  <si>
    <t>Methyl Cellosolve (r) acetate</t>
  </si>
  <si>
    <t>Methyl chloride</t>
  </si>
  <si>
    <t>Methyl chloroform</t>
  </si>
  <si>
    <t>Methyl formate</t>
  </si>
  <si>
    <t>Methyl hydrazine</t>
  </si>
  <si>
    <t>Methyl iodide</t>
  </si>
  <si>
    <t>Methyl isobutyl carbinol</t>
  </si>
  <si>
    <t>Methyl isocyanate</t>
  </si>
  <si>
    <t>Methyl mercaptan</t>
  </si>
  <si>
    <t>Methyl methacrylate</t>
  </si>
  <si>
    <t>Methyl styrene</t>
  </si>
  <si>
    <t>Methylal</t>
  </si>
  <si>
    <t>2,200 ppm [LEL]</t>
  </si>
  <si>
    <t>Methylamine</t>
  </si>
  <si>
    <t>Methylcyclohexane</t>
  </si>
  <si>
    <t>1,200 ppm [LEL]</t>
  </si>
  <si>
    <t>Methylcyclohexanol</t>
  </si>
  <si>
    <t>Methylene bisphenyl isocyanate</t>
  </si>
  <si>
    <t>Methylene chloride</t>
  </si>
  <si>
    <t>Mica</t>
  </si>
  <si>
    <t>Molybdenum (insoluble compounds, as Mo)</t>
  </si>
  <si>
    <r>
      <t>5,000 mg Mo/m</t>
    </r>
    <r>
      <rPr>
        <vertAlign val="superscript"/>
        <sz val="10"/>
        <rFont val="Arial"/>
        <family val="2"/>
      </rPr>
      <t>3</t>
    </r>
  </si>
  <si>
    <t>Molybdenum (soluble compounds, as Mo)</t>
  </si>
  <si>
    <r>
      <t>1,000 mg Mo/m</t>
    </r>
    <r>
      <rPr>
        <vertAlign val="superscript"/>
        <sz val="10"/>
        <rFont val="Arial"/>
        <family val="2"/>
      </rPr>
      <t>3</t>
    </r>
  </si>
  <si>
    <t>Monomethyl aniline</t>
  </si>
  <si>
    <t>Morpholine</t>
  </si>
  <si>
    <t>N,N-Dimethylaniline</t>
  </si>
  <si>
    <t>n-Amyl acetate</t>
  </si>
  <si>
    <t>Naphtha (coal tar)</t>
  </si>
  <si>
    <t>10,000 ppm [LEL]</t>
  </si>
  <si>
    <t>1,000 ppm [LEL]</t>
  </si>
  <si>
    <t>Naphthalene</t>
  </si>
  <si>
    <t>n-Butyl acetate</t>
  </si>
  <si>
    <t>n-Butyl alcohol</t>
  </si>
  <si>
    <t>n-Butyl glycidyl ether</t>
  </si>
  <si>
    <t>n-Butyl mercaptan</t>
  </si>
  <si>
    <t>n-Butylamine</t>
  </si>
  <si>
    <t>N-Ethylmorpholine</t>
  </si>
  <si>
    <t>n-Heptane</t>
  </si>
  <si>
    <t>1,100 ppm [LEL]</t>
  </si>
  <si>
    <t>Total dioxin and furans (24)</t>
  </si>
  <si>
    <t>Reporting</t>
  </si>
  <si>
    <t>SOTA</t>
  </si>
  <si>
    <t>Threshold</t>
  </si>
  <si>
    <t>Downstream From (")</t>
  </si>
  <si>
    <t>Upstream From (")</t>
  </si>
  <si>
    <t>Reporting Threshold Allowables (outlet only)</t>
  </si>
  <si>
    <t>VOC Total</t>
  </si>
  <si>
    <t>Total Suspended Particulate (TSP)</t>
  </si>
  <si>
    <t>Other</t>
  </si>
  <si>
    <t>lbs/yr</t>
  </si>
  <si>
    <t>lbs/hr</t>
  </si>
  <si>
    <t>tons/year</t>
  </si>
  <si>
    <t>Reporting lb/yr</t>
  </si>
  <si>
    <t>SOTA lbs/yr</t>
  </si>
  <si>
    <t>Reporting lb/hr</t>
  </si>
  <si>
    <t>SOTA Tons/yr</t>
  </si>
  <si>
    <t>Parameter</t>
  </si>
  <si>
    <t>Hours/Year:</t>
  </si>
  <si>
    <t>|</t>
  </si>
  <si>
    <t>\|/</t>
  </si>
  <si>
    <t>Lbs/hr</t>
  </si>
  <si>
    <t>Lbs.hr</t>
  </si>
  <si>
    <t>USE</t>
  </si>
  <si>
    <r>
      <t>NIOSH REL: TWA 50 ppm (270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</si>
  <si>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4 ppm (23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</si>
  <si>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25 ppm (140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</si>
  <si>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Isophorone diisocyanate</t>
  </si>
  <si>
    <r>
      <t>NIOSH REL: TWA 0.005 ppm (0.045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0.02 ppm (0.180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</si>
  <si>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2-Isopropoxyethanol</t>
  </si>
  <si>
    <r>
      <t>OSHA PEL†: TWA 250 ppm (950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</si>
  <si>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400 ppm (980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500 ppm (1225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</si>
  <si>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20 ppm [Unch]</t>
  </si>
  <si>
    <t>Chloroacetaldehyde</t>
  </si>
  <si>
    <t>45 ppm</t>
  </si>
  <si>
    <t>2,400 ppm</t>
  </si>
  <si>
    <t>Chlorobromomethane</t>
  </si>
  <si>
    <t>Chlorodiphenyl (42% chlorine)</t>
  </si>
  <si>
    <t>Chlorodiphenyl (54% chlorine)</t>
  </si>
  <si>
    <r>
      <t>5 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[Unch]</t>
    </r>
  </si>
  <si>
    <t>Chloropicrin</t>
  </si>
  <si>
    <t>4 ppm</t>
  </si>
  <si>
    <t>Chromic acid and chromates</t>
  </si>
  <si>
    <r>
      <t>30 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(as CrO3)</t>
    </r>
  </si>
  <si>
    <r>
      <t>15 mg Cr(VI)/m</t>
    </r>
    <r>
      <rPr>
        <vertAlign val="superscript"/>
        <sz val="10"/>
        <rFont val="Arial"/>
        <family val="2"/>
      </rPr>
      <t>3</t>
    </r>
  </si>
  <si>
    <t>Chromium (II) compounds [as Cr(II)]</t>
  </si>
  <si>
    <r>
      <t>250 mg Cr(II)/m</t>
    </r>
    <r>
      <rPr>
        <vertAlign val="superscript"/>
        <sz val="10"/>
        <rFont val="Arial"/>
        <family val="2"/>
      </rPr>
      <t>3</t>
    </r>
  </si>
  <si>
    <r>
      <t>OSHA PEL†: TWA 3 ppm (13.5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</si>
  <si>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Perlite</t>
  </si>
  <si>
    <r>
      <t>NIOSH REL: TWA 350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C 1800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[15-minute]</t>
    </r>
  </si>
  <si>
    <r>
      <t>NIOSH REL: TWA 100 ppm (360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125 ppm (450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</si>
  <si>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100 ppm (360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</si>
  <si>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Isoamyl alcohol (secondary)</t>
  </si>
  <si>
    <t>Isobutane</t>
  </si>
  <si>
    <r>
      <t>NIOSH REL: TWA 150 ppm (700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</si>
  <si>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150 ppm (700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</si>
  <si>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50 ppm (150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</si>
  <si>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Isobutyronitrile</t>
  </si>
  <si>
    <t>Isooctyl alcohol</t>
  </si>
  <si>
    <t>Nitrogen Oxides</t>
  </si>
  <si>
    <t>Sulfur Dioxide</t>
  </si>
  <si>
    <t>Carbon Monoxide</t>
  </si>
  <si>
    <t>THC as Methane</t>
  </si>
  <si>
    <t>Lb/Hr Limit</t>
  </si>
  <si>
    <t>mg/30cf</t>
  </si>
  <si>
    <t>MW</t>
  </si>
  <si>
    <t>~ ppm Limit</t>
  </si>
  <si>
    <t>Polar?</t>
  </si>
  <si>
    <t>Glycolonitrile</t>
  </si>
  <si>
    <r>
      <t>NIOSH REL: C 2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</si>
  <si>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t>Grain dust (oat, wheat, barley)</t>
  </si>
  <si>
    <r>
      <t>25 mg Cr(III)/m</t>
    </r>
    <r>
      <rPr>
        <vertAlign val="superscript"/>
        <sz val="10"/>
        <rFont val="Arial"/>
        <family val="2"/>
      </rPr>
      <t>3</t>
    </r>
  </si>
  <si>
    <t>Chromium metal (as Cr)</t>
  </si>
  <si>
    <r>
      <t>250 mg Cr/m</t>
    </r>
    <r>
      <rPr>
        <vertAlign val="superscript"/>
        <sz val="10"/>
        <rFont val="Arial"/>
        <family val="2"/>
      </rPr>
      <t>3</t>
    </r>
  </si>
  <si>
    <t>Coal tar pitch volatiles</t>
  </si>
  <si>
    <r>
      <t>700 mg/m</t>
    </r>
    <r>
      <rPr>
        <vertAlign val="superscript"/>
        <sz val="10"/>
        <rFont val="Arial"/>
        <family val="2"/>
      </rPr>
      <t>3</t>
    </r>
  </si>
  <si>
    <r>
      <t>80 mg/m</t>
    </r>
    <r>
      <rPr>
        <vertAlign val="superscript"/>
        <sz val="10"/>
        <rFont val="Arial"/>
        <family val="2"/>
      </rPr>
      <t>3</t>
    </r>
  </si>
  <si>
    <r>
      <t>20 mg Co/m</t>
    </r>
    <r>
      <rPr>
        <vertAlign val="superscript"/>
        <sz val="10"/>
        <rFont val="Arial"/>
        <family val="2"/>
      </rPr>
      <t>3</t>
    </r>
  </si>
  <si>
    <r>
      <t>20 mg Co/m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[Unch]</t>
    </r>
  </si>
  <si>
    <t>Copper (dusts and mists, as Cu)</t>
  </si>
  <si>
    <r>
      <t>100 mg Cu/m</t>
    </r>
    <r>
      <rPr>
        <vertAlign val="superscript"/>
        <sz val="10"/>
        <rFont val="Arial"/>
        <family val="2"/>
      </rPr>
      <t>3</t>
    </r>
  </si>
  <si>
    <t>Cotton dust (raw)</t>
  </si>
  <si>
    <t>Crag (r) herbicide</t>
  </si>
  <si>
    <t>Cresol (o, m, p isomers)</t>
  </si>
  <si>
    <t>250 ppm [Unch]</t>
  </si>
  <si>
    <t>cristobalite/tridymite:</t>
  </si>
  <si>
    <t> </t>
  </si>
  <si>
    <t>Crotonaldehyde</t>
  </si>
  <si>
    <t>8,000 ppm</t>
  </si>
  <si>
    <t>900 ppm [LEL]</t>
  </si>
  <si>
    <t>Cyanides (as CN)</t>
  </si>
  <si>
    <r>
      <t>50 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(as CN)</t>
    </r>
  </si>
  <si>
    <r>
      <t>25 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(as CN)</t>
    </r>
  </si>
  <si>
    <t>1,300 ppm [LEL]</t>
  </si>
  <si>
    <t>Cyclohexanol</t>
  </si>
  <si>
    <t>3,500 ppm</t>
  </si>
  <si>
    <t>Cyclohexanone</t>
  </si>
  <si>
    <t>Cyclohexene</t>
  </si>
  <si>
    <t>Cyclopentadiene</t>
  </si>
  <si>
    <t>750 ppm</t>
  </si>
  <si>
    <t>DDT</t>
  </si>
  <si>
    <t>Decaborane</t>
  </si>
  <si>
    <t>Demeton</t>
  </si>
  <si>
    <t>Di sec-octyl phthalate</t>
  </si>
  <si>
    <t>Diacetone alcohol</t>
  </si>
  <si>
    <t>2,100 ppm</t>
  </si>
  <si>
    <t>1,800 ppm [LEL]</t>
  </si>
  <si>
    <t>Diazomethane</t>
  </si>
  <si>
    <t>2 ppm [Unch]</t>
  </si>
  <si>
    <t>Diborane</t>
  </si>
  <si>
    <t>40 ppm</t>
  </si>
  <si>
    <t>Dibutyl phosphate</t>
  </si>
  <si>
    <t>125 ppm</t>
  </si>
  <si>
    <t>Dibutyl phthalate</t>
  </si>
  <si>
    <r>
      <t>9,300 mg/m</t>
    </r>
    <r>
      <rPr>
        <vertAlign val="superscript"/>
        <sz val="10"/>
        <rFont val="Arial"/>
        <family val="2"/>
      </rPr>
      <t>3</t>
    </r>
  </si>
  <si>
    <r>
      <t>4,000 mg/m</t>
    </r>
    <r>
      <rPr>
        <vertAlign val="superscript"/>
        <sz val="10"/>
        <rFont val="Arial"/>
        <family val="2"/>
      </rPr>
      <t>3</t>
    </r>
  </si>
  <si>
    <t>Dichloroethyl ether</t>
  </si>
  <si>
    <t>Dichloromonofluoromethane</t>
  </si>
  <si>
    <t>Dichlorotetrafluoroethane</t>
  </si>
  <si>
    <t>Dichlorvos</t>
  </si>
  <si>
    <t>Dieldrin</t>
  </si>
  <si>
    <r>
      <t>450 mg/m</t>
    </r>
    <r>
      <rPr>
        <vertAlign val="superscript"/>
        <sz val="10"/>
        <rFont val="Arial"/>
        <family val="2"/>
      </rPr>
      <t>3</t>
    </r>
  </si>
  <si>
    <r>
      <t>50 mg/m</t>
    </r>
    <r>
      <rPr>
        <vertAlign val="superscript"/>
        <sz val="10"/>
        <rFont val="Arial"/>
        <family val="2"/>
      </rPr>
      <t>3</t>
    </r>
  </si>
  <si>
    <t>Diethylamine</t>
  </si>
  <si>
    <t>Difluorodibromomethane</t>
  </si>
  <si>
    <t>Diglycidyl ether</t>
  </si>
  <si>
    <t>Diisobutyl ketone</t>
  </si>
  <si>
    <t>Diisopropylamine</t>
  </si>
  <si>
    <t>Dimethyl 1,2-dibromo 2,2-dichlorethyl phosphate</t>
  </si>
  <si>
    <r>
      <t>1,800 mg/m</t>
    </r>
    <r>
      <rPr>
        <vertAlign val="superscript"/>
        <sz val="10"/>
        <rFont val="Arial"/>
        <family val="2"/>
      </rPr>
      <t>3</t>
    </r>
  </si>
  <si>
    <t>Dimethyl acetamide</t>
  </si>
  <si>
    <t>Dimethyl sulfate</t>
  </si>
  <si>
    <t>7 ppm</t>
  </si>
  <si>
    <t>Dimethylamine</t>
  </si>
  <si>
    <t>Dimethylformamide</t>
  </si>
  <si>
    <t>Dimethylphthalate</t>
  </si>
  <si>
    <t>Dinitrobenzene (o, m, p isomers)</t>
  </si>
  <si>
    <t>Dinitroocresol</t>
  </si>
  <si>
    <t>Dinitrotoluene</t>
  </si>
  <si>
    <t>Diphenyl</t>
  </si>
  <si>
    <r>
      <t>300 mg/m</t>
    </r>
    <r>
      <rPr>
        <vertAlign val="superscript"/>
        <sz val="10"/>
        <rFont val="Arial"/>
        <family val="2"/>
      </rPr>
      <t>3</t>
    </r>
  </si>
  <si>
    <t>Dipropylene glycol methyl ether</t>
  </si>
  <si>
    <t>600 ppm</t>
  </si>
  <si>
    <t>Endrin</t>
  </si>
  <si>
    <r>
      <t>2 mg/m</t>
    </r>
    <r>
      <rPr>
        <vertAlign val="superscript"/>
        <sz val="10"/>
        <rFont val="Arial"/>
        <family val="2"/>
      </rPr>
      <t>3</t>
    </r>
  </si>
  <si>
    <t>75 ppm</t>
  </si>
  <si>
    <t>EPN</t>
  </si>
  <si>
    <t>Ethanolamine</t>
  </si>
  <si>
    <t>Ethyl acetate</t>
  </si>
  <si>
    <t>Ethyl acrylate</t>
  </si>
  <si>
    <t>Ethyl alcohol</t>
  </si>
  <si>
    <t>3,300 ppm [LEL]</t>
  </si>
  <si>
    <t>Ethyl benzene</t>
  </si>
  <si>
    <t>800 ppm [LEL]</t>
  </si>
  <si>
    <t>Ethyl bromide</t>
  </si>
  <si>
    <t>Ethyl butyl ketone</t>
  </si>
  <si>
    <t>Ethyl chloride</t>
  </si>
  <si>
    <t>3,800 ppm [LEL]</t>
  </si>
  <si>
    <t>Ethyl ether</t>
  </si>
  <si>
    <t>19,000 ppm [LEL]</t>
  </si>
  <si>
    <t>1,900 ppm [LEL]</t>
  </si>
  <si>
    <t>Ethyl formate</t>
  </si>
  <si>
    <t>Ethyl mercaptan</t>
  </si>
  <si>
    <t>Ethyl silicate</t>
  </si>
  <si>
    <t>Ethylamine</t>
  </si>
  <si>
    <t>Ethylene chlorohydrin</t>
  </si>
  <si>
    <t>Ethylene dibromide</t>
  </si>
  <si>
    <t>Ethylene dichloride</t>
  </si>
  <si>
    <t>Ethylene glycol dinitrate</t>
  </si>
  <si>
    <r>
      <t>75 mg/m</t>
    </r>
    <r>
      <rPr>
        <vertAlign val="superscript"/>
        <sz val="10"/>
        <rFont val="Arial"/>
        <family val="2"/>
      </rPr>
      <t>3</t>
    </r>
  </si>
  <si>
    <t>Ethylene oxide</t>
  </si>
  <si>
    <t>800 ppm</t>
  </si>
  <si>
    <t>800 ppm [Unch]</t>
  </si>
  <si>
    <t>Ethylenediamine</t>
  </si>
  <si>
    <t>Ethyleneimine</t>
  </si>
  <si>
    <t>Ferbam</t>
  </si>
  <si>
    <r>
      <t>800 mg/m</t>
    </r>
    <r>
      <rPr>
        <vertAlign val="superscript"/>
        <sz val="10"/>
        <rFont val="Arial"/>
        <family val="2"/>
      </rPr>
      <t>3</t>
    </r>
  </si>
  <si>
    <t>Ferrovanadium dust</t>
  </si>
  <si>
    <t>Fluorides (as F)</t>
  </si>
  <si>
    <r>
      <t>500 mg F/m</t>
    </r>
    <r>
      <rPr>
        <vertAlign val="superscript"/>
        <sz val="10"/>
        <rFont val="Arial"/>
        <family val="2"/>
      </rPr>
      <t>3</t>
    </r>
  </si>
  <si>
    <r>
      <t>250 mg F/m</t>
    </r>
    <r>
      <rPr>
        <vertAlign val="superscript"/>
        <sz val="10"/>
        <rFont val="Arial"/>
        <family val="2"/>
      </rPr>
      <t>3</t>
    </r>
  </si>
  <si>
    <t>Fluorine</t>
  </si>
  <si>
    <t>25 ppm [Unch]</t>
  </si>
  <si>
    <t>Fluorotrichloromethane</t>
  </si>
  <si>
    <t>Formic acid</t>
  </si>
  <si>
    <t>30 ppm [Unch]</t>
  </si>
  <si>
    <t>Furfural</t>
  </si>
  <si>
    <t>Furfuryl alcohol</t>
  </si>
  <si>
    <t>Glycidol</t>
  </si>
  <si>
    <t>Graphite (natural)</t>
  </si>
  <si>
    <r>
      <t>1,250 mg/m</t>
    </r>
    <r>
      <rPr>
        <vertAlign val="superscript"/>
        <sz val="10"/>
        <rFont val="Arial"/>
        <family val="2"/>
      </rPr>
      <t>3</t>
    </r>
  </si>
  <si>
    <t>Hafnium compounds (as Hf)</t>
  </si>
  <si>
    <t>Methomyl</t>
  </si>
  <si>
    <r>
      <t>NIOSH REL: TWA 2.5 mg/m</t>
    </r>
    <r>
      <rPr>
        <vertAlign val="superscript"/>
        <sz val="10"/>
        <rFont val="Times New Roman"/>
        <family val="1"/>
      </rPr>
      <t>3</t>
    </r>
  </si>
  <si>
    <t>Methoxyflurane</t>
  </si>
  <si>
    <r>
      <t>NIOSH REL*: C 2 ppm (13.5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[60-minute] [*Note: REL for exposure to waste anesthetic gas.]</t>
    </r>
  </si>
  <si>
    <t>4-Methoxyphenol</t>
  </si>
  <si>
    <r>
      <t>NIOSH REL: TWA 200 ppm (610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250 ppm (760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</si>
  <si>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0.1 mg/m</t>
    </r>
    <r>
      <rPr>
        <vertAlign val="superscript"/>
        <sz val="10"/>
        <rFont val="Times New Roman"/>
        <family val="1"/>
      </rPr>
      <t>3</t>
    </r>
  </si>
  <si>
    <r>
      <t>NIOSH REL: TWA &lt;0.200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C</t>
    </r>
  </si>
  <si>
    <t>Rhodium</t>
  </si>
  <si>
    <t>Not listed</t>
  </si>
  <si>
    <t>Chromium 1</t>
  </si>
  <si>
    <t>x n-Valeraldehyde</t>
  </si>
  <si>
    <t>Alumina (α-)</t>
  </si>
  <si>
    <r>
      <t>NIOSH REL: TWA 10 ppm (30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15 ppm (45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</si>
  <si>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Propionitrile</t>
  </si>
  <si>
    <r>
      <t>NIOSH REL: TWA 6 ppm (14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</si>
  <si>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Propoxur</t>
  </si>
  <si>
    <r>
      <t>NIOSH REL: TWA 200 ppm (840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250 ppm (1050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</si>
  <si>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200 ppm (840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</si>
  <si>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(0.5 ppm)</t>
    </r>
  </si>
  <si>
    <r>
      <t>OSHA PEL†: C 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(1 ppm)</t>
    </r>
  </si>
  <si>
    <t>m-Terphenyl</t>
  </si>
  <si>
    <t>p-Terphenyl</t>
  </si>
  <si>
    <t>2,2-Dichloropropionic acid</t>
  </si>
  <si>
    <r>
      <t>NIOSH REL: TWA 1 ppm (6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</si>
  <si>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1000 ppm (7000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</si>
  <si>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1000 ppm (7000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</si>
  <si>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</si>
  <si>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t>Dicrotophos</t>
  </si>
  <si>
    <r>
      <t>NIOSH REL: TWA 0.25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</si>
  <si>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t>Dicyclopentadiene</t>
  </si>
  <si>
    <r>
      <t>NIOSH REL: TWA 5 ppm (30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</si>
  <si>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Dicyclopentadienyl iron</t>
  </si>
  <si>
    <t>Diesel exhaust</t>
  </si>
  <si>
    <t>Diethanolamine</t>
  </si>
  <si>
    <r>
      <t>NIOSH REL: TWA 3 ppm (15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</si>
  <si>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 ppm (30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25 ppm (75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</si>
  <si>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25 ppm (75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</si>
  <si>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 ppm (50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</si>
  <si>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PEL: TWA 10 ppm (50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</si>
  <si>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Diethylenetriamine</t>
  </si>
  <si>
    <r>
      <t>NIOSH REL: TWA 1 ppm (4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</si>
  <si>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Diethyl ketone</t>
  </si>
  <si>
    <r>
      <t>NIOSH REL: TWA 200 ppm (705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</si>
  <si>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Diethyl phthalate</t>
  </si>
  <si>
    <t>Mercury (C)</t>
  </si>
  <si>
    <t>Phosphorus (A,I)</t>
  </si>
  <si>
    <t>Selenium (A,I,G)</t>
  </si>
  <si>
    <t>Antimony (A,I,G,M)</t>
  </si>
  <si>
    <t>Arsenic (A,I,G,M)</t>
  </si>
  <si>
    <t>Barium (A,I,M)</t>
  </si>
  <si>
    <t>Beryllium (A,I,M)</t>
  </si>
  <si>
    <t>Cadmium (A,I,G,M)</t>
  </si>
  <si>
    <t>Chromium (A,I,M)</t>
  </si>
  <si>
    <t>Cobalt (A,I,G,M)</t>
  </si>
  <si>
    <t>Copper (A,I,M)</t>
  </si>
  <si>
    <t>Lead (A,I,G,M)</t>
  </si>
  <si>
    <t>Manganese (A,I,M)</t>
  </si>
  <si>
    <t>Nickel (A,I,M)</t>
  </si>
  <si>
    <t>Silver (A,I,M)</t>
  </si>
  <si>
    <t>Thallium (A,I,G,M)</t>
  </si>
  <si>
    <t>Zinc (A,I,M)</t>
  </si>
  <si>
    <r>
      <t>NIOSH REL*: TWA 25 ppm (46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(TWA over the time exposed) [*Note: REL for exposure to waste anesthetic gas.]</t>
    </r>
  </si>
  <si>
    <t>Nonane</t>
  </si>
  <si>
    <t>1-Nonanethiol</t>
  </si>
  <si>
    <r>
      <t>NIOSH REL: C 0.5 ppm (3.3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</si>
  <si>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r>
      <t>NIOSH REL: TWA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0.3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</si>
  <si>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OSHA PEL†: TWA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</si>
  <si>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t>1-Octadecanethiol</t>
  </si>
  <si>
    <r>
      <t>NIOSH REL: C 0.5 ppm (5.9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</si>
  <si>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r>
      <t>NIOSH REL: TWA 75 ppm (350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C 385 ppm (1800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</si>
  <si>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r>
      <t>OSHA PEL†: TWA 500 ppm (2350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</si>
  <si>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1-Octanethiol</t>
  </si>
  <si>
    <t>Captan</t>
  </si>
  <si>
    <r>
      <t>NIOSH REL: Ca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A</t>
    </r>
  </si>
  <si>
    <t>Carbofuran</t>
  </si>
  <si>
    <r>
      <t>NIOSH REL: TWA 0.1 mg/m</t>
    </r>
    <r>
      <rPr>
        <vertAlign val="superscript"/>
        <sz val="10"/>
        <rFont val="Times New Roman"/>
        <family val="1"/>
      </rPr>
      <t>3</t>
    </r>
  </si>
  <si>
    <r>
      <t>NIOSH REL: TWA 3.5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Ca TWA 0.1 mg PAHs/m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[Carbon black in presence of polycyclic aromatic hydrocarbons (PAHs)] See Appendix A See Appendix C</t>
    </r>
  </si>
  <si>
    <r>
      <t>OSHA PEL: TWA 3.5 mg/m</t>
    </r>
    <r>
      <rPr>
        <vertAlign val="superscript"/>
        <sz val="10"/>
        <rFont val="Times New Roman"/>
        <family val="1"/>
      </rPr>
      <t>3</t>
    </r>
  </si>
  <si>
    <r>
      <t>NIOSH REL: TWA 5000 ppm (9000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30,000 ppm (54,000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</si>
  <si>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5000 ppm (9000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</si>
  <si>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 ppm (3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10 ppm (30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</si>
  <si>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OSHA PEL†: TWA 20 ppm C 30 ppm 100 ppm (30-minute maximum peak)</t>
  </si>
  <si>
    <r>
      <t>NIOSH REL: TWA 35 ppm (40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C 200 ppm (229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</si>
  <si>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50 ppm (55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</si>
  <si>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Carbon tetrabromide</t>
  </si>
  <si>
    <r>
      <t>NIOSH REL: TWA 0.1 ppm (1.4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0.3 ppm (4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</si>
  <si>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1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</si>
  <si>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r>
      <t>OSHA PEL: TWA 1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</si>
  <si>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Ca Not to exceed 0.0005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A</t>
    </r>
  </si>
  <si>
    <r>
      <t>OSHA PEL: TWA 0.002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C 0.005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0.025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[30-minute maximum peak]</t>
    </r>
  </si>
  <si>
    <t>Bismuth telluride, doped with Selenium sulfide (as Bi2Te3)</t>
  </si>
  <si>
    <t>Bismuth telluride, undoped</t>
  </si>
  <si>
    <t>Borates, tetra, sodium salts (Anhydrous)</t>
  </si>
  <si>
    <r>
      <t>NIOSH REL: TWA 1 mg/m</t>
    </r>
    <r>
      <rPr>
        <vertAlign val="superscript"/>
        <sz val="10"/>
        <rFont val="Times New Roman"/>
        <family val="1"/>
      </rPr>
      <t>3</t>
    </r>
  </si>
  <si>
    <t>Borates, tetra, sodium salts (Decahydrate)</t>
  </si>
  <si>
    <t>Borates, tetra, sodium salts (Pentahydrate)</t>
  </si>
  <si>
    <r>
      <t>NIOSH REL: TWA 10 mg/m</t>
    </r>
    <r>
      <rPr>
        <vertAlign val="superscript"/>
        <sz val="10"/>
        <rFont val="Times New Roman"/>
        <family val="1"/>
      </rPr>
      <t>3</t>
    </r>
  </si>
  <si>
    <r>
      <t>OSHA PEL†: TWA 15 mg/m</t>
    </r>
    <r>
      <rPr>
        <vertAlign val="superscript"/>
        <sz val="10"/>
        <rFont val="Times New Roman"/>
        <family val="1"/>
      </rPr>
      <t>3</t>
    </r>
  </si>
  <si>
    <t>Boron tribromide</t>
  </si>
  <si>
    <r>
      <t>NIOSH REL: C 1 ppm (10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</si>
  <si>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2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4 ppm (10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</si>
  <si>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2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</si>
  <si>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25 ppm (30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</si>
  <si>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25 ppm (30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</si>
  <si>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(1 ppm) [skin]</t>
    </r>
  </si>
  <si>
    <r>
      <t>NIOSH REL: TWA 1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</si>
  <si>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PEL: TWA 1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</si>
  <si>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4-Nitrobiphenyl</t>
  </si>
  <si>
    <t>OSHA PEL: [1910.1003] See Appendix B</t>
  </si>
  <si>
    <t>NIOSH REL: Ca See Appendix A [skin]</t>
  </si>
  <si>
    <r>
      <t>NIOSH REL: TWA 100 ppm (310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</si>
  <si>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100 ppm (310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</si>
  <si>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ST 1 ppm (1.8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</si>
  <si>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Distance "B"    Distance "A"</t>
  </si>
  <si>
    <r>
      <t>NIOSH REL*: Ca TWA 0.015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A [*Note: The REL does not apply to Nickel carbonyl.]</t>
    </r>
  </si>
  <si>
    <r>
      <t>OSHA PEL*†: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PEL does not apply to Nickel carbonyl.]</t>
    </r>
  </si>
  <si>
    <t>quartz/tripoli:</t>
  </si>
  <si>
    <t>Quinone</t>
  </si>
  <si>
    <t>Rhodium (metal fume and insoluble compounds, as Rh)</t>
  </si>
  <si>
    <r>
      <t>100 mg Rh/m</t>
    </r>
    <r>
      <rPr>
        <vertAlign val="superscript"/>
        <sz val="10"/>
        <rFont val="Arial"/>
        <family val="2"/>
      </rPr>
      <t>3</t>
    </r>
  </si>
  <si>
    <r>
      <t>NIOSH REL: TWA 0.2 ppm (2.5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</si>
  <si>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Trichloroacetic acid</t>
  </si>
  <si>
    <t>2,3,7,8-Tetrachloro-dibenzo-p-dioxin</t>
  </si>
  <si>
    <t>1,1,1,2-Tetrachloro-2,2-difluoroethane</t>
  </si>
  <si>
    <t>mg/dscm 7%O2</t>
  </si>
  <si>
    <r>
      <t>2 mg Rh/m</t>
    </r>
    <r>
      <rPr>
        <vertAlign val="superscript"/>
        <sz val="10"/>
        <rFont val="Arial"/>
        <family val="2"/>
      </rPr>
      <t>3</t>
    </r>
  </si>
  <si>
    <t>Ronnel</t>
  </si>
  <si>
    <t>Rotenone</t>
  </si>
  <si>
    <t>sec Hexyl acetate</t>
  </si>
  <si>
    <t>sec-Amyl acetate</t>
  </si>
  <si>
    <t>9,000 ppm</t>
  </si>
  <si>
    <t>sec-Butyl acetate</t>
  </si>
  <si>
    <t>sec-Butyl alcohol</t>
  </si>
  <si>
    <r>
      <t>1 mg Se/m</t>
    </r>
    <r>
      <rPr>
        <vertAlign val="superscript"/>
        <sz val="10"/>
        <rFont val="Arial"/>
        <family val="2"/>
      </rPr>
      <t>3</t>
    </r>
  </si>
  <si>
    <t>Selenium hexafluoride</t>
  </si>
  <si>
    <t>Silica, amorphous</t>
  </si>
  <si>
    <r>
      <t>3,000 mg/m</t>
    </r>
    <r>
      <rPr>
        <vertAlign val="superscript"/>
        <sz val="10"/>
        <rFont val="Arial"/>
        <family val="2"/>
      </rPr>
      <t>3</t>
    </r>
  </si>
  <si>
    <t>Silica, crystalline (respirable dust)</t>
  </si>
  <si>
    <r>
      <t>10 mg Ag/m</t>
    </r>
    <r>
      <rPr>
        <vertAlign val="superscript"/>
        <sz val="10"/>
        <rFont val="Arial"/>
        <family val="2"/>
      </rPr>
      <t>3</t>
    </r>
  </si>
  <si>
    <t>Soapstone</t>
  </si>
  <si>
    <t>Sodium hydroxide</t>
  </si>
  <si>
    <t>Stibine</t>
  </si>
  <si>
    <t>Strychnine</t>
  </si>
  <si>
    <r>
      <t>3 mg/m</t>
    </r>
    <r>
      <rPr>
        <vertAlign val="superscript"/>
        <sz val="10"/>
        <rFont val="Arial"/>
        <family val="2"/>
      </rPr>
      <t>3</t>
    </r>
  </si>
  <si>
    <r>
      <t>3 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[Unch]</t>
    </r>
  </si>
  <si>
    <t>Sulfur dioxide</t>
  </si>
  <si>
    <t>Sulfur monochloride</t>
  </si>
  <si>
    <t>Sulfur pentafluoride</t>
  </si>
  <si>
    <t>1 ppm [Unch]</t>
  </si>
  <si>
    <t>Sulfuric acid</t>
  </si>
  <si>
    <t>Sulfuryl fluoride</t>
  </si>
  <si>
    <t>Talc</t>
  </si>
  <si>
    <t>Tantalum (metal and oxide dust, as Ta)</t>
  </si>
  <si>
    <r>
      <t>2,500 mg Ta/m</t>
    </r>
    <r>
      <rPr>
        <vertAlign val="superscript"/>
        <sz val="10"/>
        <rFont val="Arial"/>
        <family val="2"/>
      </rPr>
      <t>3</t>
    </r>
  </si>
  <si>
    <t>TEDP</t>
  </si>
  <si>
    <t>Tellurium compounds (as Te)</t>
  </si>
  <si>
    <r>
      <t>25 mg Te/m</t>
    </r>
    <r>
      <rPr>
        <vertAlign val="superscript"/>
        <sz val="10"/>
        <rFont val="Arial"/>
        <family val="2"/>
      </rPr>
      <t>3</t>
    </r>
  </si>
  <si>
    <t>Tellurium hexafluoride</t>
  </si>
  <si>
    <t>TEPP</t>
  </si>
  <si>
    <t>Terphenyl (o, m, p isomers)</t>
  </si>
  <si>
    <t>tert-Butyl acetate</t>
  </si>
  <si>
    <t>tert-Butyl alcohol</t>
  </si>
  <si>
    <t>tert-Butyl chromate</t>
  </si>
  <si>
    <t>Tetrachloronaphthalene</t>
  </si>
  <si>
    <t>Tetraethyl lead (as Pb)</t>
  </si>
  <si>
    <r>
      <t>40 mg Pb/m</t>
    </r>
    <r>
      <rPr>
        <vertAlign val="superscript"/>
        <sz val="10"/>
        <rFont val="Arial"/>
        <family val="2"/>
      </rPr>
      <t>3</t>
    </r>
  </si>
  <si>
    <r>
      <t>40 mg Pb/m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[Unch]</t>
    </r>
  </si>
  <si>
    <t>Tetrahydrofuran</t>
  </si>
  <si>
    <t>Tetramethyl lead (as Pb)</t>
  </si>
  <si>
    <t>Tetramethyl succinonitrile</t>
  </si>
  <si>
    <t>Tetranitromethane</t>
  </si>
  <si>
    <t>Tetryl</t>
  </si>
  <si>
    <r>
      <t>20 mg Tl/m</t>
    </r>
    <r>
      <rPr>
        <vertAlign val="superscript"/>
        <sz val="10"/>
        <rFont val="Arial"/>
        <family val="2"/>
      </rPr>
      <t>3</t>
    </r>
  </si>
  <si>
    <r>
      <t>15 mg Tl/m</t>
    </r>
    <r>
      <rPr>
        <vertAlign val="superscript"/>
        <sz val="10"/>
        <rFont val="Arial"/>
        <family val="2"/>
      </rPr>
      <t>3</t>
    </r>
  </si>
  <si>
    <t>Thiram</t>
  </si>
  <si>
    <t>Tin (inorganic compounds, as Sn)</t>
  </si>
  <si>
    <r>
      <t>400 mg Sn/m</t>
    </r>
    <r>
      <rPr>
        <vertAlign val="superscript"/>
        <sz val="10"/>
        <rFont val="Arial"/>
        <family val="2"/>
      </rPr>
      <t>3</t>
    </r>
  </si>
  <si>
    <r>
      <t>100 mg Sn/m</t>
    </r>
    <r>
      <rPr>
        <vertAlign val="superscript"/>
        <sz val="10"/>
        <rFont val="Arial"/>
        <family val="2"/>
      </rPr>
      <t>3</t>
    </r>
  </si>
  <si>
    <r>
      <t>25 mg Sn/m</t>
    </r>
    <r>
      <rPr>
        <vertAlign val="superscript"/>
        <sz val="10"/>
        <rFont val="Arial"/>
        <family val="2"/>
      </rPr>
      <t>3</t>
    </r>
  </si>
  <si>
    <t>Titanium dioxide</t>
  </si>
  <si>
    <t>Toluene 2,4-diisocyanate</t>
  </si>
  <si>
    <t>2.5 ppm</t>
  </si>
  <si>
    <t>Tributyl phosphate</t>
  </si>
  <si>
    <t>Trichloronaphthalene</t>
  </si>
  <si>
    <t>Triethylamine</t>
  </si>
  <si>
    <t>Trifluorobromomethane</t>
  </si>
  <si>
    <t>Triorthocresyl phosphate</t>
  </si>
  <si>
    <r>
      <t>40 mg/m</t>
    </r>
    <r>
      <rPr>
        <vertAlign val="superscript"/>
        <sz val="10"/>
        <rFont val="Arial"/>
        <family val="2"/>
      </rPr>
      <t>3</t>
    </r>
  </si>
  <si>
    <r>
      <t>40 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[Unch]</t>
    </r>
  </si>
  <si>
    <t>Triphenyl phosphate</t>
  </si>
  <si>
    <t>Turpentine</t>
  </si>
  <si>
    <t>Uranium (insoluble compounds, as U)</t>
  </si>
  <si>
    <r>
      <t>30 mg U/m</t>
    </r>
    <r>
      <rPr>
        <vertAlign val="superscript"/>
        <sz val="10"/>
        <rFont val="Arial"/>
        <family val="2"/>
      </rPr>
      <t>3</t>
    </r>
  </si>
  <si>
    <r>
      <t>10 mg U/m</t>
    </r>
    <r>
      <rPr>
        <vertAlign val="superscript"/>
        <sz val="10"/>
        <rFont val="Arial"/>
        <family val="2"/>
      </rPr>
      <t>3</t>
    </r>
  </si>
  <si>
    <t>Uranium (soluble compounds, as U)</t>
  </si>
  <si>
    <r>
      <t>20 mg U/m</t>
    </r>
    <r>
      <rPr>
        <vertAlign val="superscript"/>
        <sz val="10"/>
        <rFont val="Arial"/>
        <family val="2"/>
      </rPr>
      <t>3</t>
    </r>
  </si>
  <si>
    <t>Vanadium dust</t>
  </si>
  <si>
    <r>
      <t>70 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(as V2O5)</t>
    </r>
  </si>
  <si>
    <r>
      <t>35 mg V/m</t>
    </r>
    <r>
      <rPr>
        <vertAlign val="superscript"/>
        <sz val="10"/>
        <rFont val="Arial"/>
        <family val="2"/>
      </rPr>
      <t>3</t>
    </r>
  </si>
  <si>
    <t>Vinyl toluene</t>
  </si>
  <si>
    <t>Warfarin</t>
  </si>
  <si>
    <r>
      <t>350 mg/m</t>
    </r>
    <r>
      <rPr>
        <vertAlign val="superscript"/>
        <sz val="10"/>
        <rFont val="Arial"/>
        <family val="2"/>
      </rPr>
      <t>3</t>
    </r>
  </si>
  <si>
    <t>Xylene (o, m, p isomers)</t>
  </si>
  <si>
    <t>900 ppm</t>
  </si>
  <si>
    <t>Xylidine</t>
  </si>
  <si>
    <t>Yttrium compounds (as Y)</t>
  </si>
  <si>
    <r>
      <t>500 mg Y/m</t>
    </r>
    <r>
      <rPr>
        <vertAlign val="superscript"/>
        <sz val="10"/>
        <rFont val="Arial"/>
        <family val="2"/>
      </rPr>
      <t>3</t>
    </r>
  </si>
  <si>
    <r>
      <t>4,800 mg/m</t>
    </r>
    <r>
      <rPr>
        <vertAlign val="superscript"/>
        <sz val="10"/>
        <rFont val="Arial"/>
        <family val="2"/>
      </rPr>
      <t>3</t>
    </r>
  </si>
  <si>
    <t>Zinc oxide</t>
  </si>
  <si>
    <t>Zirconium compounds (as Zr)</t>
  </si>
  <si>
    <r>
      <t>500 mg Zr/m</t>
    </r>
    <r>
      <rPr>
        <vertAlign val="superscript"/>
        <sz val="10"/>
        <rFont val="Arial"/>
        <family val="2"/>
      </rPr>
      <t>3</t>
    </r>
  </si>
  <si>
    <r>
      <t>50 mg Zr/m</t>
    </r>
    <r>
      <rPr>
        <vertAlign val="superscript"/>
        <sz val="10"/>
        <rFont val="Arial"/>
        <family val="2"/>
      </rPr>
      <t>3</t>
    </r>
  </si>
  <si>
    <t>NIOSH REL</t>
  </si>
  <si>
    <t>OSHA PEL</t>
  </si>
  <si>
    <t>NIOSH REL: Ca See Appendix A See Appendix C (Aldehydes)</t>
  </si>
  <si>
    <r>
      <t>OSHA PEL†: TWA 200 ppm (360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</si>
  <si>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 ppm (25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15 ppm (37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</si>
  <si>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 ppm (25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</si>
  <si>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5 ppm (20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</si>
  <si>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5 ppm (20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</si>
  <si>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250 ppm (590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</si>
  <si>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1000 ppm (2400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</si>
  <si>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Acetone cyanohydrin</t>
  </si>
  <si>
    <r>
      <t>NIOSH REL: C 1 ppm (4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</si>
  <si>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t>OSHA PEL: none</t>
  </si>
  <si>
    <r>
      <t>NIOSH REL: TWA 20 ppm (34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</si>
  <si>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40 ppm (70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</si>
  <si>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2-Acetylaminofluorene</t>
  </si>
  <si>
    <t>NIOSH REL: Ca See Appendix A</t>
  </si>
  <si>
    <t>OSHA PEL: [1910.1014] See Appendix B</t>
  </si>
  <si>
    <r>
      <t>NIOSH REL: C 0.5 ppm (3.0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</si>
  <si>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r>
      <t>NIOSH REL: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10 mg/m</t>
    </r>
    <r>
      <rPr>
        <vertAlign val="superscript"/>
        <sz val="10"/>
        <rFont val="Times New Roman"/>
        <family val="1"/>
      </rPr>
      <t>3</t>
    </r>
  </si>
  <si>
    <r>
      <t>NIOSH REL: TWA 0.002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(0.0002 ppm) ST 0.006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(0.0006 ppm)</t>
    </r>
  </si>
  <si>
    <r>
      <t>OSHA PEL†: TWA 0.002 mg/m</t>
    </r>
    <r>
      <rPr>
        <vertAlign val="superscript"/>
        <sz val="10"/>
        <rFont val="Times New Roman"/>
        <family val="1"/>
      </rPr>
      <t>3</t>
    </r>
  </si>
  <si>
    <r>
      <t>NIOSH REL: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2 mg/m</t>
    </r>
    <r>
      <rPr>
        <vertAlign val="superscript"/>
        <sz val="10"/>
        <rFont val="Times New Roman"/>
        <family val="1"/>
      </rPr>
      <t>3</t>
    </r>
  </si>
  <si>
    <t>OSHA PEL: [1910.1009] See Appendix B</t>
  </si>
  <si>
    <t>Niax® Catalyst ESN</t>
  </si>
  <si>
    <t>NIOSH REL: See Appendix C</t>
  </si>
  <si>
    <t>3,3-Dichlorobenzidine</t>
  </si>
  <si>
    <t>N,N- Dimethylaniline</t>
  </si>
  <si>
    <t>Diethyl sulfate</t>
  </si>
  <si>
    <t>3,3-Dimethoxybenzidine</t>
  </si>
  <si>
    <t>4-Dimethyl aminoazobenzene</t>
  </si>
  <si>
    <t>3,3-Dimethyl benzidine</t>
  </si>
  <si>
    <t>Dimethyl formamide</t>
  </si>
  <si>
    <t>1,1-Dimethyl hydrazine</t>
  </si>
  <si>
    <t>Dimethyl phthalate</t>
  </si>
  <si>
    <t>4,6-Dinitro-o-cresol</t>
  </si>
  <si>
    <t>2,4-Dinitrophenol</t>
  </si>
  <si>
    <t>2,4-Dinitrotoluene</t>
  </si>
  <si>
    <t>1,4-Dioxane (4)</t>
  </si>
  <si>
    <t>1,2-Diphenylhydrazine</t>
  </si>
  <si>
    <t>1,2-Epoxybutane</t>
  </si>
  <si>
    <t>Ethyl carbamate</t>
  </si>
  <si>
    <t>Ethylene dibromide (5)</t>
  </si>
  <si>
    <t>Ethylene dichloride (6)</t>
  </si>
  <si>
    <t>Ethylene imine (7)</t>
  </si>
  <si>
    <t>Ethylidene dichloride</t>
  </si>
  <si>
    <t>Hexachlorobenzene</t>
  </si>
  <si>
    <t>Hexamethylene-1,6-diisocyante</t>
  </si>
  <si>
    <t>Hexamethylphosphoramide</t>
  </si>
  <si>
    <t>Hydrochloric acid</t>
  </si>
  <si>
    <t>Methyl ethyl ketone</t>
  </si>
  <si>
    <t>Methyl isobutyl ketone</t>
  </si>
  <si>
    <t>Methyl tert butyl ether</t>
  </si>
  <si>
    <t>4,4-Methylene bis(2-chloraniline)</t>
  </si>
  <si>
    <t>4,4-Methylene diphenyl diisocyanate</t>
  </si>
  <si>
    <t>4,4'-Methylene dianiline</t>
  </si>
  <si>
    <t>4-Nitrophenol</t>
  </si>
  <si>
    <t>N-Nitroso-N-methylurea</t>
  </si>
  <si>
    <t>N-Nitrosomorpholine</t>
  </si>
  <si>
    <t>Pentachloronitrobenzene</t>
  </si>
  <si>
    <t>p-Phenylenediamine</t>
  </si>
  <si>
    <t>Polychlorinated biphenyls</t>
  </si>
  <si>
    <t>1,3-Propane sultone</t>
  </si>
  <si>
    <t>beta-Propiolactone</t>
  </si>
  <si>
    <t>Propionaldehyde</t>
  </si>
  <si>
    <t>1,2-Propylenimine</t>
  </si>
  <si>
    <t>Quinoline</t>
  </si>
  <si>
    <t>Styrene oxide</t>
  </si>
  <si>
    <t>2,3,7,8-TCDD</t>
  </si>
  <si>
    <t>1,1,2,2-Tetrachloroethane (8)</t>
  </si>
  <si>
    <t>Tetrachloroethylene (9)</t>
  </si>
  <si>
    <t>Titanium tetrachloride</t>
  </si>
  <si>
    <t>2,4-Toluene diamine</t>
  </si>
  <si>
    <t>2,4-Toluene diiscocyanate</t>
  </si>
  <si>
    <t>Toxaphene</t>
  </si>
  <si>
    <t>1,1,2-Trichloroethane (10)</t>
  </si>
  <si>
    <t>Trichloroethylene (11)</t>
  </si>
  <si>
    <t>2,4,5-Trichlorophenol</t>
  </si>
  <si>
    <t>2,4,6-Trichlorophenol</t>
  </si>
  <si>
    <r>
      <t>OSHA PEL*: [1910.1025] TWA 0.050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C [*Note: The PEL also applies to other lead compounds (as Pb) -- see Appendix C.]</t>
    </r>
  </si>
  <si>
    <t>Limestone</t>
  </si>
  <si>
    <r>
      <t>NIOSH REL: TWA 0.025 mg/m</t>
    </r>
    <r>
      <rPr>
        <vertAlign val="superscript"/>
        <sz val="10"/>
        <rFont val="Times New Roman"/>
        <family val="1"/>
      </rPr>
      <t>3</t>
    </r>
  </si>
  <si>
    <r>
      <t>OSHA PEL: TWA 0.025 mg/m</t>
    </r>
    <r>
      <rPr>
        <vertAlign val="superscript"/>
        <sz val="10"/>
        <rFont val="Times New Roman"/>
        <family val="1"/>
      </rPr>
      <t>3</t>
    </r>
  </si>
  <si>
    <r>
      <t>NIOSH REL: TWA 1000 ppm (1800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</si>
  <si>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1000 ppm (1800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</si>
  <si>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Magnesite</t>
  </si>
  <si>
    <r>
      <t>NIOSH REL: TWA 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</si>
  <si>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OSHA PEL†: TWA 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</si>
  <si>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NIOSH REL: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(0.25 ppm)</t>
    </r>
  </si>
  <si>
    <r>
      <t>OSHA PEL: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(0.25 ppm)</t>
    </r>
  </si>
  <si>
    <t>Malonaldehyde</t>
  </si>
  <si>
    <t>Malononitrile</t>
  </si>
  <si>
    <r>
      <t>NIOSH REL: TWA 3 ppm (8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</si>
  <si>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Manganese compounds and fume (as Mn)</t>
  </si>
  <si>
    <r>
      <t>NIOSH REL*: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Also see specific listings for Manganese cyclopentadienyl tricarbonyl, Methyl cyclopentadienyl manganese tricarbonyl, and Manganese tetroxide.]</t>
    </r>
  </si>
  <si>
    <r>
      <t>OSHA PEL*: C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Also see specific listings for Manganese cyclopentadienyl tricarbonyl and Methyl cyclopentadienyl manganese tricarbonyl.]</t>
    </r>
  </si>
  <si>
    <r>
      <t>OSHA PEL†: C 5 mg/m</t>
    </r>
    <r>
      <rPr>
        <vertAlign val="superscript"/>
        <sz val="10"/>
        <rFont val="Times New Roman"/>
        <family val="1"/>
      </rPr>
      <t>3</t>
    </r>
  </si>
  <si>
    <t>Manganese tetroxide (as Mn)</t>
  </si>
  <si>
    <t>Marble</t>
  </si>
  <si>
    <t>Mercury compounds [except (organo) alkyls] (as Hg)</t>
  </si>
  <si>
    <r>
      <t>NIOSH REL: Hg Vapor: TWA 0.05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</si>
  <si>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Other: C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 </t>
    </r>
  </si>
  <si>
    <r>
      <t>OSHA PEL†: C 0.1 mg/m</t>
    </r>
    <r>
      <rPr>
        <vertAlign val="superscript"/>
        <sz val="10"/>
        <rFont val="Times New Roman"/>
        <family val="1"/>
      </rPr>
      <t>3</t>
    </r>
  </si>
  <si>
    <r>
      <t>NIOSH REL: TWA 0.01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0.03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</si>
  <si>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OSHA PEL†: TWA 0.01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C 0.04 mg/m</t>
    </r>
    <r>
      <rPr>
        <vertAlign val="superscript"/>
        <sz val="10"/>
        <rFont val="Times New Roman"/>
        <family val="1"/>
      </rPr>
      <t>3</t>
    </r>
  </si>
  <si>
    <r>
      <t>OSHA PEL†: TWA 25 ppm (100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</si>
  <si>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Methacrylic acid</t>
  </si>
  <si>
    <r>
      <t>NIOSH REL: TWA 20 ppm (70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</si>
  <si>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C 2500 ppm (2662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</si>
  <si>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NIOSH REL: See Appendix D</t>
  </si>
  <si>
    <r>
      <t>OSHA PEL: TWA 2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</si>
  <si>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100 ppm (240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</si>
  <si>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25 ppm (105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40 ppm (170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</si>
  <si>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25 ppm (110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</si>
  <si>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5 ppm (15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</si>
  <si>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5 ppm (15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</si>
  <si>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0.4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(0.1 ppm)</t>
    </r>
  </si>
  <si>
    <r>
      <t>OSHA PEL: TWA 0.4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(0.1 ppm)</t>
    </r>
  </si>
  <si>
    <t>Resorcinol</t>
  </si>
  <si>
    <r>
      <t>NIOSH REL: TWA 10 ppm (45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20 ppm (90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</si>
  <si>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0.001 mg/m</t>
    </r>
    <r>
      <rPr>
        <vertAlign val="superscript"/>
        <sz val="10"/>
        <rFont val="Times New Roman"/>
        <family val="1"/>
      </rPr>
      <t>3</t>
    </r>
  </si>
  <si>
    <r>
      <t>OSHA PEL: TWA 0.001 mg/m</t>
    </r>
    <r>
      <rPr>
        <vertAlign val="superscript"/>
        <sz val="10"/>
        <rFont val="Times New Roman"/>
        <family val="1"/>
      </rPr>
      <t>3</t>
    </r>
  </si>
  <si>
    <r>
      <t>NIOSH REL: C 1 ppm (3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</si>
  <si>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C 1 ppm (3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</si>
  <si>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Bromacil</t>
  </si>
  <si>
    <r>
      <t>NIOSH REL: TWA 1 ppm (10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</si>
  <si>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0.1 ppm (0.7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0.3 ppm (2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</si>
  <si>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0.1 ppm (0.7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</si>
  <si>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Ca TWA 5 ppm (30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10 ppm (60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 See Appendix A</t>
    </r>
  </si>
  <si>
    <r>
      <t>OSHA PEL†: TWA 15 ppm (90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</si>
  <si>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1000 ppm (4200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</si>
  <si>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1,1-Dichloro-1-nitroethane</t>
  </si>
  <si>
    <r>
      <t>OSHA PEL†: C 10 ppm (60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</si>
  <si>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1,3-Dichloropropene</t>
  </si>
  <si>
    <r>
      <t>NIOSH REL: Ca TWA 1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 See Appendix A</t>
    </r>
  </si>
  <si>
    <t>Operating Scenerio:</t>
  </si>
  <si>
    <t>Parameters of Interest (outlet only)</t>
  </si>
  <si>
    <t>Metals (outlet only)</t>
  </si>
  <si>
    <t>N/A</t>
  </si>
  <si>
    <t>ICAP</t>
  </si>
  <si>
    <t>ICPMS</t>
  </si>
  <si>
    <t>18 Volume</t>
  </si>
  <si>
    <t xml:space="preserve">Hour </t>
  </si>
  <si>
    <t>Metals Volume</t>
  </si>
  <si>
    <t>sample 1</t>
  </si>
  <si>
    <t>sample 2a</t>
  </si>
  <si>
    <t>Manganese</t>
  </si>
  <si>
    <t>Diameters to Disturbance</t>
  </si>
  <si>
    <r>
      <t>NIOSH REL: TWA 150 ppm (530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</si>
  <si>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200 ppm (700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</si>
  <si>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0.1 ppm (0.8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</si>
  <si>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0.1 ppm (0.8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</si>
  <si>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3 ppm (14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6 ppm (28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</si>
  <si>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Bromine pentafluoride</t>
  </si>
  <si>
    <r>
      <t>NIOSH REL: TWA 0.1 ppm (0.7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</si>
  <si>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0.5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</si>
  <si>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PEL: TWA 0.5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</si>
  <si>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OSHA PEL: [1910.1051] TWA 1 ppm ST 5 ppm</t>
  </si>
  <si>
    <t>n-Butane</t>
  </si>
  <si>
    <r>
      <t>NIOSH REL: TWA 800 ppm (1900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</si>
  <si>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200 ppm (590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300 ppm (885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</si>
  <si>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200 ppm (590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</si>
  <si>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5 ppm (24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</si>
  <si>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50 ppm (240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</si>
  <si>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2-Butoxyethanol acetate</t>
  </si>
  <si>
    <r>
      <t>NIOSH REL: TWA 5 ppm (33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</si>
  <si>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150 ppm (710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200 ppm (950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</si>
  <si>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150 ppm (710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</si>
  <si>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200 ppm (950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</si>
  <si>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200 ppm (950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</si>
  <si>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Butyl acrylate</t>
  </si>
  <si>
    <r>
      <t>NIOSH REL: TWA 10 ppm (55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</si>
  <si>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50 ppm (150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</si>
  <si>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100 ppm (300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</si>
  <si>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100 ppm (305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150 ppm (455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</si>
  <si>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150 ppm (450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</si>
  <si>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100 ppm (300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150 ppm (450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</si>
  <si>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5 ppm (15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</si>
  <si>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PEL: C 5 ppm (15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</si>
  <si>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Ca TWA 0.001 mg Cr(VI)/m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A See Appendix C</t>
    </r>
  </si>
  <si>
    <r>
      <t>OSHA PEL: C 0.1 mg CrO</t>
    </r>
    <r>
      <rPr>
        <vertAlign val="subscript"/>
        <sz val="10"/>
        <rFont val="Times New Roman"/>
        <family val="1"/>
      </rPr>
      <t>3</t>
    </r>
    <r>
      <rPr>
        <sz val="10"/>
        <rFont val="Times New Roman"/>
        <family val="1"/>
      </rPr>
      <t>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 See Appendix C</t>
    </r>
  </si>
  <si>
    <r>
      <t>NIOSH REL: C 5.6 ppm (30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</si>
  <si>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r>
      <t>OSHA PEL†: TWA 50 ppm (270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</si>
  <si>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n-Butyl lactate</t>
  </si>
  <si>
    <r>
      <t>NIOSH REL: TWA 5 ppm (25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</si>
  <si>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0.5 ppm (1.8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</si>
  <si>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r>
      <t>OSHA PEL†: TWA 10 ppm (35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</si>
  <si>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o-sec-Butylphenol</t>
  </si>
  <si>
    <r>
      <t>NIOSH REL: TWA 5 ppm (30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</si>
  <si>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10 ppm (60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20 ppm (120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</si>
  <si>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10 ppm (60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</si>
  <si>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n-Butyronitrile</t>
  </si>
  <si>
    <r>
      <t>NIOSH REL: TWA 8 ppm (22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</si>
  <si>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NIOSH REL*: Ca See Appendix A [*Note: The REL applies to all Cadmium compounds (as Cd).]</t>
  </si>
  <si>
    <r>
      <t>OSHA PEL*: [1910.1027] TWA 0.005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PEL applies to all Cadmium compounds (as Cd).]</t>
    </r>
  </si>
  <si>
    <t>Calcium carbonate</t>
  </si>
  <si>
    <t>Calcium cyanamide</t>
  </si>
  <si>
    <r>
      <t>NIOSH REL: TWA 0.5 mg/m</t>
    </r>
    <r>
      <rPr>
        <vertAlign val="superscript"/>
        <sz val="10"/>
        <rFont val="Times New Roman"/>
        <family val="1"/>
      </rPr>
      <t>3</t>
    </r>
  </si>
  <si>
    <t>Calcium hydroxide</t>
  </si>
  <si>
    <r>
      <t>OSHA PEL: TWA 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(total)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(resp)</t>
    </r>
  </si>
  <si>
    <t>Calcium silicate</t>
  </si>
  <si>
    <t>Calcium sulfate</t>
  </si>
  <si>
    <r>
      <t>OSHA PEL: TWA 2 mg/m</t>
    </r>
    <r>
      <rPr>
        <vertAlign val="superscript"/>
        <sz val="10"/>
        <rFont val="Times New Roman"/>
        <family val="1"/>
      </rPr>
      <t>3</t>
    </r>
  </si>
  <si>
    <t>Caprolactam</t>
  </si>
  <si>
    <r>
      <t>NIOSH REL: Dust: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Vapor: TWA 0.22 ppm (1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0.66 ppm (3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</si>
  <si>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Captafol</t>
  </si>
  <si>
    <r>
      <t>NIOSH REL: Ca TWA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 See Appendix A</t>
    </r>
  </si>
  <si>
    <r>
      <t>OSHA PEL†: TWA 5 ppm (35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</si>
  <si>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NIOSH REL: Ca Minimize workplace exposure concentrations. See Appendix A</t>
  </si>
  <si>
    <t>OSHA PEL†: TWA 100 ppm C 200 ppm 300 ppm (5-minute maximum peak in any 3-hours)</t>
  </si>
  <si>
    <t>Maleic anhydride</t>
  </si>
  <si>
    <r>
      <t>500 mg Mn/m</t>
    </r>
    <r>
      <rPr>
        <vertAlign val="superscript"/>
        <sz val="10"/>
        <rFont val="Arial"/>
        <family val="2"/>
      </rPr>
      <t>3</t>
    </r>
  </si>
  <si>
    <r>
      <t>10 mg Hg/m</t>
    </r>
    <r>
      <rPr>
        <vertAlign val="superscript"/>
        <sz val="10"/>
        <rFont val="Arial"/>
        <family val="2"/>
      </rPr>
      <t>3</t>
    </r>
  </si>
  <si>
    <r>
      <t>OSHA PEL: TWA 10 ppm (12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</si>
  <si>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Methyl (n-amyl) ketone</t>
  </si>
  <si>
    <r>
      <t>NIOSH REL: TWA 100 ppm (465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</si>
  <si>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100 ppm (465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</si>
  <si>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C 20 ppm (80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</si>
  <si>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Methyl Cellosolve®</t>
  </si>
  <si>
    <r>
      <t>NIOSH REL: TWA 0.1 ppm (0.3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</si>
  <si>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PEL: TWA 25 ppm (80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</si>
  <si>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Methyl Cellosolve® acetate</t>
  </si>
  <si>
    <r>
      <t>NIOSH REL: TWA 0.1 ppm (0.5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</si>
  <si>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OSHA PEL: TWA 25 ppm (120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</si>
  <si>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OSHA PEL†: TWA 100 ppm C 200 ppm 300 ppm (5-minute maximum peak in any 3 hours)</t>
  </si>
  <si>
    <r>
      <t>NIOSH REL: C 350 ppm (1900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 See Appendix C (Chloroethanes)</t>
    </r>
  </si>
  <si>
    <r>
      <t>OSHA PEL†: TWA 350 ppm (1900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</si>
  <si>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Methyl-2-cyanoacrylate</t>
  </si>
  <si>
    <r>
      <t>NIOSH REL: TWA 2 ppm (8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4 ppm (16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</si>
  <si>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400 ppm (1600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</si>
  <si>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100 ppm (470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</si>
  <si>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50 ppm (230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75 ppm (345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</si>
  <si>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3 ppm (6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</si>
  <si>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Ethion</t>
  </si>
  <si>
    <r>
      <t>NIOSH REL: 0.4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</si>
  <si>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NIOSH REL: TWA 0.5 ppm (1.8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</si>
  <si>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65-85-0</t>
  </si>
  <si>
    <t>C6H5COOH</t>
  </si>
  <si>
    <t>1-Butene</t>
  </si>
  <si>
    <t>106-98-9</t>
  </si>
  <si>
    <t>CH3CH2CH=CH2</t>
  </si>
  <si>
    <t>Butyl Acetate</t>
  </si>
  <si>
    <t>n-Butyl Acetate</t>
  </si>
  <si>
    <t>123-86-4</t>
  </si>
  <si>
    <t>CH3COO[CH2]3CH3</t>
  </si>
  <si>
    <t>1-Butyl-Methyl Ether</t>
  </si>
  <si>
    <t>628-28-4</t>
  </si>
  <si>
    <t>CH3[CH2]3OCH3</t>
  </si>
  <si>
    <t>Carbon Disulfide</t>
  </si>
  <si>
    <t>Carbon Bisulfide</t>
  </si>
  <si>
    <t>75-15-0</t>
  </si>
  <si>
    <t>CS2</t>
  </si>
  <si>
    <t>2-Chloroaniline</t>
  </si>
  <si>
    <t>95-51-2</t>
  </si>
  <si>
    <t>ClC6H4NH2</t>
  </si>
  <si>
    <t>3-Chloroaniline</t>
  </si>
  <si>
    <t>108-42-9</t>
  </si>
  <si>
    <t>4-Chloroaniline</t>
  </si>
  <si>
    <t>106-47-8</t>
  </si>
  <si>
    <t>Dimethyl Disulfide</t>
  </si>
  <si>
    <t>Methyl Disulfide</t>
  </si>
  <si>
    <t>624-92-0</t>
  </si>
  <si>
    <t>[CH3]2S2</t>
  </si>
  <si>
    <t>Dimethyl Sulfate</t>
  </si>
  <si>
    <t>Methyl Sulfate</t>
  </si>
  <si>
    <t>77-78-1</t>
  </si>
  <si>
    <t>(CH3O)2SO2</t>
  </si>
  <si>
    <t>Dioxane</t>
  </si>
  <si>
    <t>Dioxan</t>
  </si>
  <si>
    <t>123-91-1</t>
  </si>
  <si>
    <t>C4H8O2</t>
  </si>
  <si>
    <t>Epichlorohydrin</t>
  </si>
  <si>
    <t>1-Chloro-2,3-Epoxy Propane</t>
  </si>
  <si>
    <t>106-89-8</t>
  </si>
  <si>
    <t>C3H5OCl</t>
  </si>
  <si>
    <t>Ethyl Acetate</t>
  </si>
  <si>
    <t>Acetic Ester</t>
  </si>
  <si>
    <t>141-78-6</t>
  </si>
  <si>
    <t>CH3COOC2H5</t>
  </si>
  <si>
    <t>Formaldehyde</t>
  </si>
  <si>
    <t>Methylene Oxide</t>
  </si>
  <si>
    <t>50-00-0</t>
  </si>
  <si>
    <t>HCHO</t>
  </si>
  <si>
    <t>Methyl Acetate</t>
  </si>
  <si>
    <t>Methyl Ethanoate</t>
  </si>
  <si>
    <t>79-20-9</t>
  </si>
  <si>
    <t>CH3COOCH3</t>
  </si>
  <si>
    <t>Methyl Acetylene</t>
  </si>
  <si>
    <t>74-99-7</t>
  </si>
  <si>
    <t>CH3C=-CH</t>
  </si>
  <si>
    <t>Nitrobenzene</t>
  </si>
  <si>
    <t>Nitrobenzol</t>
  </si>
  <si>
    <t>98-95-3</t>
  </si>
  <si>
    <t>C6H5NO2</t>
  </si>
  <si>
    <t>Phenol</t>
  </si>
  <si>
    <t>Carbolic Acid</t>
  </si>
  <si>
    <t>108-95-2</t>
  </si>
  <si>
    <t>C6H5OH</t>
  </si>
  <si>
    <t>Propadiene</t>
  </si>
  <si>
    <t>Allene</t>
  </si>
  <si>
    <t>463-49-0</t>
  </si>
  <si>
    <t>CH2=C=CH2</t>
  </si>
  <si>
    <t>Propane</t>
  </si>
  <si>
    <t>n-Propane</t>
  </si>
  <si>
    <t>74-98-6</t>
  </si>
  <si>
    <t>CH3CH2CH3</t>
  </si>
  <si>
    <t>n-Propyl Acetate</t>
  </si>
  <si>
    <t>Propylacetate</t>
  </si>
  <si>
    <t>109-60-4</t>
  </si>
  <si>
    <t>CH3COOCH2CH2CH3</t>
  </si>
  <si>
    <t>1,1,2,2-Tetrachloroethane</t>
  </si>
  <si>
    <t>Acetylene Tetrachloride</t>
  </si>
  <si>
    <t>79-34-5</t>
  </si>
  <si>
    <t>CHCl2CHCl2</t>
  </si>
  <si>
    <t>1,2,3-Trichlorobenzene</t>
  </si>
  <si>
    <t>87-61-6</t>
  </si>
  <si>
    <t>C6H3Cl3</t>
  </si>
  <si>
    <t>1,2,4-Trichlorobenzene</t>
  </si>
  <si>
    <t>120-82-1</t>
  </si>
  <si>
    <t>Trichloroethane</t>
  </si>
  <si>
    <t>Vinyl Trichloride</t>
  </si>
  <si>
    <t>79-00-5</t>
  </si>
  <si>
    <t>CHCl2CH2Cl</t>
  </si>
  <si>
    <t>Vinyl Acetate</t>
  </si>
  <si>
    <t>108-05-4</t>
  </si>
  <si>
    <t>CH3COOCH=CH2</t>
  </si>
  <si>
    <t>Vinyl Bromide</t>
  </si>
  <si>
    <t>Bromoethene</t>
  </si>
  <si>
    <t>593-60-2</t>
  </si>
  <si>
    <t>CH2=CHBr</t>
  </si>
  <si>
    <t>Acrolein</t>
  </si>
  <si>
    <t>2-Propenal</t>
  </si>
  <si>
    <t>107-02-8</t>
  </si>
  <si>
    <t>CH2=CHCHO</t>
  </si>
  <si>
    <t>Allyl Chloride</t>
  </si>
  <si>
    <t>3-Chloropropene</t>
  </si>
  <si>
    <t>107-05-1</t>
  </si>
  <si>
    <t>CH2=CHCH2Cl</t>
  </si>
  <si>
    <t>Benzyl Chloride</t>
  </si>
  <si>
    <t>Chloromethylbenzene</t>
  </si>
  <si>
    <t>100-44-7</t>
  </si>
  <si>
    <t>C6H5CH2Cl</t>
  </si>
  <si>
    <t>Chloropropene</t>
  </si>
  <si>
    <t>2-Chloro-1,3-Butadiene</t>
  </si>
  <si>
    <t>126-99-8</t>
  </si>
  <si>
    <t>CH2=CClCH=CH2</t>
  </si>
  <si>
    <t>1,4-Dichlorobenzene</t>
  </si>
  <si>
    <t>Dichlorocide</t>
  </si>
  <si>
    <t>106-46-7</t>
  </si>
  <si>
    <t>C6H4Cl2</t>
  </si>
  <si>
    <t>Methyl Iodide</t>
  </si>
  <si>
    <t>Iodomethane</t>
  </si>
  <si>
    <t>74-88-4</t>
  </si>
  <si>
    <t>CH3I</t>
  </si>
  <si>
    <t>2,2,4-Trimethypentane</t>
  </si>
  <si>
    <t>Isooctane</t>
  </si>
  <si>
    <t>540-84-1</t>
  </si>
  <si>
    <t>[CH3]2CHCH2C[CH3]3</t>
  </si>
  <si>
    <t>m-Xylene</t>
  </si>
  <si>
    <t>108-38-3</t>
  </si>
  <si>
    <t>p-Xylene</t>
  </si>
  <si>
    <t>106-42-3</t>
  </si>
  <si>
    <t>Xylenes (isomers &amp; mixtures)</t>
  </si>
  <si>
    <t>1330-20-7</t>
  </si>
  <si>
    <t>General Facility Information</t>
  </si>
  <si>
    <t>Facility Name:</t>
  </si>
  <si>
    <t>Diphenylamine</t>
  </si>
  <si>
    <r>
      <t>NIOSH REL: TWA 100 ppm (600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150 ppm (900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</si>
  <si>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Freon 113</t>
  </si>
  <si>
    <t>76-13-1</t>
  </si>
  <si>
    <t>CCl2FCClF2</t>
  </si>
  <si>
    <t>Vinylidene Chloride</t>
  </si>
  <si>
    <t>1,1-Dichloroethene</t>
  </si>
  <si>
    <t>75-35-4</t>
  </si>
  <si>
    <t>CH2CCl2</t>
  </si>
  <si>
    <t>Ethyl Chloride</t>
  </si>
  <si>
    <t>Chloroethane</t>
  </si>
  <si>
    <t>75-00-3</t>
  </si>
  <si>
    <t>CH3CH2Cl</t>
  </si>
  <si>
    <t>Chlorobenzene</t>
  </si>
  <si>
    <t>Monochlorobenzene</t>
  </si>
  <si>
    <t>108-90-7</t>
  </si>
  <si>
    <t>C6H5Cl</t>
  </si>
  <si>
    <t>Vinyl Chloride</t>
  </si>
  <si>
    <t>Chloroethylene</t>
  </si>
  <si>
    <t>75-01-4</t>
  </si>
  <si>
    <t>CH2=CHCl</t>
  </si>
  <si>
    <t>1,2-Dibromo-3-chloropropane</t>
  </si>
  <si>
    <t>Dibromochloropropane</t>
  </si>
  <si>
    <t>96-12-8</t>
  </si>
  <si>
    <t>CH2BrCHBrCH2Cl</t>
  </si>
  <si>
    <t>Acetaldehyde</t>
  </si>
  <si>
    <t>Ethyl Aldehyde</t>
  </si>
  <si>
    <t>75-07-0</t>
  </si>
  <si>
    <t>CH3CHO</t>
  </si>
  <si>
    <t>Acetic Acid</t>
  </si>
  <si>
    <t>Methanecarboxylic Acid</t>
  </si>
  <si>
    <t>64-19-7</t>
  </si>
  <si>
    <t>CH3COOH</t>
  </si>
  <si>
    <t>Acetonitrile</t>
  </si>
  <si>
    <t>Methyl Cyanide</t>
  </si>
  <si>
    <t>75-05-8</t>
  </si>
  <si>
    <t>CH3CN</t>
  </si>
  <si>
    <t>Acetylene</t>
  </si>
  <si>
    <t>Ethyne</t>
  </si>
  <si>
    <t>74-86-2</t>
  </si>
  <si>
    <t>C2H2</t>
  </si>
  <si>
    <t>Acrylonitrile</t>
  </si>
  <si>
    <t>Vinyl Cyanide</t>
  </si>
  <si>
    <t>107-13-1</t>
  </si>
  <si>
    <t>CH2=CHCN</t>
  </si>
  <si>
    <t>Aniline</t>
  </si>
  <si>
    <t>Aminobenzene</t>
  </si>
  <si>
    <t>62-53-3</t>
  </si>
  <si>
    <t>C6H5NH2</t>
  </si>
  <si>
    <t>Benzoic Acid</t>
  </si>
  <si>
    <t>Benzenecarboxylic Acid</t>
  </si>
  <si>
    <r>
      <t>NIOSH REL: TWA 500 ppm (4170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</si>
  <si>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500 ppm (4170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</si>
  <si>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1,1,2,2-Tetrachloro-1,2-difluoroethane</t>
  </si>
  <si>
    <t>1,1,1,2-Tetrachloroethane</t>
  </si>
  <si>
    <r>
      <t>NIOSH REL: Ca TWA 1 ppm (7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 See Appendix A See Appendix C (Chloroethanes)</t>
    </r>
  </si>
  <si>
    <t>MtrxComp_KEY</t>
  </si>
  <si>
    <t>Classify_KEY</t>
  </si>
  <si>
    <t>MTC_Name</t>
  </si>
  <si>
    <t>Synonym</t>
  </si>
  <si>
    <t>CASNo</t>
  </si>
  <si>
    <t>Symbol</t>
  </si>
  <si>
    <t>VaporPressure</t>
  </si>
  <si>
    <t>AmbientTemperature</t>
  </si>
  <si>
    <t>BoilingPoint</t>
  </si>
  <si>
    <t>MolecularWt</t>
  </si>
  <si>
    <t>Solubility</t>
  </si>
  <si>
    <t>Polarity</t>
  </si>
  <si>
    <t>Methanol</t>
  </si>
  <si>
    <t>Methyl Alcohol</t>
  </si>
  <si>
    <t>67-56-1</t>
  </si>
  <si>
    <t>CH3OH</t>
  </si>
  <si>
    <t/>
  </si>
  <si>
    <t>Ethanol</t>
  </si>
  <si>
    <r>
      <t>OSHA PEL: TWA 2 ppm (6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</si>
  <si>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Crufomate</t>
  </si>
  <si>
    <r>
      <t>NIOSH REL: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20 mg/m</t>
    </r>
    <r>
      <rPr>
        <vertAlign val="superscript"/>
        <sz val="10"/>
        <rFont val="Times New Roman"/>
        <family val="1"/>
      </rPr>
      <t>3</t>
    </r>
  </si>
  <si>
    <r>
      <t>NIOSH REL: TWA 50 ppm (245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</si>
  <si>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PEL: TWA 50 ppm (245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</si>
  <si>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Cyanamide</t>
  </si>
  <si>
    <t>Cyanogen</t>
  </si>
  <si>
    <r>
      <t>NIOSH REL: TWA 10 ppm (20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</si>
  <si>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Cyanogen chloride</t>
  </si>
  <si>
    <r>
      <t>NIOSH REL: C 0.3 ppm (0.6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</si>
  <si>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300 ppm (1050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</si>
  <si>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300 ppm (1050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</si>
  <si>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Cyclohexanethiol</t>
  </si>
  <si>
    <r>
      <t>NIOSH REL: C 0.5 ppm (2.4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</si>
  <si>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r>
      <t>NIOSH REL: TWA 50 ppm (200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</si>
  <si>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50 ppm (200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</si>
  <si>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25 ppm (100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</si>
  <si>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300 ppm (1015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</si>
  <si>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300 ppm (1015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</si>
  <si>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Cyclohexylamine</t>
  </si>
  <si>
    <r>
      <t>NIOSH REL: TWA 10 ppm (40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</si>
  <si>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Cyclonite</t>
  </si>
  <si>
    <r>
      <t>NIOSH REL: TWA 1.5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</si>
  <si>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NIOSH REL: TWA 75 ppm (200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</si>
  <si>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75 ppm (200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</si>
  <si>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Cyclopentane</t>
  </si>
  <si>
    <r>
      <t>NIOSH REL: TWA 600 ppm (1720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</si>
  <si>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Cyhexatin</t>
  </si>
  <si>
    <r>
      <t>OSHA PEL†: TWA 0.32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(as Sn)]</t>
    </r>
  </si>
  <si>
    <r>
      <t>OSHA PEL: TWA 10 mg/m</t>
    </r>
    <r>
      <rPr>
        <vertAlign val="superscript"/>
        <sz val="10"/>
        <rFont val="Times New Roman"/>
        <family val="1"/>
      </rPr>
      <t>3</t>
    </r>
  </si>
  <si>
    <r>
      <t>NIOSH REL: Ca TWA 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A</t>
    </r>
  </si>
  <si>
    <r>
      <t>NIOSH REL: TWA 0.3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(0.05 ppm) ST 0.9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(0.15 ppm) [skin]</t>
    </r>
  </si>
  <si>
    <r>
      <t>OSHA PEL†: TWA 0.3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(0.05 ppm) [skin]</t>
    </r>
  </si>
  <si>
    <t>1-Decanethiol</t>
  </si>
  <si>
    <r>
      <t>NIOSH REL: C 0.5 ppm (3.6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</si>
  <si>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r>
      <t>NIOSH REL: TWA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</si>
  <si>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OSHA PEL: TWA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</si>
  <si>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NIOSH REL: TWA 50 ppm (240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</si>
  <si>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50 ppm (240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</si>
  <si>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2,4-Diaminoanisole (and its salts)</t>
  </si>
  <si>
    <t>NIOSH REL: Ca Minimize occupational exposure (especially skin exposures) See Appendix A</t>
  </si>
  <si>
    <t>o-Dianisidine</t>
  </si>
  <si>
    <t>OSHA PEL: See Appendix C</t>
  </si>
  <si>
    <t>Diazinon®</t>
  </si>
  <si>
    <r>
      <t>NIOSH REL: TWA 0.2 ppm (0.4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</si>
  <si>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0.2 ppm (0.4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</si>
  <si>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0.1 ppm (0.1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</si>
  <si>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0.1 ppm (0.1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</si>
  <si>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OSHA PEL: [1910.1044] TWA 0.001 ppm</t>
  </si>
  <si>
    <t>2-N-Dibutylaminoethanol</t>
  </si>
  <si>
    <r>
      <t>NIOSH REL: TWA 2 ppm (14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</si>
  <si>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1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2 ppm (10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</si>
  <si>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</si>
  <si>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Dichloroacetylene</t>
  </si>
  <si>
    <r>
      <t>NIOSH REL: Ca C 0.1 ppm (0.4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See Appendix A</t>
    </r>
  </si>
  <si>
    <r>
      <t>NIOSH REL: C 50 ppm (300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</si>
  <si>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C 50 ppm (300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</si>
  <si>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75 ppm (450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</si>
  <si>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3,3'-Dichlorobenzidine (and its salts)</t>
  </si>
  <si>
    <t>OSHA PEL: [1910.1007] See Appendix B</t>
  </si>
  <si>
    <t>Traverse Point Calculation</t>
  </si>
  <si>
    <t>Particulate</t>
  </si>
  <si>
    <t>PM-10</t>
  </si>
  <si>
    <t>PM-2.5</t>
  </si>
  <si>
    <t>Aluminum</t>
  </si>
  <si>
    <t>Antimony</t>
  </si>
  <si>
    <t>Arsenic</t>
  </si>
  <si>
    <t>Barium</t>
  </si>
  <si>
    <t>Beryllium</t>
  </si>
  <si>
    <t>Cadmium</t>
  </si>
  <si>
    <t>Calcium</t>
  </si>
  <si>
    <t>Chromium</t>
  </si>
  <si>
    <t>Cobalt</t>
  </si>
  <si>
    <t>Copper</t>
  </si>
  <si>
    <t>Iron</t>
  </si>
  <si>
    <t>Lead</t>
  </si>
  <si>
    <t>Lithium</t>
  </si>
  <si>
    <t>Magnesium</t>
  </si>
  <si>
    <t>Molybdenum</t>
  </si>
  <si>
    <t>Nickel</t>
  </si>
  <si>
    <t>Osmium</t>
  </si>
  <si>
    <t>Phosphorus</t>
  </si>
  <si>
    <t>Potassium</t>
  </si>
  <si>
    <t>Selenium</t>
  </si>
  <si>
    <t>Silver</t>
  </si>
  <si>
    <t>Sodium</t>
  </si>
  <si>
    <t>Strontium</t>
  </si>
  <si>
    <t>Thallium</t>
  </si>
  <si>
    <t>Tin</t>
  </si>
  <si>
    <t>Vanadium</t>
  </si>
  <si>
    <t>Zinc</t>
  </si>
  <si>
    <t xml:space="preserve">            ANALYTICAL DETECTION LIMITS</t>
  </si>
  <si>
    <t xml:space="preserve">      (  ng/ml  )</t>
  </si>
  <si>
    <t xml:space="preserve">  ICAP</t>
  </si>
  <si>
    <t xml:space="preserve">  AAS</t>
  </si>
  <si>
    <t>GFAAS</t>
  </si>
  <si>
    <t xml:space="preserve"> ICPMS</t>
  </si>
  <si>
    <t>Zinc stearate</t>
  </si>
  <si>
    <r>
      <t>OSHA PEL†: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(fume) TWA 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(total dust)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(resp dust)</t>
    </r>
  </si>
  <si>
    <r>
      <t>NIOSH REL: Ca TWA 10 ppm (45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 See Appendix A See Appendix C (Chloroethanes)</t>
    </r>
  </si>
  <si>
    <r>
      <t>OSHA PEL: TWA 10 ppm (45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</si>
  <si>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OSHA PEL†: TWA 100 ppm C 200 ppm 300 ppm (5-minute maximum peak in any 2 hours)</t>
  </si>
  <si>
    <r>
      <t>OSHA PEL: TWA 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</si>
  <si>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NIOSH REL: Ca TWA 10 ppm (60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 See Appendix A</t>
    </r>
  </si>
  <si>
    <r>
      <t>OSHA PEL†: TWA 50 ppm (300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</si>
  <si>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1,1,2-Trichloro-1,2,2-trifluoroethane</t>
  </si>
  <si>
    <r>
      <t>NIOSH REL: TWA 1000 ppm (7600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1250 ppm (9500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</si>
  <si>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1000 ppm (7600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</si>
  <si>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1000 ppm (6100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</si>
  <si>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1000 ppm (6100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</si>
  <si>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Trimellitic anhydride</t>
  </si>
  <si>
    <r>
      <t>NIOSH REL: TWA 0.005 ppm (0.04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Should be handled in the workplace as an extremely toxic substance.</t>
    </r>
  </si>
  <si>
    <t>Trimethylamine</t>
  </si>
  <si>
    <r>
      <t>NIOSH REL: TWA 10 ppm (24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15 ppm (36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</si>
  <si>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1,2,3-Trimethylbenzene</t>
  </si>
  <si>
    <r>
      <t>NIOSH REL: TWA 25 ppm (125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</si>
  <si>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1,2,4-Trimethylbenzene</t>
  </si>
  <si>
    <t>Trimethyl phosphite</t>
  </si>
  <si>
    <r>
      <t>NIOSH REL*: TWA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"Ca" in the presence of formaldehyde, acetaldehyde, or malonaldehyde. See Appendices A &amp; C (Aldehydes).]</t>
    </r>
  </si>
  <si>
    <t>Rouge</t>
  </si>
  <si>
    <r>
      <t>NIOSH REL*: TWA 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REL also applies to other selenium compounds (as Se) except Selenium hexafluoride.]</t>
    </r>
  </si>
  <si>
    <r>
      <t>OSHA PEL*: TWA 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PEL also applies to other selenium compounds (as Se) except Selenium hexafluoride.]</t>
    </r>
  </si>
  <si>
    <t>NIOSH REL: TWA 0.05 ppm</t>
  </si>
  <si>
    <r>
      <t>OSHA PEL: TWA 0.05 ppm (0.4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</si>
  <si>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6 mg/m</t>
    </r>
    <r>
      <rPr>
        <vertAlign val="superscript"/>
        <sz val="10"/>
        <rFont val="Times New Roman"/>
        <family val="1"/>
      </rPr>
      <t>3</t>
    </r>
  </si>
  <si>
    <r>
      <t>OSHA PEL†: TWA 20 mppcf (80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/%SiO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</si>
  <si>
    <r>
      <t>NIOSH REL: Ca TWA 0.05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See Appendix A</t>
    </r>
  </si>
  <si>
    <t>Silicon</t>
  </si>
  <si>
    <t>Silicon carbide</t>
  </si>
  <si>
    <t>Silicon tetrahydride</t>
  </si>
  <si>
    <r>
      <t>NIOSH REL: TWA 5 ppm (7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</si>
  <si>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0.01 mg/m</t>
    </r>
    <r>
      <rPr>
        <vertAlign val="superscript"/>
        <sz val="10"/>
        <rFont val="Times New Roman"/>
        <family val="1"/>
      </rPr>
      <t>3</t>
    </r>
  </si>
  <si>
    <r>
      <t>OSHA PEL: TWA 0.01 mg/m</t>
    </r>
    <r>
      <rPr>
        <vertAlign val="superscript"/>
        <sz val="10"/>
        <rFont val="Times New Roman"/>
        <family val="1"/>
      </rPr>
      <t>3</t>
    </r>
  </si>
  <si>
    <t>Soapstone (containing less than 1% quartz)</t>
  </si>
  <si>
    <r>
      <t>NIOSH REL: TWA 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(total) TWA 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(resp)</t>
    </r>
  </si>
  <si>
    <t>Sodium aluminum fluoride (as F)</t>
  </si>
  <si>
    <r>
      <t>NIOSH REL*: TWA 2.5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REL also applies to other inorganic, solid fluorides (as F).]</t>
    </r>
  </si>
  <si>
    <r>
      <t>OSHA PEL*: TWA 2.5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[*Note: The PEL also applies to other inorganic, solid fluorides (as F).]</t>
    </r>
  </si>
  <si>
    <t>Sodium azide</t>
  </si>
  <si>
    <r>
      <t>NIOSH REL: C 0.1 ppm (as HN</t>
    </r>
    <r>
      <rPr>
        <vertAlign val="subscript"/>
        <sz val="10"/>
        <rFont val="Times New Roman"/>
        <family val="1"/>
      </rPr>
      <t>3</t>
    </r>
    <r>
      <rPr>
        <sz val="10"/>
        <rFont val="Times New Roman"/>
        <family val="1"/>
      </rPr>
      <t>) [skin] C 0.3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(as NaN</t>
    </r>
    <r>
      <rPr>
        <vertAlign val="sub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</si>
  <si>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Sodium bisulfite</t>
  </si>
  <si>
    <t>Sodium cyanide (as CN)</t>
  </si>
  <si>
    <t>Sodium fluoride (as F)</t>
  </si>
  <si>
    <r>
      <t>NIOSH REL: TWA 0.05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0.15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</si>
  <si>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OSHA PEL†: TWA 0.05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</si>
  <si>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OSHA PEL†: TWA 2 mg/m</t>
    </r>
    <r>
      <rPr>
        <vertAlign val="superscript"/>
        <sz val="10"/>
        <rFont val="Times New Roman"/>
        <family val="1"/>
      </rPr>
      <t>3</t>
    </r>
  </si>
  <si>
    <t>Sodium metabisulfite</t>
  </si>
  <si>
    <t>Starch</t>
  </si>
  <si>
    <r>
      <t>NIOSH REL: TWA 0.1 ppm (0.5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</si>
  <si>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0.1 ppm (0.5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</si>
  <si>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0.15 mg/m</t>
    </r>
    <r>
      <rPr>
        <vertAlign val="superscript"/>
        <sz val="10"/>
        <rFont val="Times New Roman"/>
        <family val="1"/>
      </rPr>
      <t>3</t>
    </r>
  </si>
  <si>
    <r>
      <t>OSHA PEL: TWA 0.15 mg/m</t>
    </r>
    <r>
      <rPr>
        <vertAlign val="superscript"/>
        <sz val="10"/>
        <rFont val="Times New Roman"/>
        <family val="1"/>
      </rPr>
      <t>3</t>
    </r>
  </si>
  <si>
    <r>
      <t>NIOSH REL: TWA 50 ppm (215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100 ppm (425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</si>
  <si>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OSHA PEL†: TWA 100 ppm C 200 ppm 600 ppm (5-minute maximum peak in any 3 hours)</t>
  </si>
  <si>
    <t>Subtilisins</t>
  </si>
  <si>
    <r>
      <t>NIOSH REL: ST 0.00006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[60-minute]</t>
    </r>
  </si>
  <si>
    <t>Succinonitrile</t>
  </si>
  <si>
    <r>
      <t>NIOSH REL: TWA 6 ppm (20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</si>
  <si>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Sucrose</t>
  </si>
  <si>
    <r>
      <t>NIOSH REL: TWA 2 ppm (5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5 ppm (13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</si>
  <si>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5 ppm (13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</si>
  <si>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9 mg Cd/m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[Unc h]</t>
    </r>
  </si>
  <si>
    <t>Calcium arsenate (as As)</t>
  </si>
  <si>
    <t>Calcium oxide</t>
  </si>
  <si>
    <t>Camphor (synthetic)</t>
  </si>
  <si>
    <r>
      <t>200 mg/m</t>
    </r>
    <r>
      <rPr>
        <vertAlign val="superscript"/>
        <sz val="10"/>
        <rFont val="Arial"/>
        <family val="2"/>
      </rPr>
      <t>3</t>
    </r>
  </si>
  <si>
    <r>
      <t>200 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[Unch]</t>
    </r>
  </si>
  <si>
    <t>Carbaryl</t>
  </si>
  <si>
    <r>
      <t>600 mg/m</t>
    </r>
    <r>
      <rPr>
        <vertAlign val="superscript"/>
        <sz val="10"/>
        <rFont val="Arial"/>
        <family val="2"/>
      </rPr>
      <t>3</t>
    </r>
  </si>
  <si>
    <t>Carbon black</t>
  </si>
  <si>
    <r>
      <t>1,750 mg/m</t>
    </r>
    <r>
      <rPr>
        <vertAlign val="superscript"/>
        <sz val="10"/>
        <rFont val="Arial"/>
        <family val="2"/>
      </rPr>
      <t>3</t>
    </r>
  </si>
  <si>
    <t>Carbon dioxide</t>
  </si>
  <si>
    <t>50,000 ppm</t>
  </si>
  <si>
    <t>40,000 ppm</t>
  </si>
  <si>
    <t>Carbon disulfide</t>
  </si>
  <si>
    <t>500 ppm [Unch]</t>
  </si>
  <si>
    <t>Carbon monoxide</t>
  </si>
  <si>
    <t>1,200 ppm</t>
  </si>
  <si>
    <t>Carbon tetrachloride</t>
  </si>
  <si>
    <t>Chlordane</t>
  </si>
  <si>
    <t>Chlorinated camphene</t>
  </si>
  <si>
    <t>Chlorinated diphenyl oxide</t>
  </si>
  <si>
    <t>30 ppm</t>
  </si>
  <si>
    <t>Chlorine dioxide</t>
  </si>
  <si>
    <t>Chlorine trifluoride</t>
  </si>
  <si>
    <t>Sulfuric Acid</t>
  </si>
  <si>
    <t>Hydrogen Sulfide</t>
  </si>
  <si>
    <t>Carbonyl Sulfide</t>
  </si>
  <si>
    <t>Cyanide Compounds (as HCN)</t>
  </si>
  <si>
    <r>
      <t>OSHA PEL: TWA 1 ppm (7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</si>
  <si>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Phenyl ether-biphenyl mixture (vapor)</t>
  </si>
  <si>
    <r>
      <t>NIOSH REL: Ca C 1 ppm (6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 See Appendix A</t>
    </r>
  </si>
  <si>
    <r>
      <t>NIOSH REL: Ca C 0.14 ppm (0.6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[2-hr] [skin] See Appendix A</t>
    </r>
  </si>
  <si>
    <r>
      <t>OSHA PEL†: TWA 5 ppm (22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</si>
  <si>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N-Phenyl-β-naphthylamine</t>
  </si>
  <si>
    <t>Phenylphosphine</t>
  </si>
  <si>
    <r>
      <t>NIOSH REL: C 0.05 ppm (0.25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</si>
  <si>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Phorate</t>
  </si>
  <si>
    <r>
      <t>NIOSH REL: TWA 0.05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0.2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</si>
  <si>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NIOSH REL: TWA 0.01 ppm (0.1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0.03 ppm (0.3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</si>
  <si>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0.1 ppm (0.4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C 0.2 ppm (0.8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[15-minute]</t>
    </r>
  </si>
  <si>
    <r>
      <t>OSHA PEL: TWA 0.1 ppm (0.4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</si>
  <si>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0.3 ppm (0.4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 ppm (1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</si>
  <si>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0.3 ppm (0.4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</si>
  <si>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ST 3 mg/m</t>
    </r>
    <r>
      <rPr>
        <vertAlign val="superscript"/>
        <sz val="10"/>
        <rFont val="Times New Roman"/>
        <family val="1"/>
      </rPr>
      <t>3</t>
    </r>
  </si>
  <si>
    <r>
      <t>NIOSH REL: TWA 1000 ppm (1900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</si>
  <si>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1000 ppm (1900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</si>
  <si>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100 ppm (435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125 ppm (545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</si>
  <si>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100 ppm (435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</si>
  <si>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PEL†: TWA 200 ppm (890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</si>
  <si>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50 ppm (230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</si>
  <si>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OSHA PEL: TWA 50 ppm (230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</si>
  <si>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NIOSH REL: Handle with caution in the workplace. See Appendix C (Chloroethanes)</t>
  </si>
  <si>
    <r>
      <t>OSHA PEL: TWA 1000 ppm (2600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</si>
  <si>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C 1 ppm (3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</si>
  <si>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OSHA PEL†: TWA 5 ppm (16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</si>
  <si>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r>
      <t>NIOSH REL: TWA 10 ppm (25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</si>
  <si>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NIOSH REL: Ca TWA 0.045 ppm C 0.13 ppm [15-minute] See Appendix A</t>
  </si>
  <si>
    <t>OSHA PEL: TWA 20 ppm C 30 ppm 50 ppm [5-minute maximum peak]</t>
  </si>
  <si>
    <r>
      <t>NIOSH REL: Ca TWA 1 ppm (4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ST 2 ppm (8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See Appendix A See Appendix C (Chloroethanes)</t>
    </r>
  </si>
  <si>
    <t>OSHA PEL†: TWA 50 ppm C 100 ppm 200 ppm [5-minute maximum peak in any 3 hours]</t>
  </si>
  <si>
    <t>Ethylene glycol</t>
  </si>
  <si>
    <r>
      <t>NIOSH REL: ST 0.1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[skin]</t>
    </r>
  </si>
  <si>
    <r>
      <t>OSHA PEL†: C 0.2 ppm (1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[skin]</t>
    </r>
  </si>
  <si>
    <t>OSHA PEL: [1910.1012] See Appendix B</t>
  </si>
  <si>
    <r>
      <t>NIOSH REL: Ca TWA &lt;0.1 ppm (0.18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C 5 ppm (9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 [10-min/day] See Appendix A</t>
    </r>
  </si>
  <si>
    <t>OSHA PEL: [1910.1047] TWA 1 ppm 5 ppm [15-minute Excursion]</t>
  </si>
  <si>
    <t>Ethylene thiourea</t>
  </si>
  <si>
    <t>NIOSH REL: Ca Use encapsulated form. See Appendix A</t>
  </si>
  <si>
    <r>
      <t>OSHA PEL†: TWA 400 ppm (1200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</si>
  <si>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NIOSH REL: TWA 100 ppm (300 mg/m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</si>
  <si>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 xml:space="preserve"> </t>
  </si>
  <si>
    <t>Old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</si>
</sst>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"/>
    <numFmt numFmtId="166" formatCode="0.0000"/>
    <numFmt numFmtId="167" formatCode="0.000"/>
  </numFmts>
  <fonts count="40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u/>
      <sz val="24"/>
      <name val="Arial"/>
      <family val="2"/>
    </font>
    <font>
      <b/>
      <sz val="10"/>
      <name val="Arial"/>
      <family val="2"/>
    </font>
    <font>
      <b/>
      <u/>
      <sz val="16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u/>
      <sz val="20"/>
      <name val="Arial"/>
      <family val="2"/>
    </font>
    <font>
      <sz val="8"/>
      <color indexed="8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b/>
      <sz val="8"/>
      <color indexed="13"/>
      <name val="Arial"/>
      <family val="2"/>
    </font>
    <font>
      <b/>
      <u/>
      <sz val="10"/>
      <name val="Arial"/>
      <family val="2"/>
    </font>
    <font>
      <b/>
      <sz val="8"/>
      <color indexed="10"/>
      <name val="Arial"/>
      <family val="2"/>
    </font>
    <font>
      <b/>
      <u/>
      <sz val="10"/>
      <color indexed="8"/>
      <name val="Arial"/>
      <family val="2"/>
    </font>
    <font>
      <b/>
      <i/>
      <sz val="8"/>
      <name val="Arial"/>
      <family val="2"/>
    </font>
    <font>
      <u/>
      <sz val="6"/>
      <name val="Arial"/>
      <family val="2"/>
    </font>
    <font>
      <sz val="6"/>
      <name val="Arial"/>
      <family val="2"/>
    </font>
    <font>
      <sz val="8"/>
      <color indexed="22"/>
      <name val="Arial"/>
      <family val="2"/>
    </font>
    <font>
      <u/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name val="Times New Roman"/>
      <family val="1"/>
    </font>
    <font>
      <vertAlign val="superscript"/>
      <sz val="10"/>
      <name val="Times New Roman"/>
      <family val="1"/>
    </font>
    <font>
      <vertAlign val="subscript"/>
      <sz val="10"/>
      <name val="Times New Roman"/>
      <family val="1"/>
    </font>
    <font>
      <sz val="10"/>
      <name val="Arial"/>
      <family val="2"/>
    </font>
    <font>
      <b/>
      <u/>
      <sz val="48"/>
      <name val="Arial"/>
      <family val="2"/>
    </font>
    <font>
      <b/>
      <sz val="8"/>
      <color indexed="22"/>
      <name val="Arial"/>
      <family val="2"/>
    </font>
    <font>
      <b/>
      <sz val="10"/>
      <color indexed="22"/>
      <name val="Arial"/>
      <family val="2"/>
    </font>
    <font>
      <b/>
      <sz val="9"/>
      <color indexed="22"/>
      <name val="Arial"/>
      <family val="2"/>
    </font>
    <font>
      <b/>
      <u/>
      <sz val="7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8"/>
      <color indexed="63"/>
      <name val="Arial"/>
      <family val="2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37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12" fillId="2" borderId="8" xfId="2" applyFont="1" applyFill="1" applyBorder="1" applyAlignment="1">
      <alignment horizontal="center"/>
    </xf>
    <xf numFmtId="0" fontId="3" fillId="0" borderId="0" xfId="0" applyFont="1"/>
    <xf numFmtId="0" fontId="12" fillId="0" borderId="9" xfId="2" applyFont="1" applyFill="1" applyBorder="1" applyAlignment="1">
      <alignment horizontal="right" wrapText="1"/>
    </xf>
    <xf numFmtId="0" fontId="12" fillId="0" borderId="9" xfId="2" applyFont="1" applyFill="1" applyBorder="1" applyAlignment="1">
      <alignment horizontal="left" wrapText="1"/>
    </xf>
    <xf numFmtId="0" fontId="3" fillId="2" borderId="0" xfId="0" applyFont="1" applyFill="1"/>
    <xf numFmtId="0" fontId="12" fillId="3" borderId="9" xfId="2" applyFont="1" applyFill="1" applyBorder="1" applyAlignment="1">
      <alignment horizontal="right" wrapText="1"/>
    </xf>
    <xf numFmtId="0" fontId="12" fillId="3" borderId="9" xfId="2" applyFont="1" applyFill="1" applyBorder="1" applyAlignment="1">
      <alignment horizontal="left" wrapText="1"/>
    </xf>
    <xf numFmtId="0" fontId="3" fillId="0" borderId="9" xfId="0" applyFont="1" applyBorder="1"/>
    <xf numFmtId="164" fontId="3" fillId="0" borderId="9" xfId="0" applyNumberFormat="1" applyFont="1" applyBorder="1"/>
    <xf numFmtId="0" fontId="3" fillId="0" borderId="0" xfId="0" applyFont="1" applyFill="1"/>
    <xf numFmtId="0" fontId="12" fillId="0" borderId="0" xfId="2" applyFont="1" applyFill="1" applyBorder="1" applyAlignment="1">
      <alignment horizontal="right" wrapText="1"/>
    </xf>
    <xf numFmtId="0" fontId="12" fillId="0" borderId="0" xfId="2" applyFont="1" applyFill="1" applyBorder="1" applyAlignment="1">
      <alignment horizontal="left" wrapText="1"/>
    </xf>
    <xf numFmtId="0" fontId="12" fillId="3" borderId="0" xfId="2" applyFont="1" applyFill="1" applyBorder="1" applyAlignment="1">
      <alignment horizontal="right" wrapText="1"/>
    </xf>
    <xf numFmtId="0" fontId="12" fillId="3" borderId="0" xfId="2" applyFont="1" applyFill="1" applyBorder="1" applyAlignment="1">
      <alignment horizontal="left" wrapText="1"/>
    </xf>
    <xf numFmtId="0" fontId="0" fillId="0" borderId="0" xfId="0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2" borderId="10" xfId="0" quotePrefix="1" applyFont="1" applyFill="1" applyBorder="1" applyAlignment="1" applyProtection="1">
      <alignment vertical="center"/>
    </xf>
    <xf numFmtId="0" fontId="8" fillId="2" borderId="1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8" fillId="2" borderId="7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</xf>
    <xf numFmtId="0" fontId="8" fillId="2" borderId="6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right" vertical="center"/>
      <protection locked="0"/>
    </xf>
    <xf numFmtId="0" fontId="7" fillId="2" borderId="12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right" vertical="center"/>
    </xf>
    <xf numFmtId="0" fontId="7" fillId="2" borderId="13" xfId="0" applyFont="1" applyFill="1" applyBorder="1" applyAlignment="1" applyProtection="1">
      <alignment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8" fillId="2" borderId="10" xfId="0" quotePrefix="1" applyFont="1" applyFill="1" applyBorder="1" applyAlignment="1" applyProtection="1">
      <alignment horizontal="center" vertical="center"/>
    </xf>
    <xf numFmtId="0" fontId="8" fillId="2" borderId="0" xfId="0" quotePrefix="1" applyFont="1" applyFill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/>
    </xf>
    <xf numFmtId="0" fontId="19" fillId="2" borderId="5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left" vertical="center"/>
    </xf>
    <xf numFmtId="0" fontId="14" fillId="2" borderId="5" xfId="0" applyFont="1" applyFill="1" applyBorder="1" applyAlignment="1" applyProtection="1">
      <alignment vertical="center"/>
    </xf>
    <xf numFmtId="0" fontId="21" fillId="2" borderId="10" xfId="0" applyFont="1" applyFill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1" applyNumberFormat="1" applyFont="1" applyBorder="1" applyAlignment="1" applyProtection="1"/>
    <xf numFmtId="0" fontId="0" fillId="0" borderId="0" xfId="0" applyBorder="1" applyAlignment="1"/>
    <xf numFmtId="0" fontId="0" fillId="0" borderId="0" xfId="0" applyAlignment="1"/>
    <xf numFmtId="49" fontId="0" fillId="0" borderId="0" xfId="1" applyNumberFormat="1" applyFont="1" applyBorder="1" applyAlignment="1" applyProtection="1">
      <alignment horizontal="left" indent="1"/>
    </xf>
    <xf numFmtId="49" fontId="0" fillId="0" borderId="0" xfId="0" applyNumberFormat="1" applyFont="1" applyBorder="1" applyAlignment="1"/>
    <xf numFmtId="49" fontId="0" fillId="0" borderId="0" xfId="1" applyNumberFormat="1" applyFont="1" applyBorder="1" applyAlignment="1" applyProtection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49" fontId="0" fillId="0" borderId="0" xfId="1" applyNumberFormat="1" applyFont="1" applyAlignment="1" applyProtection="1">
      <alignment horizontal="left" vertical="center"/>
    </xf>
    <xf numFmtId="0" fontId="23" fillId="0" borderId="0" xfId="1" applyAlignment="1" applyProtection="1">
      <alignment horizontal="right" vertical="center"/>
    </xf>
    <xf numFmtId="49" fontId="0" fillId="0" borderId="0" xfId="1" applyNumberFormat="1" applyFont="1" applyAlignment="1" applyProtection="1">
      <alignment horizontal="left" vertical="top"/>
    </xf>
    <xf numFmtId="49" fontId="0" fillId="0" borderId="0" xfId="0" applyNumberFormat="1" applyFont="1" applyAlignment="1"/>
    <xf numFmtId="0" fontId="25" fillId="0" borderId="0" xfId="0" applyFont="1" applyBorder="1" applyAlignment="1">
      <alignment vertical="top"/>
    </xf>
    <xf numFmtId="0" fontId="1" fillId="0" borderId="0" xfId="0" applyFont="1" applyBorder="1" applyAlignment="1"/>
    <xf numFmtId="0" fontId="28" fillId="0" borderId="0" xfId="0" applyFont="1" applyBorder="1" applyAlignment="1">
      <alignment vertical="top"/>
    </xf>
    <xf numFmtId="164" fontId="7" fillId="0" borderId="22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/>
    <xf numFmtId="164" fontId="3" fillId="0" borderId="0" xfId="0" applyNumberFormat="1" applyFont="1" applyBorder="1"/>
    <xf numFmtId="0" fontId="20" fillId="2" borderId="10" xfId="0" applyFont="1" applyFill="1" applyBorder="1" applyAlignment="1" applyProtection="1">
      <alignment horizontal="center" vertical="center"/>
    </xf>
    <xf numFmtId="0" fontId="20" fillId="2" borderId="22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3" fontId="0" fillId="0" borderId="0" xfId="0" applyNumberFormat="1" applyBorder="1" applyAlignment="1">
      <alignment horizontal="center" vertical="top" wrapText="1"/>
    </xf>
    <xf numFmtId="0" fontId="7" fillId="2" borderId="10" xfId="0" applyFont="1" applyFill="1" applyBorder="1" applyAlignment="1" applyProtection="1">
      <alignment horizontal="center" vertical="center"/>
    </xf>
    <xf numFmtId="0" fontId="16" fillId="2" borderId="23" xfId="0" applyFont="1" applyFill="1" applyBorder="1" applyAlignment="1" applyProtection="1">
      <alignment horizontal="center" vertical="center"/>
    </xf>
    <xf numFmtId="0" fontId="33" fillId="2" borderId="24" xfId="0" applyFont="1" applyFill="1" applyBorder="1" applyAlignment="1" applyProtection="1">
      <alignment horizontal="center" vertical="center"/>
    </xf>
    <xf numFmtId="0" fontId="33" fillId="2" borderId="25" xfId="0" applyFont="1" applyFill="1" applyBorder="1" applyAlignment="1" applyProtection="1">
      <alignment horizontal="center" vertical="center"/>
    </xf>
    <xf numFmtId="0" fontId="33" fillId="2" borderId="26" xfId="0" applyFont="1" applyFill="1" applyBorder="1" applyAlignment="1" applyProtection="1">
      <alignment horizontal="center" vertical="center"/>
    </xf>
    <xf numFmtId="0" fontId="34" fillId="2" borderId="24" xfId="0" applyFont="1" applyFill="1" applyBorder="1" applyAlignment="1" applyProtection="1">
      <alignment horizontal="center" vertical="center"/>
    </xf>
    <xf numFmtId="0" fontId="7" fillId="4" borderId="27" xfId="0" applyFont="1" applyFill="1" applyBorder="1" applyAlignment="1" applyProtection="1">
      <alignment horizontal="center" vertical="center"/>
      <protection locked="0"/>
    </xf>
    <xf numFmtId="0" fontId="35" fillId="2" borderId="5" xfId="0" applyFont="1" applyFill="1" applyBorder="1"/>
    <xf numFmtId="0" fontId="36" fillId="2" borderId="28" xfId="0" applyFont="1" applyFill="1" applyBorder="1" applyAlignment="1">
      <alignment horizontal="center"/>
    </xf>
    <xf numFmtId="0" fontId="35" fillId="0" borderId="0" xfId="0" applyFont="1"/>
    <xf numFmtId="0" fontId="37" fillId="2" borderId="1" xfId="0" applyFont="1" applyFill="1" applyBorder="1" applyAlignment="1">
      <alignment horizontal="center"/>
    </xf>
    <xf numFmtId="0" fontId="36" fillId="2" borderId="29" xfId="0" applyFont="1" applyFill="1" applyBorder="1" applyAlignment="1">
      <alignment horizontal="center"/>
    </xf>
    <xf numFmtId="0" fontId="35" fillId="2" borderId="1" xfId="0" applyFont="1" applyFill="1" applyBorder="1"/>
    <xf numFmtId="0" fontId="35" fillId="2" borderId="29" xfId="0" applyFont="1" applyFill="1" applyBorder="1" applyAlignment="1">
      <alignment horizontal="center"/>
    </xf>
    <xf numFmtId="0" fontId="35" fillId="2" borderId="7" xfId="0" applyFont="1" applyFill="1" applyBorder="1"/>
    <xf numFmtId="0" fontId="35" fillId="0" borderId="1" xfId="0" applyFont="1" applyBorder="1" applyAlignment="1">
      <alignment horizontal="right"/>
    </xf>
    <xf numFmtId="164" fontId="35" fillId="2" borderId="29" xfId="0" applyNumberFormat="1" applyFont="1" applyFill="1" applyBorder="1" applyAlignment="1">
      <alignment horizontal="center"/>
    </xf>
    <xf numFmtId="0" fontId="35" fillId="0" borderId="2" xfId="0" applyFont="1" applyBorder="1" applyAlignment="1">
      <alignment horizontal="right"/>
    </xf>
    <xf numFmtId="164" fontId="35" fillId="2" borderId="30" xfId="0" applyNumberFormat="1" applyFont="1" applyFill="1" applyBorder="1" applyAlignment="1">
      <alignment horizontal="center"/>
    </xf>
    <xf numFmtId="0" fontId="35" fillId="2" borderId="2" xfId="0" applyFont="1" applyFill="1" applyBorder="1"/>
    <xf numFmtId="0" fontId="35" fillId="2" borderId="30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0" fillId="2" borderId="31" xfId="0" applyFill="1" applyBorder="1" applyAlignment="1" applyProtection="1">
      <alignment vertical="center"/>
      <protection locked="0"/>
    </xf>
    <xf numFmtId="0" fontId="0" fillId="2" borderId="32" xfId="0" applyFill="1" applyBorder="1" applyAlignment="1" applyProtection="1">
      <alignment vertical="center"/>
      <protection locked="0"/>
    </xf>
    <xf numFmtId="10" fontId="30" fillId="2" borderId="0" xfId="0" applyNumberFormat="1" applyFont="1" applyFill="1" applyBorder="1" applyAlignment="1" applyProtection="1">
      <alignment horizontal="center" vertical="center"/>
      <protection hidden="1"/>
    </xf>
    <xf numFmtId="1" fontId="32" fillId="2" borderId="0" xfId="0" applyNumberFormat="1" applyFont="1" applyFill="1" applyBorder="1" applyAlignment="1" applyProtection="1">
      <alignment horizontal="center" vertical="center"/>
      <protection hidden="1"/>
    </xf>
    <xf numFmtId="164" fontId="7" fillId="2" borderId="3" xfId="0" quotePrefix="1" applyNumberFormat="1" applyFont="1" applyFill="1" applyBorder="1" applyAlignment="1" applyProtection="1">
      <alignment horizontal="center" vertical="center"/>
      <protection hidden="1"/>
    </xf>
    <xf numFmtId="2" fontId="30" fillId="2" borderId="33" xfId="0" applyNumberFormat="1" applyFont="1" applyFill="1" applyBorder="1" applyAlignment="1" applyProtection="1">
      <alignment horizontal="center" vertical="center"/>
      <protection hidden="1"/>
    </xf>
    <xf numFmtId="2" fontId="30" fillId="2" borderId="34" xfId="0" applyNumberFormat="1" applyFont="1" applyFill="1" applyBorder="1" applyAlignment="1" applyProtection="1">
      <alignment horizontal="center" vertical="center"/>
      <protection hidden="1"/>
    </xf>
    <xf numFmtId="0" fontId="31" fillId="2" borderId="33" xfId="0" applyFont="1" applyFill="1" applyBorder="1" applyAlignment="1" applyProtection="1">
      <alignment horizontal="center" vertical="center"/>
      <protection hidden="1"/>
    </xf>
    <xf numFmtId="0" fontId="31" fillId="2" borderId="35" xfId="0" applyFont="1" applyFill="1" applyBorder="1" applyAlignment="1" applyProtection="1">
      <alignment horizontal="center" vertical="center"/>
      <protection hidden="1"/>
    </xf>
    <xf numFmtId="1" fontId="7" fillId="2" borderId="18" xfId="0" applyNumberFormat="1" applyFont="1" applyFill="1" applyBorder="1" applyAlignment="1" applyProtection="1">
      <alignment horizontal="center" vertical="center"/>
      <protection hidden="1"/>
    </xf>
    <xf numFmtId="2" fontId="30" fillId="2" borderId="36" xfId="0" applyNumberFormat="1" applyFont="1" applyFill="1" applyBorder="1" applyAlignment="1" applyProtection="1">
      <alignment horizontal="center" vertical="center"/>
      <protection hidden="1"/>
    </xf>
    <xf numFmtId="2" fontId="30" fillId="2" borderId="15" xfId="0" applyNumberFormat="1" applyFont="1" applyFill="1" applyBorder="1" applyAlignment="1" applyProtection="1">
      <alignment horizontal="center" vertical="center"/>
      <protection hidden="1"/>
    </xf>
    <xf numFmtId="11" fontId="3" fillId="2" borderId="12" xfId="0" applyNumberFormat="1" applyFont="1" applyFill="1" applyBorder="1" applyAlignment="1" applyProtection="1">
      <alignment horizontal="center" vertical="center"/>
      <protection hidden="1"/>
    </xf>
    <xf numFmtId="11" fontId="3" fillId="2" borderId="18" xfId="0" applyNumberFormat="1" applyFont="1" applyFill="1" applyBorder="1" applyAlignment="1" applyProtection="1">
      <alignment horizontal="center" vertical="center"/>
      <protection hidden="1"/>
    </xf>
    <xf numFmtId="11" fontId="3" fillId="2" borderId="37" xfId="0" applyNumberFormat="1" applyFont="1" applyFill="1" applyBorder="1" applyAlignment="1" applyProtection="1">
      <alignment horizontal="center" vertical="center"/>
      <protection hidden="1"/>
    </xf>
    <xf numFmtId="11" fontId="3" fillId="2" borderId="13" xfId="0" applyNumberFormat="1" applyFont="1" applyFill="1" applyBorder="1" applyAlignment="1" applyProtection="1">
      <alignment horizontal="center" vertical="center"/>
      <protection hidden="1"/>
    </xf>
    <xf numFmtId="11" fontId="3" fillId="2" borderId="15" xfId="0" applyNumberFormat="1" applyFont="1" applyFill="1" applyBorder="1" applyAlignment="1" applyProtection="1">
      <alignment horizontal="center" vertical="center"/>
      <protection hidden="1"/>
    </xf>
    <xf numFmtId="11" fontId="3" fillId="2" borderId="38" xfId="0" applyNumberFormat="1" applyFont="1" applyFill="1" applyBorder="1" applyAlignment="1" applyProtection="1">
      <alignment horizontal="center" vertical="center"/>
      <protection hidden="1"/>
    </xf>
    <xf numFmtId="2" fontId="30" fillId="2" borderId="16" xfId="0" applyNumberFormat="1" applyFont="1" applyFill="1" applyBorder="1" applyAlignment="1" applyProtection="1">
      <alignment horizontal="center" vertical="center"/>
      <protection hidden="1"/>
    </xf>
    <xf numFmtId="11" fontId="17" fillId="2" borderId="16" xfId="0" applyNumberFormat="1" applyFont="1" applyFill="1" applyBorder="1" applyAlignment="1" applyProtection="1">
      <alignment horizontal="center" vertical="center"/>
      <protection hidden="1"/>
    </xf>
    <xf numFmtId="165" fontId="30" fillId="2" borderId="16" xfId="0" applyNumberFormat="1" applyFont="1" applyFill="1" applyBorder="1" applyAlignment="1" applyProtection="1">
      <alignment horizontal="center" vertical="center"/>
      <protection hidden="1"/>
    </xf>
    <xf numFmtId="164" fontId="30" fillId="2" borderId="16" xfId="0" applyNumberFormat="1" applyFont="1" applyFill="1" applyBorder="1" applyAlignment="1" applyProtection="1">
      <alignment horizontal="center" vertical="center"/>
      <protection hidden="1"/>
    </xf>
    <xf numFmtId="0" fontId="7" fillId="2" borderId="16" xfId="0" applyFont="1" applyFill="1" applyBorder="1" applyAlignment="1" applyProtection="1">
      <alignment horizontal="center" vertical="center"/>
      <protection hidden="1"/>
    </xf>
    <xf numFmtId="2" fontId="17" fillId="2" borderId="16" xfId="0" applyNumberFormat="1" applyFont="1" applyFill="1" applyBorder="1" applyAlignment="1" applyProtection="1">
      <alignment horizontal="center" vertical="center"/>
      <protection hidden="1"/>
    </xf>
    <xf numFmtId="167" fontId="7" fillId="2" borderId="18" xfId="0" applyNumberFormat="1" applyFont="1" applyFill="1" applyBorder="1" applyAlignment="1" applyProtection="1">
      <alignment horizontal="center" vertical="center"/>
      <protection hidden="1"/>
    </xf>
    <xf numFmtId="1" fontId="9" fillId="2" borderId="0" xfId="0" applyNumberFormat="1" applyFont="1" applyFill="1" applyBorder="1" applyAlignment="1" applyProtection="1">
      <alignment horizontal="center" vertical="center"/>
      <protection hidden="1"/>
    </xf>
    <xf numFmtId="1" fontId="9" fillId="2" borderId="10" xfId="0" applyNumberFormat="1" applyFont="1" applyFill="1" applyBorder="1" applyAlignment="1" applyProtection="1">
      <alignment horizontal="center" vertical="center"/>
      <protection hidden="1"/>
    </xf>
    <xf numFmtId="11" fontId="15" fillId="5" borderId="37" xfId="0" applyNumberFormat="1" applyFont="1" applyFill="1" applyBorder="1" applyAlignment="1" applyProtection="1">
      <alignment horizontal="center" vertical="center"/>
      <protection hidden="1"/>
    </xf>
    <xf numFmtId="11" fontId="15" fillId="5" borderId="38" xfId="0" applyNumberFormat="1" applyFont="1" applyFill="1" applyBorder="1" applyAlignment="1" applyProtection="1">
      <alignment horizontal="center" vertical="center"/>
      <protection hidden="1"/>
    </xf>
    <xf numFmtId="0" fontId="35" fillId="0" borderId="10" xfId="0" applyFont="1" applyBorder="1" applyProtection="1">
      <protection hidden="1"/>
    </xf>
    <xf numFmtId="0" fontId="35" fillId="0" borderId="3" xfId="0" applyFont="1" applyBorder="1" applyProtection="1">
      <protection hidden="1"/>
    </xf>
    <xf numFmtId="166" fontId="36" fillId="0" borderId="28" xfId="0" applyNumberFormat="1" applyFont="1" applyBorder="1" applyAlignment="1" applyProtection="1">
      <alignment horizontal="center"/>
      <protection hidden="1"/>
    </xf>
    <xf numFmtId="0" fontId="36" fillId="0" borderId="5" xfId="0" applyFont="1" applyBorder="1" applyProtection="1">
      <protection hidden="1"/>
    </xf>
    <xf numFmtId="164" fontId="36" fillId="0" borderId="28" xfId="0" applyNumberFormat="1" applyFont="1" applyBorder="1" applyAlignment="1" applyProtection="1">
      <alignment horizontal="center"/>
      <protection hidden="1"/>
    </xf>
    <xf numFmtId="0" fontId="35" fillId="0" borderId="0" xfId="0" applyFont="1" applyProtection="1">
      <protection hidden="1"/>
    </xf>
    <xf numFmtId="0" fontId="8" fillId="2" borderId="10" xfId="0" applyFont="1" applyFill="1" applyBorder="1" applyAlignment="1" applyProtection="1">
      <alignment horizontal="center" vertical="center" wrapText="1"/>
    </xf>
    <xf numFmtId="2" fontId="7" fillId="2" borderId="10" xfId="0" applyNumberFormat="1" applyFont="1" applyFill="1" applyBorder="1" applyAlignment="1" applyProtection="1">
      <alignment horizontal="center" vertical="center"/>
    </xf>
    <xf numFmtId="166" fontId="38" fillId="2" borderId="18" xfId="0" applyNumberFormat="1" applyFont="1" applyFill="1" applyBorder="1" applyAlignment="1" applyProtection="1">
      <alignment horizontal="center" vertical="center"/>
      <protection hidden="1"/>
    </xf>
    <xf numFmtId="166" fontId="38" fillId="2" borderId="39" xfId="0" applyNumberFormat="1" applyFont="1" applyFill="1" applyBorder="1" applyAlignment="1" applyProtection="1">
      <alignment horizontal="center" vertical="center"/>
      <protection hidden="1"/>
    </xf>
    <xf numFmtId="1" fontId="32" fillId="0" borderId="0" xfId="0" applyNumberFormat="1" applyFont="1" applyFill="1" applyBorder="1" applyAlignment="1" applyProtection="1">
      <alignment horizontal="center" vertical="center"/>
      <protection locked="0"/>
    </xf>
    <xf numFmtId="1" fontId="7" fillId="2" borderId="10" xfId="0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/>
    </xf>
    <xf numFmtId="0" fontId="1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6" borderId="0" xfId="0" applyFill="1" applyBorder="1" applyAlignment="1">
      <alignment horizontal="center" vertical="top" wrapText="1"/>
    </xf>
    <xf numFmtId="0" fontId="0" fillId="6" borderId="0" xfId="0" applyFill="1" applyBorder="1" applyAlignment="1">
      <alignment vertical="top" wrapText="1"/>
    </xf>
    <xf numFmtId="3" fontId="0" fillId="6" borderId="0" xfId="0" applyNumberFormat="1" applyFill="1" applyBorder="1" applyAlignment="1">
      <alignment horizontal="center" vertical="top" wrapText="1"/>
    </xf>
    <xf numFmtId="0" fontId="0" fillId="6" borderId="0" xfId="0" applyFill="1" applyBorder="1" applyAlignment="1"/>
    <xf numFmtId="0" fontId="0" fillId="7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top" wrapText="1"/>
    </xf>
    <xf numFmtId="3" fontId="0" fillId="0" borderId="0" xfId="0" applyNumberForma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1" fillId="7" borderId="0" xfId="0" applyFont="1" applyFill="1" applyBorder="1" applyAlignment="1">
      <alignment horizont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10" fillId="2" borderId="40" xfId="0" applyFont="1" applyFill="1" applyBorder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5" fillId="2" borderId="40" xfId="0" applyFont="1" applyFill="1" applyBorder="1" applyAlignment="1" applyProtection="1">
      <alignment horizontal="center" vertical="center"/>
    </xf>
    <xf numFmtId="0" fontId="5" fillId="2" borderId="43" xfId="0" applyFont="1" applyFill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40" xfId="0" quotePrefix="1" applyFont="1" applyFill="1" applyBorder="1" applyAlignment="1" applyProtection="1">
      <alignment horizontal="center" vertical="center"/>
    </xf>
    <xf numFmtId="0" fontId="7" fillId="2" borderId="41" xfId="0" applyFont="1" applyFill="1" applyBorder="1" applyAlignment="1" applyProtection="1">
      <alignment horizontal="center" vertical="center"/>
    </xf>
    <xf numFmtId="0" fontId="7" fillId="2" borderId="43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</xf>
    <xf numFmtId="0" fontId="16" fillId="2" borderId="42" xfId="0" applyFont="1" applyFill="1" applyBorder="1" applyAlignment="1" applyProtection="1">
      <alignment horizontal="center" vertical="center"/>
    </xf>
    <xf numFmtId="0" fontId="16" fillId="2" borderId="26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  <protection hidden="1"/>
    </xf>
    <xf numFmtId="0" fontId="7" fillId="2" borderId="34" xfId="0" applyFont="1" applyFill="1" applyBorder="1" applyAlignment="1" applyProtection="1">
      <alignment horizontal="center" vertical="center"/>
      <protection hidden="1"/>
    </xf>
    <xf numFmtId="0" fontId="29" fillId="0" borderId="11" xfId="0" applyFont="1" applyBorder="1" applyAlignment="1">
      <alignment horizontal="center" vertical="center"/>
    </xf>
    <xf numFmtId="0" fontId="37" fillId="2" borderId="28" xfId="0" applyFont="1" applyFill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Sheet1" xfId="2" xr:uid="{00000000-0005-0000-0000-000002000000}"/>
  </cellStyles>
  <dxfs count="24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13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13"/>
      </font>
    </dxf>
    <dxf>
      <font>
        <condense val="0"/>
        <extend val="0"/>
        <color indexed="11"/>
      </font>
    </dxf>
    <dxf>
      <font>
        <condense val="0"/>
        <extend val="0"/>
        <color indexed="22"/>
      </font>
    </dxf>
    <dxf>
      <font>
        <condense val="0"/>
        <extend val="0"/>
        <color indexed="11"/>
      </font>
    </dxf>
    <dxf>
      <font>
        <condense val="0"/>
        <extend val="0"/>
        <color indexed="13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22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fmlaLink="D13" lockText="1"/>
</file>

<file path=xl/ctrlProps/ctrlProp10.xml><?xml version="1.0" encoding="utf-8"?>
<formControlPr xmlns="http://schemas.microsoft.com/office/spreadsheetml/2009/9/main" objectType="Drop" dropLines="10" dropStyle="combo" dx="16" fmlaLink="A54" fmlaRange="'ISO Props'!$B$5:$B$34" sel="30" val="20"/>
</file>

<file path=xl/ctrlProps/ctrlProp11.xml><?xml version="1.0" encoding="utf-8"?>
<formControlPr xmlns="http://schemas.microsoft.com/office/spreadsheetml/2009/9/main" objectType="Drop" dropLines="10" dropStyle="combo" dx="16" fmlaLink="A56" fmlaRange="'ISO Props'!$B$5:$B$34" sel="30" val="20"/>
</file>

<file path=xl/ctrlProps/ctrlProp12.xml><?xml version="1.0" encoding="utf-8"?>
<formControlPr xmlns="http://schemas.microsoft.com/office/spreadsheetml/2009/9/main" objectType="Drop" dropLines="10" dropStyle="combo" dx="16" fmlaLink="A55" fmlaRange="'ISO Props'!$B$5:$B$34" sel="30" val="20"/>
</file>

<file path=xl/ctrlProps/ctrlProp13.xml><?xml version="1.0" encoding="utf-8"?>
<formControlPr xmlns="http://schemas.microsoft.com/office/spreadsheetml/2009/9/main" objectType="Drop" dropLines="10" dropStyle="combo" dx="16" fmlaLink="A57" fmlaRange="'ISO Props'!$B$5:$B$34" sel="30" val="20"/>
</file>

<file path=xl/ctrlProps/ctrlProp14.xml><?xml version="1.0" encoding="utf-8"?>
<formControlPr xmlns="http://schemas.microsoft.com/office/spreadsheetml/2009/9/main" objectType="Drop" dropLines="10" dropStyle="combo" dx="16" fmlaLink="A58" fmlaRange="'ISO Props'!$B$5:$B$34" sel="30" val="20"/>
</file>

<file path=xl/ctrlProps/ctrlProp15.xml><?xml version="1.0" encoding="utf-8"?>
<formControlPr xmlns="http://schemas.microsoft.com/office/spreadsheetml/2009/9/main" objectType="Drop" dropLines="10" dropStyle="combo" dx="16" fmlaLink="A63" fmlaRange="'Gaseous Props'!$C$2:$C$106" sel="105" val="95"/>
</file>

<file path=xl/ctrlProps/ctrlProp16.xml><?xml version="1.0" encoding="utf-8"?>
<formControlPr xmlns="http://schemas.microsoft.com/office/spreadsheetml/2009/9/main" objectType="Drop" dropLines="10" dropStyle="combo" dx="16" fmlaLink="A64" fmlaRange="'Gaseous Props'!$C$2:$C$106" sel="105" val="95"/>
</file>

<file path=xl/ctrlProps/ctrlProp17.xml><?xml version="1.0" encoding="utf-8"?>
<formControlPr xmlns="http://schemas.microsoft.com/office/spreadsheetml/2009/9/main" objectType="Drop" dropLines="10" dropStyle="combo" dx="16" fmlaLink="A65" fmlaRange="'Gaseous Props'!$C$2:$C$106" sel="104" val="95"/>
</file>

<file path=xl/ctrlProps/ctrlProp18.xml><?xml version="1.0" encoding="utf-8"?>
<formControlPr xmlns="http://schemas.microsoft.com/office/spreadsheetml/2009/9/main" objectType="Drop" dropLines="10" dropStyle="combo" dx="16" fmlaLink="A66" fmlaRange="'Gaseous Props'!$C$2:$C$106" sel="104" val="94"/>
</file>

<file path=xl/ctrlProps/ctrlProp19.xml><?xml version="1.0" encoding="utf-8"?>
<formControlPr xmlns="http://schemas.microsoft.com/office/spreadsheetml/2009/9/main" objectType="Drop" dropLines="10" dropStyle="combo" dx="16" fmlaLink="A67" fmlaRange="'Gaseous Props'!$C$2:$C$106" sel="104" val="94"/>
</file>

<file path=xl/ctrlProps/ctrlProp2.xml><?xml version="1.0" encoding="utf-8"?>
<formControlPr xmlns="http://schemas.microsoft.com/office/spreadsheetml/2009/9/main" objectType="CheckBox" fmlaLink="E13" lockText="1"/>
</file>

<file path=xl/ctrlProps/ctrlProp20.xml><?xml version="1.0" encoding="utf-8"?>
<formControlPr xmlns="http://schemas.microsoft.com/office/spreadsheetml/2009/9/main" objectType="Label" lockText="1"/>
</file>

<file path=xl/ctrlProps/ctrlProp21.xml><?xml version="1.0" encoding="utf-8"?>
<formControlPr xmlns="http://schemas.microsoft.com/office/spreadsheetml/2009/9/main" objectType="Drop" dropLines="4" dropStyle="combo" dx="16" fmlaLink="A50" fmlaRange="'ISO Props'!$J$5:$J$8" sel="1" val="0"/>
</file>

<file path=xl/ctrlProps/ctrlProp22.xml><?xml version="1.0" encoding="utf-8"?>
<formControlPr xmlns="http://schemas.microsoft.com/office/spreadsheetml/2009/9/main" objectType="Label" lockText="1"/>
</file>

<file path=xl/ctrlProps/ctrlProp23.xml><?xml version="1.0" encoding="utf-8"?>
<formControlPr xmlns="http://schemas.microsoft.com/office/spreadsheetml/2009/9/main" objectType="Drop" dropLines="10" dropStyle="combo" dx="16" fmlaLink="A62" fmlaRange="'ISO Props'!$J$12:$J$23" sel="12" val="2"/>
</file>

<file path=xl/ctrlProps/ctrlProp24.xml><?xml version="1.0" encoding="utf-8"?>
<formControlPr xmlns="http://schemas.microsoft.com/office/spreadsheetml/2009/9/main" objectType="Label" lockText="1"/>
</file>

<file path=xl/ctrlProps/ctrlProp25.xml><?xml version="1.0" encoding="utf-8"?>
<formControlPr xmlns="http://schemas.microsoft.com/office/spreadsheetml/2009/9/main" objectType="Label" lockText="1"/>
</file>

<file path=xl/ctrlProps/ctrlProp26.xml><?xml version="1.0" encoding="utf-8"?>
<formControlPr xmlns="http://schemas.microsoft.com/office/spreadsheetml/2009/9/main" objectType="Drop" dropLines="10" dropStyle="combo" dx="16" fmlaLink="B49" fmlaRange="'ISO Props'!$J$28:$J$122" sel="55" val="54"/>
</file>

<file path=xl/ctrlProps/ctrlProp27.xml><?xml version="1.0" encoding="utf-8"?>
<formControlPr xmlns="http://schemas.microsoft.com/office/spreadsheetml/2009/9/main" objectType="Drop" dropLines="10" dropStyle="combo" dx="16" fmlaLink="G49" fmlaRange="'ISO Props'!$L$28:$L$123" sel="26" val="25"/>
</file>

<file path=xl/ctrlProps/ctrlProp28.xml><?xml version="1.0" encoding="utf-8"?>
<formControlPr xmlns="http://schemas.microsoft.com/office/spreadsheetml/2009/9/main" objectType="Label" lockText="1"/>
</file>

<file path=xl/ctrlProps/ctrlProp29.xml><?xml version="1.0" encoding="utf-8"?>
<formControlPr xmlns="http://schemas.microsoft.com/office/spreadsheetml/2009/9/main" objectType="Label" lockText="1"/>
</file>

<file path=xl/ctrlProps/ctrlProp3.xml><?xml version="1.0" encoding="utf-8"?>
<formControlPr xmlns="http://schemas.microsoft.com/office/spreadsheetml/2009/9/main" objectType="CheckBox" fmlaLink="D20" lockText="1"/>
</file>

<file path=xl/ctrlProps/ctrlProp30.xml><?xml version="1.0" encoding="utf-8"?>
<formControlPr xmlns="http://schemas.microsoft.com/office/spreadsheetml/2009/9/main" objectType="Label" lockText="1"/>
</file>

<file path=xl/ctrlProps/ctrlProp31.xml><?xml version="1.0" encoding="utf-8"?>
<formControlPr xmlns="http://schemas.microsoft.com/office/spreadsheetml/2009/9/main" objectType="Drop" dropLines="10" dropStyle="combo" dx="16" fmlaLink="$I$61" fmlaRange="'ISO Props'!$N$5:$N$25" sel="1" val="0"/>
</file>

<file path=xl/ctrlProps/ctrlProp32.xml><?xml version="1.0" encoding="utf-8"?>
<formControlPr xmlns="http://schemas.microsoft.com/office/spreadsheetml/2009/9/main" objectType="Drop" dropLines="10" dropStyle="combo" dx="16" fmlaLink="A43" fmlaRange="Sub8HAPS!$C$5:$C$239" sel="235" val="225"/>
</file>

<file path=xl/ctrlProps/ctrlProp33.xml><?xml version="1.0" encoding="utf-8"?>
<formControlPr xmlns="http://schemas.microsoft.com/office/spreadsheetml/2009/9/main" objectType="Drop" dropLines="10" dropStyle="combo" dx="16" fmlaLink="A44" fmlaRange="Sub8HAPS!$C$5:$C$239" sel="234" val="225"/>
</file>

<file path=xl/ctrlProps/ctrlProp34.xml><?xml version="1.0" encoding="utf-8"?>
<formControlPr xmlns="http://schemas.microsoft.com/office/spreadsheetml/2009/9/main" objectType="Drop" dropLines="10" dropStyle="combo" dx="16" fmlaLink="A45" fmlaRange="Sub8HAPS!$C$5:$C$239" sel="234" val="225"/>
</file>

<file path=xl/ctrlProps/ctrlProp35.xml><?xml version="1.0" encoding="utf-8"?>
<formControlPr xmlns="http://schemas.microsoft.com/office/spreadsheetml/2009/9/main" objectType="Drop" dropLines="10" dropStyle="combo" dx="16" fmlaLink="A46" fmlaRange="Sub8HAPS!$C$5:$C$239" sel="234" val="225"/>
</file>

<file path=xl/ctrlProps/ctrlProp36.xml><?xml version="1.0" encoding="utf-8"?>
<formControlPr xmlns="http://schemas.microsoft.com/office/spreadsheetml/2009/9/main" objectType="Drop" dropLines="10" dropStyle="combo" dx="16" fmlaLink="A47" fmlaRange="Sub8HAPS!$C$5:$C$239" sel="234" val="225"/>
</file>

<file path=xl/ctrlProps/ctrlProp37.xml><?xml version="1.0" encoding="utf-8"?>
<formControlPr xmlns="http://schemas.microsoft.com/office/spreadsheetml/2009/9/main" objectType="Label" lockText="1"/>
</file>

<file path=xl/ctrlProps/ctrlProp38.xml><?xml version="1.0" encoding="utf-8"?>
<formControlPr xmlns="http://schemas.microsoft.com/office/spreadsheetml/2009/9/main" objectType="Label" lockText="1"/>
</file>

<file path=xl/ctrlProps/ctrlProp39.xml><?xml version="1.0" encoding="utf-8"?>
<formControlPr xmlns="http://schemas.microsoft.com/office/spreadsheetml/2009/9/main" objectType="Label" lockText="1"/>
</file>

<file path=xl/ctrlProps/ctrlProp4.xml><?xml version="1.0" encoding="utf-8"?>
<formControlPr xmlns="http://schemas.microsoft.com/office/spreadsheetml/2009/9/main" objectType="CheckBox" fmlaLink="E20" lockText="1"/>
</file>

<file path=xl/ctrlProps/ctrlProp40.xml><?xml version="1.0" encoding="utf-8"?>
<formControlPr xmlns="http://schemas.microsoft.com/office/spreadsheetml/2009/9/main" objectType="Label" lockText="1"/>
</file>

<file path=xl/ctrlProps/ctrlProp41.xml><?xml version="1.0" encoding="utf-8"?>
<formControlPr xmlns="http://schemas.microsoft.com/office/spreadsheetml/2009/9/main" objectType="Label" lockText="1"/>
</file>

<file path=xl/ctrlProps/ctrlProp42.xml><?xml version="1.0" encoding="utf-8"?>
<formControlPr xmlns="http://schemas.microsoft.com/office/spreadsheetml/2009/9/main" objectType="Label" lockText="1"/>
</file>

<file path=xl/ctrlProps/ctrlProp5.xml><?xml version="1.0" encoding="utf-8"?>
<formControlPr xmlns="http://schemas.microsoft.com/office/spreadsheetml/2009/9/main" objectType="CheckBox" fmlaLink="A27" lockText="1"/>
</file>

<file path=xl/ctrlProps/ctrlProp6.xml><?xml version="1.0" encoding="utf-8"?>
<formControlPr xmlns="http://schemas.microsoft.com/office/spreadsheetml/2009/9/main" objectType="CheckBox" fmlaLink="E27" lockText="1"/>
</file>

<file path=xl/ctrlProps/ctrlProp7.xml><?xml version="1.0" encoding="utf-8"?>
<formControlPr xmlns="http://schemas.microsoft.com/office/spreadsheetml/2009/9/main" objectType="Drop" dropLines="10" dropStyle="combo" dx="16" fmlaLink="A51" fmlaRange="'ISO Props'!$B$5:$B$34" sel="30" val="20"/>
</file>

<file path=xl/ctrlProps/ctrlProp8.xml><?xml version="1.0" encoding="utf-8"?>
<formControlPr xmlns="http://schemas.microsoft.com/office/spreadsheetml/2009/9/main" objectType="Drop" dropLines="10" dropStyle="combo" dx="16" fmlaLink="A52" fmlaRange="'ISO Props'!$B$5:$B$34" sel="30" val="20"/>
</file>

<file path=xl/ctrlProps/ctrlProp9.xml><?xml version="1.0" encoding="utf-8"?>
<formControlPr xmlns="http://schemas.microsoft.com/office/spreadsheetml/2009/9/main" objectType="Drop" dropLines="10" dropStyle="combo" dx="16" fmlaLink="A53" fmlaRange="'ISO Props'!$B$5:$B$34" sel="30" val="2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9525</xdr:rowOff>
        </xdr:from>
        <xdr:to>
          <xdr:col>4</xdr:col>
          <xdr:colOff>9525</xdr:colOff>
          <xdr:row>13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Rectangular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</xdr:row>
          <xdr:rowOff>9525</xdr:rowOff>
        </xdr:from>
        <xdr:to>
          <xdr:col>4</xdr:col>
          <xdr:colOff>638175</xdr:colOff>
          <xdr:row>13</xdr:row>
          <xdr:rowOff>57150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Round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0</xdr:rowOff>
        </xdr:from>
        <xdr:to>
          <xdr:col>4</xdr:col>
          <xdr:colOff>0</xdr:colOff>
          <xdr:row>20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Rectangular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4</xdr:col>
          <xdr:colOff>638175</xdr:colOff>
          <xdr:row>20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Round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47625</xdr:rowOff>
        </xdr:from>
        <xdr:to>
          <xdr:col>1</xdr:col>
          <xdr:colOff>28575</xdr:colOff>
          <xdr:row>28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Non-Particulate Traverse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19050</xdr:rowOff>
        </xdr:from>
        <xdr:to>
          <xdr:col>5</xdr:col>
          <xdr:colOff>733425</xdr:colOff>
          <xdr:row>28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Non-Particulate Traverse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50</xdr:row>
          <xdr:rowOff>0</xdr:rowOff>
        </xdr:from>
        <xdr:to>
          <xdr:col>1</xdr:col>
          <xdr:colOff>0</xdr:colOff>
          <xdr:row>51</xdr:row>
          <xdr:rowOff>0</xdr:rowOff>
        </xdr:to>
        <xdr:sp macro="" textlink="">
          <xdr:nvSpPr>
            <xdr:cNvPr id="2069" name="Drop Dow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51</xdr:row>
          <xdr:rowOff>0</xdr:rowOff>
        </xdr:from>
        <xdr:to>
          <xdr:col>1</xdr:col>
          <xdr:colOff>0</xdr:colOff>
          <xdr:row>52</xdr:row>
          <xdr:rowOff>0</xdr:rowOff>
        </xdr:to>
        <xdr:sp macro="" textlink="">
          <xdr:nvSpPr>
            <xdr:cNvPr id="2070" name="Drop Dow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52</xdr:row>
          <xdr:rowOff>0</xdr:rowOff>
        </xdr:from>
        <xdr:to>
          <xdr:col>1</xdr:col>
          <xdr:colOff>0</xdr:colOff>
          <xdr:row>53</xdr:row>
          <xdr:rowOff>0</xdr:rowOff>
        </xdr:to>
        <xdr:sp macro="" textlink="">
          <xdr:nvSpPr>
            <xdr:cNvPr id="2071" name="Drop Dow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53</xdr:row>
          <xdr:rowOff>0</xdr:rowOff>
        </xdr:from>
        <xdr:to>
          <xdr:col>1</xdr:col>
          <xdr:colOff>0</xdr:colOff>
          <xdr:row>54</xdr:row>
          <xdr:rowOff>0</xdr:rowOff>
        </xdr:to>
        <xdr:sp macro="" textlink="">
          <xdr:nvSpPr>
            <xdr:cNvPr id="2072" name="Drop Dow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55</xdr:row>
          <xdr:rowOff>0</xdr:rowOff>
        </xdr:from>
        <xdr:to>
          <xdr:col>1</xdr:col>
          <xdr:colOff>0</xdr:colOff>
          <xdr:row>56</xdr:row>
          <xdr:rowOff>0</xdr:rowOff>
        </xdr:to>
        <xdr:sp macro="" textlink="">
          <xdr:nvSpPr>
            <xdr:cNvPr id="2073" name="Drop Dow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54</xdr:row>
          <xdr:rowOff>0</xdr:rowOff>
        </xdr:from>
        <xdr:to>
          <xdr:col>1</xdr:col>
          <xdr:colOff>0</xdr:colOff>
          <xdr:row>55</xdr:row>
          <xdr:rowOff>0</xdr:rowOff>
        </xdr:to>
        <xdr:sp macro="" textlink="">
          <xdr:nvSpPr>
            <xdr:cNvPr id="2074" name="Drop Dow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56</xdr:row>
          <xdr:rowOff>0</xdr:rowOff>
        </xdr:from>
        <xdr:to>
          <xdr:col>1</xdr:col>
          <xdr:colOff>0</xdr:colOff>
          <xdr:row>57</xdr:row>
          <xdr:rowOff>0</xdr:rowOff>
        </xdr:to>
        <xdr:sp macro="" textlink="">
          <xdr:nvSpPr>
            <xdr:cNvPr id="2075" name="Drop Down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57</xdr:row>
          <xdr:rowOff>0</xdr:rowOff>
        </xdr:from>
        <xdr:to>
          <xdr:col>1</xdr:col>
          <xdr:colOff>0</xdr:colOff>
          <xdr:row>58</xdr:row>
          <xdr:rowOff>0</xdr:rowOff>
        </xdr:to>
        <xdr:sp macro="" textlink="">
          <xdr:nvSpPr>
            <xdr:cNvPr id="2076" name="Drop Down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62</xdr:row>
          <xdr:rowOff>0</xdr:rowOff>
        </xdr:from>
        <xdr:to>
          <xdr:col>1</xdr:col>
          <xdr:colOff>19050</xdr:colOff>
          <xdr:row>63</xdr:row>
          <xdr:rowOff>0</xdr:rowOff>
        </xdr:to>
        <xdr:sp macro="" textlink="">
          <xdr:nvSpPr>
            <xdr:cNvPr id="2079" name="Drop Dow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63</xdr:row>
          <xdr:rowOff>0</xdr:rowOff>
        </xdr:from>
        <xdr:to>
          <xdr:col>1</xdr:col>
          <xdr:colOff>19050</xdr:colOff>
          <xdr:row>64</xdr:row>
          <xdr:rowOff>0</xdr:rowOff>
        </xdr:to>
        <xdr:sp macro="" textlink="">
          <xdr:nvSpPr>
            <xdr:cNvPr id="2080" name="Drop Down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64</xdr:row>
          <xdr:rowOff>0</xdr:rowOff>
        </xdr:from>
        <xdr:to>
          <xdr:col>1</xdr:col>
          <xdr:colOff>19050</xdr:colOff>
          <xdr:row>65</xdr:row>
          <xdr:rowOff>0</xdr:rowOff>
        </xdr:to>
        <xdr:sp macro="" textlink="">
          <xdr:nvSpPr>
            <xdr:cNvPr id="2081" name="Drop Down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65</xdr:row>
          <xdr:rowOff>0</xdr:rowOff>
        </xdr:from>
        <xdr:to>
          <xdr:col>1</xdr:col>
          <xdr:colOff>19050</xdr:colOff>
          <xdr:row>66</xdr:row>
          <xdr:rowOff>0</xdr:rowOff>
        </xdr:to>
        <xdr:sp macro="" textlink="">
          <xdr:nvSpPr>
            <xdr:cNvPr id="2082" name="Drop Dow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66</xdr:row>
          <xdr:rowOff>0</xdr:rowOff>
        </xdr:from>
        <xdr:to>
          <xdr:col>1</xdr:col>
          <xdr:colOff>19050</xdr:colOff>
          <xdr:row>67</xdr:row>
          <xdr:rowOff>0</xdr:rowOff>
        </xdr:to>
        <xdr:sp macro="" textlink="">
          <xdr:nvSpPr>
            <xdr:cNvPr id="2083" name="Drop Dow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48</xdr:row>
          <xdr:rowOff>257175</xdr:rowOff>
        </xdr:from>
        <xdr:to>
          <xdr:col>0</xdr:col>
          <xdr:colOff>981075</xdr:colOff>
          <xdr:row>49</xdr:row>
          <xdr:rowOff>219075</xdr:rowOff>
        </xdr:to>
        <xdr:sp macro="" textlink="">
          <xdr:nvSpPr>
            <xdr:cNvPr id="2089" name="Label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Run Duration (Hrs)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1009650</xdr:colOff>
          <xdr:row>49</xdr:row>
          <xdr:rowOff>0</xdr:rowOff>
        </xdr:from>
        <xdr:to>
          <xdr:col>0</xdr:col>
          <xdr:colOff>1419225</xdr:colOff>
          <xdr:row>49</xdr:row>
          <xdr:rowOff>200025</xdr:rowOff>
        </xdr:to>
        <xdr:sp macro="" textlink="">
          <xdr:nvSpPr>
            <xdr:cNvPr id="2090" name="Drop Down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60</xdr:row>
          <xdr:rowOff>228600</xdr:rowOff>
        </xdr:from>
        <xdr:to>
          <xdr:col>0</xdr:col>
          <xdr:colOff>981075</xdr:colOff>
          <xdr:row>61</xdr:row>
          <xdr:rowOff>161925</xdr:rowOff>
        </xdr:to>
        <xdr:sp macro="" textlink="">
          <xdr:nvSpPr>
            <xdr:cNvPr id="2091" name="Label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Sample Volume (L)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990600</xdr:colOff>
          <xdr:row>61</xdr:row>
          <xdr:rowOff>0</xdr:rowOff>
        </xdr:from>
        <xdr:to>
          <xdr:col>1</xdr:col>
          <xdr:colOff>19050</xdr:colOff>
          <xdr:row>61</xdr:row>
          <xdr:rowOff>190500</xdr:rowOff>
        </xdr:to>
        <xdr:sp macro="" textlink="">
          <xdr:nvSpPr>
            <xdr:cNvPr id="2092" name="Drop Down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48</xdr:row>
          <xdr:rowOff>47625</xdr:rowOff>
        </xdr:from>
        <xdr:to>
          <xdr:col>1</xdr:col>
          <xdr:colOff>19050</xdr:colOff>
          <xdr:row>48</xdr:row>
          <xdr:rowOff>238125</xdr:rowOff>
        </xdr:to>
        <xdr:sp macro="" textlink="">
          <xdr:nvSpPr>
            <xdr:cNvPr id="2093" name="Label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Front Half Sample Volume (mls)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48</xdr:row>
          <xdr:rowOff>57150</xdr:rowOff>
        </xdr:from>
        <xdr:to>
          <xdr:col>8</xdr:col>
          <xdr:colOff>590550</xdr:colOff>
          <xdr:row>48</xdr:row>
          <xdr:rowOff>238125</xdr:rowOff>
        </xdr:to>
        <xdr:sp macro="" textlink="">
          <xdr:nvSpPr>
            <xdr:cNvPr id="2095" name="Label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Back Half Sample Volume (mls)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48</xdr:row>
          <xdr:rowOff>38100</xdr:rowOff>
        </xdr:from>
        <xdr:to>
          <xdr:col>1</xdr:col>
          <xdr:colOff>619125</xdr:colOff>
          <xdr:row>48</xdr:row>
          <xdr:rowOff>247650</xdr:rowOff>
        </xdr:to>
        <xdr:sp macro="" textlink="">
          <xdr:nvSpPr>
            <xdr:cNvPr id="2096" name="Drop Down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48</xdr:row>
          <xdr:rowOff>38100</xdr:rowOff>
        </xdr:from>
        <xdr:to>
          <xdr:col>6</xdr:col>
          <xdr:colOff>600075</xdr:colOff>
          <xdr:row>48</xdr:row>
          <xdr:rowOff>238125</xdr:rowOff>
        </xdr:to>
        <xdr:sp macro="" textlink="">
          <xdr:nvSpPr>
            <xdr:cNvPr id="2097" name="Drop Down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11</xdr:row>
          <xdr:rowOff>9525</xdr:rowOff>
        </xdr:from>
        <xdr:to>
          <xdr:col>7</xdr:col>
          <xdr:colOff>676275</xdr:colOff>
          <xdr:row>12</xdr:row>
          <xdr:rowOff>47625</xdr:rowOff>
        </xdr:to>
        <xdr:sp macro="" textlink="">
          <xdr:nvSpPr>
            <xdr:cNvPr id="2106" name="Label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Moisture % @ Saturation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123825</xdr:rowOff>
        </xdr:from>
        <xdr:to>
          <xdr:col>8</xdr:col>
          <xdr:colOff>209550</xdr:colOff>
          <xdr:row>19</xdr:row>
          <xdr:rowOff>19050</xdr:rowOff>
        </xdr:to>
        <xdr:sp macro="" textlink="">
          <xdr:nvSpPr>
            <xdr:cNvPr id="2108" name="Label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Moisture % @ Saturation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60</xdr:row>
          <xdr:rowOff>66675</xdr:rowOff>
        </xdr:from>
        <xdr:to>
          <xdr:col>8</xdr:col>
          <xdr:colOff>723900</xdr:colOff>
          <xdr:row>60</xdr:row>
          <xdr:rowOff>238125</xdr:rowOff>
        </xdr:to>
        <xdr:sp macro="" textlink="">
          <xdr:nvSpPr>
            <xdr:cNvPr id="2111" name="Label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Impinger Start Volume (mls)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60</xdr:row>
          <xdr:rowOff>57150</xdr:rowOff>
        </xdr:from>
        <xdr:to>
          <xdr:col>7</xdr:col>
          <xdr:colOff>161925</xdr:colOff>
          <xdr:row>61</xdr:row>
          <xdr:rowOff>0</xdr:rowOff>
        </xdr:to>
        <xdr:sp macro="" textlink="">
          <xdr:nvSpPr>
            <xdr:cNvPr id="2112" name="Drop Down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42</xdr:row>
          <xdr:rowOff>0</xdr:rowOff>
        </xdr:from>
        <xdr:to>
          <xdr:col>0</xdr:col>
          <xdr:colOff>1419225</xdr:colOff>
          <xdr:row>43</xdr:row>
          <xdr:rowOff>9525</xdr:rowOff>
        </xdr:to>
        <xdr:sp macro="" textlink="">
          <xdr:nvSpPr>
            <xdr:cNvPr id="2122" name="Drop Down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43</xdr:row>
          <xdr:rowOff>0</xdr:rowOff>
        </xdr:from>
        <xdr:to>
          <xdr:col>0</xdr:col>
          <xdr:colOff>1419225</xdr:colOff>
          <xdr:row>44</xdr:row>
          <xdr:rowOff>9525</xdr:rowOff>
        </xdr:to>
        <xdr:sp macro="" textlink="">
          <xdr:nvSpPr>
            <xdr:cNvPr id="2123" name="Drop Down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44</xdr:row>
          <xdr:rowOff>0</xdr:rowOff>
        </xdr:from>
        <xdr:to>
          <xdr:col>0</xdr:col>
          <xdr:colOff>1419225</xdr:colOff>
          <xdr:row>45</xdr:row>
          <xdr:rowOff>9525</xdr:rowOff>
        </xdr:to>
        <xdr:sp macro="" textlink="">
          <xdr:nvSpPr>
            <xdr:cNvPr id="2124" name="Drop Down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45</xdr:row>
          <xdr:rowOff>0</xdr:rowOff>
        </xdr:from>
        <xdr:to>
          <xdr:col>0</xdr:col>
          <xdr:colOff>1419225</xdr:colOff>
          <xdr:row>46</xdr:row>
          <xdr:rowOff>9525</xdr:rowOff>
        </xdr:to>
        <xdr:sp macro="" textlink="">
          <xdr:nvSpPr>
            <xdr:cNvPr id="2125" name="Drop Down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46</xdr:row>
          <xdr:rowOff>0</xdr:rowOff>
        </xdr:from>
        <xdr:to>
          <xdr:col>0</xdr:col>
          <xdr:colOff>1419225</xdr:colOff>
          <xdr:row>47</xdr:row>
          <xdr:rowOff>9525</xdr:rowOff>
        </xdr:to>
        <xdr:sp macro="" textlink="">
          <xdr:nvSpPr>
            <xdr:cNvPr id="2126" name="Drop Down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11</xdr:row>
          <xdr:rowOff>9525</xdr:rowOff>
        </xdr:from>
        <xdr:to>
          <xdr:col>8</xdr:col>
          <xdr:colOff>666750</xdr:colOff>
          <xdr:row>12</xdr:row>
          <xdr:rowOff>47625</xdr:rowOff>
        </xdr:to>
        <xdr:sp macro="" textlink="">
          <xdr:nvSpPr>
            <xdr:cNvPr id="2127" name="Label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DSCFM @</a:t>
              </a:r>
            </a:p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Saturation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49</xdr:row>
          <xdr:rowOff>19050</xdr:rowOff>
        </xdr:from>
        <xdr:to>
          <xdr:col>3</xdr:col>
          <xdr:colOff>504825</xdr:colOff>
          <xdr:row>49</xdr:row>
          <xdr:rowOff>200025</xdr:rowOff>
        </xdr:to>
        <xdr:sp macro="" textlink="">
          <xdr:nvSpPr>
            <xdr:cNvPr id="2134" name="Label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( I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49</xdr:row>
          <xdr:rowOff>19050</xdr:rowOff>
        </xdr:from>
        <xdr:to>
          <xdr:col>4</xdr:col>
          <xdr:colOff>352425</xdr:colOff>
          <xdr:row>49</xdr:row>
          <xdr:rowOff>161925</xdr:rowOff>
        </xdr:to>
        <xdr:sp macro="" textlink="">
          <xdr:nvSpPr>
            <xdr:cNvPr id="2136" name="Label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( A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49</xdr:row>
          <xdr:rowOff>19050</xdr:rowOff>
        </xdr:from>
        <xdr:to>
          <xdr:col>5</xdr:col>
          <xdr:colOff>514350</xdr:colOff>
          <xdr:row>49</xdr:row>
          <xdr:rowOff>190500</xdr:rowOff>
        </xdr:to>
        <xdr:sp macro="" textlink="">
          <xdr:nvSpPr>
            <xdr:cNvPr id="2137" name="Label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( G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49</xdr:row>
          <xdr:rowOff>9525</xdr:rowOff>
        </xdr:from>
        <xdr:to>
          <xdr:col>6</xdr:col>
          <xdr:colOff>504825</xdr:colOff>
          <xdr:row>49</xdr:row>
          <xdr:rowOff>190500</xdr:rowOff>
        </xdr:to>
        <xdr:sp macro="" textlink="">
          <xdr:nvSpPr>
            <xdr:cNvPr id="2138" name="Label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( M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49</xdr:row>
          <xdr:rowOff>19050</xdr:rowOff>
        </xdr:from>
        <xdr:to>
          <xdr:col>4</xdr:col>
          <xdr:colOff>657225</xdr:colOff>
          <xdr:row>49</xdr:row>
          <xdr:rowOff>190500</xdr:rowOff>
        </xdr:to>
        <xdr:sp macro="" textlink="">
          <xdr:nvSpPr>
            <xdr:cNvPr id="2139" name="Label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( C 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9" Type="http://schemas.openxmlformats.org/officeDocument/2006/relationships/ctrlProp" Target="../ctrlProps/ctrlProp33.xml"/><Relationship Id="rId3" Type="http://schemas.openxmlformats.org/officeDocument/2006/relationships/printerSettings" Target="../printerSettings/printerSettings3.bin"/><Relationship Id="rId21" Type="http://schemas.openxmlformats.org/officeDocument/2006/relationships/ctrlProp" Target="../ctrlProps/ctrlProp15.xml"/><Relationship Id="rId34" Type="http://schemas.openxmlformats.org/officeDocument/2006/relationships/ctrlProp" Target="../ctrlProps/ctrlProp28.xml"/><Relationship Id="rId42" Type="http://schemas.openxmlformats.org/officeDocument/2006/relationships/ctrlProp" Target="../ctrlProps/ctrlProp36.xml"/><Relationship Id="rId47" Type="http://schemas.openxmlformats.org/officeDocument/2006/relationships/ctrlProp" Target="../ctrlProps/ctrlProp41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33" Type="http://schemas.openxmlformats.org/officeDocument/2006/relationships/ctrlProp" Target="../ctrlProps/ctrlProp27.xml"/><Relationship Id="rId38" Type="http://schemas.openxmlformats.org/officeDocument/2006/relationships/ctrlProp" Target="../ctrlProps/ctrlProp32.xml"/><Relationship Id="rId46" Type="http://schemas.openxmlformats.org/officeDocument/2006/relationships/ctrlProp" Target="../ctrlProps/ctrlProp40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29" Type="http://schemas.openxmlformats.org/officeDocument/2006/relationships/ctrlProp" Target="../ctrlProps/ctrlProp23.xml"/><Relationship Id="rId41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32" Type="http://schemas.openxmlformats.org/officeDocument/2006/relationships/ctrlProp" Target="../ctrlProps/ctrlProp26.xml"/><Relationship Id="rId37" Type="http://schemas.openxmlformats.org/officeDocument/2006/relationships/ctrlProp" Target="../ctrlProps/ctrlProp31.xml"/><Relationship Id="rId40" Type="http://schemas.openxmlformats.org/officeDocument/2006/relationships/ctrlProp" Target="../ctrlProps/ctrlProp34.xml"/><Relationship Id="rId45" Type="http://schemas.openxmlformats.org/officeDocument/2006/relationships/ctrlProp" Target="../ctrlProps/ctrlProp39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36" Type="http://schemas.openxmlformats.org/officeDocument/2006/relationships/ctrlProp" Target="../ctrlProps/ctrlProp30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31" Type="http://schemas.openxmlformats.org/officeDocument/2006/relationships/ctrlProp" Target="../ctrlProps/ctrlProp25.xml"/><Relationship Id="rId44" Type="http://schemas.openxmlformats.org/officeDocument/2006/relationships/ctrlProp" Target="../ctrlProps/ctrlProp38.xml"/><Relationship Id="rId4" Type="http://schemas.openxmlformats.org/officeDocument/2006/relationships/printerSettings" Target="../printerSettings/printerSettings4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Relationship Id="rId27" Type="http://schemas.openxmlformats.org/officeDocument/2006/relationships/ctrlProp" Target="../ctrlProps/ctrlProp21.xml"/><Relationship Id="rId30" Type="http://schemas.openxmlformats.org/officeDocument/2006/relationships/ctrlProp" Target="../ctrlProps/ctrlProp24.xml"/><Relationship Id="rId35" Type="http://schemas.openxmlformats.org/officeDocument/2006/relationships/ctrlProp" Target="../ctrlProps/ctrlProp29.xml"/><Relationship Id="rId43" Type="http://schemas.openxmlformats.org/officeDocument/2006/relationships/ctrlProp" Target="../ctrlProps/ctrlProp37.xml"/><Relationship Id="rId48" Type="http://schemas.openxmlformats.org/officeDocument/2006/relationships/ctrlProp" Target="../ctrlProps/ctrlProp4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dc.gov/niosh/idlh/60571.html" TargetMode="External"/><Relationship Id="rId299" Type="http://schemas.openxmlformats.org/officeDocument/2006/relationships/hyperlink" Target="http://www.cdc.gov/niosh/idlh/7719122.html" TargetMode="External"/><Relationship Id="rId21" Type="http://schemas.openxmlformats.org/officeDocument/2006/relationships/hyperlink" Target="http://www.cdc.gov/niosh/idlh/104949.html" TargetMode="External"/><Relationship Id="rId42" Type="http://schemas.openxmlformats.org/officeDocument/2006/relationships/hyperlink" Target="http://www.cdc.gov/niosh/idlh/71363.html" TargetMode="External"/><Relationship Id="rId63" Type="http://schemas.openxmlformats.org/officeDocument/2006/relationships/hyperlink" Target="http://www.cdc.gov/niosh/idlh/31242930.html" TargetMode="External"/><Relationship Id="rId84" Type="http://schemas.openxmlformats.org/officeDocument/2006/relationships/hyperlink" Target="http://www.cdc.gov/niosh/idlh/7440508.html" TargetMode="External"/><Relationship Id="rId138" Type="http://schemas.openxmlformats.org/officeDocument/2006/relationships/hyperlink" Target="http://www.cdc.gov/niosh/idlh/34590948.html" TargetMode="External"/><Relationship Id="rId159" Type="http://schemas.openxmlformats.org/officeDocument/2006/relationships/hyperlink" Target="http://www.cdc.gov/niosh/idlh/75218.html" TargetMode="External"/><Relationship Id="rId324" Type="http://schemas.openxmlformats.org/officeDocument/2006/relationships/hyperlink" Target="http://www.cdc.gov/niosh/idlh/7440224.html" TargetMode="External"/><Relationship Id="rId345" Type="http://schemas.openxmlformats.org/officeDocument/2006/relationships/hyperlink" Target="http://www.cdc.gov/niosh/idlh/76119.html" TargetMode="External"/><Relationship Id="rId366" Type="http://schemas.openxmlformats.org/officeDocument/2006/relationships/hyperlink" Target="http://www.cdc.gov/niosh/idlh/79016.html" TargetMode="External"/><Relationship Id="rId387" Type="http://schemas.openxmlformats.org/officeDocument/2006/relationships/hyperlink" Target="http://www.cdc.gov/niosh/idlh/7440677.html" TargetMode="External"/><Relationship Id="rId170" Type="http://schemas.openxmlformats.org/officeDocument/2006/relationships/hyperlink" Target="http://www.cdc.gov/niosh/idlh/50000.html" TargetMode="External"/><Relationship Id="rId191" Type="http://schemas.openxmlformats.org/officeDocument/2006/relationships/hyperlink" Target="http://www.cdc.gov/niosh/idlh/7783075.html" TargetMode="External"/><Relationship Id="rId205" Type="http://schemas.openxmlformats.org/officeDocument/2006/relationships/hyperlink" Target="http://www.cdc.gov/niosh/idlh/4016142.html" TargetMode="External"/><Relationship Id="rId226" Type="http://schemas.openxmlformats.org/officeDocument/2006/relationships/hyperlink" Target="http://www.cdc.gov/niosh/idlh/110430.html" TargetMode="External"/><Relationship Id="rId247" Type="http://schemas.openxmlformats.org/officeDocument/2006/relationships/hyperlink" Target="http://www.cdc.gov/niosh/idlh/7439987.html" TargetMode="External"/><Relationship Id="rId107" Type="http://schemas.openxmlformats.org/officeDocument/2006/relationships/hyperlink" Target="http://www.cdc.gov/niosh/idlh/106467.html" TargetMode="External"/><Relationship Id="rId268" Type="http://schemas.openxmlformats.org/officeDocument/2006/relationships/hyperlink" Target="http://www.cdc.gov/niosh/idlh/88722.html" TargetMode="External"/><Relationship Id="rId289" Type="http://schemas.openxmlformats.org/officeDocument/2006/relationships/hyperlink" Target="http://www.cdc.gov/niosh/idlh/8004135.html" TargetMode="External"/><Relationship Id="rId11" Type="http://schemas.openxmlformats.org/officeDocument/2006/relationships/hyperlink" Target="http://www.cdc.gov/niosh/idlh/107186.html" TargetMode="External"/><Relationship Id="rId32" Type="http://schemas.openxmlformats.org/officeDocument/2006/relationships/hyperlink" Target="http://www.cdc.gov/niosh/idlh/1303862.html" TargetMode="External"/><Relationship Id="rId53" Type="http://schemas.openxmlformats.org/officeDocument/2006/relationships/hyperlink" Target="http://www.cdc.gov/niosh/idlh/1305788.html" TargetMode="External"/><Relationship Id="rId74" Type="http://schemas.openxmlformats.org/officeDocument/2006/relationships/hyperlink" Target="http://www.cdc.gov/niosh/idlh/67663.html" TargetMode="External"/><Relationship Id="rId128" Type="http://schemas.openxmlformats.org/officeDocument/2006/relationships/hyperlink" Target="http://www.cdc.gov/niosh/idlh/68122.html" TargetMode="External"/><Relationship Id="rId149" Type="http://schemas.openxmlformats.org/officeDocument/2006/relationships/hyperlink" Target="http://www.cdc.gov/niosh/idlh/100414.html" TargetMode="External"/><Relationship Id="rId314" Type="http://schemas.openxmlformats.org/officeDocument/2006/relationships/hyperlink" Target="http://www.cdc.gov/niosh/idlh/106514.html" TargetMode="External"/><Relationship Id="rId335" Type="http://schemas.openxmlformats.org/officeDocument/2006/relationships/hyperlink" Target="http://www.cdc.gov/niosh/idlh/5714227.html" TargetMode="External"/><Relationship Id="rId356" Type="http://schemas.openxmlformats.org/officeDocument/2006/relationships/hyperlink" Target="http://www.cdc.gov/niosh/idlh/thallium.html" TargetMode="External"/><Relationship Id="rId377" Type="http://schemas.openxmlformats.org/officeDocument/2006/relationships/hyperlink" Target="http://www.cdc.gov/niosh/idlh/uranium.html" TargetMode="External"/><Relationship Id="rId5" Type="http://schemas.openxmlformats.org/officeDocument/2006/relationships/hyperlink" Target="http://www.cdc.gov/niosh/idlh/75058.html" TargetMode="External"/><Relationship Id="rId95" Type="http://schemas.openxmlformats.org/officeDocument/2006/relationships/hyperlink" Target="http://www.cdc.gov/niosh/idlh/110838.html" TargetMode="External"/><Relationship Id="rId160" Type="http://schemas.openxmlformats.org/officeDocument/2006/relationships/hyperlink" Target="http://www.cdc.gov/niosh/idlh/60297.html" TargetMode="External"/><Relationship Id="rId181" Type="http://schemas.openxmlformats.org/officeDocument/2006/relationships/hyperlink" Target="http://www.cdc.gov/niosh/idlh/110543.html" TargetMode="External"/><Relationship Id="rId216" Type="http://schemas.openxmlformats.org/officeDocument/2006/relationships/hyperlink" Target="http://www.cdc.gov/niosh/idlh/merc-hg.html" TargetMode="External"/><Relationship Id="rId237" Type="http://schemas.openxmlformats.org/officeDocument/2006/relationships/hyperlink" Target="http://www.cdc.gov/niosh/idlh/107313.html" TargetMode="External"/><Relationship Id="rId258" Type="http://schemas.openxmlformats.org/officeDocument/2006/relationships/hyperlink" Target="http://www.cdc.gov/niosh/idlh/100016.html" TargetMode="External"/><Relationship Id="rId279" Type="http://schemas.openxmlformats.org/officeDocument/2006/relationships/hyperlink" Target="http://www.cdc.gov/niosh/idlh/1321648.html" TargetMode="External"/><Relationship Id="rId22" Type="http://schemas.openxmlformats.org/officeDocument/2006/relationships/hyperlink" Target="http://www.cdc.gov/niosh/idlh/7440360.html" TargetMode="External"/><Relationship Id="rId43" Type="http://schemas.openxmlformats.org/officeDocument/2006/relationships/hyperlink" Target="http://www.cdc.gov/niosh/idlh/78922.html" TargetMode="External"/><Relationship Id="rId64" Type="http://schemas.openxmlformats.org/officeDocument/2006/relationships/hyperlink" Target="http://www.cdc.gov/niosh/idlh/7782505.html" TargetMode="External"/><Relationship Id="rId118" Type="http://schemas.openxmlformats.org/officeDocument/2006/relationships/hyperlink" Target="http://www.cdc.gov/niosh/idlh/109897.html" TargetMode="External"/><Relationship Id="rId139" Type="http://schemas.openxmlformats.org/officeDocument/2006/relationships/hyperlink" Target="http://www.cdc.gov/niosh/idlh/72208.html" TargetMode="External"/><Relationship Id="rId290" Type="http://schemas.openxmlformats.org/officeDocument/2006/relationships/hyperlink" Target="http://www.cdc.gov/niosh/idlh/122601.html" TargetMode="External"/><Relationship Id="rId304" Type="http://schemas.openxmlformats.org/officeDocument/2006/relationships/hyperlink" Target="http://www.cdc.gov/niosh/idlh/65997151.html" TargetMode="External"/><Relationship Id="rId325" Type="http://schemas.openxmlformats.org/officeDocument/2006/relationships/hyperlink" Target="http://www.cdc.gov/niosh/idlh/soapston.html" TargetMode="External"/><Relationship Id="rId346" Type="http://schemas.openxmlformats.org/officeDocument/2006/relationships/hyperlink" Target="http://www.cdc.gov/niosh/idlh/76120.html" TargetMode="External"/><Relationship Id="rId367" Type="http://schemas.openxmlformats.org/officeDocument/2006/relationships/hyperlink" Target="http://www.cdc.gov/niosh/idlh/1321659.html" TargetMode="External"/><Relationship Id="rId388" Type="http://schemas.openxmlformats.org/officeDocument/2006/relationships/printerSettings" Target="../printerSettings/printerSettings17.bin"/><Relationship Id="rId85" Type="http://schemas.openxmlformats.org/officeDocument/2006/relationships/hyperlink" Target="http://www.cdc.gov/niosh/idlh/1317380.html" TargetMode="External"/><Relationship Id="rId150" Type="http://schemas.openxmlformats.org/officeDocument/2006/relationships/hyperlink" Target="http://www.cdc.gov/niosh/idlh/74964.html" TargetMode="External"/><Relationship Id="rId171" Type="http://schemas.openxmlformats.org/officeDocument/2006/relationships/hyperlink" Target="http://www.cdc.gov/niosh/idlh/64186.html" TargetMode="External"/><Relationship Id="rId192" Type="http://schemas.openxmlformats.org/officeDocument/2006/relationships/hyperlink" Target="http://www.cdc.gov/niosh/idlh/7783064.html" TargetMode="External"/><Relationship Id="rId206" Type="http://schemas.openxmlformats.org/officeDocument/2006/relationships/hyperlink" Target="http://www.cdc.gov/niosh/idlh/463514.html" TargetMode="External"/><Relationship Id="rId227" Type="http://schemas.openxmlformats.org/officeDocument/2006/relationships/hyperlink" Target="http://www.cdc.gov/niosh/idlh/74839.html" TargetMode="External"/><Relationship Id="rId248" Type="http://schemas.openxmlformats.org/officeDocument/2006/relationships/hyperlink" Target="http://www.cdc.gov/niosh/idlh/moly-mo.html" TargetMode="External"/><Relationship Id="rId269" Type="http://schemas.openxmlformats.org/officeDocument/2006/relationships/hyperlink" Target="http://www.cdc.gov/niosh/idlh/2234131.html" TargetMode="External"/><Relationship Id="rId12" Type="http://schemas.openxmlformats.org/officeDocument/2006/relationships/hyperlink" Target="http://www.cdc.gov/niosh/idlh/107051.html" TargetMode="External"/><Relationship Id="rId33" Type="http://schemas.openxmlformats.org/officeDocument/2006/relationships/hyperlink" Target="http://www.cdc.gov/niosh/idlh/7637072.html" TargetMode="External"/><Relationship Id="rId108" Type="http://schemas.openxmlformats.org/officeDocument/2006/relationships/hyperlink" Target="http://www.cdc.gov/niosh/idlh/75718.html" TargetMode="External"/><Relationship Id="rId129" Type="http://schemas.openxmlformats.org/officeDocument/2006/relationships/hyperlink" Target="http://www.cdc.gov/niosh/idlh/57147.html" TargetMode="External"/><Relationship Id="rId280" Type="http://schemas.openxmlformats.org/officeDocument/2006/relationships/hyperlink" Target="http://www.cdc.gov/niosh/idlh/87865.html" TargetMode="External"/><Relationship Id="rId315" Type="http://schemas.openxmlformats.org/officeDocument/2006/relationships/hyperlink" Target="http://www.cdc.gov/niosh/idlh/7440166.html" TargetMode="External"/><Relationship Id="rId336" Type="http://schemas.openxmlformats.org/officeDocument/2006/relationships/hyperlink" Target="http://www.cdc.gov/niosh/idlh/2699798.html" TargetMode="External"/><Relationship Id="rId357" Type="http://schemas.openxmlformats.org/officeDocument/2006/relationships/hyperlink" Target="http://www.cdc.gov/niosh/idlh/137268.html" TargetMode="External"/><Relationship Id="rId54" Type="http://schemas.openxmlformats.org/officeDocument/2006/relationships/hyperlink" Target="http://www.cdc.gov/niosh/idlh/76222.html" TargetMode="External"/><Relationship Id="rId75" Type="http://schemas.openxmlformats.org/officeDocument/2006/relationships/hyperlink" Target="http://www.cdc.gov/niosh/idlh/600259.html" TargetMode="External"/><Relationship Id="rId96" Type="http://schemas.openxmlformats.org/officeDocument/2006/relationships/hyperlink" Target="http://www.cdc.gov/niosh/idlh/542927.html" TargetMode="External"/><Relationship Id="rId140" Type="http://schemas.openxmlformats.org/officeDocument/2006/relationships/hyperlink" Target="http://www.cdc.gov/niosh/idlh/106898.html" TargetMode="External"/><Relationship Id="rId161" Type="http://schemas.openxmlformats.org/officeDocument/2006/relationships/hyperlink" Target="http://www.cdc.gov/niosh/idlh/109944.html" TargetMode="External"/><Relationship Id="rId182" Type="http://schemas.openxmlformats.org/officeDocument/2006/relationships/hyperlink" Target="http://www.cdc.gov/niosh/idlh/591786.html" TargetMode="External"/><Relationship Id="rId217" Type="http://schemas.openxmlformats.org/officeDocument/2006/relationships/hyperlink" Target="http://www.cdc.gov/niosh/idlh/141797.html" TargetMode="External"/><Relationship Id="rId378" Type="http://schemas.openxmlformats.org/officeDocument/2006/relationships/hyperlink" Target="http://www.cdc.gov/niosh/idlh/vandust.html" TargetMode="External"/><Relationship Id="rId6" Type="http://schemas.openxmlformats.org/officeDocument/2006/relationships/hyperlink" Target="http://www.cdc.gov/niosh/idlh/79276.html" TargetMode="External"/><Relationship Id="rId238" Type="http://schemas.openxmlformats.org/officeDocument/2006/relationships/hyperlink" Target="http://www.cdc.gov/niosh/idlh/541855.html" TargetMode="External"/><Relationship Id="rId259" Type="http://schemas.openxmlformats.org/officeDocument/2006/relationships/hyperlink" Target="http://www.cdc.gov/niosh/idlh/98953.html" TargetMode="External"/><Relationship Id="rId23" Type="http://schemas.openxmlformats.org/officeDocument/2006/relationships/hyperlink" Target="http://www.cdc.gov/niosh/idlh/86884.html" TargetMode="External"/><Relationship Id="rId119" Type="http://schemas.openxmlformats.org/officeDocument/2006/relationships/hyperlink" Target="http://www.cdc.gov/niosh/idlh/100378.html" TargetMode="External"/><Relationship Id="rId270" Type="http://schemas.openxmlformats.org/officeDocument/2006/relationships/hyperlink" Target="http://www.cdc.gov/niosh/idlh/111659.html" TargetMode="External"/><Relationship Id="rId291" Type="http://schemas.openxmlformats.org/officeDocument/2006/relationships/hyperlink" Target="http://www.cdc.gov/niosh/idlh/100630.html" TargetMode="External"/><Relationship Id="rId305" Type="http://schemas.openxmlformats.org/officeDocument/2006/relationships/hyperlink" Target="http://www.cdc.gov/niosh/idlh/74986.html" TargetMode="External"/><Relationship Id="rId326" Type="http://schemas.openxmlformats.org/officeDocument/2006/relationships/hyperlink" Target="http://www.cdc.gov/niosh/idlh/62748.html" TargetMode="External"/><Relationship Id="rId347" Type="http://schemas.openxmlformats.org/officeDocument/2006/relationships/hyperlink" Target="http://www.cdc.gov/niosh/idlh/79345.html" TargetMode="External"/><Relationship Id="rId44" Type="http://schemas.openxmlformats.org/officeDocument/2006/relationships/hyperlink" Target="http://www.cdc.gov/niosh/idlh/75650.html" TargetMode="External"/><Relationship Id="rId65" Type="http://schemas.openxmlformats.org/officeDocument/2006/relationships/hyperlink" Target="http://www.cdc.gov/niosh/idlh/10049044.html" TargetMode="External"/><Relationship Id="rId86" Type="http://schemas.openxmlformats.org/officeDocument/2006/relationships/hyperlink" Target="http://www.cdc.gov/niosh/idlh/cotdust.html" TargetMode="External"/><Relationship Id="rId130" Type="http://schemas.openxmlformats.org/officeDocument/2006/relationships/hyperlink" Target="http://www.cdc.gov/niosh/idlh/131113.html" TargetMode="External"/><Relationship Id="rId151" Type="http://schemas.openxmlformats.org/officeDocument/2006/relationships/hyperlink" Target="http://www.cdc.gov/niosh/idlh/106354.html" TargetMode="External"/><Relationship Id="rId368" Type="http://schemas.openxmlformats.org/officeDocument/2006/relationships/hyperlink" Target="http://www.cdc.gov/niosh/idlh/96184.html" TargetMode="External"/><Relationship Id="rId172" Type="http://schemas.openxmlformats.org/officeDocument/2006/relationships/hyperlink" Target="http://www.cdc.gov/niosh/idlh/98011.html" TargetMode="External"/><Relationship Id="rId193" Type="http://schemas.openxmlformats.org/officeDocument/2006/relationships/hyperlink" Target="http://www.cdc.gov/niosh/idlh/123319.html" TargetMode="External"/><Relationship Id="rId207" Type="http://schemas.openxmlformats.org/officeDocument/2006/relationships/hyperlink" Target="http://www.cdc.gov/niosh/idlh/7439921.html" TargetMode="External"/><Relationship Id="rId228" Type="http://schemas.openxmlformats.org/officeDocument/2006/relationships/hyperlink" Target="http://www.cdc.gov/niosh/idlh/109864.html" TargetMode="External"/><Relationship Id="rId249" Type="http://schemas.openxmlformats.org/officeDocument/2006/relationships/hyperlink" Target="http://www.cdc.gov/niosh/idlh/100618.html" TargetMode="External"/><Relationship Id="rId13" Type="http://schemas.openxmlformats.org/officeDocument/2006/relationships/hyperlink" Target="http://www.cdc.gov/niosh/idlh/106923.html" TargetMode="External"/><Relationship Id="rId109" Type="http://schemas.openxmlformats.org/officeDocument/2006/relationships/hyperlink" Target="http://www.cdc.gov/niosh/idlh/118525.html" TargetMode="External"/><Relationship Id="rId260" Type="http://schemas.openxmlformats.org/officeDocument/2006/relationships/hyperlink" Target="http://www.cdc.gov/niosh/idlh/100005.html" TargetMode="External"/><Relationship Id="rId281" Type="http://schemas.openxmlformats.org/officeDocument/2006/relationships/hyperlink" Target="http://www.cdc.gov/niosh/idlh/109660.html" TargetMode="External"/><Relationship Id="rId316" Type="http://schemas.openxmlformats.org/officeDocument/2006/relationships/hyperlink" Target="http://www.cdc.gov/niosh/idlh/rhodium.html" TargetMode="External"/><Relationship Id="rId337" Type="http://schemas.openxmlformats.org/officeDocument/2006/relationships/hyperlink" Target="http://www.cdc.gov/niosh/idlh/93765.html" TargetMode="External"/><Relationship Id="rId34" Type="http://schemas.openxmlformats.org/officeDocument/2006/relationships/hyperlink" Target="http://www.cdc.gov/niosh/idlh/7726956.html" TargetMode="External"/><Relationship Id="rId55" Type="http://schemas.openxmlformats.org/officeDocument/2006/relationships/hyperlink" Target="http://www.cdc.gov/niosh/idlh/63252.html" TargetMode="External"/><Relationship Id="rId76" Type="http://schemas.openxmlformats.org/officeDocument/2006/relationships/hyperlink" Target="http://www.cdc.gov/niosh/idlh/76062.html" TargetMode="External"/><Relationship Id="rId97" Type="http://schemas.openxmlformats.org/officeDocument/2006/relationships/hyperlink" Target="http://www.cdc.gov/niosh/idlh/94757.html" TargetMode="External"/><Relationship Id="rId120" Type="http://schemas.openxmlformats.org/officeDocument/2006/relationships/hyperlink" Target="http://www.cdc.gov/niosh/idlh/75616.html" TargetMode="External"/><Relationship Id="rId141" Type="http://schemas.openxmlformats.org/officeDocument/2006/relationships/hyperlink" Target="http://www.cdc.gov/niosh/idlh/2104645.html" TargetMode="External"/><Relationship Id="rId358" Type="http://schemas.openxmlformats.org/officeDocument/2006/relationships/hyperlink" Target="http://www.cdc.gov/niosh/idlh/7440315.html" TargetMode="External"/><Relationship Id="rId379" Type="http://schemas.openxmlformats.org/officeDocument/2006/relationships/hyperlink" Target="http://www.cdc.gov/niosh/idlh/vanfume.html" TargetMode="External"/><Relationship Id="rId7" Type="http://schemas.openxmlformats.org/officeDocument/2006/relationships/hyperlink" Target="http://www.cdc.gov/niosh/idlh/107028.html" TargetMode="External"/><Relationship Id="rId162" Type="http://schemas.openxmlformats.org/officeDocument/2006/relationships/hyperlink" Target="http://www.cdc.gov/niosh/idlh/75081.html" TargetMode="External"/><Relationship Id="rId183" Type="http://schemas.openxmlformats.org/officeDocument/2006/relationships/hyperlink" Target="http://www.cdc.gov/niosh/idlh/108101.html" TargetMode="External"/><Relationship Id="rId218" Type="http://schemas.openxmlformats.org/officeDocument/2006/relationships/hyperlink" Target="http://www.cdc.gov/niosh/idlh/72435.html" TargetMode="External"/><Relationship Id="rId239" Type="http://schemas.openxmlformats.org/officeDocument/2006/relationships/hyperlink" Target="http://www.cdc.gov/niosh/idlh/60344.html" TargetMode="External"/><Relationship Id="rId250" Type="http://schemas.openxmlformats.org/officeDocument/2006/relationships/hyperlink" Target="http://www.cdc.gov/niosh/idlh/110918.html" TargetMode="External"/><Relationship Id="rId271" Type="http://schemas.openxmlformats.org/officeDocument/2006/relationships/hyperlink" Target="http://www.cdc.gov/niosh/idlh/8012951.html" TargetMode="External"/><Relationship Id="rId292" Type="http://schemas.openxmlformats.org/officeDocument/2006/relationships/hyperlink" Target="http://www.cdc.gov/niosh/idlh/7786347.html" TargetMode="External"/><Relationship Id="rId306" Type="http://schemas.openxmlformats.org/officeDocument/2006/relationships/hyperlink" Target="http://www.cdc.gov/niosh/idlh/109604.html" TargetMode="External"/><Relationship Id="rId24" Type="http://schemas.openxmlformats.org/officeDocument/2006/relationships/hyperlink" Target="http://www.cdc.gov/niosh/idlh/7440382.html" TargetMode="External"/><Relationship Id="rId45" Type="http://schemas.openxmlformats.org/officeDocument/2006/relationships/hyperlink" Target="http://www.cdc.gov/niosh/idlh/109739.html" TargetMode="External"/><Relationship Id="rId66" Type="http://schemas.openxmlformats.org/officeDocument/2006/relationships/hyperlink" Target="http://www.cdc.gov/niosh/idlh/7790912.html" TargetMode="External"/><Relationship Id="rId87" Type="http://schemas.openxmlformats.org/officeDocument/2006/relationships/hyperlink" Target="http://www.cdc.gov/niosh/idlh/136787.html" TargetMode="External"/><Relationship Id="rId110" Type="http://schemas.openxmlformats.org/officeDocument/2006/relationships/hyperlink" Target="http://www.cdc.gov/niosh/idlh/75343.html" TargetMode="External"/><Relationship Id="rId131" Type="http://schemas.openxmlformats.org/officeDocument/2006/relationships/hyperlink" Target="http://www.cdc.gov/niosh/idlh/77781.html" TargetMode="External"/><Relationship Id="rId327" Type="http://schemas.openxmlformats.org/officeDocument/2006/relationships/hyperlink" Target="http://www.cdc.gov/niosh/idlh/1310732.html" TargetMode="External"/><Relationship Id="rId348" Type="http://schemas.openxmlformats.org/officeDocument/2006/relationships/hyperlink" Target="http://www.cdc.gov/niosh/idlh/127184.html" TargetMode="External"/><Relationship Id="rId369" Type="http://schemas.openxmlformats.org/officeDocument/2006/relationships/hyperlink" Target="http://www.cdc.gov/niosh/idlh/76131.html" TargetMode="External"/><Relationship Id="rId152" Type="http://schemas.openxmlformats.org/officeDocument/2006/relationships/hyperlink" Target="http://www.cdc.gov/niosh/idlh/75003.html" TargetMode="External"/><Relationship Id="rId173" Type="http://schemas.openxmlformats.org/officeDocument/2006/relationships/hyperlink" Target="http://www.cdc.gov/niosh/idlh/98000.html" TargetMode="External"/><Relationship Id="rId194" Type="http://schemas.openxmlformats.org/officeDocument/2006/relationships/hyperlink" Target="http://www.cdc.gov/niosh/idlh/7553562.html" TargetMode="External"/><Relationship Id="rId208" Type="http://schemas.openxmlformats.org/officeDocument/2006/relationships/hyperlink" Target="http://www.cdc.gov/niosh/idlh/58899.html" TargetMode="External"/><Relationship Id="rId229" Type="http://schemas.openxmlformats.org/officeDocument/2006/relationships/hyperlink" Target="http://www.cdc.gov/niosh/idlh/110496.html" TargetMode="External"/><Relationship Id="rId380" Type="http://schemas.openxmlformats.org/officeDocument/2006/relationships/hyperlink" Target="http://www.cdc.gov/niosh/idlh/25013154.html" TargetMode="External"/><Relationship Id="rId240" Type="http://schemas.openxmlformats.org/officeDocument/2006/relationships/hyperlink" Target="http://www.cdc.gov/niosh/idlh/74884.html" TargetMode="External"/><Relationship Id="rId261" Type="http://schemas.openxmlformats.org/officeDocument/2006/relationships/hyperlink" Target="http://www.cdc.gov/niosh/idlh/79243.html" TargetMode="External"/><Relationship Id="rId14" Type="http://schemas.openxmlformats.org/officeDocument/2006/relationships/hyperlink" Target="http://www.cdc.gov/niosh/idlh/504290.html" TargetMode="External"/><Relationship Id="rId35" Type="http://schemas.openxmlformats.org/officeDocument/2006/relationships/hyperlink" Target="http://www.cdc.gov/niosh/idlh/75252.html" TargetMode="External"/><Relationship Id="rId56" Type="http://schemas.openxmlformats.org/officeDocument/2006/relationships/hyperlink" Target="http://www.cdc.gov/niosh/idlh/1333864.html" TargetMode="External"/><Relationship Id="rId77" Type="http://schemas.openxmlformats.org/officeDocument/2006/relationships/hyperlink" Target="http://www.cdc.gov/niosh/idlh/126998.html" TargetMode="External"/><Relationship Id="rId100" Type="http://schemas.openxmlformats.org/officeDocument/2006/relationships/hyperlink" Target="http://www.cdc.gov/niosh/idlh/8065483.html" TargetMode="External"/><Relationship Id="rId282" Type="http://schemas.openxmlformats.org/officeDocument/2006/relationships/hyperlink" Target="http://www.cdc.gov/niosh/idlh/107879.html" TargetMode="External"/><Relationship Id="rId317" Type="http://schemas.openxmlformats.org/officeDocument/2006/relationships/hyperlink" Target="http://www.cdc.gov/niosh/idlh/299843.html" TargetMode="External"/><Relationship Id="rId338" Type="http://schemas.openxmlformats.org/officeDocument/2006/relationships/hyperlink" Target="http://www.cdc.gov/niosh/idlh/14807966.html" TargetMode="External"/><Relationship Id="rId359" Type="http://schemas.openxmlformats.org/officeDocument/2006/relationships/hyperlink" Target="http://www.cdc.gov/niosh/idlh/tin-org.html" TargetMode="External"/><Relationship Id="rId8" Type="http://schemas.openxmlformats.org/officeDocument/2006/relationships/hyperlink" Target="http://www.cdc.gov/niosh/idlh/79061.html" TargetMode="External"/><Relationship Id="rId98" Type="http://schemas.openxmlformats.org/officeDocument/2006/relationships/hyperlink" Target="http://www.cdc.gov/niosh/idlh/50293.html" TargetMode="External"/><Relationship Id="rId121" Type="http://schemas.openxmlformats.org/officeDocument/2006/relationships/hyperlink" Target="http://www.cdc.gov/niosh/idlh/2238075.html" TargetMode="External"/><Relationship Id="rId142" Type="http://schemas.openxmlformats.org/officeDocument/2006/relationships/hyperlink" Target="http://www.cdc.gov/niosh/idlh/141435.html" TargetMode="External"/><Relationship Id="rId163" Type="http://schemas.openxmlformats.org/officeDocument/2006/relationships/hyperlink" Target="http://www.cdc.gov/niosh/idlh/100743.html" TargetMode="External"/><Relationship Id="rId184" Type="http://schemas.openxmlformats.org/officeDocument/2006/relationships/hyperlink" Target="http://www.cdc.gov/niosh/idlh/108849.html" TargetMode="External"/><Relationship Id="rId219" Type="http://schemas.openxmlformats.org/officeDocument/2006/relationships/hyperlink" Target="http://www.cdc.gov/niosh/idlh/79209.html" TargetMode="External"/><Relationship Id="rId370" Type="http://schemas.openxmlformats.org/officeDocument/2006/relationships/hyperlink" Target="http://www.cdc.gov/niosh/idlh/121448.html" TargetMode="External"/><Relationship Id="rId230" Type="http://schemas.openxmlformats.org/officeDocument/2006/relationships/hyperlink" Target="http://www.cdc.gov/niosh/idlh/74873.html" TargetMode="External"/><Relationship Id="rId251" Type="http://schemas.openxmlformats.org/officeDocument/2006/relationships/hyperlink" Target="http://www.cdc.gov/niosh/idlh/8030306.html" TargetMode="External"/><Relationship Id="rId25" Type="http://schemas.openxmlformats.org/officeDocument/2006/relationships/hyperlink" Target="http://www.cdc.gov/niosh/idlh/7784421.html" TargetMode="External"/><Relationship Id="rId46" Type="http://schemas.openxmlformats.org/officeDocument/2006/relationships/hyperlink" Target="http://www.cdc.gov/niosh/idlh/1189851.html" TargetMode="External"/><Relationship Id="rId67" Type="http://schemas.openxmlformats.org/officeDocument/2006/relationships/hyperlink" Target="http://www.cdc.gov/niosh/idlh/107200.html" TargetMode="External"/><Relationship Id="rId272" Type="http://schemas.openxmlformats.org/officeDocument/2006/relationships/hyperlink" Target="http://www.cdc.gov/niosh/idlh/20816120.html" TargetMode="External"/><Relationship Id="rId293" Type="http://schemas.openxmlformats.org/officeDocument/2006/relationships/hyperlink" Target="http://www.cdc.gov/niosh/idlh/75445.html" TargetMode="External"/><Relationship Id="rId307" Type="http://schemas.openxmlformats.org/officeDocument/2006/relationships/hyperlink" Target="http://www.cdc.gov/niosh/idlh/71238.html" TargetMode="External"/><Relationship Id="rId328" Type="http://schemas.openxmlformats.org/officeDocument/2006/relationships/hyperlink" Target="http://www.cdc.gov/niosh/idlh/7803523.html" TargetMode="External"/><Relationship Id="rId349" Type="http://schemas.openxmlformats.org/officeDocument/2006/relationships/hyperlink" Target="http://www.cdc.gov/niosh/idlh/1335882.html" TargetMode="External"/><Relationship Id="rId88" Type="http://schemas.openxmlformats.org/officeDocument/2006/relationships/hyperlink" Target="http://www.cdc.gov/niosh/idlh/cresol.html" TargetMode="External"/><Relationship Id="rId111" Type="http://schemas.openxmlformats.org/officeDocument/2006/relationships/hyperlink" Target="http://www.cdc.gov/niosh/idlh/540590.html" TargetMode="External"/><Relationship Id="rId132" Type="http://schemas.openxmlformats.org/officeDocument/2006/relationships/hyperlink" Target="http://www.cdc.gov/niosh/idlh/528290.html" TargetMode="External"/><Relationship Id="rId153" Type="http://schemas.openxmlformats.org/officeDocument/2006/relationships/hyperlink" Target="http://www.cdc.gov/niosh/idlh/107073.html" TargetMode="External"/><Relationship Id="rId174" Type="http://schemas.openxmlformats.org/officeDocument/2006/relationships/hyperlink" Target="http://www.cdc.gov/niosh/idlh/556525.html" TargetMode="External"/><Relationship Id="rId195" Type="http://schemas.openxmlformats.org/officeDocument/2006/relationships/hyperlink" Target="http://www.cdc.gov/niosh/idlh/1309371.html" TargetMode="External"/><Relationship Id="rId209" Type="http://schemas.openxmlformats.org/officeDocument/2006/relationships/hyperlink" Target="http://www.cdc.gov/niosh/idlh/7580678.html" TargetMode="External"/><Relationship Id="rId360" Type="http://schemas.openxmlformats.org/officeDocument/2006/relationships/hyperlink" Target="http://www.cdc.gov/niosh/idlh/13463677.html" TargetMode="External"/><Relationship Id="rId381" Type="http://schemas.openxmlformats.org/officeDocument/2006/relationships/hyperlink" Target="http://www.cdc.gov/niosh/idlh/81812.html" TargetMode="External"/><Relationship Id="rId220" Type="http://schemas.openxmlformats.org/officeDocument/2006/relationships/hyperlink" Target="http://www.cdc.gov/niosh/idlh/74997.html" TargetMode="External"/><Relationship Id="rId241" Type="http://schemas.openxmlformats.org/officeDocument/2006/relationships/hyperlink" Target="http://www.cdc.gov/niosh/idlh/108112.html" TargetMode="External"/><Relationship Id="rId15" Type="http://schemas.openxmlformats.org/officeDocument/2006/relationships/hyperlink" Target="http://www.cdc.gov/niosh/idlh/7664417.html" TargetMode="External"/><Relationship Id="rId36" Type="http://schemas.openxmlformats.org/officeDocument/2006/relationships/hyperlink" Target="http://www.cdc.gov/niosh/idlh/106990.html" TargetMode="External"/><Relationship Id="rId57" Type="http://schemas.openxmlformats.org/officeDocument/2006/relationships/hyperlink" Target="http://www.cdc.gov/niosh/idlh/124389.html" TargetMode="External"/><Relationship Id="rId262" Type="http://schemas.openxmlformats.org/officeDocument/2006/relationships/hyperlink" Target="http://www.cdc.gov/niosh/idlh/10102440.html" TargetMode="External"/><Relationship Id="rId283" Type="http://schemas.openxmlformats.org/officeDocument/2006/relationships/hyperlink" Target="http://www.cdc.gov/niosh/idlh/594423.html" TargetMode="External"/><Relationship Id="rId318" Type="http://schemas.openxmlformats.org/officeDocument/2006/relationships/hyperlink" Target="http://www.cdc.gov/niosh/idlh/83794.html" TargetMode="External"/><Relationship Id="rId339" Type="http://schemas.openxmlformats.org/officeDocument/2006/relationships/hyperlink" Target="http://www.cdc.gov/niosh/idlh/7440257.html" TargetMode="External"/><Relationship Id="rId78" Type="http://schemas.openxmlformats.org/officeDocument/2006/relationships/hyperlink" Target="http://www.cdc.gov/niosh/idlh/1333820.html" TargetMode="External"/><Relationship Id="rId99" Type="http://schemas.openxmlformats.org/officeDocument/2006/relationships/hyperlink" Target="http://www.cdc.gov/niosh/idlh/17702419.html" TargetMode="External"/><Relationship Id="rId101" Type="http://schemas.openxmlformats.org/officeDocument/2006/relationships/hyperlink" Target="http://www.cdc.gov/niosh/idlh/123422.html" TargetMode="External"/><Relationship Id="rId122" Type="http://schemas.openxmlformats.org/officeDocument/2006/relationships/hyperlink" Target="http://www.cdc.gov/niosh/idlh/108838.html" TargetMode="External"/><Relationship Id="rId143" Type="http://schemas.openxmlformats.org/officeDocument/2006/relationships/hyperlink" Target="http://www.cdc.gov/niosh/idlh/110805.html" TargetMode="External"/><Relationship Id="rId164" Type="http://schemas.openxmlformats.org/officeDocument/2006/relationships/hyperlink" Target="http://www.cdc.gov/niosh/idlh/78104.html" TargetMode="External"/><Relationship Id="rId185" Type="http://schemas.openxmlformats.org/officeDocument/2006/relationships/hyperlink" Target="http://www.cdc.gov/niosh/idlh/302012.html" TargetMode="External"/><Relationship Id="rId350" Type="http://schemas.openxmlformats.org/officeDocument/2006/relationships/hyperlink" Target="http://www.cdc.gov/niosh/idlh/78002.html" TargetMode="External"/><Relationship Id="rId371" Type="http://schemas.openxmlformats.org/officeDocument/2006/relationships/hyperlink" Target="http://www.cdc.gov/niosh/idlh/75638.html" TargetMode="External"/><Relationship Id="rId9" Type="http://schemas.openxmlformats.org/officeDocument/2006/relationships/hyperlink" Target="http://www.cdc.gov/niosh/idlh/107131.html" TargetMode="External"/><Relationship Id="rId210" Type="http://schemas.openxmlformats.org/officeDocument/2006/relationships/hyperlink" Target="http://www.cdc.gov/niosh/idlh/68476857.html" TargetMode="External"/><Relationship Id="rId26" Type="http://schemas.openxmlformats.org/officeDocument/2006/relationships/hyperlink" Target="http://www.cdc.gov/niosh/idlh/86500.html" TargetMode="External"/><Relationship Id="rId231" Type="http://schemas.openxmlformats.org/officeDocument/2006/relationships/hyperlink" Target="http://www.cdc.gov/niosh/idlh/71556.html" TargetMode="External"/><Relationship Id="rId252" Type="http://schemas.openxmlformats.org/officeDocument/2006/relationships/hyperlink" Target="http://www.cdc.gov/niosh/idlh/91203.html" TargetMode="External"/><Relationship Id="rId273" Type="http://schemas.openxmlformats.org/officeDocument/2006/relationships/hyperlink" Target="http://www.cdc.gov/niosh/idlh/144627.html" TargetMode="External"/><Relationship Id="rId294" Type="http://schemas.openxmlformats.org/officeDocument/2006/relationships/hyperlink" Target="http://www.cdc.gov/niosh/idlh/7803512.html" TargetMode="External"/><Relationship Id="rId308" Type="http://schemas.openxmlformats.org/officeDocument/2006/relationships/hyperlink" Target="http://www.cdc.gov/niosh/idlh/78875.html" TargetMode="External"/><Relationship Id="rId329" Type="http://schemas.openxmlformats.org/officeDocument/2006/relationships/hyperlink" Target="http://www.cdc.gov/niosh/idlh/8052413.html" TargetMode="External"/><Relationship Id="rId47" Type="http://schemas.openxmlformats.org/officeDocument/2006/relationships/hyperlink" Target="http://www.cdc.gov/niosh/idlh/2426086.html" TargetMode="External"/><Relationship Id="rId68" Type="http://schemas.openxmlformats.org/officeDocument/2006/relationships/hyperlink" Target="http://www.cdc.gov/niosh/idlh/532274.html" TargetMode="External"/><Relationship Id="rId89" Type="http://schemas.openxmlformats.org/officeDocument/2006/relationships/hyperlink" Target="http://www.cdc.gov/niosh/idlh/123739.html" TargetMode="External"/><Relationship Id="rId112" Type="http://schemas.openxmlformats.org/officeDocument/2006/relationships/hyperlink" Target="http://www.cdc.gov/niosh/idlh/111444.html" TargetMode="External"/><Relationship Id="rId133" Type="http://schemas.openxmlformats.org/officeDocument/2006/relationships/hyperlink" Target="http://www.cdc.gov/niosh/idlh/534521.html" TargetMode="External"/><Relationship Id="rId154" Type="http://schemas.openxmlformats.org/officeDocument/2006/relationships/hyperlink" Target="http://www.cdc.gov/niosh/idlh/107153.html" TargetMode="External"/><Relationship Id="rId175" Type="http://schemas.openxmlformats.org/officeDocument/2006/relationships/hyperlink" Target="http://www.cdc.gov/niosh/idlh/7782425.html" TargetMode="External"/><Relationship Id="rId340" Type="http://schemas.openxmlformats.org/officeDocument/2006/relationships/hyperlink" Target="http://www.cdc.gov/niosh/idlh/89245.html" TargetMode="External"/><Relationship Id="rId361" Type="http://schemas.openxmlformats.org/officeDocument/2006/relationships/hyperlink" Target="http://www.cdc.gov/niosh/idlh/108883.html" TargetMode="External"/><Relationship Id="rId196" Type="http://schemas.openxmlformats.org/officeDocument/2006/relationships/hyperlink" Target="http://www.cdc.gov/niosh/idlh/123922.html" TargetMode="External"/><Relationship Id="rId200" Type="http://schemas.openxmlformats.org/officeDocument/2006/relationships/hyperlink" Target="http://www.cdc.gov/niosh/idlh/78591.html" TargetMode="External"/><Relationship Id="rId382" Type="http://schemas.openxmlformats.org/officeDocument/2006/relationships/hyperlink" Target="http://www.cdc.gov/niosh/idlh/95476.html" TargetMode="External"/><Relationship Id="rId16" Type="http://schemas.openxmlformats.org/officeDocument/2006/relationships/hyperlink" Target="http://www.cdc.gov/niosh/idlh/7773060.html" TargetMode="External"/><Relationship Id="rId221" Type="http://schemas.openxmlformats.org/officeDocument/2006/relationships/hyperlink" Target="http://www.cdc.gov/niosh/idlh/59355758.html" TargetMode="External"/><Relationship Id="rId242" Type="http://schemas.openxmlformats.org/officeDocument/2006/relationships/hyperlink" Target="http://www.cdc.gov/niosh/idlh/624839.html" TargetMode="External"/><Relationship Id="rId263" Type="http://schemas.openxmlformats.org/officeDocument/2006/relationships/hyperlink" Target="http://www.cdc.gov/niosh/idlh/7783542.html" TargetMode="External"/><Relationship Id="rId284" Type="http://schemas.openxmlformats.org/officeDocument/2006/relationships/hyperlink" Target="http://www.cdc.gov/niosh/idlh/7616946.html" TargetMode="External"/><Relationship Id="rId319" Type="http://schemas.openxmlformats.org/officeDocument/2006/relationships/hyperlink" Target="http://www.cdc.gov/niosh/idlh/7782492.html" TargetMode="External"/><Relationship Id="rId37" Type="http://schemas.openxmlformats.org/officeDocument/2006/relationships/hyperlink" Target="http://www.cdc.gov/niosh/idlh/78933.html" TargetMode="External"/><Relationship Id="rId58" Type="http://schemas.openxmlformats.org/officeDocument/2006/relationships/hyperlink" Target="http://www.cdc.gov/niosh/idlh/75150.html" TargetMode="External"/><Relationship Id="rId79" Type="http://schemas.openxmlformats.org/officeDocument/2006/relationships/hyperlink" Target="http://www.cdc.gov/niosh/idlh/Cr2M3.html" TargetMode="External"/><Relationship Id="rId102" Type="http://schemas.openxmlformats.org/officeDocument/2006/relationships/hyperlink" Target="http://www.cdc.gov/niosh/idlh/334883.html" TargetMode="External"/><Relationship Id="rId123" Type="http://schemas.openxmlformats.org/officeDocument/2006/relationships/hyperlink" Target="http://www.cdc.gov/niosh/idlh/108189.html" TargetMode="External"/><Relationship Id="rId144" Type="http://schemas.openxmlformats.org/officeDocument/2006/relationships/hyperlink" Target="http://www.cdc.gov/niosh/idlh/111159.html" TargetMode="External"/><Relationship Id="rId330" Type="http://schemas.openxmlformats.org/officeDocument/2006/relationships/hyperlink" Target="http://www.cdc.gov/niosh/idlh/57249.html" TargetMode="External"/><Relationship Id="rId90" Type="http://schemas.openxmlformats.org/officeDocument/2006/relationships/hyperlink" Target="http://www.cdc.gov/niosh/idlh/98828.html" TargetMode="External"/><Relationship Id="rId165" Type="http://schemas.openxmlformats.org/officeDocument/2006/relationships/hyperlink" Target="http://www.cdc.gov/niosh/idlh/14484641.html" TargetMode="External"/><Relationship Id="rId186" Type="http://schemas.openxmlformats.org/officeDocument/2006/relationships/hyperlink" Target="http://www.cdc.gov/niosh/idlh/10035106.html" TargetMode="External"/><Relationship Id="rId351" Type="http://schemas.openxmlformats.org/officeDocument/2006/relationships/hyperlink" Target="http://www.cdc.gov/niosh/idlh/109999.html" TargetMode="External"/><Relationship Id="rId372" Type="http://schemas.openxmlformats.org/officeDocument/2006/relationships/hyperlink" Target="http://www.cdc.gov/niosh/idlh/118967.html" TargetMode="External"/><Relationship Id="rId211" Type="http://schemas.openxmlformats.org/officeDocument/2006/relationships/hyperlink" Target="http://www.cdc.gov/niosh/idlh/1309484.html" TargetMode="External"/><Relationship Id="rId232" Type="http://schemas.openxmlformats.org/officeDocument/2006/relationships/hyperlink" Target="http://www.cdc.gov/niosh/idlh/108872.html" TargetMode="External"/><Relationship Id="rId253" Type="http://schemas.openxmlformats.org/officeDocument/2006/relationships/hyperlink" Target="http://www.cdc.gov/niosh/idlh/13463393.html" TargetMode="External"/><Relationship Id="rId274" Type="http://schemas.openxmlformats.org/officeDocument/2006/relationships/hyperlink" Target="http://www.cdc.gov/niosh/idlh/7783417.html" TargetMode="External"/><Relationship Id="rId295" Type="http://schemas.openxmlformats.org/officeDocument/2006/relationships/hyperlink" Target="http://www.cdc.gov/niosh/idlh/7664382.html" TargetMode="External"/><Relationship Id="rId309" Type="http://schemas.openxmlformats.org/officeDocument/2006/relationships/hyperlink" Target="http://www.cdc.gov/niosh/idlh/75558.html" TargetMode="External"/><Relationship Id="rId27" Type="http://schemas.openxmlformats.org/officeDocument/2006/relationships/hyperlink" Target="http://www.cdc.gov/niosh/idlh/7440393.html" TargetMode="External"/><Relationship Id="rId48" Type="http://schemas.openxmlformats.org/officeDocument/2006/relationships/hyperlink" Target="http://www.cdc.gov/niosh/idlh/109795.html" TargetMode="External"/><Relationship Id="rId69" Type="http://schemas.openxmlformats.org/officeDocument/2006/relationships/hyperlink" Target="http://www.cdc.gov/niosh/idlh/108907.html" TargetMode="External"/><Relationship Id="rId113" Type="http://schemas.openxmlformats.org/officeDocument/2006/relationships/hyperlink" Target="http://www.cdc.gov/niosh/idlh/75434.html" TargetMode="External"/><Relationship Id="rId134" Type="http://schemas.openxmlformats.org/officeDocument/2006/relationships/hyperlink" Target="http://www.cdc.gov/niosh/idlh/25321146.html" TargetMode="External"/><Relationship Id="rId320" Type="http://schemas.openxmlformats.org/officeDocument/2006/relationships/hyperlink" Target="http://www.cdc.gov/niosh/idlh/7783791.html" TargetMode="External"/><Relationship Id="rId80" Type="http://schemas.openxmlformats.org/officeDocument/2006/relationships/hyperlink" Target="http://www.cdc.gov/niosh/idlh/Cr3M3.html" TargetMode="External"/><Relationship Id="rId155" Type="http://schemas.openxmlformats.org/officeDocument/2006/relationships/hyperlink" Target="http://www.cdc.gov/niosh/idlh/106934.html" TargetMode="External"/><Relationship Id="rId176" Type="http://schemas.openxmlformats.org/officeDocument/2006/relationships/hyperlink" Target="http://www.cdc.gov/niosh/idlh/7440586.html" TargetMode="External"/><Relationship Id="rId197" Type="http://schemas.openxmlformats.org/officeDocument/2006/relationships/hyperlink" Target="http://www.cdc.gov/niosh/idlh/123513.html" TargetMode="External"/><Relationship Id="rId341" Type="http://schemas.openxmlformats.org/officeDocument/2006/relationships/hyperlink" Target="http://www.cdc.gov/niosh/idlh/13494809.html" TargetMode="External"/><Relationship Id="rId362" Type="http://schemas.openxmlformats.org/officeDocument/2006/relationships/hyperlink" Target="http://www.cdc.gov/niosh/idlh/584849.html" TargetMode="External"/><Relationship Id="rId383" Type="http://schemas.openxmlformats.org/officeDocument/2006/relationships/hyperlink" Target="http://www.cdc.gov/niosh/idlh/1300738.html" TargetMode="External"/><Relationship Id="rId201" Type="http://schemas.openxmlformats.org/officeDocument/2006/relationships/hyperlink" Target="http://www.cdc.gov/niosh/idlh/108214.html" TargetMode="External"/><Relationship Id="rId222" Type="http://schemas.openxmlformats.org/officeDocument/2006/relationships/hyperlink" Target="http://www.cdc.gov/niosh/idlh/96333.html" TargetMode="External"/><Relationship Id="rId243" Type="http://schemas.openxmlformats.org/officeDocument/2006/relationships/hyperlink" Target="http://www.cdc.gov/niosh/idlh/74931.html" TargetMode="External"/><Relationship Id="rId264" Type="http://schemas.openxmlformats.org/officeDocument/2006/relationships/hyperlink" Target="http://www.cdc.gov/niosh/idlh/55630.html" TargetMode="External"/><Relationship Id="rId285" Type="http://schemas.openxmlformats.org/officeDocument/2006/relationships/hyperlink" Target="http://www.cdc.gov/niosh/idlh/8002059.html" TargetMode="External"/><Relationship Id="rId17" Type="http://schemas.openxmlformats.org/officeDocument/2006/relationships/hyperlink" Target="http://www.cdc.gov/niosh/idlh/628637.html" TargetMode="External"/><Relationship Id="rId38" Type="http://schemas.openxmlformats.org/officeDocument/2006/relationships/hyperlink" Target="http://www.cdc.gov/niosh/idlh/111762.html" TargetMode="External"/><Relationship Id="rId59" Type="http://schemas.openxmlformats.org/officeDocument/2006/relationships/hyperlink" Target="http://www.cdc.gov/niosh/idlh/630080.html" TargetMode="External"/><Relationship Id="rId103" Type="http://schemas.openxmlformats.org/officeDocument/2006/relationships/hyperlink" Target="http://www.cdc.gov/niosh/idlh/19287457.html" TargetMode="External"/><Relationship Id="rId124" Type="http://schemas.openxmlformats.org/officeDocument/2006/relationships/hyperlink" Target="http://www.cdc.gov/niosh/idlh/127195.html" TargetMode="External"/><Relationship Id="rId310" Type="http://schemas.openxmlformats.org/officeDocument/2006/relationships/hyperlink" Target="http://www.cdc.gov/niosh/idlh/75569.html" TargetMode="External"/><Relationship Id="rId70" Type="http://schemas.openxmlformats.org/officeDocument/2006/relationships/hyperlink" Target="http://www.cdc.gov/niosh/idlh/2698411.html" TargetMode="External"/><Relationship Id="rId91" Type="http://schemas.openxmlformats.org/officeDocument/2006/relationships/hyperlink" Target="http://www.cdc.gov/niosh/idlh/cyanides.html" TargetMode="External"/><Relationship Id="rId145" Type="http://schemas.openxmlformats.org/officeDocument/2006/relationships/hyperlink" Target="http://www.cdc.gov/niosh/idlh/141786.html" TargetMode="External"/><Relationship Id="rId166" Type="http://schemas.openxmlformats.org/officeDocument/2006/relationships/hyperlink" Target="http://www.cdc.gov/niosh/idlh/12604589.html" TargetMode="External"/><Relationship Id="rId187" Type="http://schemas.openxmlformats.org/officeDocument/2006/relationships/hyperlink" Target="http://www.cdc.gov/niosh/idlh/7647010.html" TargetMode="External"/><Relationship Id="rId331" Type="http://schemas.openxmlformats.org/officeDocument/2006/relationships/hyperlink" Target="http://www.cdc.gov/niosh/idlh/100425.html" TargetMode="External"/><Relationship Id="rId352" Type="http://schemas.openxmlformats.org/officeDocument/2006/relationships/hyperlink" Target="http://www.cdc.gov/niosh/idlh/75741.html" TargetMode="External"/><Relationship Id="rId373" Type="http://schemas.openxmlformats.org/officeDocument/2006/relationships/hyperlink" Target="http://www.cdc.gov/niosh/idlh/78308.html" TargetMode="External"/><Relationship Id="rId1" Type="http://schemas.openxmlformats.org/officeDocument/2006/relationships/hyperlink" Target="http://www.cdc.gov/niosh/idlh/75070.html" TargetMode="External"/><Relationship Id="rId212" Type="http://schemas.openxmlformats.org/officeDocument/2006/relationships/hyperlink" Target="http://www.cdc.gov/niosh/idlh/121755.html" TargetMode="External"/><Relationship Id="rId233" Type="http://schemas.openxmlformats.org/officeDocument/2006/relationships/hyperlink" Target="http://www.cdc.gov/niosh/idlh/25639423.html" TargetMode="External"/><Relationship Id="rId254" Type="http://schemas.openxmlformats.org/officeDocument/2006/relationships/hyperlink" Target="http://www.cdc.gov/niosh/idlh/7440020.html" TargetMode="External"/><Relationship Id="rId28" Type="http://schemas.openxmlformats.org/officeDocument/2006/relationships/hyperlink" Target="http://www.cdc.gov/niosh/idlh/71432.html" TargetMode="External"/><Relationship Id="rId49" Type="http://schemas.openxmlformats.org/officeDocument/2006/relationships/hyperlink" Target="http://www.cdc.gov/niosh/idlh/98511.html" TargetMode="External"/><Relationship Id="rId114" Type="http://schemas.openxmlformats.org/officeDocument/2006/relationships/hyperlink" Target="http://www.cdc.gov/niosh/idlh/594729.html" TargetMode="External"/><Relationship Id="rId275" Type="http://schemas.openxmlformats.org/officeDocument/2006/relationships/hyperlink" Target="http://www.cdc.gov/niosh/idlh/10028156.html" TargetMode="External"/><Relationship Id="rId296" Type="http://schemas.openxmlformats.org/officeDocument/2006/relationships/hyperlink" Target="http://www.cdc.gov/niosh/idlh/7723140.html" TargetMode="External"/><Relationship Id="rId300" Type="http://schemas.openxmlformats.org/officeDocument/2006/relationships/hyperlink" Target="http://www.cdc.gov/niosh/idlh/85449.html" TargetMode="External"/><Relationship Id="rId60" Type="http://schemas.openxmlformats.org/officeDocument/2006/relationships/hyperlink" Target="http://www.cdc.gov/niosh/idlh/56235.html" TargetMode="External"/><Relationship Id="rId81" Type="http://schemas.openxmlformats.org/officeDocument/2006/relationships/hyperlink" Target="http://www.cdc.gov/niosh/idlh/7440473.html" TargetMode="External"/><Relationship Id="rId135" Type="http://schemas.openxmlformats.org/officeDocument/2006/relationships/hyperlink" Target="http://www.cdc.gov/niosh/idlh/117817.html" TargetMode="External"/><Relationship Id="rId156" Type="http://schemas.openxmlformats.org/officeDocument/2006/relationships/hyperlink" Target="http://www.cdc.gov/niosh/idlh/107062.html" TargetMode="External"/><Relationship Id="rId177" Type="http://schemas.openxmlformats.org/officeDocument/2006/relationships/hyperlink" Target="http://www.cdc.gov/niosh/idlh/76448.html" TargetMode="External"/><Relationship Id="rId198" Type="http://schemas.openxmlformats.org/officeDocument/2006/relationships/hyperlink" Target="http://www.cdc.gov/niosh/idlh/110190.html" TargetMode="External"/><Relationship Id="rId321" Type="http://schemas.openxmlformats.org/officeDocument/2006/relationships/hyperlink" Target="http://www.cdc.gov/niosh/idlh/7631869.html" TargetMode="External"/><Relationship Id="rId342" Type="http://schemas.openxmlformats.org/officeDocument/2006/relationships/hyperlink" Target="http://www.cdc.gov/niosh/idlh/7783804.html" TargetMode="External"/><Relationship Id="rId363" Type="http://schemas.openxmlformats.org/officeDocument/2006/relationships/hyperlink" Target="http://www.cdc.gov/niosh/idlh/95534.html" TargetMode="External"/><Relationship Id="rId384" Type="http://schemas.openxmlformats.org/officeDocument/2006/relationships/hyperlink" Target="http://www.cdc.gov/niosh/idlh/7440655.html" TargetMode="External"/><Relationship Id="rId202" Type="http://schemas.openxmlformats.org/officeDocument/2006/relationships/hyperlink" Target="http://www.cdc.gov/niosh/idlh/67630.html" TargetMode="External"/><Relationship Id="rId223" Type="http://schemas.openxmlformats.org/officeDocument/2006/relationships/hyperlink" Target="http://www.cdc.gov/niosh/idlh/109875.html" TargetMode="External"/><Relationship Id="rId244" Type="http://schemas.openxmlformats.org/officeDocument/2006/relationships/hyperlink" Target="http://www.cdc.gov/niosh/idlh/80626.html" TargetMode="External"/><Relationship Id="rId18" Type="http://schemas.openxmlformats.org/officeDocument/2006/relationships/hyperlink" Target="http://www.cdc.gov/niosh/idlh/626380.html" TargetMode="External"/><Relationship Id="rId39" Type="http://schemas.openxmlformats.org/officeDocument/2006/relationships/hyperlink" Target="http://www.cdc.gov/niosh/idlh/123864.html" TargetMode="External"/><Relationship Id="rId265" Type="http://schemas.openxmlformats.org/officeDocument/2006/relationships/hyperlink" Target="http://www.cdc.gov/niosh/idlh/75525.html" TargetMode="External"/><Relationship Id="rId286" Type="http://schemas.openxmlformats.org/officeDocument/2006/relationships/hyperlink" Target="http://www.cdc.gov/niosh/idlh/108952.html" TargetMode="External"/><Relationship Id="rId50" Type="http://schemas.openxmlformats.org/officeDocument/2006/relationships/hyperlink" Target="http://www.cdc.gov/niosh/idlh/7440439.html" TargetMode="External"/><Relationship Id="rId104" Type="http://schemas.openxmlformats.org/officeDocument/2006/relationships/hyperlink" Target="http://www.cdc.gov/niosh/idlh/107664.html" TargetMode="External"/><Relationship Id="rId125" Type="http://schemas.openxmlformats.org/officeDocument/2006/relationships/hyperlink" Target="http://www.cdc.gov/niosh/idlh/124403.html" TargetMode="External"/><Relationship Id="rId146" Type="http://schemas.openxmlformats.org/officeDocument/2006/relationships/hyperlink" Target="http://www.cdc.gov/niosh/idlh/140885.html" TargetMode="External"/><Relationship Id="rId167" Type="http://schemas.openxmlformats.org/officeDocument/2006/relationships/hyperlink" Target="http://www.cdc.gov/niosh/idlh/fluoride.html" TargetMode="External"/><Relationship Id="rId188" Type="http://schemas.openxmlformats.org/officeDocument/2006/relationships/hyperlink" Target="http://www.cdc.gov/niosh/idlh/74908.html" TargetMode="External"/><Relationship Id="rId311" Type="http://schemas.openxmlformats.org/officeDocument/2006/relationships/hyperlink" Target="http://www.cdc.gov/niosh/idlh/627134.html" TargetMode="External"/><Relationship Id="rId332" Type="http://schemas.openxmlformats.org/officeDocument/2006/relationships/hyperlink" Target="http://www.cdc.gov/niosh/idlh/7446095.html" TargetMode="External"/><Relationship Id="rId353" Type="http://schemas.openxmlformats.org/officeDocument/2006/relationships/hyperlink" Target="http://www.cdc.gov/niosh/idlh/3333526.html" TargetMode="External"/><Relationship Id="rId374" Type="http://schemas.openxmlformats.org/officeDocument/2006/relationships/hyperlink" Target="http://www.cdc.gov/niosh/idlh/115866.html" TargetMode="External"/><Relationship Id="rId71" Type="http://schemas.openxmlformats.org/officeDocument/2006/relationships/hyperlink" Target="http://www.cdc.gov/niosh/idlh/74975.html" TargetMode="External"/><Relationship Id="rId92" Type="http://schemas.openxmlformats.org/officeDocument/2006/relationships/hyperlink" Target="http://www.cdc.gov/niosh/idlh/110827.html" TargetMode="External"/><Relationship Id="rId213" Type="http://schemas.openxmlformats.org/officeDocument/2006/relationships/hyperlink" Target="http://www.cdc.gov/niosh/idlh/108316.html" TargetMode="External"/><Relationship Id="rId234" Type="http://schemas.openxmlformats.org/officeDocument/2006/relationships/hyperlink" Target="http://www.cdc.gov/niosh/idlh/583608.html" TargetMode="External"/><Relationship Id="rId2" Type="http://schemas.openxmlformats.org/officeDocument/2006/relationships/hyperlink" Target="http://www.cdc.gov/niosh/idlh/64197.html" TargetMode="External"/><Relationship Id="rId29" Type="http://schemas.openxmlformats.org/officeDocument/2006/relationships/hyperlink" Target="http://www.cdc.gov/niosh/idlh/94360.html" TargetMode="External"/><Relationship Id="rId255" Type="http://schemas.openxmlformats.org/officeDocument/2006/relationships/hyperlink" Target="http://www.cdc.gov/niosh/idlh/54115.html" TargetMode="External"/><Relationship Id="rId276" Type="http://schemas.openxmlformats.org/officeDocument/2006/relationships/hyperlink" Target="http://www.cdc.gov/niosh/idlh/1910425.html" TargetMode="External"/><Relationship Id="rId297" Type="http://schemas.openxmlformats.org/officeDocument/2006/relationships/hyperlink" Target="http://www.cdc.gov/niosh/idlh/10026138.html" TargetMode="External"/><Relationship Id="rId40" Type="http://schemas.openxmlformats.org/officeDocument/2006/relationships/hyperlink" Target="http://www.cdc.gov/niosh/idlh/105464.html" TargetMode="External"/><Relationship Id="rId115" Type="http://schemas.openxmlformats.org/officeDocument/2006/relationships/hyperlink" Target="http://www.cdc.gov/niosh/idlh/76142.html" TargetMode="External"/><Relationship Id="rId136" Type="http://schemas.openxmlformats.org/officeDocument/2006/relationships/hyperlink" Target="http://www.cdc.gov/niosh/idlh/123911.html" TargetMode="External"/><Relationship Id="rId157" Type="http://schemas.openxmlformats.org/officeDocument/2006/relationships/hyperlink" Target="http://www.cdc.gov/niosh/idlh/628966.html" TargetMode="External"/><Relationship Id="rId178" Type="http://schemas.openxmlformats.org/officeDocument/2006/relationships/hyperlink" Target="http://www.cdc.gov/niosh/idlh/142825.html" TargetMode="External"/><Relationship Id="rId301" Type="http://schemas.openxmlformats.org/officeDocument/2006/relationships/hyperlink" Target="http://www.cdc.gov/niosh/idlh/88891.html" TargetMode="External"/><Relationship Id="rId322" Type="http://schemas.openxmlformats.org/officeDocument/2006/relationships/hyperlink" Target="http://www.cdc.gov/niosh/idlh/14808607.html" TargetMode="External"/><Relationship Id="rId343" Type="http://schemas.openxmlformats.org/officeDocument/2006/relationships/hyperlink" Target="http://www.cdc.gov/niosh/idlh/107493.html" TargetMode="External"/><Relationship Id="rId364" Type="http://schemas.openxmlformats.org/officeDocument/2006/relationships/hyperlink" Target="http://www.cdc.gov/niosh/idlh/126738.html" TargetMode="External"/><Relationship Id="rId61" Type="http://schemas.openxmlformats.org/officeDocument/2006/relationships/hyperlink" Target="http://www.cdc.gov/niosh/idlh/57749.html" TargetMode="External"/><Relationship Id="rId82" Type="http://schemas.openxmlformats.org/officeDocument/2006/relationships/hyperlink" Target="http://www.cdc.gov/niosh/idlh/65996932.html" TargetMode="External"/><Relationship Id="rId199" Type="http://schemas.openxmlformats.org/officeDocument/2006/relationships/hyperlink" Target="http://www.cdc.gov/niosh/idlh/78831.html" TargetMode="External"/><Relationship Id="rId203" Type="http://schemas.openxmlformats.org/officeDocument/2006/relationships/hyperlink" Target="http://www.cdc.gov/niosh/idlh/75310.html" TargetMode="External"/><Relationship Id="rId385" Type="http://schemas.openxmlformats.org/officeDocument/2006/relationships/hyperlink" Target="http://www.cdc.gov/niosh/idlh/7646857.html" TargetMode="External"/><Relationship Id="rId19" Type="http://schemas.openxmlformats.org/officeDocument/2006/relationships/hyperlink" Target="http://www.cdc.gov/niosh/idlh/62533.html" TargetMode="External"/><Relationship Id="rId224" Type="http://schemas.openxmlformats.org/officeDocument/2006/relationships/hyperlink" Target="http://www.cdc.gov/niosh/idlh/67561.html" TargetMode="External"/><Relationship Id="rId245" Type="http://schemas.openxmlformats.org/officeDocument/2006/relationships/hyperlink" Target="http://www.cdc.gov/niosh/idlh/98839.html" TargetMode="External"/><Relationship Id="rId266" Type="http://schemas.openxmlformats.org/officeDocument/2006/relationships/hyperlink" Target="http://www.cdc.gov/niosh/idlh/108032.html" TargetMode="External"/><Relationship Id="rId287" Type="http://schemas.openxmlformats.org/officeDocument/2006/relationships/hyperlink" Target="http://www.cdc.gov/niosh/idlh/106503.html" TargetMode="External"/><Relationship Id="rId30" Type="http://schemas.openxmlformats.org/officeDocument/2006/relationships/hyperlink" Target="http://www.cdc.gov/niosh/idlh/100447.html" TargetMode="External"/><Relationship Id="rId105" Type="http://schemas.openxmlformats.org/officeDocument/2006/relationships/hyperlink" Target="http://www.cdc.gov/niosh/idlh/84742.html" TargetMode="External"/><Relationship Id="rId126" Type="http://schemas.openxmlformats.org/officeDocument/2006/relationships/hyperlink" Target="http://www.cdc.gov/niosh/idlh/121697.html" TargetMode="External"/><Relationship Id="rId147" Type="http://schemas.openxmlformats.org/officeDocument/2006/relationships/hyperlink" Target="http://www.cdc.gov/niosh/idlh/64175.html" TargetMode="External"/><Relationship Id="rId168" Type="http://schemas.openxmlformats.org/officeDocument/2006/relationships/hyperlink" Target="http://www.cdc.gov/niosh/idlh/7782414.html" TargetMode="External"/><Relationship Id="rId312" Type="http://schemas.openxmlformats.org/officeDocument/2006/relationships/hyperlink" Target="http://www.cdc.gov/niosh/idlh/8003347.html" TargetMode="External"/><Relationship Id="rId333" Type="http://schemas.openxmlformats.org/officeDocument/2006/relationships/hyperlink" Target="http://www.cdc.gov/niosh/idlh/7664939.html" TargetMode="External"/><Relationship Id="rId354" Type="http://schemas.openxmlformats.org/officeDocument/2006/relationships/hyperlink" Target="http://www.cdc.gov/niosh/idlh/509148.html" TargetMode="External"/><Relationship Id="rId51" Type="http://schemas.openxmlformats.org/officeDocument/2006/relationships/hyperlink" Target="http://www.cdc.gov/niosh/idlh/7440439.html" TargetMode="External"/><Relationship Id="rId72" Type="http://schemas.openxmlformats.org/officeDocument/2006/relationships/hyperlink" Target="http://www.cdc.gov/niosh/idlh/53469219.html" TargetMode="External"/><Relationship Id="rId93" Type="http://schemas.openxmlformats.org/officeDocument/2006/relationships/hyperlink" Target="http://www.cdc.gov/niosh/idlh/108930.html" TargetMode="External"/><Relationship Id="rId189" Type="http://schemas.openxmlformats.org/officeDocument/2006/relationships/hyperlink" Target="http://www.cdc.gov/niosh/idlh/7664393.html" TargetMode="External"/><Relationship Id="rId375" Type="http://schemas.openxmlformats.org/officeDocument/2006/relationships/hyperlink" Target="http://www.cdc.gov/niosh/idlh/8006642.html" TargetMode="External"/><Relationship Id="rId3" Type="http://schemas.openxmlformats.org/officeDocument/2006/relationships/hyperlink" Target="http://www.cdc.gov/niosh/idlh/108247.html" TargetMode="External"/><Relationship Id="rId214" Type="http://schemas.openxmlformats.org/officeDocument/2006/relationships/hyperlink" Target="http://www.cdc.gov/niosh/idlh/7439965.html" TargetMode="External"/><Relationship Id="rId235" Type="http://schemas.openxmlformats.org/officeDocument/2006/relationships/hyperlink" Target="http://www.cdc.gov/niosh/idlh/101688.html" TargetMode="External"/><Relationship Id="rId256" Type="http://schemas.openxmlformats.org/officeDocument/2006/relationships/hyperlink" Target="http://www.cdc.gov/niosh/idlh/7697372.html" TargetMode="External"/><Relationship Id="rId277" Type="http://schemas.openxmlformats.org/officeDocument/2006/relationships/hyperlink" Target="http://www.cdc.gov/niosh/idlh/56382.html" TargetMode="External"/><Relationship Id="rId298" Type="http://schemas.openxmlformats.org/officeDocument/2006/relationships/hyperlink" Target="http://www.cdc.gov/niosh/idlh/1314803.html" TargetMode="External"/><Relationship Id="rId116" Type="http://schemas.openxmlformats.org/officeDocument/2006/relationships/hyperlink" Target="http://www.cdc.gov/niosh/idlh/62737.html" TargetMode="External"/><Relationship Id="rId137" Type="http://schemas.openxmlformats.org/officeDocument/2006/relationships/hyperlink" Target="http://www.cdc.gov/niosh/idlh/92524.html" TargetMode="External"/><Relationship Id="rId158" Type="http://schemas.openxmlformats.org/officeDocument/2006/relationships/hyperlink" Target="http://www.cdc.gov/niosh/idlh/151564.html" TargetMode="External"/><Relationship Id="rId302" Type="http://schemas.openxmlformats.org/officeDocument/2006/relationships/hyperlink" Target="http://www.cdc.gov/niosh/idlh/83261.html" TargetMode="External"/><Relationship Id="rId323" Type="http://schemas.openxmlformats.org/officeDocument/2006/relationships/hyperlink" Target="http://www.cdc.gov/niosh/idlh/14808607.html" TargetMode="External"/><Relationship Id="rId344" Type="http://schemas.openxmlformats.org/officeDocument/2006/relationships/hyperlink" Target="http://www.cdc.gov/niosh/idlh/26140603.html" TargetMode="External"/><Relationship Id="rId20" Type="http://schemas.openxmlformats.org/officeDocument/2006/relationships/hyperlink" Target="http://www.cdc.gov/niosh/idlh/90040.html" TargetMode="External"/><Relationship Id="rId41" Type="http://schemas.openxmlformats.org/officeDocument/2006/relationships/hyperlink" Target="http://www.cdc.gov/niosh/idlh/540885.html" TargetMode="External"/><Relationship Id="rId62" Type="http://schemas.openxmlformats.org/officeDocument/2006/relationships/hyperlink" Target="http://www.cdc.gov/niosh/idlh/8001352.html" TargetMode="External"/><Relationship Id="rId83" Type="http://schemas.openxmlformats.org/officeDocument/2006/relationships/hyperlink" Target="http://www.cdc.gov/niosh/idlh/7440484.html" TargetMode="External"/><Relationship Id="rId179" Type="http://schemas.openxmlformats.org/officeDocument/2006/relationships/hyperlink" Target="http://www.cdc.gov/niosh/idlh/67721.html" TargetMode="External"/><Relationship Id="rId365" Type="http://schemas.openxmlformats.org/officeDocument/2006/relationships/hyperlink" Target="http://www.cdc.gov/niosh/idlh/79005.html" TargetMode="External"/><Relationship Id="rId386" Type="http://schemas.openxmlformats.org/officeDocument/2006/relationships/hyperlink" Target="http://www.cdc.gov/niosh/idlh/1314132.html" TargetMode="External"/><Relationship Id="rId190" Type="http://schemas.openxmlformats.org/officeDocument/2006/relationships/hyperlink" Target="http://www.cdc.gov/niosh/idlh/772841.html" TargetMode="External"/><Relationship Id="rId204" Type="http://schemas.openxmlformats.org/officeDocument/2006/relationships/hyperlink" Target="http://www.cdc.gov/niosh/idlh/108203.html" TargetMode="External"/><Relationship Id="rId225" Type="http://schemas.openxmlformats.org/officeDocument/2006/relationships/hyperlink" Target="http://www.cdc.gov/niosh/idlh/74895.html" TargetMode="External"/><Relationship Id="rId246" Type="http://schemas.openxmlformats.org/officeDocument/2006/relationships/hyperlink" Target="http://www.cdc.gov/niosh/idlh/12001262.html" TargetMode="External"/><Relationship Id="rId267" Type="http://schemas.openxmlformats.org/officeDocument/2006/relationships/hyperlink" Target="http://www.cdc.gov/niosh/idlh/79469.html" TargetMode="External"/><Relationship Id="rId288" Type="http://schemas.openxmlformats.org/officeDocument/2006/relationships/hyperlink" Target="http://www.cdc.gov/niosh/idlh/101848.html" TargetMode="External"/><Relationship Id="rId106" Type="http://schemas.openxmlformats.org/officeDocument/2006/relationships/hyperlink" Target="http://www.cdc.gov/niosh/idlh/95501.html" TargetMode="External"/><Relationship Id="rId127" Type="http://schemas.openxmlformats.org/officeDocument/2006/relationships/hyperlink" Target="http://www.cdc.gov/niosh/idlh/300765.html" TargetMode="External"/><Relationship Id="rId313" Type="http://schemas.openxmlformats.org/officeDocument/2006/relationships/hyperlink" Target="http://www.cdc.gov/niosh/idlh/110861.html" TargetMode="External"/><Relationship Id="rId10" Type="http://schemas.openxmlformats.org/officeDocument/2006/relationships/hyperlink" Target="http://www.cdc.gov/niosh/idlh/309002.html" TargetMode="External"/><Relationship Id="rId31" Type="http://schemas.openxmlformats.org/officeDocument/2006/relationships/hyperlink" Target="http://www.cdc.gov/niosh/idlh/7440417.html" TargetMode="External"/><Relationship Id="rId52" Type="http://schemas.openxmlformats.org/officeDocument/2006/relationships/hyperlink" Target="http://www.cdc.gov/niosh/idlh/7778441.html" TargetMode="External"/><Relationship Id="rId73" Type="http://schemas.openxmlformats.org/officeDocument/2006/relationships/hyperlink" Target="http://www.cdc.gov/niosh/idlh/53469219.html" TargetMode="External"/><Relationship Id="rId94" Type="http://schemas.openxmlformats.org/officeDocument/2006/relationships/hyperlink" Target="http://www.cdc.gov/niosh/idlh/108941.html" TargetMode="External"/><Relationship Id="rId148" Type="http://schemas.openxmlformats.org/officeDocument/2006/relationships/hyperlink" Target="http://www.cdc.gov/niosh/idlh/75047.html" TargetMode="External"/><Relationship Id="rId169" Type="http://schemas.openxmlformats.org/officeDocument/2006/relationships/hyperlink" Target="http://www.cdc.gov/niosh/idlh/75694.html" TargetMode="External"/><Relationship Id="rId334" Type="http://schemas.openxmlformats.org/officeDocument/2006/relationships/hyperlink" Target="http://www.cdc.gov/niosh/idlh/10025679.html" TargetMode="External"/><Relationship Id="rId355" Type="http://schemas.openxmlformats.org/officeDocument/2006/relationships/hyperlink" Target="http://www.cdc.gov/niosh/idlh/479458.html" TargetMode="External"/><Relationship Id="rId376" Type="http://schemas.openxmlformats.org/officeDocument/2006/relationships/hyperlink" Target="http://www.cdc.gov/niosh/idlh/7440611.html" TargetMode="External"/><Relationship Id="rId4" Type="http://schemas.openxmlformats.org/officeDocument/2006/relationships/hyperlink" Target="http://www.cdc.gov/niosh/idlh/67641.html" TargetMode="External"/><Relationship Id="rId180" Type="http://schemas.openxmlformats.org/officeDocument/2006/relationships/hyperlink" Target="http://www.cdc.gov/niosh/idlh/1335871.html" TargetMode="External"/><Relationship Id="rId215" Type="http://schemas.openxmlformats.org/officeDocument/2006/relationships/hyperlink" Target="http://www.cdc.gov/niosh/idlh/7439976.html" TargetMode="External"/><Relationship Id="rId236" Type="http://schemas.openxmlformats.org/officeDocument/2006/relationships/hyperlink" Target="http://www.cdc.gov/niosh/idlh/75092.html" TargetMode="External"/><Relationship Id="rId257" Type="http://schemas.openxmlformats.org/officeDocument/2006/relationships/hyperlink" Target="http://www.cdc.gov/niosh/idlh/10102439.html" TargetMode="External"/><Relationship Id="rId278" Type="http://schemas.openxmlformats.org/officeDocument/2006/relationships/hyperlink" Target="http://www.cdc.gov/niosh/idlh/19624227.html" TargetMode="External"/><Relationship Id="rId303" Type="http://schemas.openxmlformats.org/officeDocument/2006/relationships/hyperlink" Target="http://www.cdc.gov/niosh/idlh/platinum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8"/>
  <sheetViews>
    <sheetView tabSelected="1" workbookViewId="0">
      <selection activeCell="B3" sqref="B3:F3"/>
    </sheetView>
  </sheetViews>
  <sheetFormatPr defaultRowHeight="12.75" x14ac:dyDescent="0.2"/>
  <cols>
    <col min="1" max="1" width="21.5703125" style="10" customWidth="1"/>
    <col min="2" max="9" width="11.28515625" style="10" customWidth="1"/>
    <col min="10" max="16384" width="9.140625" style="10"/>
  </cols>
  <sheetData>
    <row r="1" spans="1:11" ht="31.5" customHeight="1" thickBot="1" x14ac:dyDescent="0.25">
      <c r="A1" s="198" t="s">
        <v>2004</v>
      </c>
      <c r="B1" s="199"/>
      <c r="C1" s="199"/>
      <c r="D1" s="199"/>
      <c r="E1" s="199"/>
      <c r="F1" s="199"/>
      <c r="G1" s="199"/>
      <c r="H1" s="199"/>
      <c r="I1" s="200"/>
      <c r="J1" s="9"/>
      <c r="K1" s="9"/>
    </row>
    <row r="2" spans="1:11" ht="6" customHeight="1" x14ac:dyDescent="0.2">
      <c r="A2" s="11"/>
      <c r="B2" s="12"/>
      <c r="C2" s="12"/>
      <c r="D2" s="12"/>
      <c r="E2" s="12"/>
      <c r="F2" s="12"/>
      <c r="G2" s="12"/>
      <c r="H2" s="12"/>
      <c r="I2" s="13"/>
      <c r="J2" s="28"/>
    </row>
    <row r="3" spans="1:11" x14ac:dyDescent="0.2">
      <c r="A3" s="29" t="s">
        <v>2005</v>
      </c>
      <c r="B3" s="208"/>
      <c r="C3" s="208"/>
      <c r="D3" s="208"/>
      <c r="E3" s="208"/>
      <c r="F3" s="208"/>
      <c r="G3" s="30" t="s">
        <v>1143</v>
      </c>
      <c r="H3" s="110"/>
      <c r="I3" s="119" t="s">
        <v>1254</v>
      </c>
      <c r="J3" s="33"/>
    </row>
    <row r="4" spans="1:11" ht="6" customHeight="1" x14ac:dyDescent="0.2">
      <c r="A4" s="29"/>
      <c r="B4" s="34"/>
      <c r="C4" s="34"/>
      <c r="D4" s="34"/>
      <c r="E4" s="34"/>
      <c r="F4" s="34"/>
      <c r="G4" s="34"/>
      <c r="H4" s="34"/>
      <c r="I4" s="119" t="s">
        <v>1254</v>
      </c>
      <c r="J4" s="33"/>
    </row>
    <row r="5" spans="1:11" x14ac:dyDescent="0.2">
      <c r="A5" s="29" t="s">
        <v>1140</v>
      </c>
      <c r="B5" s="207"/>
      <c r="C5" s="207"/>
      <c r="D5" s="30" t="s">
        <v>1142</v>
      </c>
      <c r="E5" s="110"/>
      <c r="F5" s="34"/>
      <c r="G5" s="30" t="s">
        <v>1141</v>
      </c>
      <c r="H5" s="110"/>
      <c r="I5" s="119" t="s">
        <v>1254</v>
      </c>
      <c r="J5" s="33"/>
    </row>
    <row r="6" spans="1:11" ht="6" customHeight="1" x14ac:dyDescent="0.2">
      <c r="A6" s="29"/>
      <c r="B6" s="34"/>
      <c r="C6" s="34"/>
      <c r="D6" s="34"/>
      <c r="E6" s="34"/>
      <c r="F6" s="34"/>
      <c r="G6" s="34"/>
      <c r="H6" s="34"/>
      <c r="I6" s="119" t="s">
        <v>1254</v>
      </c>
      <c r="J6" s="33"/>
    </row>
    <row r="7" spans="1:11" x14ac:dyDescent="0.2">
      <c r="A7" s="29" t="s">
        <v>1775</v>
      </c>
      <c r="B7" s="208"/>
      <c r="C7" s="208"/>
      <c r="D7" s="208"/>
      <c r="E7" s="30" t="s">
        <v>1144</v>
      </c>
      <c r="F7" s="31"/>
      <c r="G7" s="30" t="s">
        <v>1145</v>
      </c>
      <c r="H7" s="31"/>
      <c r="I7" s="119" t="s">
        <v>1255</v>
      </c>
      <c r="J7" s="33"/>
    </row>
    <row r="8" spans="1:11" ht="6" customHeight="1" thickBot="1" x14ac:dyDescent="0.25">
      <c r="A8" s="35"/>
      <c r="B8" s="34"/>
      <c r="C8" s="34"/>
      <c r="D8" s="34"/>
      <c r="E8" s="34"/>
      <c r="F8" s="34"/>
      <c r="G8" s="34"/>
      <c r="H8" s="34"/>
      <c r="I8" s="32"/>
      <c r="J8" s="33"/>
    </row>
    <row r="9" spans="1:11" ht="13.5" thickBot="1" x14ac:dyDescent="0.25">
      <c r="A9" s="35"/>
      <c r="B9" s="30" t="s">
        <v>1146</v>
      </c>
      <c r="C9" s="31"/>
      <c r="D9" s="30" t="s">
        <v>1147</v>
      </c>
      <c r="E9" s="31"/>
      <c r="F9" s="30" t="s">
        <v>1148</v>
      </c>
      <c r="G9" s="31"/>
      <c r="H9" s="30" t="s">
        <v>1253</v>
      </c>
      <c r="I9" s="125">
        <v>8760</v>
      </c>
      <c r="J9" s="33"/>
    </row>
    <row r="10" spans="1:11" ht="6" customHeight="1" thickBot="1" x14ac:dyDescent="0.25">
      <c r="A10" s="36"/>
      <c r="B10" s="37"/>
      <c r="C10" s="37"/>
      <c r="D10" s="37"/>
      <c r="E10" s="37"/>
      <c r="F10" s="37"/>
      <c r="G10" s="37"/>
      <c r="H10" s="37"/>
      <c r="I10" s="38"/>
      <c r="J10" s="28"/>
    </row>
    <row r="11" spans="1:11" ht="3" customHeight="1" thickBot="1" x14ac:dyDescent="0.25">
      <c r="A11" s="39"/>
      <c r="B11" s="40"/>
      <c r="C11" s="40"/>
      <c r="D11" s="40"/>
      <c r="E11" s="40"/>
      <c r="F11" s="40"/>
      <c r="G11" s="40"/>
      <c r="H11" s="40"/>
      <c r="I11" s="41"/>
    </row>
    <row r="12" spans="1:11" ht="20.25" x14ac:dyDescent="0.2">
      <c r="A12" s="204" t="s">
        <v>1151</v>
      </c>
      <c r="B12" s="205"/>
      <c r="C12" s="205"/>
      <c r="D12" s="205"/>
      <c r="E12" s="205"/>
      <c r="F12" s="205"/>
      <c r="G12" s="205"/>
      <c r="H12" s="205"/>
      <c r="I12" s="206"/>
      <c r="J12" s="42"/>
    </row>
    <row r="13" spans="1:11" ht="15.75" customHeight="1" x14ac:dyDescent="0.2">
      <c r="A13" s="209" t="s">
        <v>1158</v>
      </c>
      <c r="B13" s="210"/>
      <c r="C13" s="210"/>
      <c r="D13" s="78" t="b">
        <v>0</v>
      </c>
      <c r="E13" s="78" t="b">
        <v>0</v>
      </c>
      <c r="F13" s="40"/>
      <c r="G13" s="40"/>
      <c r="H13" s="143" t="str">
        <f>IF(D16=0," ",(VLOOKUP(D16,Saturation!$A$2:$B$182,2,FALSE))/100)</f>
        <v xml:space="preserve"> </v>
      </c>
      <c r="I13" s="181" t="str">
        <f>IF(D16=0," ",F16*(1-H13))</f>
        <v xml:space="preserve"> </v>
      </c>
      <c r="J13" s="44"/>
    </row>
    <row r="14" spans="1:11" x14ac:dyDescent="0.2">
      <c r="A14" s="1"/>
      <c r="B14" s="2"/>
      <c r="C14" s="2"/>
      <c r="D14" s="43"/>
      <c r="E14" s="40"/>
      <c r="F14" s="40"/>
      <c r="G14" s="2" t="s">
        <v>1155</v>
      </c>
      <c r="H14" s="2" t="s">
        <v>1155</v>
      </c>
      <c r="I14" s="45" t="s">
        <v>1153</v>
      </c>
      <c r="J14" s="44"/>
    </row>
    <row r="15" spans="1:11" x14ac:dyDescent="0.2">
      <c r="A15" s="1" t="s">
        <v>914</v>
      </c>
      <c r="B15" s="2" t="s">
        <v>915</v>
      </c>
      <c r="C15" s="2" t="s">
        <v>916</v>
      </c>
      <c r="D15" s="2" t="s">
        <v>917</v>
      </c>
      <c r="E15" s="2" t="s">
        <v>1149</v>
      </c>
      <c r="F15" s="2" t="s">
        <v>1150</v>
      </c>
      <c r="G15" s="2" t="s">
        <v>1156</v>
      </c>
      <c r="H15" s="2" t="s">
        <v>1076</v>
      </c>
      <c r="I15" s="46" t="s">
        <v>1154</v>
      </c>
      <c r="J15" s="47"/>
    </row>
    <row r="16" spans="1:11" ht="15" customHeight="1" x14ac:dyDescent="0.2">
      <c r="A16" s="5"/>
      <c r="B16" s="4"/>
      <c r="C16" s="4"/>
      <c r="D16" s="4"/>
      <c r="E16" s="4"/>
      <c r="F16" s="166">
        <f>E16*(530/(460+D16))</f>
        <v>0</v>
      </c>
      <c r="G16" s="4"/>
      <c r="H16" s="180"/>
      <c r="I16" s="167">
        <f>F16*(1-(G16/100))</f>
        <v>0</v>
      </c>
      <c r="J16" s="47"/>
    </row>
    <row r="17" spans="1:10" ht="6" customHeight="1" thickBot="1" x14ac:dyDescent="0.25">
      <c r="A17" s="48"/>
      <c r="B17" s="49"/>
      <c r="C17" s="49"/>
      <c r="D17" s="49"/>
      <c r="E17" s="49"/>
      <c r="F17" s="49"/>
      <c r="G17" s="49"/>
      <c r="H17" s="49"/>
      <c r="I17" s="50"/>
      <c r="J17" s="47"/>
    </row>
    <row r="18" spans="1:10" ht="3" customHeight="1" thickBot="1" x14ac:dyDescent="0.25">
      <c r="A18" s="39"/>
      <c r="B18" s="40"/>
      <c r="C18" s="40"/>
      <c r="D18" s="40"/>
      <c r="E18" s="40"/>
      <c r="F18" s="40"/>
      <c r="G18" s="40"/>
      <c r="H18" s="40"/>
      <c r="I18" s="41"/>
    </row>
    <row r="19" spans="1:10" ht="20.25" x14ac:dyDescent="0.2">
      <c r="A19" s="204" t="s">
        <v>1157</v>
      </c>
      <c r="B19" s="205"/>
      <c r="C19" s="205"/>
      <c r="D19" s="205"/>
      <c r="E19" s="205"/>
      <c r="F19" s="205"/>
      <c r="G19" s="205"/>
      <c r="H19" s="205"/>
      <c r="I19" s="206"/>
      <c r="J19" s="42"/>
    </row>
    <row r="20" spans="1:10" ht="15.75" customHeight="1" x14ac:dyDescent="0.2">
      <c r="A20" s="209" t="s">
        <v>1158</v>
      </c>
      <c r="B20" s="210"/>
      <c r="C20" s="210"/>
      <c r="D20" s="78" t="b">
        <v>0</v>
      </c>
      <c r="E20" s="78" t="b">
        <v>0</v>
      </c>
      <c r="F20" s="40"/>
      <c r="G20" s="40"/>
      <c r="H20" s="143" t="str">
        <f>IF(D23=0," ",(VLOOKUP(D23,Saturation!$A$2:$B$182,2,FALSE))/100)</f>
        <v xml:space="preserve"> </v>
      </c>
      <c r="I20" s="177"/>
      <c r="J20" s="44"/>
    </row>
    <row r="21" spans="1:10" ht="11.25" customHeight="1" x14ac:dyDescent="0.2">
      <c r="A21" s="1"/>
      <c r="B21" s="2"/>
      <c r="C21" s="2"/>
      <c r="D21" s="43"/>
      <c r="E21" s="40"/>
      <c r="F21" s="40"/>
      <c r="G21" s="2" t="s">
        <v>1155</v>
      </c>
      <c r="H21" s="2" t="s">
        <v>1154</v>
      </c>
      <c r="I21" s="81" t="s">
        <v>1153</v>
      </c>
      <c r="J21" s="44"/>
    </row>
    <row r="22" spans="1:10" ht="10.5" customHeight="1" x14ac:dyDescent="0.2">
      <c r="A22" s="1" t="s">
        <v>914</v>
      </c>
      <c r="B22" s="2" t="s">
        <v>915</v>
      </c>
      <c r="C22" s="2" t="s">
        <v>916</v>
      </c>
      <c r="D22" s="2" t="s">
        <v>917</v>
      </c>
      <c r="E22" s="2" t="s">
        <v>1149</v>
      </c>
      <c r="F22" s="2" t="s">
        <v>1150</v>
      </c>
      <c r="G22" s="2" t="s">
        <v>1156</v>
      </c>
      <c r="H22" s="82" t="s">
        <v>1152</v>
      </c>
      <c r="I22" s="46" t="s">
        <v>1154</v>
      </c>
      <c r="J22" s="47"/>
    </row>
    <row r="23" spans="1:10" ht="15" customHeight="1" x14ac:dyDescent="0.2">
      <c r="A23" s="5"/>
      <c r="B23" s="4"/>
      <c r="C23" s="4"/>
      <c r="D23" s="4"/>
      <c r="E23" s="4"/>
      <c r="F23" s="166">
        <f>E23*(530/(460+D23))</f>
        <v>0</v>
      </c>
      <c r="G23" s="4" t="s">
        <v>2311</v>
      </c>
      <c r="H23" s="144" t="str">
        <f>IF(D23=0," ",F23*(1-H20))</f>
        <v xml:space="preserve"> </v>
      </c>
      <c r="I23" s="167" t="e">
        <f>F23*(1-(G23/100))</f>
        <v>#VALUE!</v>
      </c>
      <c r="J23" s="47"/>
    </row>
    <row r="24" spans="1:10" ht="3" customHeight="1" thickBot="1" x14ac:dyDescent="0.25">
      <c r="A24" s="48"/>
      <c r="B24" s="49"/>
      <c r="C24" s="49"/>
      <c r="D24" s="49"/>
      <c r="E24" s="49"/>
      <c r="F24" s="49"/>
      <c r="G24" s="49"/>
      <c r="H24" s="49"/>
      <c r="I24" s="50"/>
      <c r="J24" s="47"/>
    </row>
    <row r="25" spans="1:10" ht="3" customHeight="1" thickBot="1" x14ac:dyDescent="0.25">
      <c r="A25" s="39"/>
      <c r="B25" s="40"/>
      <c r="C25" s="40"/>
      <c r="D25" s="40"/>
      <c r="E25" s="40"/>
      <c r="F25" s="40"/>
      <c r="G25" s="40"/>
      <c r="H25" s="40"/>
      <c r="I25" s="41"/>
    </row>
    <row r="26" spans="1:10" ht="18" customHeight="1" thickBot="1" x14ac:dyDescent="0.25">
      <c r="A26" s="201" t="s">
        <v>1159</v>
      </c>
      <c r="B26" s="202"/>
      <c r="C26" s="202"/>
      <c r="D26" s="203"/>
      <c r="E26" s="201" t="s">
        <v>1160</v>
      </c>
      <c r="F26" s="202"/>
      <c r="G26" s="202"/>
      <c r="H26" s="202"/>
      <c r="I26" s="203"/>
    </row>
    <row r="27" spans="1:10" x14ac:dyDescent="0.2">
      <c r="A27" s="80" t="b">
        <v>0</v>
      </c>
      <c r="B27" s="51"/>
      <c r="C27" s="218" t="s">
        <v>1541</v>
      </c>
      <c r="D27" s="219"/>
      <c r="E27" s="79" t="b">
        <v>0</v>
      </c>
      <c r="F27" s="12"/>
      <c r="G27" s="13"/>
      <c r="H27" s="218" t="s">
        <v>1541</v>
      </c>
      <c r="I27" s="219"/>
    </row>
    <row r="28" spans="1:10" x14ac:dyDescent="0.2">
      <c r="A28" s="53"/>
      <c r="B28" s="83" t="s">
        <v>1161</v>
      </c>
      <c r="C28" s="114" t="s">
        <v>1239</v>
      </c>
      <c r="D28" s="113" t="s">
        <v>1240</v>
      </c>
      <c r="E28" s="53"/>
      <c r="F28" s="40"/>
      <c r="G28" s="83" t="s">
        <v>1161</v>
      </c>
      <c r="H28" s="114" t="s">
        <v>1239</v>
      </c>
      <c r="I28" s="113" t="s">
        <v>1240</v>
      </c>
    </row>
    <row r="29" spans="1:10" ht="15" customHeight="1" thickBot="1" x14ac:dyDescent="0.25">
      <c r="A29" s="3" t="s">
        <v>1162</v>
      </c>
      <c r="B29" s="145" t="str">
        <f>IF(AND(E13=TRUE,D13=FALSE),A16,IF(AND(E13=FALSE,D13=TRUE),(2*B16*C16)/(B16+C16),"Rnd or Sqr ?"))</f>
        <v>Rnd or Sqr ?</v>
      </c>
      <c r="C29" s="109"/>
      <c r="D29" s="6"/>
      <c r="E29" s="220" t="s">
        <v>1162</v>
      </c>
      <c r="F29" s="221"/>
      <c r="G29" s="145" t="str">
        <f>IF(AND(E20=TRUE,D20=FALSE),A23,IF(AND(E20=FALSE,D20=TRUE),(2*B23*C23)/(B23+C23),"Rnd or Sqr ?"))</f>
        <v>Rnd or Sqr ?</v>
      </c>
      <c r="H29" s="7"/>
      <c r="I29" s="8"/>
    </row>
    <row r="30" spans="1:10" s="52" customFormat="1" ht="15" customHeight="1" thickBot="1" x14ac:dyDescent="0.25">
      <c r="A30" s="222" t="s">
        <v>1787</v>
      </c>
      <c r="B30" s="224"/>
      <c r="C30" s="146" t="str">
        <f>IF(C29=0," ",C29/B29)</f>
        <v xml:space="preserve"> </v>
      </c>
      <c r="D30" s="147" t="str">
        <f>IF(D29=0," ",D29/B29)</f>
        <v xml:space="preserve"> </v>
      </c>
      <c r="E30" s="222" t="s">
        <v>1787</v>
      </c>
      <c r="F30" s="223"/>
      <c r="G30" s="224"/>
      <c r="H30" s="146" t="str">
        <f>IF(H29=0," ",H29/G29)</f>
        <v xml:space="preserve"> </v>
      </c>
      <c r="I30" s="147" t="str">
        <f>IF(I29=0," ",I29/G29)</f>
        <v xml:space="preserve"> </v>
      </c>
    </row>
    <row r="31" spans="1:10" ht="16.5" customHeight="1" thickBot="1" x14ac:dyDescent="0.25">
      <c r="A31" s="212" t="s">
        <v>1163</v>
      </c>
      <c r="B31" s="213"/>
      <c r="C31" s="231" t="str">
        <f>IF(B29="Rnd or Sqr ?"," ",IF(B29&gt;11.94,"EPA Methods 1 &amp; 2",IF(AND(B29&lt;12,B29&gt;3.95),"EPA Methods 1A &amp; 2C","EPA Mehod 2A, 2D or Other")))</f>
        <v xml:space="preserve"> </v>
      </c>
      <c r="D31" s="232"/>
      <c r="E31" s="212" t="s">
        <v>1163</v>
      </c>
      <c r="F31" s="214"/>
      <c r="G31" s="213"/>
      <c r="H31" s="231" t="str">
        <f>IF(G29="Rnd or Sqr ?"," ",IF(G29&gt;11.94,"EPA Methods 1 &amp; 2",IF(AND(G29&lt;12,G29&gt;3.95),"EPA Methods 1A &amp; 2C","EPA Mehod 2A, 2D or Other")))</f>
        <v xml:space="preserve"> </v>
      </c>
      <c r="I31" s="232"/>
    </row>
    <row r="32" spans="1:10" ht="16.5" customHeight="1" thickBot="1" x14ac:dyDescent="0.25">
      <c r="A32" s="212" t="s">
        <v>1164</v>
      </c>
      <c r="B32" s="213"/>
      <c r="C32" s="148" t="str">
        <f>IF(C29=0," ",IF(AND(C30&gt;7.999,B29&lt;24.001,B29&gt;3.999)=TRUE,IF(E13=TRUE,8,9),IF(A27=FALSE,IF(C30&gt;7,12,IF(AND(C30&gt;6,C30&lt;7.001),16,IF(AND(C30&gt;5,C30&lt;6.001),20,IF(AND(C30&gt;1.999,C30&lt;5.001),IF(E13=TRUE,24,25),"3D")))),IF(A27=TRUE,IF(C30&gt;6,12,IF(AND(C30&lt;6.01,C30&gt;1.999),16,"3D"))))))</f>
        <v xml:space="preserve"> </v>
      </c>
      <c r="D32" s="148" t="str">
        <f>IF(D29=0," ",IF(AND(D30&gt;1.999,B29&lt;24.001,B29&gt;3.999)=TRUE,IF(E13=TRUE,8,9),IF(A27=FALSE,IF(D30&gt;1.75,12,IF(AND(D30&gt;1.5,D30&lt;1.751),16,IF(AND(D30&gt;1.25,D30&lt;1.501),20,IF(AND(D30&gt;0.499,D30&lt;1.251),IF(E13=TRUE,24,25),"3D")))),IF(A27=TRUE,IF(D30&gt;1.5,12,IF(AND(D30&lt;1.501,D30&gt;0.499),16,"3D"))))))</f>
        <v xml:space="preserve"> </v>
      </c>
      <c r="E32" s="212" t="s">
        <v>2140</v>
      </c>
      <c r="F32" s="214"/>
      <c r="G32" s="214"/>
      <c r="H32" s="148" t="str">
        <f>IF(H29=0," ",IF(AND(H30&gt;7.999,G29&lt;24.001,G29&gt;3.999)=TRUE,IF(E20=TRUE,8,9),IF(E27=FALSE,IF(H30&gt;7,12,IF(AND(H30&gt;6,H30&lt;7.001),16,IF(AND(H30&gt;5,H30&lt;6.001),20,IF(AND(H30&gt;1.999,H30&lt;5.001),IF(E20=TRUE,24,25),"3D")))),IF(E27=TRUE,IF(H30&gt;7,12,IF(AND(H30&lt;7.01,H30&gt;1.999),16,"3D"))))))</f>
        <v xml:space="preserve"> </v>
      </c>
      <c r="I32" s="149" t="str">
        <f>IF(I29=0," ",IF(AND(I30&gt;1.999,G29&lt;24.001,G29&gt;3.999)=TRUE,IF(E20=TRUE,8,9),IF(E27=FALSE,IF(I30&gt;1.75,12,IF(AND(I30&gt;1.5,I30&lt;1.751),16,IF(AND(I30&gt;1.25,I30&lt;1.501),20,IF(AND(I30&gt;0.499,I30&lt;1.251),IF(E20=TRUE,24,25),"3D")))),IF(E27=TRUE,IF(I30&gt;1.75,12,IF(AND(I30&lt;1.7501,I30&gt;0.499),16,"3D"))))))</f>
        <v xml:space="preserve"> </v>
      </c>
    </row>
    <row r="33" spans="1:9" ht="2.25" customHeight="1" x14ac:dyDescent="0.2">
      <c r="A33" s="39"/>
      <c r="B33" s="40"/>
      <c r="C33" s="40"/>
      <c r="D33" s="40"/>
      <c r="E33" s="40"/>
      <c r="F33" s="40"/>
      <c r="G33" s="40"/>
      <c r="H33" s="40"/>
      <c r="I33" s="41"/>
    </row>
    <row r="34" spans="1:9" ht="20.25" customHeight="1" x14ac:dyDescent="0.2">
      <c r="A34" s="215" t="s">
        <v>1776</v>
      </c>
      <c r="B34" s="216"/>
      <c r="C34" s="216"/>
      <c r="D34" s="216"/>
      <c r="E34" s="216"/>
      <c r="F34" s="216"/>
      <c r="G34" s="216"/>
      <c r="H34" s="216"/>
      <c r="I34" s="217"/>
    </row>
    <row r="35" spans="1:9" ht="2.25" customHeight="1" thickBot="1" x14ac:dyDescent="0.25">
      <c r="A35" s="39"/>
      <c r="B35" s="40"/>
      <c r="C35" s="40"/>
      <c r="D35" s="40"/>
      <c r="E35" s="40"/>
      <c r="F35" s="40"/>
      <c r="G35" s="40"/>
      <c r="H35" s="40"/>
      <c r="I35" s="41"/>
    </row>
    <row r="36" spans="1:9" ht="16.5" customHeight="1" x14ac:dyDescent="0.2">
      <c r="A36" s="84" t="s">
        <v>920</v>
      </c>
      <c r="B36" s="55" t="s">
        <v>1298</v>
      </c>
      <c r="C36" s="55" t="s">
        <v>1299</v>
      </c>
      <c r="D36" s="228" t="s">
        <v>905</v>
      </c>
      <c r="E36" s="229"/>
      <c r="F36" s="229"/>
      <c r="G36" s="229"/>
      <c r="H36" s="229"/>
      <c r="I36" s="230"/>
    </row>
    <row r="37" spans="1:9" x14ac:dyDescent="0.2">
      <c r="A37" s="59" t="s">
        <v>2141</v>
      </c>
      <c r="B37" s="73"/>
      <c r="C37" s="151" t="str">
        <f>IF(B37=0," ",30*B37*453600/($I$16*60))</f>
        <v xml:space="preserve"> </v>
      </c>
      <c r="D37" s="70" t="s">
        <v>906</v>
      </c>
      <c r="E37" s="68" t="s">
        <v>904</v>
      </c>
      <c r="F37" s="66" t="s">
        <v>907</v>
      </c>
      <c r="G37" s="66" t="s">
        <v>903</v>
      </c>
      <c r="H37" s="66" t="s">
        <v>902</v>
      </c>
      <c r="I37" s="69" t="s">
        <v>901</v>
      </c>
    </row>
    <row r="38" spans="1:9" x14ac:dyDescent="0.2">
      <c r="A38" s="59" t="s">
        <v>2142</v>
      </c>
      <c r="B38" s="73"/>
      <c r="C38" s="151" t="str">
        <f>IF(B38=0," ",30*B38*453600/($I$16*60))</f>
        <v xml:space="preserve"> </v>
      </c>
      <c r="D38" s="75"/>
      <c r="E38" s="76">
        <v>60</v>
      </c>
      <c r="F38" s="73">
        <v>95</v>
      </c>
      <c r="G38" s="73">
        <v>100</v>
      </c>
      <c r="H38" s="73">
        <v>95</v>
      </c>
      <c r="I38" s="150" t="str">
        <f>IF(D38=0," ",((D38*(E38/100)*387000000)/(12.01115*60*I16))*(F38/100)*(G38/100)*(1-(H38/100)))</f>
        <v xml:space="preserve"> </v>
      </c>
    </row>
    <row r="39" spans="1:9" ht="13.5" thickBot="1" x14ac:dyDescent="0.25">
      <c r="A39" s="63" t="s">
        <v>2143</v>
      </c>
      <c r="B39" s="74"/>
      <c r="C39" s="152" t="str">
        <f>IF(B39=0," ",30*B39*453600/($I$16*60))</f>
        <v xml:space="preserve"> </v>
      </c>
      <c r="D39" s="67"/>
      <c r="E39" s="71"/>
      <c r="F39" s="64"/>
      <c r="G39" s="64"/>
      <c r="H39" s="64"/>
      <c r="I39" s="65"/>
    </row>
    <row r="40" spans="1:9" ht="3" customHeight="1" thickBot="1" x14ac:dyDescent="0.25">
      <c r="A40" s="39"/>
      <c r="B40" s="40"/>
      <c r="C40" s="40"/>
      <c r="D40" s="40"/>
      <c r="E40" s="40"/>
      <c r="F40" s="40"/>
      <c r="G40" s="40"/>
      <c r="H40" s="40"/>
      <c r="I40" s="41"/>
    </row>
    <row r="41" spans="1:9" ht="30" customHeight="1" thickBot="1" x14ac:dyDescent="0.25">
      <c r="A41" s="225" t="s">
        <v>1241</v>
      </c>
      <c r="B41" s="226"/>
      <c r="C41" s="226"/>
      <c r="D41" s="226"/>
      <c r="E41" s="226"/>
      <c r="F41" s="226"/>
      <c r="G41" s="226"/>
      <c r="H41" s="226"/>
      <c r="I41" s="227"/>
    </row>
    <row r="42" spans="1:9" ht="15.95" customHeight="1" x14ac:dyDescent="0.2">
      <c r="A42" s="120" t="s">
        <v>1252</v>
      </c>
      <c r="B42" s="124" t="s">
        <v>1258</v>
      </c>
      <c r="C42" s="122" t="s">
        <v>1248</v>
      </c>
      <c r="D42" s="123" t="s">
        <v>1256</v>
      </c>
      <c r="E42" s="122" t="s">
        <v>1249</v>
      </c>
      <c r="F42" s="123" t="s">
        <v>1256</v>
      </c>
      <c r="G42" s="121" t="s">
        <v>1250</v>
      </c>
      <c r="H42" s="122" t="s">
        <v>1251</v>
      </c>
      <c r="I42" s="123" t="s">
        <v>1257</v>
      </c>
    </row>
    <row r="43" spans="1:9" ht="15.95" customHeight="1" x14ac:dyDescent="0.2">
      <c r="A43" s="141">
        <v>235</v>
      </c>
      <c r="B43" s="168" t="str">
        <f>IF(A43&gt;233," ",IF($I$9&lt;1,"Hours?",MIN(D43,F43,G43,I43)))</f>
        <v xml:space="preserve"> </v>
      </c>
      <c r="C43" s="153" t="str">
        <f>IF(A43&gt;233," ",VLOOKUP($A43,Sub8HAPS!$A$5:$G$239,4))</f>
        <v xml:space="preserve"> </v>
      </c>
      <c r="D43" s="154" t="str">
        <f>IF(A43&gt;233," ",IF(ISNUMBER(C43),C43/$I$9,10000000))</f>
        <v xml:space="preserve"> </v>
      </c>
      <c r="E43" s="153" t="str">
        <f>IF(A43&gt;233," ",VLOOKUP($A43,Sub8HAPS!$A$5:$G$239,5))</f>
        <v xml:space="preserve"> </v>
      </c>
      <c r="F43" s="154" t="str">
        <f>IF(A43&gt;233," ",IF(ISNUMBER(E43),E43/$I$9,10000000))</f>
        <v xml:space="preserve"> </v>
      </c>
      <c r="G43" s="155" t="str">
        <f>IF(A43&gt;233," ",VLOOKUP($A43,Sub8HAPS!$A$5:$G$239,6))</f>
        <v xml:space="preserve"> </v>
      </c>
      <c r="H43" s="153" t="str">
        <f>IF(A43&gt;233," ",VLOOKUP($A43,Sub8HAPS!$A$5:$G$239,7))</f>
        <v xml:space="preserve"> </v>
      </c>
      <c r="I43" s="154" t="str">
        <f>IF(A43&gt;233," ",IF(ISNUMBER(H43),(2000)*H43/$I$9,"N/A"))</f>
        <v xml:space="preserve"> </v>
      </c>
    </row>
    <row r="44" spans="1:9" ht="15.95" customHeight="1" x14ac:dyDescent="0.2">
      <c r="A44" s="141">
        <v>234</v>
      </c>
      <c r="B44" s="168" t="str">
        <f>IF(A44&gt;233," ",IF($I$9&lt;1,"Hours?",MIN(D44,F44,G44,I44)))</f>
        <v xml:space="preserve"> </v>
      </c>
      <c r="C44" s="153" t="str">
        <f>IF(A44&gt;233," ",VLOOKUP($A44,Sub8HAPS!$A$5:$G$239,4))</f>
        <v xml:space="preserve"> </v>
      </c>
      <c r="D44" s="154" t="str">
        <f>IF(A44&gt;233," ",IF(ISNUMBER(C44),C44/$I$9,10000000))</f>
        <v xml:space="preserve"> </v>
      </c>
      <c r="E44" s="153" t="str">
        <f>IF(A44&gt;233," ",VLOOKUP($A44,Sub8HAPS!$A$5:$G$239,5))</f>
        <v xml:space="preserve"> </v>
      </c>
      <c r="F44" s="154" t="str">
        <f>IF(A44&gt;233," ",IF(ISNUMBER(E44),E44/$I$9,10000000))</f>
        <v xml:space="preserve"> </v>
      </c>
      <c r="G44" s="155" t="str">
        <f>IF(A44&gt;233," ",VLOOKUP($A44,Sub8HAPS!$A$5:$G$239,6))</f>
        <v xml:space="preserve"> </v>
      </c>
      <c r="H44" s="153" t="str">
        <f>IF(A44&gt;233," ",VLOOKUP($A44,Sub8HAPS!$A$5:$G$239,7))</f>
        <v xml:space="preserve"> </v>
      </c>
      <c r="I44" s="154" t="str">
        <f>IF(A44&gt;233," ",IF(ISNUMBER(H44),(2000)*H44/$I$9,"N/A"))</f>
        <v xml:space="preserve"> </v>
      </c>
    </row>
    <row r="45" spans="1:9" ht="15.95" customHeight="1" x14ac:dyDescent="0.2">
      <c r="A45" s="141">
        <v>234</v>
      </c>
      <c r="B45" s="168" t="str">
        <f>IF(A45&gt;233," ",IF($I$9&lt;1,"Hours?",MIN(D45,F45,G45,I45)))</f>
        <v xml:space="preserve"> </v>
      </c>
      <c r="C45" s="153" t="str">
        <f>IF(A45&gt;233," ",VLOOKUP($A45,Sub8HAPS!$A$5:$G$239,4))</f>
        <v xml:space="preserve"> </v>
      </c>
      <c r="D45" s="154" t="str">
        <f>IF(A45&gt;233," ",IF(ISNUMBER(C45),C45/$I$9,10000000))</f>
        <v xml:space="preserve"> </v>
      </c>
      <c r="E45" s="153" t="str">
        <f>IF(A45&gt;233," ",VLOOKUP($A45,Sub8HAPS!$A$5:$G$239,5))</f>
        <v xml:space="preserve"> </v>
      </c>
      <c r="F45" s="154" t="str">
        <f>IF(A45&gt;233," ",IF(ISNUMBER(E45),E45/$I$9,10000000))</f>
        <v xml:space="preserve"> </v>
      </c>
      <c r="G45" s="155" t="str">
        <f>IF(A45&gt;233," ",VLOOKUP($A45,Sub8HAPS!$A$5:$G$239,6))</f>
        <v xml:space="preserve"> </v>
      </c>
      <c r="H45" s="153" t="str">
        <f>IF(A45&gt;233," ",VLOOKUP($A45,Sub8HAPS!$A$5:$G$239,7))</f>
        <v xml:space="preserve"> </v>
      </c>
      <c r="I45" s="154" t="str">
        <f>IF(A45&gt;233," ",IF(ISNUMBER(H45),(2000)*H45/$I$9,"N/A"))</f>
        <v xml:space="preserve"> </v>
      </c>
    </row>
    <row r="46" spans="1:9" ht="15.95" customHeight="1" x14ac:dyDescent="0.2">
      <c r="A46" s="141">
        <v>234</v>
      </c>
      <c r="B46" s="168" t="str">
        <f>IF(A46&gt;233," ",IF($I$9&lt;1,"Hours?",MIN(D46,F46,G46,I46)))</f>
        <v xml:space="preserve"> </v>
      </c>
      <c r="C46" s="153" t="str">
        <f>IF(A46&gt;233," ",VLOOKUP($A46,Sub8HAPS!$A$5:$G$239,4))</f>
        <v xml:space="preserve"> </v>
      </c>
      <c r="D46" s="154" t="str">
        <f>IF(A46&gt;233," ",IF(ISNUMBER(C46),C46/$I$9,10000000))</f>
        <v xml:space="preserve"> </v>
      </c>
      <c r="E46" s="153" t="str">
        <f>IF(A46&gt;233," ",VLOOKUP($A46,Sub8HAPS!$A$5:$G$239,5))</f>
        <v xml:space="preserve"> </v>
      </c>
      <c r="F46" s="154" t="str">
        <f>IF(A46&gt;233," ",IF(ISNUMBER(E46),E46/$I$9,10000000))</f>
        <v xml:space="preserve"> </v>
      </c>
      <c r="G46" s="155" t="str">
        <f>IF(A46&gt;233," ",VLOOKUP($A46,Sub8HAPS!$A$5:$G$239,6))</f>
        <v xml:space="preserve"> </v>
      </c>
      <c r="H46" s="153" t="str">
        <f>IF(A46&gt;233," ",VLOOKUP($A46,Sub8HAPS!$A$5:$G$239,7))</f>
        <v xml:space="preserve"> </v>
      </c>
      <c r="I46" s="154" t="str">
        <f>IF(A46&gt;233," ",IF(ISNUMBER(H46),(2000)*H46/$I$9,"N/A"))</f>
        <v xml:space="preserve"> </v>
      </c>
    </row>
    <row r="47" spans="1:9" ht="15.95" customHeight="1" thickBot="1" x14ac:dyDescent="0.25">
      <c r="A47" s="142">
        <v>234</v>
      </c>
      <c r="B47" s="169" t="str">
        <f>IF(A47&gt;233," ",IF($I$9&lt;1,"Hours?",MIN(D47,F47,G47,I47)))</f>
        <v xml:space="preserve"> </v>
      </c>
      <c r="C47" s="156" t="str">
        <f>IF(A47&gt;233," ",VLOOKUP($A47,Sub8HAPS!$A$5:$G$239,4))</f>
        <v xml:space="preserve"> </v>
      </c>
      <c r="D47" s="157" t="str">
        <f>IF(A47&gt;233," ",IF(ISNUMBER(C47),C47/$I$9,10000000))</f>
        <v xml:space="preserve"> </v>
      </c>
      <c r="E47" s="156" t="str">
        <f>IF(A47&gt;233," ",VLOOKUP($A47,Sub8HAPS!$A$5:$G$239,5))</f>
        <v xml:space="preserve"> </v>
      </c>
      <c r="F47" s="157" t="str">
        <f>IF(A47&gt;233," ",IF(ISNUMBER(E47),E47/$I$9,10000000))</f>
        <v xml:space="preserve"> </v>
      </c>
      <c r="G47" s="158" t="str">
        <f>IF(A47&gt;233," ",VLOOKUP($A47,Sub8HAPS!$A$5:$G$239,6))</f>
        <v xml:space="preserve"> </v>
      </c>
      <c r="H47" s="156" t="str">
        <f>IF(A47&gt;233," ",VLOOKUP($A47,Sub8HAPS!$A$5:$G$239,7))</f>
        <v xml:space="preserve"> </v>
      </c>
      <c r="I47" s="157" t="str">
        <f>IF(A47&gt;233," ",IF(ISNUMBER(H47),(2000)*H47/$I$9,"N/A"))</f>
        <v xml:space="preserve"> </v>
      </c>
    </row>
    <row r="48" spans="1:9" ht="3" customHeight="1" thickBot="1" x14ac:dyDescent="0.25">
      <c r="A48" s="39"/>
      <c r="B48" s="37"/>
      <c r="C48" s="40"/>
      <c r="D48" s="40"/>
      <c r="E48" s="40"/>
      <c r="F48" s="40"/>
      <c r="G48" s="40"/>
      <c r="H48" s="40"/>
      <c r="I48" s="41"/>
    </row>
    <row r="49" spans="1:9" ht="21" customHeight="1" x14ac:dyDescent="0.2">
      <c r="A49" s="62"/>
      <c r="B49" s="78">
        <v>55</v>
      </c>
      <c r="C49" s="211" t="s">
        <v>1777</v>
      </c>
      <c r="D49" s="211"/>
      <c r="E49" s="211"/>
      <c r="F49" s="211"/>
      <c r="G49" s="77">
        <v>26</v>
      </c>
      <c r="H49" s="60"/>
      <c r="I49" s="61"/>
    </row>
    <row r="50" spans="1:9" ht="24.75" customHeight="1" x14ac:dyDescent="0.2">
      <c r="A50" s="57">
        <v>1</v>
      </c>
      <c r="B50" s="85" t="s">
        <v>1298</v>
      </c>
      <c r="C50" s="2" t="s">
        <v>900</v>
      </c>
      <c r="D50" s="182" t="s">
        <v>1779</v>
      </c>
      <c r="E50" s="182" t="s">
        <v>899</v>
      </c>
      <c r="F50" s="182" t="s">
        <v>2175</v>
      </c>
      <c r="G50" s="182" t="s">
        <v>1780</v>
      </c>
      <c r="H50" s="2" t="s">
        <v>925</v>
      </c>
      <c r="I50" s="176" t="s">
        <v>1552</v>
      </c>
    </row>
    <row r="51" spans="1:9" ht="15.75" customHeight="1" x14ac:dyDescent="0.2">
      <c r="A51" s="53">
        <v>30</v>
      </c>
      <c r="B51" s="72"/>
      <c r="C51" s="159" t="str">
        <f>IF($A51&gt;29," ",(VLOOKUP($A$50,'ISO Props'!$I$5:$K$8,3))*((453600000*B51/($I$16*60*0.0283))))</f>
        <v xml:space="preserve"> </v>
      </c>
      <c r="D51" s="160" t="str">
        <f>IF($A51&gt;29," ",(VLOOKUP($A51,'ISO Props'!$A$5:$F$34,3))*((VLOOKUP($B$49,'ISO Props'!$I$28:$J$122,2)+VLOOKUP($G$49,'ISO Props'!$K$28:$L$123,2))/(VLOOKUP($A$50,'ISO Props'!$I$5:$K$8,3)))*(($I$16*60*0.0283)/453600000000))</f>
        <v xml:space="preserve"> </v>
      </c>
      <c r="E51" s="160" t="str">
        <f>IF($A51&gt;29," ",IF($A51=16,((560/VLOOKUP($A$50,'ISO Props'!$I$5:$K$8,3))/453600000000)*($I$16*60*0.0283),(VLOOKUP($A51,'ISO Props'!$A$5:$F$34,4))*((VLOOKUP($B$49,'ISO Props'!$I$28:$J$122,2)+VLOOKUP($G$49,'ISO Props'!$K$28:$L$123,2))/(VLOOKUP($A$50,'ISO Props'!$I$5:$K$8,3)))*(($I$16*60*0.0283)/453600000000)))</f>
        <v xml:space="preserve"> </v>
      </c>
      <c r="F51" s="160" t="str">
        <f>IF($A51&gt;29," ",(VLOOKUP($A51,'ISO Props'!$A$5:$F$34,5))*((VLOOKUP($B$49,'ISO Props'!$I$28:$J$122,2)+VLOOKUP($G$49,'ISO Props'!$K$28:$L$123,2))/(VLOOKUP($A$50,'ISO Props'!$I$5:$K$8,3)))*(($I$16*60*0.0283)/453600000000))</f>
        <v xml:space="preserve"> </v>
      </c>
      <c r="G51" s="160" t="str">
        <f>IF($A51&gt;29," ",(VLOOKUP($A51,'ISO Props'!$A$5:$F$34,6))*((VLOOKUP($B$49,'ISO Props'!$I$28:$J$122,2)+VLOOKUP($G$49,'ISO Props'!$K$28:$L$123,2))/(VLOOKUP($A$50,'ISO Props'!$I$5:$K$8,3)))*(($I$16*60*0.0283)/453600000000))</f>
        <v xml:space="preserve"> </v>
      </c>
      <c r="H51" s="161" t="str">
        <f>IF($A51&gt;29," ",C51/VLOOKUP($G$49,'ISO Props'!$K$28:$L$123,2))</f>
        <v xml:space="preserve"> </v>
      </c>
      <c r="I51" s="178" t="str">
        <f t="shared" ref="I51:I58" si="0">IF($A51&gt;29," ",((453600*B51)/($I$16*60*0.0283))*(13.9/(20.9-$H$16)))</f>
        <v xml:space="preserve"> </v>
      </c>
    </row>
    <row r="52" spans="1:9" ht="15.75" customHeight="1" x14ac:dyDescent="0.2">
      <c r="A52" s="53">
        <v>30</v>
      </c>
      <c r="B52" s="72"/>
      <c r="C52" s="159" t="str">
        <f>IF($A52&gt;29," ",(VLOOKUP($A$50,'ISO Props'!$I$5:$K$8,3))*((453600000*B52/($I$16*60*0.0283))))</f>
        <v xml:space="preserve"> </v>
      </c>
      <c r="D52" s="160" t="str">
        <f>IF($A52&gt;29," ",(VLOOKUP($A52,'ISO Props'!$A$5:$F$34,3))*((VLOOKUP($B$49,'ISO Props'!$I$28:$J$122,2)+VLOOKUP($G$49,'ISO Props'!$K$28:$L$123,2))/(VLOOKUP($A$50,'ISO Props'!$I$5:$K$8,3)))*(($I$16*60*0.0283)/453600000000))</f>
        <v xml:space="preserve"> </v>
      </c>
      <c r="E52" s="160" t="str">
        <f>IF($A52&gt;29," ",IF($A52=16,((560/VLOOKUP($A$50,'ISO Props'!$I$5:$K$8,3))/453600000000)*($I$16*60*0.0283),(VLOOKUP($A52,'ISO Props'!$A$5:$F$34,4))*((VLOOKUP($B$49,'ISO Props'!$I$28:$J$122,2)+VLOOKUP($G$49,'ISO Props'!$K$28:$L$123,2))/(VLOOKUP($A$50,'ISO Props'!$I$5:$K$8,3)))*(($I$16*60*0.0283)/453600000000)))</f>
        <v xml:space="preserve"> </v>
      </c>
      <c r="F52" s="160" t="str">
        <f>IF($A52&gt;29," ",(VLOOKUP($A52,'ISO Props'!$A$5:$F$34,5))*((VLOOKUP($B$49,'ISO Props'!$I$28:$J$122,2)+VLOOKUP($G$49,'ISO Props'!$K$28:$L$123,2))/(VLOOKUP($A$50,'ISO Props'!$I$5:$K$8,3)))*(($I$16*60*0.0283)/453600000000))</f>
        <v xml:space="preserve"> </v>
      </c>
      <c r="G52" s="160" t="str">
        <f>IF($A52&gt;29," ",(VLOOKUP($A52,'ISO Props'!$A$5:$F$34,6))*((VLOOKUP($B$49,'ISO Props'!$I$28:$J$122,2)+VLOOKUP($G$49,'ISO Props'!$K$28:$L$123,2))/(VLOOKUP($A$50,'ISO Props'!$I$5:$K$8,3)))*(($I$16*60*0.0283)/453600000000))</f>
        <v xml:space="preserve"> </v>
      </c>
      <c r="H52" s="161" t="str">
        <f>IF($A52&gt;29," ",C52/VLOOKUP($G$49,'ISO Props'!$K$28:$L$123,2))</f>
        <v xml:space="preserve"> </v>
      </c>
      <c r="I52" s="178" t="str">
        <f t="shared" si="0"/>
        <v xml:space="preserve"> </v>
      </c>
    </row>
    <row r="53" spans="1:9" ht="15.75" customHeight="1" x14ac:dyDescent="0.2">
      <c r="A53" s="53">
        <v>30</v>
      </c>
      <c r="B53" s="72"/>
      <c r="C53" s="159" t="str">
        <f>IF($A53&gt;29," ",(VLOOKUP($A$50,'ISO Props'!$I$5:$K$8,3))*((453600000*B53/($I$16*60*0.0283))))</f>
        <v xml:space="preserve"> </v>
      </c>
      <c r="D53" s="160" t="str">
        <f>IF($A53&gt;29," ",(VLOOKUP($A53,'ISO Props'!$A$5:$F$34,3))*((VLOOKUP($B$49,'ISO Props'!$I$28:$J$122,2)+VLOOKUP($G$49,'ISO Props'!$K$28:$L$123,2))/(VLOOKUP($A$50,'ISO Props'!$I$5:$K$8,3)))*(($I$16*60*0.0283)/453600000000))</f>
        <v xml:space="preserve"> </v>
      </c>
      <c r="E53" s="160" t="str">
        <f>IF($A53&gt;29," ",IF($A53=16,((560/VLOOKUP($A$50,'ISO Props'!$I$5:$K$8,3))/453600000000)*($I$16*60*0.0283),(VLOOKUP($A53,'ISO Props'!$A$5:$F$34,4))*((VLOOKUP($B$49,'ISO Props'!$I$28:$J$122,2)+VLOOKUP($G$49,'ISO Props'!$K$28:$L$123,2))/(VLOOKUP($A$50,'ISO Props'!$I$5:$K$8,3)))*(($I$16*60*0.0283)/453600000000)))</f>
        <v xml:space="preserve"> </v>
      </c>
      <c r="F53" s="160" t="str">
        <f>IF($A53&gt;29," ",(VLOOKUP($A53,'ISO Props'!$A$5:$F$34,5))*((VLOOKUP($B$49,'ISO Props'!$I$28:$J$122,2)+VLOOKUP($G$49,'ISO Props'!$K$28:$L$123,2))/(VLOOKUP($A$50,'ISO Props'!$I$5:$K$8,3)))*(($I$16*60*0.0283)/453600000000))</f>
        <v xml:space="preserve"> </v>
      </c>
      <c r="G53" s="160" t="str">
        <f>IF($A53&gt;29," ",(VLOOKUP($A53,'ISO Props'!$A$5:$F$34,6))*((VLOOKUP($B$49,'ISO Props'!$I$28:$J$122,2)+VLOOKUP($G$49,'ISO Props'!$K$28:$L$123,2))/(VLOOKUP($A$50,'ISO Props'!$I$5:$K$8,3)))*(($I$16*60*0.0283)/453600000000))</f>
        <v xml:space="preserve"> </v>
      </c>
      <c r="H53" s="161" t="str">
        <f>IF($A53&gt;29," ",C53/VLOOKUP($G$49,'ISO Props'!$K$28:$L$123,2))</f>
        <v xml:space="preserve"> </v>
      </c>
      <c r="I53" s="178" t="str">
        <f t="shared" si="0"/>
        <v xml:space="preserve"> </v>
      </c>
    </row>
    <row r="54" spans="1:9" ht="15.75" customHeight="1" x14ac:dyDescent="0.2">
      <c r="A54" s="53">
        <v>30</v>
      </c>
      <c r="B54" s="72"/>
      <c r="C54" s="159" t="str">
        <f>IF($A54&gt;29," ",(VLOOKUP($A$50,'ISO Props'!$I$5:$K$8,3))*((453600000*B54/($I$16*60*0.0283))))</f>
        <v xml:space="preserve"> </v>
      </c>
      <c r="D54" s="160" t="str">
        <f>IF($A54&gt;29," ",(VLOOKUP($A54,'ISO Props'!$A$5:$F$34,3))*((VLOOKUP($B$49,'ISO Props'!$I$28:$J$122,2)+VLOOKUP($G$49,'ISO Props'!$K$28:$L$123,2))/(VLOOKUP($A$50,'ISO Props'!$I$5:$K$8,3)))*(($I$16*60*0.0283)/453600000000))</f>
        <v xml:space="preserve"> </v>
      </c>
      <c r="E54" s="160" t="str">
        <f>IF($A54&gt;29," ",IF($A54=16,((560/VLOOKUP($A$50,'ISO Props'!$I$5:$K$8,3))/453600000000)*($I$16*60*0.0283),(VLOOKUP($A54,'ISO Props'!$A$5:$F$34,4))*((VLOOKUP($B$49,'ISO Props'!$I$28:$J$122,2)+VLOOKUP($G$49,'ISO Props'!$K$28:$L$123,2))/(VLOOKUP($A$50,'ISO Props'!$I$5:$K$8,3)))*(($I$16*60*0.0283)/453600000000)))</f>
        <v xml:space="preserve"> </v>
      </c>
      <c r="F54" s="160" t="str">
        <f>IF($A54&gt;29," ",(VLOOKUP($A54,'ISO Props'!$A$5:$F$34,5))*((VLOOKUP($B$49,'ISO Props'!$I$28:$J$122,2)+VLOOKUP($G$49,'ISO Props'!$K$28:$L$123,2))/(VLOOKUP($A$50,'ISO Props'!$I$5:$K$8,3)))*(($I$16*60*0.0283)/453600000000))</f>
        <v xml:space="preserve"> </v>
      </c>
      <c r="G54" s="160" t="str">
        <f>IF($A54&gt;29," ",(VLOOKUP($A54,'ISO Props'!$A$5:$F$34,6))*((VLOOKUP($B$49,'ISO Props'!$I$28:$J$122,2)+VLOOKUP($G$49,'ISO Props'!$K$28:$L$123,2))/(VLOOKUP($A$50,'ISO Props'!$I$5:$K$8,3)))*(($I$16*60*0.0283)/453600000000))</f>
        <v xml:space="preserve"> </v>
      </c>
      <c r="H54" s="161" t="str">
        <f>IF($A54&gt;29," ",C54/VLOOKUP($G$49,'ISO Props'!$K$28:$L$123,2))</f>
        <v xml:space="preserve"> </v>
      </c>
      <c r="I54" s="178" t="str">
        <f t="shared" si="0"/>
        <v xml:space="preserve"> </v>
      </c>
    </row>
    <row r="55" spans="1:9" ht="15.75" customHeight="1" x14ac:dyDescent="0.2">
      <c r="A55" s="53">
        <v>30</v>
      </c>
      <c r="B55" s="72"/>
      <c r="C55" s="159" t="str">
        <f>IF($A55&gt;29," ",(VLOOKUP($A$50,'ISO Props'!$I$5:$K$8,3))*((453600000*B55/($I$16*60*0.0283))))</f>
        <v xml:space="preserve"> </v>
      </c>
      <c r="D55" s="160" t="str">
        <f>IF($A55&gt;29," ",(VLOOKUP($A55,'ISO Props'!$A$5:$F$34,3))*((VLOOKUP($B$49,'ISO Props'!$I$28:$J$122,2)+VLOOKUP($G$49,'ISO Props'!$K$28:$L$123,2))/(VLOOKUP($A$50,'ISO Props'!$I$5:$K$8,3)))*(($I$16*60*0.0283)/453600000000))</f>
        <v xml:space="preserve"> </v>
      </c>
      <c r="E55" s="160" t="str">
        <f>IF($A55&gt;29," ",IF($A55=16,((560/VLOOKUP($A$50,'ISO Props'!$I$5:$K$8,3))/453600000000)*($I$16*60*0.0283),(VLOOKUP($A55,'ISO Props'!$A$5:$F$34,4))*((VLOOKUP($B$49,'ISO Props'!$I$28:$J$122,2)+VLOOKUP($G$49,'ISO Props'!$K$28:$L$123,2))/(VLOOKUP($A$50,'ISO Props'!$I$5:$K$8,3)))*(($I$16*60*0.0283)/453600000000)))</f>
        <v xml:space="preserve"> </v>
      </c>
      <c r="F55" s="160" t="str">
        <f>IF($A55&gt;29," ",(VLOOKUP($A55,'ISO Props'!$A$5:$F$34,5))*((VLOOKUP($B$49,'ISO Props'!$I$28:$J$122,2)+VLOOKUP($G$49,'ISO Props'!$K$28:$L$123,2))/(VLOOKUP($A$50,'ISO Props'!$I$5:$K$8,3)))*(($I$16*60*0.0283)/453600000000))</f>
        <v xml:space="preserve"> </v>
      </c>
      <c r="G55" s="160" t="str">
        <f>IF($A55&gt;29," ",(VLOOKUP($A55,'ISO Props'!$A$5:$F$34,6))*((VLOOKUP($B$49,'ISO Props'!$I$28:$J$122,2)+VLOOKUP($G$49,'ISO Props'!$K$28:$L$123,2))/(VLOOKUP($A$50,'ISO Props'!$I$5:$K$8,3)))*(($I$16*60*0.0283)/453600000000))</f>
        <v xml:space="preserve"> </v>
      </c>
      <c r="H55" s="161" t="str">
        <f>IF($A55&gt;29," ",C55/VLOOKUP($G$49,'ISO Props'!$K$28:$L$123,2))</f>
        <v xml:space="preserve"> </v>
      </c>
      <c r="I55" s="178" t="str">
        <f t="shared" si="0"/>
        <v xml:space="preserve"> </v>
      </c>
    </row>
    <row r="56" spans="1:9" ht="15.75" customHeight="1" x14ac:dyDescent="0.2">
      <c r="A56" s="53">
        <v>30</v>
      </c>
      <c r="B56" s="72"/>
      <c r="C56" s="159" t="str">
        <f>IF($A56&gt;29," ",(VLOOKUP($A$50,'ISO Props'!$I$5:$K$8,3))*((453600000*B56/($I$16*60*0.0283))))</f>
        <v xml:space="preserve"> </v>
      </c>
      <c r="D56" s="160" t="str">
        <f>IF($A56&gt;29," ",(VLOOKUP($A56,'ISO Props'!$A$5:$F$34,3))*((VLOOKUP($B$49,'ISO Props'!$I$28:$J$122,2)+VLOOKUP($G$49,'ISO Props'!$K$28:$L$123,2))/(VLOOKUP($A$50,'ISO Props'!$I$5:$K$8,3)))*(($I$16*60*0.0283)/453600000000))</f>
        <v xml:space="preserve"> </v>
      </c>
      <c r="E56" s="160" t="str">
        <f>IF($A56&gt;29," ",IF($A56=16,((560/VLOOKUP($A$50,'ISO Props'!$I$5:$K$8,3))/453600000000)*($I$16*60*0.0283),(VLOOKUP($A56,'ISO Props'!$A$5:$F$34,4))*((VLOOKUP($B$49,'ISO Props'!$I$28:$J$122,2)+VLOOKUP($G$49,'ISO Props'!$K$28:$L$123,2))/(VLOOKUP($A$50,'ISO Props'!$I$5:$K$8,3)))*(($I$16*60*0.0283)/453600000000)))</f>
        <v xml:space="preserve"> </v>
      </c>
      <c r="F56" s="160" t="str">
        <f>IF($A56&gt;29," ",(VLOOKUP($A56,'ISO Props'!$A$5:$F$34,5))*((VLOOKUP($B$49,'ISO Props'!$I$28:$J$122,2)+VLOOKUP($G$49,'ISO Props'!$K$28:$L$123,2))/(VLOOKUP($A$50,'ISO Props'!$I$5:$K$8,3)))*(($I$16*60*0.0283)/453600000000))</f>
        <v xml:space="preserve"> </v>
      </c>
      <c r="G56" s="160" t="str">
        <f>IF($A56&gt;29," ",(VLOOKUP($A56,'ISO Props'!$A$5:$F$34,6))*((VLOOKUP($B$49,'ISO Props'!$I$28:$J$122,2)+VLOOKUP($G$49,'ISO Props'!$K$28:$L$123,2))/(VLOOKUP($A$50,'ISO Props'!$I$5:$K$8,3)))*(($I$16*60*0.0283)/453600000000))</f>
        <v xml:space="preserve"> </v>
      </c>
      <c r="H56" s="161" t="str">
        <f>IF($A56&gt;29," ",C56/VLOOKUP($G$49,'ISO Props'!$K$28:$L$123,2))</f>
        <v xml:space="preserve"> </v>
      </c>
      <c r="I56" s="178" t="str">
        <f t="shared" si="0"/>
        <v xml:space="preserve"> </v>
      </c>
    </row>
    <row r="57" spans="1:9" ht="15.75" customHeight="1" x14ac:dyDescent="0.2">
      <c r="A57" s="53">
        <v>30</v>
      </c>
      <c r="B57" s="72"/>
      <c r="C57" s="159" t="str">
        <f>IF($A57&gt;29," ",(VLOOKUP($A$50,'ISO Props'!$I$5:$K$8,3))*((453600000*B57/($I$16*60*0.0283))))</f>
        <v xml:space="preserve"> </v>
      </c>
      <c r="D57" s="160" t="str">
        <f>IF($A57&gt;29," ",(VLOOKUP($A57,'ISO Props'!$A$5:$F$34,3))*((VLOOKUP($B$49,'ISO Props'!$I$28:$J$122,2)+VLOOKUP($G$49,'ISO Props'!$K$28:$L$123,2))/(VLOOKUP($A$50,'ISO Props'!$I$5:$K$8,3)))*(($I$16*60*0.0283)/453600000000))</f>
        <v xml:space="preserve"> </v>
      </c>
      <c r="E57" s="160" t="str">
        <f>IF($A57&gt;29," ",IF($A57=16,((560/VLOOKUP($A$50,'ISO Props'!$I$5:$K$8,3))/453600000000)*($I$16*60*0.0283),(VLOOKUP($A57,'ISO Props'!$A$5:$F$34,4))*((VLOOKUP($B$49,'ISO Props'!$I$28:$J$122,2)+VLOOKUP($G$49,'ISO Props'!$K$28:$L$123,2))/(VLOOKUP($A$50,'ISO Props'!$I$5:$K$8,3)))*(($I$16*60*0.0283)/453600000000)))</f>
        <v xml:space="preserve"> </v>
      </c>
      <c r="F57" s="160" t="str">
        <f>IF($A57&gt;29," ",(VLOOKUP($A57,'ISO Props'!$A$5:$F$34,5))*((VLOOKUP($B$49,'ISO Props'!$I$28:$J$122,2)+VLOOKUP($G$49,'ISO Props'!$K$28:$L$123,2))/(VLOOKUP($A$50,'ISO Props'!$I$5:$K$8,3)))*(($I$16*60*0.0283)/453600000000))</f>
        <v xml:space="preserve"> </v>
      </c>
      <c r="G57" s="160" t="str">
        <f>IF($A57&gt;29," ",(VLOOKUP($A57,'ISO Props'!$A$5:$F$34,6))*((VLOOKUP($B$49,'ISO Props'!$I$28:$J$122,2)+VLOOKUP($G$49,'ISO Props'!$K$28:$L$123,2))/(VLOOKUP($A$50,'ISO Props'!$I$5:$K$8,3)))*(($I$16*60*0.0283)/453600000000))</f>
        <v xml:space="preserve"> </v>
      </c>
      <c r="H57" s="161" t="str">
        <f>IF($A57&gt;29," ",C57/VLOOKUP($G$49,'ISO Props'!$K$28:$L$123,2))</f>
        <v xml:space="preserve"> </v>
      </c>
      <c r="I57" s="179" t="str">
        <f t="shared" si="0"/>
        <v xml:space="preserve"> </v>
      </c>
    </row>
    <row r="58" spans="1:9" ht="15.75" customHeight="1" x14ac:dyDescent="0.2">
      <c r="A58" s="53">
        <v>30</v>
      </c>
      <c r="B58" s="72"/>
      <c r="C58" s="159" t="str">
        <f>IF($A58&gt;29," ",(VLOOKUP($A$50,'ISO Props'!$I$5:$K$8,3))*((453600000*B58/($I$16*60*0.0283))))</f>
        <v xml:space="preserve"> </v>
      </c>
      <c r="D58" s="160" t="str">
        <f>IF($A58&gt;29," ",(VLOOKUP($A58,'ISO Props'!$A$5:$F$34,3))*((VLOOKUP($B$49,'ISO Props'!$I$28:$J$122,2)+VLOOKUP($G$49,'ISO Props'!$K$28:$L$123,2))/(VLOOKUP($A$50,'ISO Props'!$I$5:$K$8,3)))*(($I$16*60*0.0283)/453600000000))</f>
        <v xml:space="preserve"> </v>
      </c>
      <c r="E58" s="160" t="str">
        <f>IF($A58&gt;29," ",IF($A58=16,((560/VLOOKUP($A$50,'ISO Props'!$I$5:$K$8,3))/453600000000)*($I$16*60*0.0283),(VLOOKUP($A58,'ISO Props'!$A$5:$F$34,4))*((VLOOKUP($B$49,'ISO Props'!$I$28:$J$122,2)+VLOOKUP($G$49,'ISO Props'!$K$28:$L$123,2))/(VLOOKUP($A$50,'ISO Props'!$I$5:$K$8,3)))*(($I$16*60*0.0283)/453600000000)))</f>
        <v xml:space="preserve"> </v>
      </c>
      <c r="F58" s="160" t="str">
        <f>IF($A58&gt;29," ",(VLOOKUP($A58,'ISO Props'!$A$5:$F$34,5))*((VLOOKUP($B$49,'ISO Props'!$I$28:$J$122,2)+VLOOKUP($G$49,'ISO Props'!$K$28:$L$123,2))/(VLOOKUP($A$50,'ISO Props'!$I$5:$K$8,3)))*(($I$16*60*0.0283)/453600000000))</f>
        <v xml:space="preserve"> </v>
      </c>
      <c r="G58" s="160" t="str">
        <f>IF($A58&gt;29," ",(VLOOKUP($A58,'ISO Props'!$A$5:$F$34,6))*((VLOOKUP($B$49,'ISO Props'!$I$28:$J$122,2)+VLOOKUP($G$49,'ISO Props'!$K$28:$L$123,2))/(VLOOKUP($A$50,'ISO Props'!$I$5:$K$8,3)))*(($I$16*60*0.0283)/453600000000))</f>
        <v xml:space="preserve"> </v>
      </c>
      <c r="H58" s="161" t="str">
        <f>IF($A58&gt;29," ",C58/VLOOKUP($G$49,'ISO Props'!$K$28:$L$123,2))</f>
        <v xml:space="preserve"> </v>
      </c>
      <c r="I58" s="179" t="str">
        <f t="shared" si="0"/>
        <v xml:space="preserve"> </v>
      </c>
    </row>
    <row r="59" spans="1:9" ht="3" customHeight="1" thickBot="1" x14ac:dyDescent="0.25">
      <c r="A59" s="36"/>
      <c r="B59" s="37"/>
      <c r="C59" s="37"/>
      <c r="D59" s="37"/>
      <c r="E59" s="37"/>
      <c r="F59" s="37"/>
      <c r="G59" s="37"/>
      <c r="H59" s="37"/>
      <c r="I59" s="38"/>
    </row>
    <row r="60" spans="1:9" ht="3" customHeight="1" thickBot="1" x14ac:dyDescent="0.25">
      <c r="A60" s="36"/>
      <c r="B60" s="37"/>
      <c r="C60" s="37"/>
      <c r="D60" s="37"/>
      <c r="E60" s="37"/>
      <c r="F60" s="37"/>
      <c r="G60" s="37"/>
      <c r="H60" s="37"/>
      <c r="I60" s="38"/>
    </row>
    <row r="61" spans="1:9" s="54" customFormat="1" ht="21" customHeight="1" x14ac:dyDescent="0.2">
      <c r="A61" s="88"/>
      <c r="B61" s="87"/>
      <c r="C61" s="87" t="s">
        <v>922</v>
      </c>
      <c r="D61" s="87"/>
      <c r="E61" s="87"/>
      <c r="F61" s="87"/>
      <c r="G61" s="87"/>
      <c r="H61" s="87"/>
      <c r="I61" s="90">
        <v>1</v>
      </c>
    </row>
    <row r="62" spans="1:9" ht="16.5" customHeight="1" x14ac:dyDescent="0.2">
      <c r="A62" s="58">
        <v>12</v>
      </c>
      <c r="B62" s="2" t="s">
        <v>1298</v>
      </c>
      <c r="C62" s="2" t="s">
        <v>1300</v>
      </c>
      <c r="D62" s="2" t="s">
        <v>1301</v>
      </c>
      <c r="E62" s="86" t="s">
        <v>919</v>
      </c>
      <c r="F62" s="43" t="s">
        <v>918</v>
      </c>
      <c r="G62" s="2" t="s">
        <v>1302</v>
      </c>
      <c r="H62" s="2" t="s">
        <v>921</v>
      </c>
      <c r="I62" s="89" t="s">
        <v>924</v>
      </c>
    </row>
    <row r="63" spans="1:9" ht="15.75" customHeight="1" x14ac:dyDescent="0.2">
      <c r="A63" s="53">
        <v>105</v>
      </c>
      <c r="B63" s="73"/>
      <c r="C63" s="162" t="str">
        <f>IF($A63&gt;102," ",VLOOKUP($A63,'Gaseous Props'!$A$2:$L$151,10))</f>
        <v xml:space="preserve"> </v>
      </c>
      <c r="D63" s="159" t="str">
        <f>IF($A63&gt;102," ",(B63*387000000)/(60*C63*$I$16))</f>
        <v xml:space="preserve"> </v>
      </c>
      <c r="E63" s="163" t="str">
        <f>IF($A63&gt;102," ",VLOOKUP($A63,'Gaseous Props'!$A$2:$L$151,11))</f>
        <v xml:space="preserve"> </v>
      </c>
      <c r="F63" s="163" t="str">
        <f>IF($A63&gt;102," ",VLOOKUP($A63,'Gaseous Props'!$A$2:$L$151,9))</f>
        <v xml:space="preserve"> </v>
      </c>
      <c r="G63" s="163" t="str">
        <f>IF($A63&gt;102," ",IF((VLOOKUP($A63,'Gaseous Props'!$A$2:$L$151,12))=0,"NO",IF((VLOOKUP($A63,'Gaseous Props'!$A$2:$L$151,12))=1,"YES","N/A")))</f>
        <v xml:space="preserve"> </v>
      </c>
      <c r="H63" s="164" t="str">
        <f>IF($A63&gt;102," ",(VLOOKUP($A$62,'ISO Props'!$I$12:$J$23,2))*(B63*453590000)/($I$16*28.317*60))</f>
        <v xml:space="preserve"> </v>
      </c>
      <c r="I63" s="165" t="str">
        <f>IF(E63="N/A"," ",IF($A63&gt;102," ",(E63/100)*1000000*(((VLOOKUP($A$62,'ISO Props'!$I$12:$J$23,2))*(18/24.1)*($G$16/100))+(VLOOKUP($I$61,'ISO Props'!$M$5:$N$25,2)))*0.1))</f>
        <v xml:space="preserve"> </v>
      </c>
    </row>
    <row r="64" spans="1:9" ht="15.75" customHeight="1" x14ac:dyDescent="0.2">
      <c r="A64" s="53">
        <v>105</v>
      </c>
      <c r="B64" s="73"/>
      <c r="C64" s="162" t="str">
        <f>IF($A64&gt;102," ",VLOOKUP($A64,'Gaseous Props'!$A$2:$L$151,10))</f>
        <v xml:space="preserve"> </v>
      </c>
      <c r="D64" s="159" t="str">
        <f>IF($A64&gt;102," ",(B64*387000000)/(60*C64*$I$16))</f>
        <v xml:space="preserve"> </v>
      </c>
      <c r="E64" s="163" t="str">
        <f>IF($A64&gt;102," ",VLOOKUP($A64,'Gaseous Props'!$A$2:$L$151,11))</f>
        <v xml:space="preserve"> </v>
      </c>
      <c r="F64" s="163" t="str">
        <f>IF($A64&gt;102," ",VLOOKUP($A64,'Gaseous Props'!$A$2:$L$151,9))</f>
        <v xml:space="preserve"> </v>
      </c>
      <c r="G64" s="163" t="str">
        <f>IF($A64&gt;102," ",IF((VLOOKUP($A64,'Gaseous Props'!$A$2:$L$151,12))=0,"NO",IF((VLOOKUP($A64,'Gaseous Props'!$A$2:$L$151,12))=1,"YES","N/A")))</f>
        <v xml:space="preserve"> </v>
      </c>
      <c r="H64" s="164" t="str">
        <f>IF($A64&gt;102," ",(VLOOKUP($A$62,'ISO Props'!$I$12:$J$23,2))*(B64*453590000)/($I$16*28.317*60))</f>
        <v xml:space="preserve"> </v>
      </c>
      <c r="I64" s="165" t="str">
        <f>IF(E64="N/A"," ",IF($A64&gt;102," ",(E64/100)*1000000*(((VLOOKUP($A$62,'ISO Props'!$I$12:$J$23,2))*(18/24.1)*($G$16/100))+(VLOOKUP($I$61,'ISO Props'!$M$5:$N$25,2)))*0.1))</f>
        <v xml:space="preserve"> </v>
      </c>
    </row>
    <row r="65" spans="1:9" ht="15.75" customHeight="1" x14ac:dyDescent="0.2">
      <c r="A65" s="53">
        <v>104</v>
      </c>
      <c r="B65" s="73"/>
      <c r="C65" s="162" t="str">
        <f>IF($A65&gt;102," ",VLOOKUP($A65,'Gaseous Props'!$A$2:$L$151,10))</f>
        <v xml:space="preserve"> </v>
      </c>
      <c r="D65" s="159" t="str">
        <f>IF($A65&gt;102," ",(B65*387000000)/(60*C65*$I$16))</f>
        <v xml:space="preserve"> </v>
      </c>
      <c r="E65" s="163" t="str">
        <f>IF($A65&gt;102," ",VLOOKUP($A65,'Gaseous Props'!$A$2:$L$151,11))</f>
        <v xml:space="preserve"> </v>
      </c>
      <c r="F65" s="163" t="str">
        <f>IF($A65&gt;102," ",VLOOKUP($A65,'Gaseous Props'!$A$2:$L$151,9))</f>
        <v xml:space="preserve"> </v>
      </c>
      <c r="G65" s="163" t="str">
        <f>IF($A65&gt;102," ",IF((VLOOKUP($A65,'Gaseous Props'!$A$2:$L$151,12))=0,"NO",IF((VLOOKUP($A65,'Gaseous Props'!$A$2:$L$151,12))=1,"YES","N/A")))</f>
        <v xml:space="preserve"> </v>
      </c>
      <c r="H65" s="164" t="str">
        <f>IF($A65&gt;102," ",(VLOOKUP($A$62,'ISO Props'!$I$12:$J$23,2))*(B65*453590000)/($I$16*28.317*60))</f>
        <v xml:space="preserve"> </v>
      </c>
      <c r="I65" s="165" t="str">
        <f>IF(E65="N/A"," ",IF($A65&gt;102," ",(E65/100)*1000000*(((VLOOKUP($A$62,'ISO Props'!$I$12:$J$23,2))*(18/24.1)*($G$16/100))+(VLOOKUP($I$61,'ISO Props'!$M$5:$N$25,2)))*0.1))</f>
        <v xml:space="preserve"> </v>
      </c>
    </row>
    <row r="66" spans="1:9" ht="15.75" customHeight="1" x14ac:dyDescent="0.2">
      <c r="A66" s="53">
        <v>104</v>
      </c>
      <c r="B66" s="73"/>
      <c r="C66" s="162" t="str">
        <f>IF($A66&gt;102," ",VLOOKUP($A66,'Gaseous Props'!$A$2:$L$151,10))</f>
        <v xml:space="preserve"> </v>
      </c>
      <c r="D66" s="159" t="str">
        <f>IF($A66&gt;102," ",(B66*387000000)/(60*C66*$I$16))</f>
        <v xml:space="preserve"> </v>
      </c>
      <c r="E66" s="163" t="str">
        <f>IF($A66&gt;102," ",VLOOKUP($A66,'Gaseous Props'!$A$2:$L$151,11))</f>
        <v xml:space="preserve"> </v>
      </c>
      <c r="F66" s="163" t="str">
        <f>IF($A66&gt;102," ",VLOOKUP($A66,'Gaseous Props'!$A$2:$L$151,9))</f>
        <v xml:space="preserve"> </v>
      </c>
      <c r="G66" s="163" t="str">
        <f>IF($A66&gt;102," ",IF((VLOOKUP($A66,'Gaseous Props'!$A$2:$L$151,12))=0,"NO",IF((VLOOKUP($A66,'Gaseous Props'!$A$2:$L$151,12))=1,"YES","N/A")))</f>
        <v xml:space="preserve"> </v>
      </c>
      <c r="H66" s="164" t="str">
        <f>IF($A66&gt;102," ",(VLOOKUP($A$62,'ISO Props'!$I$12:$J$23,2))*(B66*453590000)/($I$16*28.317*60))</f>
        <v xml:space="preserve"> </v>
      </c>
      <c r="I66" s="165" t="str">
        <f>IF(E66="N/A"," ",IF($A66&gt;102," ",(E66/100)*1000000*(((VLOOKUP($A$62,'ISO Props'!$I$12:$J$23,2))*(18/24.1)*($G$16/100))+(VLOOKUP($I$61,'ISO Props'!$M$5:$N$25,2)))*0.1))</f>
        <v xml:space="preserve"> </v>
      </c>
    </row>
    <row r="67" spans="1:9" ht="15.75" customHeight="1" x14ac:dyDescent="0.2">
      <c r="A67" s="53">
        <v>104</v>
      </c>
      <c r="B67" s="73"/>
      <c r="C67" s="162" t="str">
        <f>IF($A67&gt;102," ",VLOOKUP($A67,'Gaseous Props'!$A$2:$L$151,10))</f>
        <v xml:space="preserve"> </v>
      </c>
      <c r="D67" s="159" t="str">
        <f>IF($A67&gt;102," ",(B67*387000000)/(60*C67*$I$16))</f>
        <v xml:space="preserve"> </v>
      </c>
      <c r="E67" s="163" t="str">
        <f>IF($A67&gt;102," ",VLOOKUP($A67,'Gaseous Props'!$A$2:$L$151,11))</f>
        <v xml:space="preserve"> </v>
      </c>
      <c r="F67" s="163" t="str">
        <f>IF($A67&gt;102," ",VLOOKUP($A67,'Gaseous Props'!$A$2:$L$151,9))</f>
        <v xml:space="preserve"> </v>
      </c>
      <c r="G67" s="163" t="str">
        <f>IF($A67&gt;102," ",IF((VLOOKUP($A67,'Gaseous Props'!$A$2:$L$151,12))=0,"NO",IF((VLOOKUP($A67,'Gaseous Props'!$A$2:$L$151,12))=1,"YES","N/A")))</f>
        <v xml:space="preserve"> </v>
      </c>
      <c r="H67" s="164" t="str">
        <f>IF($A67&gt;102," ",(VLOOKUP($A$62,'ISO Props'!$I$12:$J$23,2))*(B67*453590000)/($I$16*28.317*60))</f>
        <v xml:space="preserve"> </v>
      </c>
      <c r="I67" s="165" t="str">
        <f>IF(E67="N/A"," ",IF($A67&gt;102," ",(E67/100)*1000000*(((VLOOKUP($A$62,'ISO Props'!$I$12:$J$23,2))*(18/24.1)*($G$16/100))+(VLOOKUP($I$61,'ISO Props'!$M$5:$N$25,2)))*0.1))</f>
        <v xml:space="preserve"> </v>
      </c>
    </row>
    <row r="68" spans="1:9" ht="3" customHeight="1" thickBot="1" x14ac:dyDescent="0.25">
      <c r="A68" s="36"/>
      <c r="B68" s="37"/>
      <c r="C68" s="37"/>
      <c r="D68" s="37"/>
      <c r="E68" s="37"/>
      <c r="F68" s="37"/>
      <c r="G68" s="37"/>
      <c r="H68" s="37"/>
      <c r="I68" s="38"/>
    </row>
  </sheetData>
  <sheetProtection algorithmName="SHA-512" hashValue="RcCKvlx7JdsgS81TJ9nU7cged5vZi8L7Xe6ipXev3Yuwn9TUa36XuIANBnHVZXxP5dQGMovabZ+RQ6K28f9dcw==" saltValue="AuIBZWIMqUpYFWSjfDTeqg==" spinCount="100000" sheet="1" selectLockedCells="1"/>
  <customSheetViews>
    <customSheetView guid="{776C10C2-77F2-4CFD-9E92-E6EDB92F6F51}" showGridLines="0" showRowCol="0" fitToPage="1" showRuler="0">
      <selection activeCell="B3" sqref="B3:F3"/>
      <pageMargins left="0.81" right="0.75" top="0.57999999999999996" bottom="0.54" header="0.5" footer="0.5"/>
      <printOptions horizontalCentered="1" verticalCentered="1"/>
      <pageSetup scale="77" orientation="portrait" r:id="rId1"/>
      <headerFooter alignWithMargins="0"/>
    </customSheetView>
    <customSheetView guid="{3FA39ECE-601C-11DB-9F30-00C04F1DE3C7}" fitToPage="1" showRuler="0">
      <selection activeCell="H32" sqref="H32"/>
      <pageMargins left="0.81" right="0.75" top="0.57999999999999996" bottom="0.54" header="0.5" footer="0.5"/>
      <printOptions horizontalCentered="1" verticalCentered="1"/>
      <pageSetup scale="80" orientation="portrait" r:id="rId2"/>
      <headerFooter alignWithMargins="0"/>
    </customSheetView>
    <customSheetView guid="{3FA39ED5-601C-11DB-9F30-00C04F1DE3C7}" showPageBreaks="1" showGridLines="0" showRowCol="0" fitToPage="1" printArea="1" showRuler="0">
      <selection activeCell="H32" sqref="H32"/>
      <pageMargins left="0.81" right="0.75" top="0.57999999999999996" bottom="0.54" header="0.5" footer="0.5"/>
      <printOptions horizontalCentered="1" verticalCentered="1"/>
      <pageSetup scale="77" orientation="portrait" r:id="rId3"/>
      <headerFooter alignWithMargins="0"/>
    </customSheetView>
  </customSheetViews>
  <mergeCells count="25">
    <mergeCell ref="C49:F49"/>
    <mergeCell ref="B7:D7"/>
    <mergeCell ref="A32:B32"/>
    <mergeCell ref="E32:G32"/>
    <mergeCell ref="A34:I34"/>
    <mergeCell ref="C27:D27"/>
    <mergeCell ref="H27:I27"/>
    <mergeCell ref="E29:F29"/>
    <mergeCell ref="E30:G30"/>
    <mergeCell ref="A30:B30"/>
    <mergeCell ref="A41:I41"/>
    <mergeCell ref="D36:I36"/>
    <mergeCell ref="A31:B31"/>
    <mergeCell ref="E31:G31"/>
    <mergeCell ref="C31:D31"/>
    <mergeCell ref="H31:I31"/>
    <mergeCell ref="A1:I1"/>
    <mergeCell ref="A26:D26"/>
    <mergeCell ref="E26:I26"/>
    <mergeCell ref="A12:I12"/>
    <mergeCell ref="B5:C5"/>
    <mergeCell ref="B3:F3"/>
    <mergeCell ref="A13:C13"/>
    <mergeCell ref="A20:C20"/>
    <mergeCell ref="A19:I19"/>
  </mergeCells>
  <conditionalFormatting sqref="B29 G29">
    <cfRule type="cellIs" dxfId="23" priority="1" stopIfTrue="1" operator="equal">
      <formula>"Rnd or Sqr ?"</formula>
    </cfRule>
  </conditionalFormatting>
  <conditionalFormatting sqref="C37:C39 C30:D30 C32:D32 H30:I30 H32:I32 C63:D67 H51:H58 C51:C58">
    <cfRule type="cellIs" dxfId="22" priority="2" stopIfTrue="1" operator="greaterThan">
      <formula>0</formula>
    </cfRule>
  </conditionalFormatting>
  <conditionalFormatting sqref="H13 H20 H16 H23">
    <cfRule type="cellIs" dxfId="21" priority="3" stopIfTrue="1" operator="greaterThanOrEqual">
      <formula>0</formula>
    </cfRule>
  </conditionalFormatting>
  <conditionalFormatting sqref="D51:G58">
    <cfRule type="cellIs" dxfId="20" priority="4" stopIfTrue="1" operator="equal">
      <formula>0</formula>
    </cfRule>
    <cfRule type="cellIs" dxfId="19" priority="5" stopIfTrue="1" operator="between">
      <formula>$B51/10</formula>
      <formula>0.0000000000001</formula>
    </cfRule>
    <cfRule type="cellIs" dxfId="18" priority="6" stopIfTrue="1" operator="between">
      <formula>($B51/10)+0.0000000000000001</formula>
      <formula>$B51/3</formula>
    </cfRule>
  </conditionalFormatting>
  <conditionalFormatting sqref="E64:E67">
    <cfRule type="expression" dxfId="17" priority="7" stopIfTrue="1">
      <formula>IF(A64&gt;98,1,0)</formula>
    </cfRule>
  </conditionalFormatting>
  <conditionalFormatting sqref="E63 F63:G67 I63:I67">
    <cfRule type="expression" dxfId="16" priority="8" stopIfTrue="1">
      <formula>IF($A63&gt;98,1,0)</formula>
    </cfRule>
  </conditionalFormatting>
  <conditionalFormatting sqref="H64:H67">
    <cfRule type="expression" dxfId="15" priority="9" stopIfTrue="1">
      <formula>IF(A64&gt;98,1,0)</formula>
    </cfRule>
    <cfRule type="cellIs" dxfId="14" priority="10" stopIfTrue="1" operator="between">
      <formula>$I64*10</formula>
      <formula>($I64*99.9999999999999)</formula>
    </cfRule>
    <cfRule type="cellIs" dxfId="13" priority="11" stopIfTrue="1" operator="greaterThanOrEqual">
      <formula>($I64*100)+1E-21</formula>
    </cfRule>
  </conditionalFormatting>
  <conditionalFormatting sqref="H63">
    <cfRule type="expression" dxfId="12" priority="12" stopIfTrue="1">
      <formula>IF(A63&gt;98,1,0)</formula>
    </cfRule>
    <cfRule type="cellIs" dxfId="11" priority="13" stopIfTrue="1" operator="greaterThanOrEqual">
      <formula>($I63*100)+0.0000000000000000001</formula>
    </cfRule>
    <cfRule type="cellIs" dxfId="10" priority="14" stopIfTrue="1" operator="between">
      <formula>($I63*100)+0.0000000000000000001</formula>
      <formula>($I63*10)+0.0000000000000000001</formula>
    </cfRule>
  </conditionalFormatting>
  <conditionalFormatting sqref="C31:D31 H31:I31">
    <cfRule type="expression" dxfId="9" priority="15" stopIfTrue="1">
      <formula>IF(AND(C29=0,D29=0),1,0)</formula>
    </cfRule>
  </conditionalFormatting>
  <conditionalFormatting sqref="C43:C47 E43:E47 H43:H47">
    <cfRule type="cellIs" dxfId="8" priority="16" stopIfTrue="1" operator="equal">
      <formula>"N/A"</formula>
    </cfRule>
    <cfRule type="cellIs" dxfId="7" priority="17" stopIfTrue="1" operator="equal">
      <formula>0</formula>
    </cfRule>
  </conditionalFormatting>
  <conditionalFormatting sqref="I9">
    <cfRule type="cellIs" dxfId="6" priority="18" stopIfTrue="1" operator="equal">
      <formula>0.00000000001</formula>
    </cfRule>
  </conditionalFormatting>
  <conditionalFormatting sqref="G43:G47">
    <cfRule type="cellIs" dxfId="5" priority="19" stopIfTrue="1" operator="equal">
      <formula>0</formula>
    </cfRule>
    <cfRule type="cellIs" dxfId="4" priority="20" stopIfTrue="1" operator="equal">
      <formula>10000000</formula>
    </cfRule>
    <cfRule type="cellIs" dxfId="3" priority="21" stopIfTrue="1" operator="equal">
      <formula>"N/A"</formula>
    </cfRule>
  </conditionalFormatting>
  <conditionalFormatting sqref="D43:D47 F43:F47 I43:I47">
    <cfRule type="cellIs" dxfId="2" priority="22" stopIfTrue="1" operator="equal">
      <formula>0</formula>
    </cfRule>
    <cfRule type="cellIs" dxfId="1" priority="23" stopIfTrue="1" operator="greaterThanOrEqual">
      <formula>10000000</formula>
    </cfRule>
  </conditionalFormatting>
  <conditionalFormatting sqref="B43:B47">
    <cfRule type="cellIs" dxfId="0" priority="24" stopIfTrue="1" operator="equal">
      <formula>10000000</formula>
    </cfRule>
  </conditionalFormatting>
  <printOptions horizontalCentered="1" verticalCentered="1"/>
  <pageMargins left="0.81" right="0.75" top="0.57999999999999996" bottom="0.54" header="0.5" footer="0.5"/>
  <pageSetup scale="80" orientation="portrait" r:id="rId4"/>
  <headerFooter alignWithMargins="0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9525</xdr:rowOff>
                  </from>
                  <to>
                    <xdr:col>4</xdr:col>
                    <xdr:colOff>9525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>
                <anchor moveWithCells="1">
                  <from>
                    <xdr:col>4</xdr:col>
                    <xdr:colOff>9525</xdr:colOff>
                    <xdr:row>12</xdr:row>
                    <xdr:rowOff>9525</xdr:rowOff>
                  </from>
                  <to>
                    <xdr:col>4</xdr:col>
                    <xdr:colOff>638175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3</xdr:col>
                    <xdr:colOff>9525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4</xdr:col>
                    <xdr:colOff>638175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47625</xdr:rowOff>
                  </from>
                  <to>
                    <xdr:col>1</xdr:col>
                    <xdr:colOff>28575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19050</xdr:rowOff>
                  </from>
                  <to>
                    <xdr:col>5</xdr:col>
                    <xdr:colOff>733425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Drop Down 21">
              <controlPr locked="0" defaultSize="0" autoLine="0" autoPict="0">
                <anchor moveWithCells="1">
                  <from>
                    <xdr:col>0</xdr:col>
                    <xdr:colOff>9525</xdr:colOff>
                    <xdr:row>50</xdr:row>
                    <xdr:rowOff>0</xdr:rowOff>
                  </from>
                  <to>
                    <xdr:col>1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Drop Down 22">
              <controlPr locked="0" defaultSize="0" autoLine="0" autoPict="0">
                <anchor moveWithCells="1">
                  <from>
                    <xdr:col>0</xdr:col>
                    <xdr:colOff>9525</xdr:colOff>
                    <xdr:row>51</xdr:row>
                    <xdr:rowOff>0</xdr:rowOff>
                  </from>
                  <to>
                    <xdr:col>1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Drop Down 23">
              <controlPr locked="0" defaultSize="0" autoLine="0" autoPict="0">
                <anchor moveWithCells="1">
                  <from>
                    <xdr:col>0</xdr:col>
                    <xdr:colOff>9525</xdr:colOff>
                    <xdr:row>52</xdr:row>
                    <xdr:rowOff>0</xdr:rowOff>
                  </from>
                  <to>
                    <xdr:col>1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Drop Down 24">
              <controlPr locked="0" defaultSize="0" autoLine="0" autoPict="0">
                <anchor moveWithCells="1">
                  <from>
                    <xdr:col>0</xdr:col>
                    <xdr:colOff>9525</xdr:colOff>
                    <xdr:row>53</xdr:row>
                    <xdr:rowOff>0</xdr:rowOff>
                  </from>
                  <to>
                    <xdr:col>1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Drop Down 25">
              <controlPr locked="0" defaultSize="0" autoLine="0" autoPict="0">
                <anchor moveWithCells="1">
                  <from>
                    <xdr:col>0</xdr:col>
                    <xdr:colOff>9525</xdr:colOff>
                    <xdr:row>55</xdr:row>
                    <xdr:rowOff>0</xdr:rowOff>
                  </from>
                  <to>
                    <xdr:col>1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Drop Down 26">
              <controlPr locked="0" defaultSize="0" autoLine="0" autoPict="0">
                <anchor moveWithCells="1">
                  <from>
                    <xdr:col>0</xdr:col>
                    <xdr:colOff>9525</xdr:colOff>
                    <xdr:row>54</xdr:row>
                    <xdr:rowOff>0</xdr:rowOff>
                  </from>
                  <to>
                    <xdr:col>1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9" name="Drop Down 27">
              <controlPr locked="0" defaultSize="0" autoLine="0" autoPict="0">
                <anchor moveWithCells="1">
                  <from>
                    <xdr:col>0</xdr:col>
                    <xdr:colOff>9525</xdr:colOff>
                    <xdr:row>56</xdr:row>
                    <xdr:rowOff>0</xdr:rowOff>
                  </from>
                  <to>
                    <xdr:col>1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0" name="Drop Down 28">
              <controlPr locked="0" defaultSize="0" autoLine="0" autoPict="0">
                <anchor moveWithCells="1">
                  <from>
                    <xdr:col>0</xdr:col>
                    <xdr:colOff>9525</xdr:colOff>
                    <xdr:row>57</xdr:row>
                    <xdr:rowOff>0</xdr:rowOff>
                  </from>
                  <to>
                    <xdr:col>1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1" name="Drop Down 31">
              <controlPr locked="0" defaultSize="0" autoLine="0" autoPict="0">
                <anchor moveWithCells="1">
                  <from>
                    <xdr:col>0</xdr:col>
                    <xdr:colOff>19050</xdr:colOff>
                    <xdr:row>62</xdr:row>
                    <xdr:rowOff>0</xdr:rowOff>
                  </from>
                  <to>
                    <xdr:col>1</xdr:col>
                    <xdr:colOff>19050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Drop Down 32">
              <controlPr locked="0" defaultSize="0" autoLine="0" autoPict="0">
                <anchor moveWithCells="1">
                  <from>
                    <xdr:col>0</xdr:col>
                    <xdr:colOff>19050</xdr:colOff>
                    <xdr:row>63</xdr:row>
                    <xdr:rowOff>0</xdr:rowOff>
                  </from>
                  <to>
                    <xdr:col>1</xdr:col>
                    <xdr:colOff>19050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3" name="Drop Down 33">
              <controlPr locked="0" defaultSize="0" autoLine="0" autoPict="0">
                <anchor moveWithCells="1">
                  <from>
                    <xdr:col>0</xdr:col>
                    <xdr:colOff>19050</xdr:colOff>
                    <xdr:row>64</xdr:row>
                    <xdr:rowOff>0</xdr:rowOff>
                  </from>
                  <to>
                    <xdr:col>1</xdr:col>
                    <xdr:colOff>19050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4" name="Drop Down 34">
              <controlPr locked="0" defaultSize="0" autoLine="0" autoPict="0">
                <anchor moveWithCells="1">
                  <from>
                    <xdr:col>0</xdr:col>
                    <xdr:colOff>19050</xdr:colOff>
                    <xdr:row>65</xdr:row>
                    <xdr:rowOff>0</xdr:rowOff>
                  </from>
                  <to>
                    <xdr:col>1</xdr:col>
                    <xdr:colOff>19050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5" name="Drop Down 35">
              <controlPr locked="0" defaultSize="0" autoLine="0" autoPict="0">
                <anchor moveWithCells="1">
                  <from>
                    <xdr:col>0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6" name="Label 41">
              <controlPr defaultSize="0" autoFill="0" autoLine="0" autoPict="0">
                <anchor moveWithCells="1">
                  <from>
                    <xdr:col>0</xdr:col>
                    <xdr:colOff>38100</xdr:colOff>
                    <xdr:row>48</xdr:row>
                    <xdr:rowOff>257175</xdr:rowOff>
                  </from>
                  <to>
                    <xdr:col>0</xdr:col>
                    <xdr:colOff>981075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7" name="Drop Down 42">
              <controlPr locked="0" defaultSize="0" autoLine="0" autoPict="0">
                <anchor moveWithCells="1">
                  <from>
                    <xdr:col>0</xdr:col>
                    <xdr:colOff>1009650</xdr:colOff>
                    <xdr:row>49</xdr:row>
                    <xdr:rowOff>0</xdr:rowOff>
                  </from>
                  <to>
                    <xdr:col>0</xdr:col>
                    <xdr:colOff>1419225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8" name="Label 43">
              <controlPr defaultSize="0" autoFill="0" autoLine="0" autoPict="0">
                <anchor moveWithCells="1">
                  <from>
                    <xdr:col>0</xdr:col>
                    <xdr:colOff>47625</xdr:colOff>
                    <xdr:row>60</xdr:row>
                    <xdr:rowOff>228600</xdr:rowOff>
                  </from>
                  <to>
                    <xdr:col>0</xdr:col>
                    <xdr:colOff>981075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9" name="Drop Down 44">
              <controlPr locked="0" defaultSize="0" autoLine="0" autoPict="0">
                <anchor moveWithCells="1">
                  <from>
                    <xdr:col>0</xdr:col>
                    <xdr:colOff>990600</xdr:colOff>
                    <xdr:row>61</xdr:row>
                    <xdr:rowOff>0</xdr:rowOff>
                  </from>
                  <to>
                    <xdr:col>1</xdr:col>
                    <xdr:colOff>19050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0" name="Label 45">
              <controlPr defaultSize="0" autoFill="0" autoLine="0" autoPict="0">
                <anchor moveWithCells="1">
                  <from>
                    <xdr:col>0</xdr:col>
                    <xdr:colOff>28575</xdr:colOff>
                    <xdr:row>48</xdr:row>
                    <xdr:rowOff>47625</xdr:rowOff>
                  </from>
                  <to>
                    <xdr:col>1</xdr:col>
                    <xdr:colOff>19050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1" name="Label 47">
              <controlPr defaultSize="0" autoFill="0" autoLine="0" autoPict="0">
                <anchor moveWithCells="1">
                  <from>
                    <xdr:col>6</xdr:col>
                    <xdr:colOff>666750</xdr:colOff>
                    <xdr:row>48</xdr:row>
                    <xdr:rowOff>57150</xdr:rowOff>
                  </from>
                  <to>
                    <xdr:col>8</xdr:col>
                    <xdr:colOff>590550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2" name="Drop Down 48">
              <controlPr locked="0" defaultSize="0" autoLine="0" autoPict="0">
                <anchor moveWithCells="1">
                  <from>
                    <xdr:col>1</xdr:col>
                    <xdr:colOff>57150</xdr:colOff>
                    <xdr:row>48</xdr:row>
                    <xdr:rowOff>38100</xdr:rowOff>
                  </from>
                  <to>
                    <xdr:col>1</xdr:col>
                    <xdr:colOff>619125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3" name="Drop Down 49">
              <controlPr locked="0" defaultSize="0" autoLine="0" autoPict="0">
                <anchor moveWithCells="1">
                  <from>
                    <xdr:col>6</xdr:col>
                    <xdr:colOff>38100</xdr:colOff>
                    <xdr:row>48</xdr:row>
                    <xdr:rowOff>38100</xdr:rowOff>
                  </from>
                  <to>
                    <xdr:col>6</xdr:col>
                    <xdr:colOff>600075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4" name="Label 58">
              <controlPr defaultSize="0" autoFill="0" autoLine="0" autoPict="0">
                <anchor moveWithCells="1">
                  <from>
                    <xdr:col>7</xdr:col>
                    <xdr:colOff>47625</xdr:colOff>
                    <xdr:row>11</xdr:row>
                    <xdr:rowOff>9525</xdr:rowOff>
                  </from>
                  <to>
                    <xdr:col>7</xdr:col>
                    <xdr:colOff>676275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5" name="Label 60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123825</xdr:rowOff>
                  </from>
                  <to>
                    <xdr:col>8</xdr:col>
                    <xdr:colOff>209550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6" name="Label 63">
              <controlPr defaultSize="0" autoFill="0" autoLine="0" autoPict="0">
                <anchor moveWithCells="1">
                  <from>
                    <xdr:col>7</xdr:col>
                    <xdr:colOff>190500</xdr:colOff>
                    <xdr:row>60</xdr:row>
                    <xdr:rowOff>66675</xdr:rowOff>
                  </from>
                  <to>
                    <xdr:col>8</xdr:col>
                    <xdr:colOff>723900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7" name="Drop Down 64">
              <controlPr locked="0" defaultSize="0" autoLine="0" autoPict="0">
                <anchor moveWithCells="1">
                  <from>
                    <xdr:col>6</xdr:col>
                    <xdr:colOff>495300</xdr:colOff>
                    <xdr:row>60</xdr:row>
                    <xdr:rowOff>57150</xdr:rowOff>
                  </from>
                  <to>
                    <xdr:col>7</xdr:col>
                    <xdr:colOff>161925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8" name="Drop Down 74">
              <controlPr locked="0" defaultSize="0" autoLine="0" autoPict="0">
                <anchor moveWithCells="1">
                  <from>
                    <xdr:col>0</xdr:col>
                    <xdr:colOff>9525</xdr:colOff>
                    <xdr:row>42</xdr:row>
                    <xdr:rowOff>0</xdr:rowOff>
                  </from>
                  <to>
                    <xdr:col>0</xdr:col>
                    <xdr:colOff>1419225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9" name="Drop Down 75">
              <controlPr locked="0" defaultSize="0" autoLine="0" autoPict="0">
                <anchor moveWithCells="1">
                  <from>
                    <xdr:col>0</xdr:col>
                    <xdr:colOff>9525</xdr:colOff>
                    <xdr:row>43</xdr:row>
                    <xdr:rowOff>0</xdr:rowOff>
                  </from>
                  <to>
                    <xdr:col>0</xdr:col>
                    <xdr:colOff>1419225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0" name="Drop Down 76">
              <controlPr locked="0" defaultSize="0" autoLine="0" autoPict="0">
                <anchor moveWithCells="1">
                  <from>
                    <xdr:col>0</xdr:col>
                    <xdr:colOff>9525</xdr:colOff>
                    <xdr:row>44</xdr:row>
                    <xdr:rowOff>0</xdr:rowOff>
                  </from>
                  <to>
                    <xdr:col>0</xdr:col>
                    <xdr:colOff>1419225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1" name="Drop Down 77">
              <controlPr locked="0" defaultSize="0" autoLine="0" autoPict="0">
                <anchor moveWithCells="1">
                  <from>
                    <xdr:col>0</xdr:col>
                    <xdr:colOff>9525</xdr:colOff>
                    <xdr:row>45</xdr:row>
                    <xdr:rowOff>0</xdr:rowOff>
                  </from>
                  <to>
                    <xdr:col>0</xdr:col>
                    <xdr:colOff>1419225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2" name="Drop Down 78">
              <controlPr locked="0" defaultSize="0" autoLine="0" autoPict="0">
                <anchor moveWithCells="1">
                  <from>
                    <xdr:col>0</xdr:col>
                    <xdr:colOff>9525</xdr:colOff>
                    <xdr:row>46</xdr:row>
                    <xdr:rowOff>0</xdr:rowOff>
                  </from>
                  <to>
                    <xdr:col>0</xdr:col>
                    <xdr:colOff>1419225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3" name="Label 79">
              <controlPr defaultSize="0" autoFill="0" autoLine="0" autoPict="0">
                <anchor moveWithCells="1">
                  <from>
                    <xdr:col>8</xdr:col>
                    <xdr:colOff>133350</xdr:colOff>
                    <xdr:row>11</xdr:row>
                    <xdr:rowOff>9525</xdr:rowOff>
                  </from>
                  <to>
                    <xdr:col>8</xdr:col>
                    <xdr:colOff>666750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4" name="Label 86">
              <controlPr defaultSize="0" autoFill="0" autoLine="0" autoPict="0">
                <anchor moveWithCells="1">
                  <from>
                    <xdr:col>3</xdr:col>
                    <xdr:colOff>247650</xdr:colOff>
                    <xdr:row>49</xdr:row>
                    <xdr:rowOff>19050</xdr:rowOff>
                  </from>
                  <to>
                    <xdr:col>3</xdr:col>
                    <xdr:colOff>504825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45" name="Label 88">
              <controlPr defaultSize="0" autoFill="0" autoLine="0" autoPict="0">
                <anchor moveWithCells="1">
                  <from>
                    <xdr:col>4</xdr:col>
                    <xdr:colOff>85725</xdr:colOff>
                    <xdr:row>49</xdr:row>
                    <xdr:rowOff>19050</xdr:rowOff>
                  </from>
                  <to>
                    <xdr:col>4</xdr:col>
                    <xdr:colOff>352425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46" name="Label 89">
              <controlPr defaultSize="0" autoFill="0" autoLine="0" autoPict="0">
                <anchor moveWithCells="1">
                  <from>
                    <xdr:col>5</xdr:col>
                    <xdr:colOff>276225</xdr:colOff>
                    <xdr:row>49</xdr:row>
                    <xdr:rowOff>19050</xdr:rowOff>
                  </from>
                  <to>
                    <xdr:col>5</xdr:col>
                    <xdr:colOff>514350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47" name="Label 90">
              <controlPr defaultSize="0" autoFill="0" autoLine="0" autoPict="0">
                <anchor moveWithCells="1">
                  <from>
                    <xdr:col>6</xdr:col>
                    <xdr:colOff>228600</xdr:colOff>
                    <xdr:row>49</xdr:row>
                    <xdr:rowOff>9525</xdr:rowOff>
                  </from>
                  <to>
                    <xdr:col>6</xdr:col>
                    <xdr:colOff>504825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48" name="Label 91">
              <controlPr defaultSize="0" autoFill="0" autoLine="0" autoPict="0">
                <anchor moveWithCells="1">
                  <from>
                    <xdr:col>4</xdr:col>
                    <xdr:colOff>409575</xdr:colOff>
                    <xdr:row>49</xdr:row>
                    <xdr:rowOff>19050</xdr:rowOff>
                  </from>
                  <to>
                    <xdr:col>4</xdr:col>
                    <xdr:colOff>657225</xdr:colOff>
                    <xdr:row>49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73"/>
  <sheetViews>
    <sheetView zoomScale="50" workbookViewId="0">
      <selection activeCell="C6" sqref="C6"/>
    </sheetView>
  </sheetViews>
  <sheetFormatPr defaultRowHeight="12.75" x14ac:dyDescent="0.2"/>
  <cols>
    <col min="1" max="1" width="37.5703125" customWidth="1"/>
    <col min="2" max="2" width="11" style="93" customWidth="1"/>
    <col min="3" max="3" width="170.7109375" customWidth="1"/>
    <col min="4" max="4" width="10" customWidth="1"/>
  </cols>
  <sheetData>
    <row r="1" spans="1:3" ht="49.5" customHeight="1" thickBot="1" x14ac:dyDescent="0.25">
      <c r="A1" s="233" t="s">
        <v>70</v>
      </c>
      <c r="B1" s="233"/>
      <c r="C1" s="233"/>
    </row>
    <row r="2" spans="1:3" s="128" customFormat="1" ht="20.100000000000001" customHeight="1" x14ac:dyDescent="0.25">
      <c r="A2" s="126"/>
      <c r="B2" s="127" t="s">
        <v>71</v>
      </c>
      <c r="C2" s="234" t="s">
        <v>69</v>
      </c>
    </row>
    <row r="3" spans="1:3" s="128" customFormat="1" ht="20.100000000000001" customHeight="1" x14ac:dyDescent="0.25">
      <c r="A3" s="129" t="s">
        <v>66</v>
      </c>
      <c r="B3" s="130" t="s">
        <v>72</v>
      </c>
      <c r="C3" s="235"/>
    </row>
    <row r="4" spans="1:3" s="128" customFormat="1" ht="20.100000000000001" customHeight="1" thickBot="1" x14ac:dyDescent="0.3">
      <c r="A4" s="131"/>
      <c r="B4" s="132"/>
      <c r="C4" s="236"/>
    </row>
    <row r="5" spans="1:3" s="128" customFormat="1" ht="20.100000000000001" customHeight="1" x14ac:dyDescent="0.25">
      <c r="A5" s="173">
        <f>VLOOKUP(General!$A63,'Gaseous Props'!$A$2:$L$151,3)</f>
        <v>0</v>
      </c>
      <c r="B5" s="174" t="str">
        <f>General!D63</f>
        <v xml:space="preserve"> </v>
      </c>
      <c r="C5" s="133"/>
    </row>
    <row r="6" spans="1:3" s="128" customFormat="1" ht="20.100000000000001" customHeight="1" x14ac:dyDescent="0.25">
      <c r="A6" s="134" t="s">
        <v>1640</v>
      </c>
      <c r="B6" s="135"/>
      <c r="C6" s="170" t="e">
        <f>VLOOKUP($A5,'RELs-PELs'!$B$1:$D$695,2)</f>
        <v>#N/A</v>
      </c>
    </row>
    <row r="7" spans="1:3" s="128" customFormat="1" ht="20.100000000000001" customHeight="1" x14ac:dyDescent="0.25">
      <c r="A7" s="134" t="s">
        <v>1641</v>
      </c>
      <c r="B7" s="135"/>
      <c r="C7" s="170" t="e">
        <f>VLOOKUP($A5,'RELs-PELs'!$B$1:$D$695,3)</f>
        <v>#N/A</v>
      </c>
    </row>
    <row r="8" spans="1:3" s="128" customFormat="1" ht="20.100000000000001" customHeight="1" x14ac:dyDescent="0.25">
      <c r="A8" s="134" t="s">
        <v>67</v>
      </c>
      <c r="B8" s="135"/>
      <c r="C8" s="170" t="e">
        <f>VLOOKUP($A5,IDLHs!$B$2:$D$400,2)</f>
        <v>#N/A</v>
      </c>
    </row>
    <row r="9" spans="1:3" s="128" customFormat="1" ht="20.100000000000001" customHeight="1" thickBot="1" x14ac:dyDescent="0.3">
      <c r="A9" s="136" t="s">
        <v>928</v>
      </c>
      <c r="B9" s="137"/>
      <c r="C9" s="171" t="e">
        <f>VLOOKUP($A5,IDLHs!$B$2:$D$400,3)</f>
        <v>#N/A</v>
      </c>
    </row>
    <row r="10" spans="1:3" s="128" customFormat="1" ht="20.100000000000001" customHeight="1" x14ac:dyDescent="0.25">
      <c r="A10" s="173">
        <f>VLOOKUP(General!$A64,'Gaseous Props'!$A$2:$L$151,3)</f>
        <v>0</v>
      </c>
      <c r="B10" s="174" t="str">
        <f>General!D64</f>
        <v xml:space="preserve"> </v>
      </c>
      <c r="C10" s="133"/>
    </row>
    <row r="11" spans="1:3" s="128" customFormat="1" ht="20.100000000000001" customHeight="1" x14ac:dyDescent="0.25">
      <c r="A11" s="134" t="s">
        <v>1640</v>
      </c>
      <c r="B11" s="135"/>
      <c r="C11" s="170" t="e">
        <f>VLOOKUP($A10,'RELs-PELs'!$B$1:$D$695,2)</f>
        <v>#N/A</v>
      </c>
    </row>
    <row r="12" spans="1:3" s="128" customFormat="1" ht="20.100000000000001" customHeight="1" x14ac:dyDescent="0.25">
      <c r="A12" s="134" t="s">
        <v>1641</v>
      </c>
      <c r="B12" s="135"/>
      <c r="C12" s="170" t="e">
        <f>VLOOKUP($A10,'RELs-PELs'!$B$1:$D$695,3)</f>
        <v>#N/A</v>
      </c>
    </row>
    <row r="13" spans="1:3" s="128" customFormat="1" ht="20.100000000000001" customHeight="1" x14ac:dyDescent="0.25">
      <c r="A13" s="134" t="s">
        <v>67</v>
      </c>
      <c r="B13" s="135"/>
      <c r="C13" s="170" t="e">
        <f>VLOOKUP($A10,IDLHs!$B$2:$D$400,2)</f>
        <v>#N/A</v>
      </c>
    </row>
    <row r="14" spans="1:3" s="128" customFormat="1" ht="20.100000000000001" customHeight="1" thickBot="1" x14ac:dyDescent="0.3">
      <c r="A14" s="136" t="s">
        <v>928</v>
      </c>
      <c r="B14" s="137"/>
      <c r="C14" s="171" t="e">
        <f>VLOOKUP($A10,IDLHs!$B$2:$D$400,3)</f>
        <v>#N/A</v>
      </c>
    </row>
    <row r="15" spans="1:3" s="128" customFormat="1" ht="20.100000000000001" customHeight="1" x14ac:dyDescent="0.25">
      <c r="A15" s="173">
        <f>VLOOKUP(General!$A65,'Gaseous Props'!$A$2:$L$151,3)</f>
        <v>0</v>
      </c>
      <c r="B15" s="174" t="str">
        <f>General!D65</f>
        <v xml:space="preserve"> </v>
      </c>
      <c r="C15" s="133"/>
    </row>
    <row r="16" spans="1:3" s="128" customFormat="1" ht="20.100000000000001" customHeight="1" x14ac:dyDescent="0.25">
      <c r="A16" s="134" t="s">
        <v>1640</v>
      </c>
      <c r="B16" s="135"/>
      <c r="C16" s="170" t="e">
        <f>VLOOKUP($A15,'RELs-PELs'!$B$1:$D$695,2)</f>
        <v>#N/A</v>
      </c>
    </row>
    <row r="17" spans="1:3" s="128" customFormat="1" ht="20.100000000000001" customHeight="1" x14ac:dyDescent="0.25">
      <c r="A17" s="134" t="s">
        <v>1641</v>
      </c>
      <c r="B17" s="135"/>
      <c r="C17" s="170" t="e">
        <f>VLOOKUP($A15,'RELs-PELs'!$B$1:$D$695,3)</f>
        <v>#N/A</v>
      </c>
    </row>
    <row r="18" spans="1:3" s="128" customFormat="1" ht="20.100000000000001" customHeight="1" x14ac:dyDescent="0.25">
      <c r="A18" s="134" t="s">
        <v>67</v>
      </c>
      <c r="B18" s="135"/>
      <c r="C18" s="170" t="e">
        <f>VLOOKUP($A15,IDLHs!$B$2:$D$400,2)</f>
        <v>#N/A</v>
      </c>
    </row>
    <row r="19" spans="1:3" s="128" customFormat="1" ht="20.100000000000001" customHeight="1" thickBot="1" x14ac:dyDescent="0.3">
      <c r="A19" s="136" t="s">
        <v>928</v>
      </c>
      <c r="B19" s="137"/>
      <c r="C19" s="171" t="e">
        <f>VLOOKUP($A15,IDLHs!$B$2:$D$400,3)</f>
        <v>#N/A</v>
      </c>
    </row>
    <row r="20" spans="1:3" s="128" customFormat="1" ht="20.100000000000001" customHeight="1" x14ac:dyDescent="0.25">
      <c r="A20" s="173">
        <f>VLOOKUP(General!$A66,'Gaseous Props'!$A$2:$L$151,3)</f>
        <v>0</v>
      </c>
      <c r="B20" s="174" t="str">
        <f>General!D66</f>
        <v xml:space="preserve"> </v>
      </c>
      <c r="C20" s="133"/>
    </row>
    <row r="21" spans="1:3" s="128" customFormat="1" ht="20.100000000000001" customHeight="1" x14ac:dyDescent="0.25">
      <c r="A21" s="134" t="s">
        <v>1640</v>
      </c>
      <c r="B21" s="135"/>
      <c r="C21" s="170" t="e">
        <f>VLOOKUP($A20,'RELs-PELs'!$B$1:$D$695,2)</f>
        <v>#N/A</v>
      </c>
    </row>
    <row r="22" spans="1:3" s="128" customFormat="1" ht="20.100000000000001" customHeight="1" x14ac:dyDescent="0.25">
      <c r="A22" s="134" t="s">
        <v>1641</v>
      </c>
      <c r="B22" s="135"/>
      <c r="C22" s="170" t="e">
        <f>VLOOKUP($A20,'RELs-PELs'!$B$1:$D$695,3)</f>
        <v>#N/A</v>
      </c>
    </row>
    <row r="23" spans="1:3" s="128" customFormat="1" ht="20.100000000000001" customHeight="1" x14ac:dyDescent="0.25">
      <c r="A23" s="134" t="s">
        <v>67</v>
      </c>
      <c r="B23" s="135"/>
      <c r="C23" s="170" t="e">
        <f>VLOOKUP($A20,IDLHs!$B$2:$D$400,2)</f>
        <v>#N/A</v>
      </c>
    </row>
    <row r="24" spans="1:3" s="128" customFormat="1" ht="20.100000000000001" customHeight="1" thickBot="1" x14ac:dyDescent="0.3">
      <c r="A24" s="136" t="s">
        <v>928</v>
      </c>
      <c r="B24" s="137"/>
      <c r="C24" s="171" t="e">
        <f>VLOOKUP($A20,IDLHs!$B$2:$D$400,3)</f>
        <v>#N/A</v>
      </c>
    </row>
    <row r="25" spans="1:3" s="128" customFormat="1" ht="20.100000000000001" customHeight="1" x14ac:dyDescent="0.25">
      <c r="A25" s="173">
        <f>VLOOKUP(General!$A67,'Gaseous Props'!$A$2:$L$151,3)</f>
        <v>0</v>
      </c>
      <c r="B25" s="174" t="str">
        <f>General!D67</f>
        <v xml:space="preserve"> </v>
      </c>
      <c r="C25" s="133"/>
    </row>
    <row r="26" spans="1:3" s="128" customFormat="1" ht="20.100000000000001" customHeight="1" x14ac:dyDescent="0.25">
      <c r="A26" s="134" t="s">
        <v>1640</v>
      </c>
      <c r="B26" s="135"/>
      <c r="C26" s="170" t="e">
        <f>VLOOKUP($A25,'RELs-PELs'!$B$1:$D$695,2)</f>
        <v>#N/A</v>
      </c>
    </row>
    <row r="27" spans="1:3" s="128" customFormat="1" ht="20.100000000000001" customHeight="1" x14ac:dyDescent="0.25">
      <c r="A27" s="134" t="s">
        <v>1641</v>
      </c>
      <c r="B27" s="135"/>
      <c r="C27" s="170" t="e">
        <f>VLOOKUP($A25,'RELs-PELs'!$B$1:$D$695,3)</f>
        <v>#N/A</v>
      </c>
    </row>
    <row r="28" spans="1:3" s="128" customFormat="1" ht="20.100000000000001" customHeight="1" x14ac:dyDescent="0.25">
      <c r="A28" s="134" t="s">
        <v>67</v>
      </c>
      <c r="B28" s="135"/>
      <c r="C28" s="170" t="e">
        <f>VLOOKUP($A25,IDLHs!$B$2:$D$400,2)</f>
        <v>#N/A</v>
      </c>
    </row>
    <row r="29" spans="1:3" s="128" customFormat="1" ht="20.100000000000001" customHeight="1" thickBot="1" x14ac:dyDescent="0.3">
      <c r="A29" s="136" t="s">
        <v>928</v>
      </c>
      <c r="B29" s="137"/>
      <c r="C29" s="171" t="e">
        <f>VLOOKUP($A25,IDLHs!$B$2:$D$400,3)</f>
        <v>#N/A</v>
      </c>
    </row>
    <row r="30" spans="1:3" s="128" customFormat="1" ht="20.100000000000001" customHeight="1" x14ac:dyDescent="0.25">
      <c r="A30" s="126"/>
      <c r="B30" s="127" t="s">
        <v>71</v>
      </c>
      <c r="C30" s="234" t="s">
        <v>69</v>
      </c>
    </row>
    <row r="31" spans="1:3" s="128" customFormat="1" ht="20.100000000000001" customHeight="1" x14ac:dyDescent="0.25">
      <c r="A31" s="129" t="s">
        <v>68</v>
      </c>
      <c r="B31" s="130" t="s">
        <v>73</v>
      </c>
      <c r="C31" s="235"/>
    </row>
    <row r="32" spans="1:3" s="128" customFormat="1" ht="20.100000000000001" customHeight="1" thickBot="1" x14ac:dyDescent="0.3">
      <c r="A32" s="138"/>
      <c r="B32" s="139"/>
      <c r="C32" s="236"/>
    </row>
    <row r="33" spans="1:10" s="128" customFormat="1" ht="20.100000000000001" customHeight="1" x14ac:dyDescent="0.25">
      <c r="A33" s="173">
        <f>VLOOKUP(General!$A51,'ISO Props'!$A$5:$B$34,2)</f>
        <v>0</v>
      </c>
      <c r="B33" s="172" t="e">
        <f>General!C51/(General!$A$50*1250)</f>
        <v>#VALUE!</v>
      </c>
      <c r="C33" s="133"/>
    </row>
    <row r="34" spans="1:10" s="128" customFormat="1" ht="20.100000000000001" customHeight="1" x14ac:dyDescent="0.25">
      <c r="A34" s="134" t="s">
        <v>1640</v>
      </c>
      <c r="B34" s="135"/>
      <c r="C34" s="170" t="e">
        <f>VLOOKUP($A33,'RELs-PELs'!$B$1:$D$695,2)</f>
        <v>#N/A</v>
      </c>
    </row>
    <row r="35" spans="1:10" s="128" customFormat="1" ht="20.100000000000001" customHeight="1" x14ac:dyDescent="0.25">
      <c r="A35" s="134" t="s">
        <v>1641</v>
      </c>
      <c r="B35" s="135"/>
      <c r="C35" s="170" t="e">
        <f>VLOOKUP($A33,'RELs-PELs'!$B$1:$D$695,3)</f>
        <v>#N/A</v>
      </c>
    </row>
    <row r="36" spans="1:10" s="128" customFormat="1" ht="20.100000000000001" customHeight="1" x14ac:dyDescent="0.25">
      <c r="A36" s="134" t="s">
        <v>67</v>
      </c>
      <c r="B36" s="135"/>
      <c r="C36" s="170" t="e">
        <f>VLOOKUP($A33,IDLHs!$B$2:$D$400,2)</f>
        <v>#N/A</v>
      </c>
    </row>
    <row r="37" spans="1:10" s="128" customFormat="1" ht="20.100000000000001" customHeight="1" thickBot="1" x14ac:dyDescent="0.3">
      <c r="A37" s="136" t="s">
        <v>928</v>
      </c>
      <c r="B37" s="137"/>
      <c r="C37" s="171" t="e">
        <f>VLOOKUP($A33,IDLHs!$B$2:$D$400,3)</f>
        <v>#N/A</v>
      </c>
    </row>
    <row r="38" spans="1:10" s="128" customFormat="1" ht="20.100000000000001" customHeight="1" x14ac:dyDescent="0.25">
      <c r="A38" s="173">
        <f>VLOOKUP(General!$A52,'ISO Props'!$A$5:$B$34,2)</f>
        <v>0</v>
      </c>
      <c r="B38" s="172" t="e">
        <f>General!C52/(General!$A$50*1250)</f>
        <v>#VALUE!</v>
      </c>
      <c r="C38" s="133"/>
    </row>
    <row r="39" spans="1:10" s="128" customFormat="1" ht="20.100000000000001" customHeight="1" x14ac:dyDescent="0.25">
      <c r="A39" s="134" t="s">
        <v>1640</v>
      </c>
      <c r="B39" s="135"/>
      <c r="C39" s="170" t="e">
        <f>VLOOKUP($A38,'RELs-PELs'!$B$1:$D$695,2)</f>
        <v>#N/A</v>
      </c>
      <c r="J39" s="175"/>
    </row>
    <row r="40" spans="1:10" s="128" customFormat="1" ht="20.100000000000001" customHeight="1" x14ac:dyDescent="0.25">
      <c r="A40" s="134" t="s">
        <v>1641</v>
      </c>
      <c r="B40" s="135"/>
      <c r="C40" s="170" t="e">
        <f>VLOOKUP($A38,'RELs-PELs'!$B$1:$D$695,3)</f>
        <v>#N/A</v>
      </c>
    </row>
    <row r="41" spans="1:10" s="128" customFormat="1" ht="20.100000000000001" customHeight="1" x14ac:dyDescent="0.25">
      <c r="A41" s="134" t="s">
        <v>67</v>
      </c>
      <c r="B41" s="135"/>
      <c r="C41" s="170" t="e">
        <f>VLOOKUP($A38,IDLHs!$B$2:$D$400,2)</f>
        <v>#N/A</v>
      </c>
    </row>
    <row r="42" spans="1:10" s="128" customFormat="1" ht="20.100000000000001" customHeight="1" thickBot="1" x14ac:dyDescent="0.3">
      <c r="A42" s="136" t="s">
        <v>928</v>
      </c>
      <c r="B42" s="137"/>
      <c r="C42" s="171" t="e">
        <f>VLOOKUP($A38,IDLHs!$B$2:$D$400,3)</f>
        <v>#N/A</v>
      </c>
    </row>
    <row r="43" spans="1:10" s="128" customFormat="1" ht="20.100000000000001" customHeight="1" x14ac:dyDescent="0.25">
      <c r="A43" s="173">
        <f>VLOOKUP(General!$A53,'ISO Props'!$A$5:$B$34,2)</f>
        <v>0</v>
      </c>
      <c r="B43" s="172" t="e">
        <f>General!C53/(General!$A$50*1250)</f>
        <v>#VALUE!</v>
      </c>
      <c r="C43" s="133"/>
    </row>
    <row r="44" spans="1:10" s="128" customFormat="1" ht="20.100000000000001" customHeight="1" x14ac:dyDescent="0.25">
      <c r="A44" s="134" t="s">
        <v>1640</v>
      </c>
      <c r="B44" s="135"/>
      <c r="C44" s="170" t="e">
        <f>VLOOKUP($A43,'RELs-PELs'!$B$1:$D$695,2)</f>
        <v>#N/A</v>
      </c>
    </row>
    <row r="45" spans="1:10" s="128" customFormat="1" ht="20.100000000000001" customHeight="1" x14ac:dyDescent="0.25">
      <c r="A45" s="134" t="s">
        <v>1641</v>
      </c>
      <c r="B45" s="135"/>
      <c r="C45" s="170" t="e">
        <f>VLOOKUP($A43,'RELs-PELs'!$B$1:$D$695,3)</f>
        <v>#N/A</v>
      </c>
    </row>
    <row r="46" spans="1:10" s="128" customFormat="1" ht="20.100000000000001" customHeight="1" x14ac:dyDescent="0.25">
      <c r="A46" s="134" t="s">
        <v>67</v>
      </c>
      <c r="B46" s="135"/>
      <c r="C46" s="170" t="e">
        <f>VLOOKUP($A43,IDLHs!$B$2:$D$400,2)</f>
        <v>#N/A</v>
      </c>
    </row>
    <row r="47" spans="1:10" s="128" customFormat="1" ht="20.100000000000001" customHeight="1" thickBot="1" x14ac:dyDescent="0.3">
      <c r="A47" s="136" t="s">
        <v>928</v>
      </c>
      <c r="B47" s="137"/>
      <c r="C47" s="171" t="e">
        <f>VLOOKUP($A43,IDLHs!$B$2:$D$400,3)</f>
        <v>#N/A</v>
      </c>
    </row>
    <row r="48" spans="1:10" s="128" customFormat="1" ht="20.100000000000001" customHeight="1" x14ac:dyDescent="0.25">
      <c r="A48" s="173">
        <f>VLOOKUP(General!$A54,'ISO Props'!$A$5:$B$34,2)</f>
        <v>0</v>
      </c>
      <c r="B48" s="172" t="e">
        <f>General!C54/(General!$A$50*1250)</f>
        <v>#VALUE!</v>
      </c>
      <c r="C48" s="133"/>
    </row>
    <row r="49" spans="1:3" s="128" customFormat="1" ht="20.100000000000001" customHeight="1" x14ac:dyDescent="0.25">
      <c r="A49" s="134" t="s">
        <v>1640</v>
      </c>
      <c r="B49" s="135"/>
      <c r="C49" s="170" t="e">
        <f>VLOOKUP($A48,'RELs-PELs'!$B$1:$D$695,2)</f>
        <v>#N/A</v>
      </c>
    </row>
    <row r="50" spans="1:3" s="128" customFormat="1" ht="20.100000000000001" customHeight="1" x14ac:dyDescent="0.25">
      <c r="A50" s="134" t="s">
        <v>1641</v>
      </c>
      <c r="B50" s="135"/>
      <c r="C50" s="170" t="e">
        <f>VLOOKUP($A48,'RELs-PELs'!$B$1:$D$695,3)</f>
        <v>#N/A</v>
      </c>
    </row>
    <row r="51" spans="1:3" s="128" customFormat="1" ht="20.100000000000001" customHeight="1" x14ac:dyDescent="0.25">
      <c r="A51" s="134" t="s">
        <v>67</v>
      </c>
      <c r="B51" s="135"/>
      <c r="C51" s="170" t="e">
        <f>VLOOKUP($A48,IDLHs!$B$2:$D$400,2)</f>
        <v>#N/A</v>
      </c>
    </row>
    <row r="52" spans="1:3" s="128" customFormat="1" ht="20.100000000000001" customHeight="1" thickBot="1" x14ac:dyDescent="0.3">
      <c r="A52" s="136" t="s">
        <v>928</v>
      </c>
      <c r="B52" s="137"/>
      <c r="C52" s="171" t="e">
        <f>VLOOKUP($A48,IDLHs!$B$2:$D$400,3)</f>
        <v>#N/A</v>
      </c>
    </row>
    <row r="53" spans="1:3" s="128" customFormat="1" ht="20.100000000000001" customHeight="1" x14ac:dyDescent="0.25">
      <c r="A53" s="173">
        <f>VLOOKUP(General!$A55,'ISO Props'!$A$5:$B$34,2)</f>
        <v>0</v>
      </c>
      <c r="B53" s="172" t="e">
        <f>General!C55/(General!$A$50*1250)</f>
        <v>#VALUE!</v>
      </c>
      <c r="C53" s="133"/>
    </row>
    <row r="54" spans="1:3" s="128" customFormat="1" ht="20.100000000000001" customHeight="1" x14ac:dyDescent="0.25">
      <c r="A54" s="134" t="s">
        <v>1640</v>
      </c>
      <c r="B54" s="135"/>
      <c r="C54" s="170" t="e">
        <f>VLOOKUP($A53,'RELs-PELs'!$B$1:$D$695,2)</f>
        <v>#N/A</v>
      </c>
    </row>
    <row r="55" spans="1:3" s="128" customFormat="1" ht="20.100000000000001" customHeight="1" x14ac:dyDescent="0.25">
      <c r="A55" s="134" t="s">
        <v>1641</v>
      </c>
      <c r="B55" s="135"/>
      <c r="C55" s="170" t="e">
        <f>VLOOKUP($A53,'RELs-PELs'!$B$1:$D$695,3)</f>
        <v>#N/A</v>
      </c>
    </row>
    <row r="56" spans="1:3" s="128" customFormat="1" ht="20.100000000000001" customHeight="1" x14ac:dyDescent="0.25">
      <c r="A56" s="134" t="s">
        <v>67</v>
      </c>
      <c r="B56" s="135"/>
      <c r="C56" s="170" t="e">
        <f>VLOOKUP($A53,IDLHs!$B$2:$D$400,2)</f>
        <v>#N/A</v>
      </c>
    </row>
    <row r="57" spans="1:3" s="128" customFormat="1" ht="20.100000000000001" customHeight="1" thickBot="1" x14ac:dyDescent="0.3">
      <c r="A57" s="136" t="s">
        <v>928</v>
      </c>
      <c r="B57" s="137"/>
      <c r="C57" s="171" t="e">
        <f>VLOOKUP($A53,IDLHs!$B$2:$D$400,3)</f>
        <v>#N/A</v>
      </c>
    </row>
    <row r="58" spans="1:3" s="128" customFormat="1" ht="20.100000000000001" customHeight="1" x14ac:dyDescent="0.25">
      <c r="A58" s="173">
        <f>VLOOKUP(General!$A56,'ISO Props'!$A$5:$B$34,2)</f>
        <v>0</v>
      </c>
      <c r="B58" s="172" t="e">
        <f>General!C56/(General!$A$50*1250)</f>
        <v>#VALUE!</v>
      </c>
      <c r="C58" s="133"/>
    </row>
    <row r="59" spans="1:3" s="128" customFormat="1" ht="20.100000000000001" customHeight="1" x14ac:dyDescent="0.25">
      <c r="A59" s="134" t="s">
        <v>1640</v>
      </c>
      <c r="B59" s="135"/>
      <c r="C59" s="170" t="e">
        <f>VLOOKUP($A58,'RELs-PELs'!$B$1:$D$695,2)</f>
        <v>#N/A</v>
      </c>
    </row>
    <row r="60" spans="1:3" s="128" customFormat="1" ht="20.100000000000001" customHeight="1" x14ac:dyDescent="0.25">
      <c r="A60" s="134" t="s">
        <v>1641</v>
      </c>
      <c r="B60" s="135"/>
      <c r="C60" s="170" t="e">
        <f>VLOOKUP($A58,'RELs-PELs'!$B$1:$D$695,3)</f>
        <v>#N/A</v>
      </c>
    </row>
    <row r="61" spans="1:3" s="128" customFormat="1" ht="20.100000000000001" customHeight="1" x14ac:dyDescent="0.25">
      <c r="A61" s="134" t="s">
        <v>67</v>
      </c>
      <c r="B61" s="135"/>
      <c r="C61" s="170" t="e">
        <f>VLOOKUP($A58,IDLHs!$B$2:$D$400,2)</f>
        <v>#N/A</v>
      </c>
    </row>
    <row r="62" spans="1:3" s="128" customFormat="1" ht="20.100000000000001" customHeight="1" thickBot="1" x14ac:dyDescent="0.3">
      <c r="A62" s="136" t="s">
        <v>928</v>
      </c>
      <c r="B62" s="137"/>
      <c r="C62" s="171" t="e">
        <f>VLOOKUP($A58,IDLHs!$B$2:$D$400,3)</f>
        <v>#N/A</v>
      </c>
    </row>
    <row r="63" spans="1:3" s="128" customFormat="1" ht="20.100000000000001" customHeight="1" x14ac:dyDescent="0.25">
      <c r="A63" s="173">
        <f>VLOOKUP(General!$A57,'ISO Props'!$A$5:$B$34,2)</f>
        <v>0</v>
      </c>
      <c r="B63" s="172" t="e">
        <f>General!C57/(General!$A$50*1250)</f>
        <v>#VALUE!</v>
      </c>
      <c r="C63" s="133"/>
    </row>
    <row r="64" spans="1:3" s="128" customFormat="1" ht="20.100000000000001" customHeight="1" x14ac:dyDescent="0.25">
      <c r="A64" s="134" t="s">
        <v>1640</v>
      </c>
      <c r="B64" s="135"/>
      <c r="C64" s="170" t="e">
        <f>VLOOKUP($A63,'RELs-PELs'!$B$1:$D$695,2)</f>
        <v>#N/A</v>
      </c>
    </row>
    <row r="65" spans="1:3" s="128" customFormat="1" ht="20.100000000000001" customHeight="1" x14ac:dyDescent="0.25">
      <c r="A65" s="134" t="s">
        <v>1641</v>
      </c>
      <c r="B65" s="135"/>
      <c r="C65" s="170" t="e">
        <f>VLOOKUP($A63,'RELs-PELs'!$B$1:$D$695,3)</f>
        <v>#N/A</v>
      </c>
    </row>
    <row r="66" spans="1:3" s="128" customFormat="1" ht="20.100000000000001" customHeight="1" x14ac:dyDescent="0.25">
      <c r="A66" s="134" t="s">
        <v>67</v>
      </c>
      <c r="B66" s="135"/>
      <c r="C66" s="170" t="e">
        <f>VLOOKUP($A63,IDLHs!$B$2:$D$400,2)</f>
        <v>#N/A</v>
      </c>
    </row>
    <row r="67" spans="1:3" s="128" customFormat="1" ht="20.100000000000001" customHeight="1" thickBot="1" x14ac:dyDescent="0.3">
      <c r="A67" s="136" t="s">
        <v>928</v>
      </c>
      <c r="B67" s="137"/>
      <c r="C67" s="171" t="e">
        <f>VLOOKUP($A63,IDLHs!$B$2:$D$400,3)</f>
        <v>#N/A</v>
      </c>
    </row>
    <row r="68" spans="1:3" s="128" customFormat="1" ht="20.100000000000001" customHeight="1" x14ac:dyDescent="0.25">
      <c r="A68" s="173">
        <f>VLOOKUP(General!$A58,'ISO Props'!$A$5:$B$34,2)</f>
        <v>0</v>
      </c>
      <c r="B68" s="172" t="e">
        <f>General!C58/(General!$A$50*1250)</f>
        <v>#VALUE!</v>
      </c>
      <c r="C68" s="133"/>
    </row>
    <row r="69" spans="1:3" s="128" customFormat="1" ht="20.100000000000001" customHeight="1" x14ac:dyDescent="0.25">
      <c r="A69" s="134" t="s">
        <v>1640</v>
      </c>
      <c r="B69" s="135"/>
      <c r="C69" s="170" t="e">
        <f>VLOOKUP($A68,'RELs-PELs'!$B$1:$D$695,2)</f>
        <v>#N/A</v>
      </c>
    </row>
    <row r="70" spans="1:3" s="128" customFormat="1" ht="20.100000000000001" customHeight="1" x14ac:dyDescent="0.25">
      <c r="A70" s="134" t="s">
        <v>1641</v>
      </c>
      <c r="B70" s="135"/>
      <c r="C70" s="170" t="e">
        <f>VLOOKUP($A68,'RELs-PELs'!$B$1:$D$695,3)</f>
        <v>#N/A</v>
      </c>
    </row>
    <row r="71" spans="1:3" s="128" customFormat="1" ht="20.100000000000001" customHeight="1" x14ac:dyDescent="0.25">
      <c r="A71" s="134" t="s">
        <v>67</v>
      </c>
      <c r="B71" s="135"/>
      <c r="C71" s="170" t="e">
        <f>VLOOKUP($A68,IDLHs!$B$2:$D$400,2)</f>
        <v>#N/A</v>
      </c>
    </row>
    <row r="72" spans="1:3" s="128" customFormat="1" ht="20.100000000000001" customHeight="1" thickBot="1" x14ac:dyDescent="0.3">
      <c r="A72" s="136" t="s">
        <v>928</v>
      </c>
      <c r="B72" s="137"/>
      <c r="C72" s="171" t="e">
        <f>VLOOKUP($A68,IDLHs!$B$2:$D$400,3)</f>
        <v>#N/A</v>
      </c>
    </row>
    <row r="73" spans="1:3" s="128" customFormat="1" ht="20.100000000000001" customHeight="1" x14ac:dyDescent="0.25">
      <c r="B73" s="140"/>
    </row>
  </sheetData>
  <customSheetViews>
    <customSheetView guid="{776C10C2-77F2-4CFD-9E92-E6EDB92F6F51}" scale="50" fitToPage="1" showRuler="0">
      <selection activeCell="C34" sqref="C34"/>
      <pageMargins left="0.75" right="0.75" top="1" bottom="1" header="0.5" footer="0.5"/>
      <printOptions horizontalCentered="1" verticalCentered="1"/>
      <pageSetup scale="44" orientation="portrait" r:id="rId1"/>
      <headerFooter alignWithMargins="0"/>
    </customSheetView>
    <customSheetView guid="{3FA39ECE-601C-11DB-9F30-00C04F1DE3C7}" scale="50" fitToPage="1" showRuler="0">
      <selection activeCell="A5" sqref="A5"/>
      <pageMargins left="0.75" right="0.75" top="1" bottom="1" header="0.5" footer="0.5"/>
      <printOptions horizontalCentered="1" verticalCentered="1"/>
      <pageSetup scale="44" orientation="portrait" r:id="rId2"/>
      <headerFooter alignWithMargins="0"/>
    </customSheetView>
    <customSheetView guid="{3FA39ED5-601C-11DB-9F30-00C04F1DE3C7}" scale="50" fitToPage="1" showRuler="0">
      <selection activeCell="C34" sqref="C34"/>
      <pageMargins left="0.75" right="0.75" top="1" bottom="1" header="0.5" footer="0.5"/>
      <printOptions horizontalCentered="1" verticalCentered="1"/>
      <pageSetup scale="44" orientation="portrait" r:id="rId3"/>
      <headerFooter alignWithMargins="0"/>
    </customSheetView>
  </customSheetViews>
  <mergeCells count="3">
    <mergeCell ref="A1:C1"/>
    <mergeCell ref="C2:C4"/>
    <mergeCell ref="C30:C32"/>
  </mergeCells>
  <printOptions horizontalCentered="1" verticalCentered="1"/>
  <pageMargins left="0.75" right="0.75" top="1" bottom="1" header="0.5" footer="0.5"/>
  <pageSetup scale="44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J239"/>
  <sheetViews>
    <sheetView workbookViewId="0">
      <selection activeCell="C6" sqref="C6"/>
    </sheetView>
  </sheetViews>
  <sheetFormatPr defaultRowHeight="15" customHeight="1" x14ac:dyDescent="0.2"/>
  <cols>
    <col min="1" max="1" width="6.28515625" style="116" customWidth="1"/>
    <col min="2" max="2" width="9.140625" style="116"/>
    <col min="3" max="3" width="29.85546875" style="95" customWidth="1"/>
    <col min="4" max="4" width="11" style="116" customWidth="1"/>
    <col min="5" max="5" width="11.42578125" style="116" customWidth="1"/>
    <col min="6" max="7" width="9.140625" style="116"/>
    <col min="8" max="9" width="9.140625" style="95"/>
    <col min="10" max="10" width="16.5703125" style="116" customWidth="1"/>
    <col min="11" max="16384" width="9.140625" style="95"/>
  </cols>
  <sheetData>
    <row r="1" spans="1:10" ht="15" customHeight="1" x14ac:dyDescent="0.2">
      <c r="D1" s="116" t="s">
        <v>1236</v>
      </c>
      <c r="E1" s="116" t="s">
        <v>1237</v>
      </c>
      <c r="F1" s="116" t="s">
        <v>1236</v>
      </c>
      <c r="G1" s="116" t="s">
        <v>1237</v>
      </c>
      <c r="J1" s="183" t="s">
        <v>2312</v>
      </c>
    </row>
    <row r="2" spans="1:10" ht="15" customHeight="1" x14ac:dyDescent="0.2">
      <c r="D2" s="116" t="s">
        <v>1238</v>
      </c>
      <c r="E2" s="116" t="s">
        <v>1238</v>
      </c>
      <c r="F2" s="116" t="s">
        <v>1238</v>
      </c>
      <c r="G2" s="116" t="s">
        <v>1238</v>
      </c>
      <c r="J2" s="184" t="s">
        <v>1238</v>
      </c>
    </row>
    <row r="3" spans="1:10" ht="15" customHeight="1" x14ac:dyDescent="0.2">
      <c r="D3" s="116" t="s">
        <v>1245</v>
      </c>
      <c r="E3" s="116" t="s">
        <v>1245</v>
      </c>
      <c r="F3" s="116" t="s">
        <v>1246</v>
      </c>
      <c r="G3" s="116" t="s">
        <v>1247</v>
      </c>
      <c r="J3" s="184" t="s">
        <v>1245</v>
      </c>
    </row>
    <row r="5" spans="1:10" ht="15" customHeight="1" x14ac:dyDescent="0.2">
      <c r="A5" s="192">
        <v>1</v>
      </c>
      <c r="B5" s="117">
        <v>79345</v>
      </c>
      <c r="C5" s="115" t="s">
        <v>1709</v>
      </c>
      <c r="D5" s="117">
        <v>0.8</v>
      </c>
      <c r="E5" s="117">
        <v>600</v>
      </c>
      <c r="F5" s="116">
        <v>0.01</v>
      </c>
      <c r="G5" s="116" t="s">
        <v>1778</v>
      </c>
      <c r="J5" s="117">
        <v>60</v>
      </c>
    </row>
    <row r="6" spans="1:10" ht="15" customHeight="1" x14ac:dyDescent="0.2">
      <c r="A6" s="192">
        <v>2</v>
      </c>
      <c r="B6" s="117">
        <v>79005</v>
      </c>
      <c r="C6" s="115" t="s">
        <v>1715</v>
      </c>
      <c r="D6" s="193">
        <v>3</v>
      </c>
      <c r="E6" s="194">
        <v>2000</v>
      </c>
      <c r="F6" s="195">
        <v>0.01</v>
      </c>
      <c r="G6" s="195" t="s">
        <v>1778</v>
      </c>
      <c r="H6" s="196"/>
      <c r="I6" s="196"/>
      <c r="J6" s="193">
        <v>200</v>
      </c>
    </row>
    <row r="7" spans="1:10" ht="15" customHeight="1" x14ac:dyDescent="0.2">
      <c r="A7" s="192">
        <v>3</v>
      </c>
      <c r="B7" s="117">
        <v>57147</v>
      </c>
      <c r="C7" s="115" t="s">
        <v>1673</v>
      </c>
      <c r="D7" s="117">
        <v>0.1</v>
      </c>
      <c r="E7" s="117">
        <v>16</v>
      </c>
      <c r="F7" s="116" t="s">
        <v>1778</v>
      </c>
      <c r="G7" s="116" t="s">
        <v>1778</v>
      </c>
      <c r="J7" s="117">
        <v>1.6</v>
      </c>
    </row>
    <row r="8" spans="1:10" ht="15" customHeight="1" x14ac:dyDescent="0.2">
      <c r="A8" s="192">
        <v>4</v>
      </c>
      <c r="B8" s="117">
        <v>120821</v>
      </c>
      <c r="C8" s="115" t="s">
        <v>1957</v>
      </c>
      <c r="D8" s="118">
        <v>90</v>
      </c>
      <c r="E8" s="118">
        <v>10000</v>
      </c>
      <c r="F8" s="116" t="s">
        <v>1778</v>
      </c>
      <c r="G8" s="116" t="s">
        <v>1778</v>
      </c>
      <c r="J8" s="118">
        <v>2000</v>
      </c>
    </row>
    <row r="9" spans="1:10" ht="15" customHeight="1" x14ac:dyDescent="0.2">
      <c r="A9" s="192">
        <v>5</v>
      </c>
      <c r="B9" s="117">
        <v>189559</v>
      </c>
      <c r="C9" s="115" t="s">
        <v>434</v>
      </c>
      <c r="D9" s="117">
        <v>0.04</v>
      </c>
      <c r="E9" s="117">
        <v>20</v>
      </c>
      <c r="F9" s="116" t="s">
        <v>1778</v>
      </c>
      <c r="G9" s="116" t="s">
        <v>1778</v>
      </c>
      <c r="J9" s="117">
        <v>2</v>
      </c>
    </row>
    <row r="10" spans="1:10" ht="15" customHeight="1" x14ac:dyDescent="0.2">
      <c r="A10" s="192">
        <v>6</v>
      </c>
      <c r="B10" s="117">
        <v>96128</v>
      </c>
      <c r="C10" s="115" t="s">
        <v>2027</v>
      </c>
      <c r="D10" s="117">
        <v>0.02</v>
      </c>
      <c r="E10" s="117">
        <v>200</v>
      </c>
      <c r="F10" s="116" t="s">
        <v>1778</v>
      </c>
      <c r="G10" s="116" t="s">
        <v>1778</v>
      </c>
      <c r="J10" s="117">
        <v>2</v>
      </c>
    </row>
    <row r="11" spans="1:10" ht="15" customHeight="1" x14ac:dyDescent="0.2">
      <c r="A11" s="192">
        <v>7</v>
      </c>
      <c r="B11" s="117">
        <v>122667</v>
      </c>
      <c r="C11" s="115" t="s">
        <v>1679</v>
      </c>
      <c r="D11" s="117">
        <v>0.2</v>
      </c>
      <c r="E11" s="117">
        <v>180</v>
      </c>
      <c r="F11" s="116" t="s">
        <v>1778</v>
      </c>
      <c r="G11" s="116" t="s">
        <v>1778</v>
      </c>
      <c r="J11" s="117">
        <v>18</v>
      </c>
    </row>
    <row r="12" spans="1:10" ht="15" customHeight="1" x14ac:dyDescent="0.2">
      <c r="A12" s="192">
        <v>8</v>
      </c>
      <c r="B12" s="117">
        <v>106887</v>
      </c>
      <c r="C12" s="115" t="s">
        <v>1680</v>
      </c>
      <c r="D12" s="117">
        <v>900</v>
      </c>
      <c r="E12" s="118">
        <v>2000</v>
      </c>
      <c r="F12" s="116" t="s">
        <v>1778</v>
      </c>
      <c r="G12" s="116" t="s">
        <v>1778</v>
      </c>
      <c r="J12" s="117">
        <v>200</v>
      </c>
    </row>
    <row r="13" spans="1:10" ht="15" customHeight="1" x14ac:dyDescent="0.2">
      <c r="A13" s="192">
        <v>9</v>
      </c>
      <c r="B13" s="117">
        <v>75558</v>
      </c>
      <c r="C13" s="115" t="s">
        <v>1705</v>
      </c>
      <c r="D13" s="117">
        <v>0.6</v>
      </c>
      <c r="E13" s="117">
        <v>60</v>
      </c>
      <c r="F13" s="116" t="s">
        <v>1778</v>
      </c>
      <c r="G13" s="116" t="s">
        <v>1778</v>
      </c>
      <c r="J13" s="117">
        <v>0.6</v>
      </c>
    </row>
    <row r="14" spans="1:10" ht="15" customHeight="1" x14ac:dyDescent="0.2">
      <c r="A14" s="192">
        <v>10</v>
      </c>
      <c r="B14" s="117">
        <v>106990</v>
      </c>
      <c r="C14" s="115" t="s">
        <v>670</v>
      </c>
      <c r="D14" s="117">
        <v>1.5</v>
      </c>
      <c r="E14" s="117">
        <v>140</v>
      </c>
      <c r="F14" s="116" t="s">
        <v>1778</v>
      </c>
      <c r="G14" s="116" t="s">
        <v>1778</v>
      </c>
      <c r="J14" s="117">
        <v>14</v>
      </c>
    </row>
    <row r="15" spans="1:10" ht="15" customHeight="1" x14ac:dyDescent="0.2">
      <c r="A15" s="192">
        <v>11</v>
      </c>
      <c r="B15" s="117">
        <v>542756</v>
      </c>
      <c r="C15" s="115" t="s">
        <v>1773</v>
      </c>
      <c r="D15" s="117">
        <v>11.5</v>
      </c>
      <c r="E15" s="117">
        <v>2000</v>
      </c>
      <c r="F15" s="116" t="s">
        <v>1778</v>
      </c>
      <c r="G15" s="116" t="s">
        <v>1778</v>
      </c>
      <c r="J15" s="117">
        <v>200</v>
      </c>
    </row>
    <row r="16" spans="1:10" ht="15" customHeight="1" x14ac:dyDescent="0.2">
      <c r="A16" s="192">
        <v>12</v>
      </c>
      <c r="B16" s="117">
        <v>1120714</v>
      </c>
      <c r="C16" s="115" t="s">
        <v>1702</v>
      </c>
      <c r="D16" s="117">
        <v>7.0000000000000007E-2</v>
      </c>
      <c r="E16" s="117">
        <v>60</v>
      </c>
      <c r="F16" s="116" t="s">
        <v>1778</v>
      </c>
      <c r="G16" s="116" t="s">
        <v>1778</v>
      </c>
      <c r="J16" s="117">
        <v>6</v>
      </c>
    </row>
    <row r="17" spans="1:10" ht="15" customHeight="1" x14ac:dyDescent="0.2">
      <c r="A17" s="192">
        <v>13</v>
      </c>
      <c r="B17" s="117">
        <v>106467</v>
      </c>
      <c r="C17" s="115" t="s">
        <v>1986</v>
      </c>
      <c r="D17" s="117">
        <v>4</v>
      </c>
      <c r="E17" s="118">
        <v>6000</v>
      </c>
      <c r="F17" s="116" t="s">
        <v>1778</v>
      </c>
      <c r="G17" s="116" t="s">
        <v>1778</v>
      </c>
      <c r="J17" s="117">
        <v>600</v>
      </c>
    </row>
    <row r="18" spans="1:10" ht="15" customHeight="1" x14ac:dyDescent="0.2">
      <c r="A18" s="192">
        <v>14</v>
      </c>
      <c r="B18" s="117">
        <v>123911</v>
      </c>
      <c r="C18" s="115" t="s">
        <v>1678</v>
      </c>
      <c r="D18" s="193">
        <v>9</v>
      </c>
      <c r="E18" s="194">
        <v>10000</v>
      </c>
      <c r="F18" s="195">
        <v>0.01</v>
      </c>
      <c r="G18" s="195" t="s">
        <v>1778</v>
      </c>
      <c r="H18" s="196"/>
      <c r="I18" s="196"/>
      <c r="J18" s="193">
        <v>1200</v>
      </c>
    </row>
    <row r="19" spans="1:10" ht="15" customHeight="1" x14ac:dyDescent="0.2">
      <c r="A19" s="192">
        <v>15</v>
      </c>
      <c r="B19" s="117">
        <v>540841</v>
      </c>
      <c r="C19" s="115" t="s">
        <v>384</v>
      </c>
      <c r="D19" s="118">
        <v>1000</v>
      </c>
      <c r="E19" s="118">
        <v>10000</v>
      </c>
      <c r="F19" s="116" t="s">
        <v>1778</v>
      </c>
      <c r="G19" s="116" t="s">
        <v>1778</v>
      </c>
      <c r="J19" s="118">
        <v>1000</v>
      </c>
    </row>
    <row r="20" spans="1:10" ht="15" customHeight="1" x14ac:dyDescent="0.2">
      <c r="A20" s="192">
        <v>16</v>
      </c>
      <c r="B20" s="117">
        <v>1746016</v>
      </c>
      <c r="C20" s="115" t="s">
        <v>1708</v>
      </c>
      <c r="D20" s="117">
        <v>1.1999999999999999E-6</v>
      </c>
      <c r="E20" s="117">
        <v>1.1999999999999999E-3</v>
      </c>
      <c r="F20" s="116" t="s">
        <v>1778</v>
      </c>
      <c r="G20" s="116" t="s">
        <v>1778</v>
      </c>
      <c r="J20" s="117">
        <v>1.2E-4</v>
      </c>
    </row>
    <row r="21" spans="1:10" ht="15" customHeight="1" x14ac:dyDescent="0.2">
      <c r="A21" s="192">
        <v>17</v>
      </c>
      <c r="B21" s="117">
        <v>95954</v>
      </c>
      <c r="C21" s="115" t="s">
        <v>1717</v>
      </c>
      <c r="D21" s="117">
        <v>200</v>
      </c>
      <c r="E21" s="118">
        <v>2000</v>
      </c>
      <c r="F21" s="116" t="s">
        <v>1778</v>
      </c>
      <c r="G21" s="116" t="s">
        <v>1778</v>
      </c>
      <c r="J21" s="117">
        <v>200</v>
      </c>
    </row>
    <row r="22" spans="1:10" ht="15" customHeight="1" x14ac:dyDescent="0.2">
      <c r="A22" s="192">
        <v>18</v>
      </c>
      <c r="B22" s="117">
        <v>88062</v>
      </c>
      <c r="C22" s="115" t="s">
        <v>1718</v>
      </c>
      <c r="D22" s="118">
        <v>15</v>
      </c>
      <c r="E22" s="118">
        <v>10000</v>
      </c>
      <c r="F22" s="116" t="s">
        <v>1778</v>
      </c>
      <c r="G22" s="116" t="s">
        <v>1778</v>
      </c>
      <c r="J22" s="118">
        <v>1200</v>
      </c>
    </row>
    <row r="23" spans="1:10" ht="15" customHeight="1" x14ac:dyDescent="0.2">
      <c r="A23" s="192">
        <v>19</v>
      </c>
      <c r="B23" s="117">
        <v>94757</v>
      </c>
      <c r="C23" s="115" t="s">
        <v>362</v>
      </c>
      <c r="D23" s="118">
        <v>2000</v>
      </c>
      <c r="E23" s="118">
        <v>10000</v>
      </c>
      <c r="F23" s="116" t="s">
        <v>1778</v>
      </c>
      <c r="G23" s="116" t="s">
        <v>1778</v>
      </c>
      <c r="J23" s="118">
        <v>2000</v>
      </c>
    </row>
    <row r="24" spans="1:10" ht="15" customHeight="1" x14ac:dyDescent="0.2">
      <c r="A24" s="192">
        <v>20</v>
      </c>
      <c r="B24" s="117">
        <v>51285</v>
      </c>
      <c r="C24" s="115" t="s">
        <v>1676</v>
      </c>
      <c r="D24" s="117">
        <v>200</v>
      </c>
      <c r="E24" s="118">
        <v>2000</v>
      </c>
      <c r="F24" s="116" t="s">
        <v>1778</v>
      </c>
      <c r="G24" s="116" t="s">
        <v>1778</v>
      </c>
      <c r="J24" s="117">
        <v>200</v>
      </c>
    </row>
    <row r="25" spans="1:10" ht="15" customHeight="1" x14ac:dyDescent="0.2">
      <c r="A25" s="192">
        <v>21</v>
      </c>
      <c r="B25" s="117">
        <v>121142</v>
      </c>
      <c r="C25" s="115" t="s">
        <v>1677</v>
      </c>
      <c r="D25" s="117">
        <v>0.5</v>
      </c>
      <c r="E25" s="117">
        <v>40</v>
      </c>
      <c r="F25" s="116" t="s">
        <v>1778</v>
      </c>
      <c r="G25" s="116" t="s">
        <v>1778</v>
      </c>
      <c r="J25" s="117">
        <v>4</v>
      </c>
    </row>
    <row r="26" spans="1:10" ht="15" customHeight="1" x14ac:dyDescent="0.2">
      <c r="A26" s="192">
        <v>22</v>
      </c>
      <c r="B26" s="117">
        <v>95807</v>
      </c>
      <c r="C26" s="115" t="s">
        <v>1712</v>
      </c>
      <c r="D26" s="117">
        <v>0.04</v>
      </c>
      <c r="E26" s="117">
        <v>40</v>
      </c>
      <c r="F26" s="116" t="s">
        <v>1778</v>
      </c>
      <c r="G26" s="116" t="s">
        <v>1778</v>
      </c>
      <c r="J26" s="117">
        <v>4</v>
      </c>
    </row>
    <row r="27" spans="1:10" ht="15" customHeight="1" x14ac:dyDescent="0.2">
      <c r="A27" s="192">
        <v>23</v>
      </c>
      <c r="B27" s="117">
        <v>584849</v>
      </c>
      <c r="C27" s="115" t="s">
        <v>1713</v>
      </c>
      <c r="D27" s="117">
        <v>3.3</v>
      </c>
      <c r="E27" s="117">
        <v>200</v>
      </c>
      <c r="F27" s="116" t="s">
        <v>1778</v>
      </c>
      <c r="G27" s="116" t="s">
        <v>1778</v>
      </c>
      <c r="J27" s="117">
        <v>20</v>
      </c>
    </row>
    <row r="28" spans="1:10" ht="15" customHeight="1" x14ac:dyDescent="0.2">
      <c r="A28" s="192">
        <v>24</v>
      </c>
      <c r="B28" s="117">
        <v>53963</v>
      </c>
      <c r="C28" s="115" t="s">
        <v>1655</v>
      </c>
      <c r="D28" s="117">
        <v>0.04</v>
      </c>
      <c r="E28" s="117">
        <v>10</v>
      </c>
      <c r="F28" s="116" t="s">
        <v>1778</v>
      </c>
      <c r="G28" s="116" t="s">
        <v>1778</v>
      </c>
      <c r="J28" s="117">
        <v>1</v>
      </c>
    </row>
    <row r="29" spans="1:10" ht="15" customHeight="1" x14ac:dyDescent="0.2">
      <c r="A29" s="192">
        <v>25</v>
      </c>
      <c r="B29" s="117">
        <v>532274</v>
      </c>
      <c r="C29" s="115" t="s">
        <v>357</v>
      </c>
      <c r="D29" s="117">
        <v>1.5</v>
      </c>
      <c r="E29" s="117">
        <v>120</v>
      </c>
      <c r="F29" s="116" t="s">
        <v>1778</v>
      </c>
      <c r="G29" s="116" t="s">
        <v>1778</v>
      </c>
      <c r="J29" s="117">
        <v>12</v>
      </c>
    </row>
    <row r="30" spans="1:10" ht="15" customHeight="1" x14ac:dyDescent="0.2">
      <c r="A30" s="192">
        <v>26</v>
      </c>
      <c r="B30" s="117">
        <v>110805</v>
      </c>
      <c r="C30" s="115" t="s">
        <v>410</v>
      </c>
      <c r="D30" s="118">
        <v>1000</v>
      </c>
      <c r="E30" s="118">
        <v>10000</v>
      </c>
      <c r="F30" s="116" t="s">
        <v>1778</v>
      </c>
      <c r="G30" s="116" t="s">
        <v>1778</v>
      </c>
      <c r="J30" s="118">
        <v>1000</v>
      </c>
    </row>
    <row r="31" spans="1:10" ht="15" customHeight="1" x14ac:dyDescent="0.2">
      <c r="A31" s="192">
        <v>27</v>
      </c>
      <c r="B31" s="117">
        <v>108864</v>
      </c>
      <c r="C31" s="115" t="s">
        <v>412</v>
      </c>
      <c r="D31" s="118">
        <v>350</v>
      </c>
      <c r="E31" s="118">
        <v>10000</v>
      </c>
      <c r="F31" s="116" t="s">
        <v>1778</v>
      </c>
      <c r="G31" s="116" t="s">
        <v>1778</v>
      </c>
      <c r="J31" s="118">
        <v>1000</v>
      </c>
    </row>
    <row r="32" spans="1:10" ht="15" customHeight="1" x14ac:dyDescent="0.2">
      <c r="A32" s="192">
        <v>28</v>
      </c>
      <c r="B32" s="117">
        <v>79469</v>
      </c>
      <c r="C32" s="115" t="s">
        <v>979</v>
      </c>
      <c r="D32" s="117">
        <v>0.02</v>
      </c>
      <c r="E32" s="118">
        <v>2000</v>
      </c>
      <c r="F32" s="116" t="s">
        <v>1778</v>
      </c>
      <c r="G32" s="116" t="s">
        <v>1778</v>
      </c>
      <c r="J32" s="117">
        <v>200</v>
      </c>
    </row>
    <row r="33" spans="1:10" ht="15" customHeight="1" x14ac:dyDescent="0.2">
      <c r="A33" s="192">
        <v>29</v>
      </c>
      <c r="B33" s="117">
        <v>91941</v>
      </c>
      <c r="C33" s="115" t="s">
        <v>1666</v>
      </c>
      <c r="D33" s="117">
        <v>0.14000000000000001</v>
      </c>
      <c r="E33" s="117">
        <v>400</v>
      </c>
      <c r="F33" s="116" t="s">
        <v>1778</v>
      </c>
      <c r="G33" s="116" t="s">
        <v>1778</v>
      </c>
      <c r="J33" s="117">
        <v>40</v>
      </c>
    </row>
    <row r="34" spans="1:10" ht="15" customHeight="1" x14ac:dyDescent="0.2">
      <c r="A34" s="192">
        <v>30</v>
      </c>
      <c r="B34" s="117">
        <v>119904</v>
      </c>
      <c r="C34" s="115" t="s">
        <v>1669</v>
      </c>
      <c r="D34" s="117">
        <v>20</v>
      </c>
      <c r="E34" s="117">
        <v>200</v>
      </c>
      <c r="F34" s="116" t="s">
        <v>1778</v>
      </c>
      <c r="G34" s="116" t="s">
        <v>1778</v>
      </c>
      <c r="J34" s="117">
        <v>20</v>
      </c>
    </row>
    <row r="35" spans="1:10" ht="15" customHeight="1" x14ac:dyDescent="0.2">
      <c r="A35" s="192">
        <v>31</v>
      </c>
      <c r="B35" s="117">
        <v>119937</v>
      </c>
      <c r="C35" s="115" t="s">
        <v>1671</v>
      </c>
      <c r="D35" s="117">
        <v>2</v>
      </c>
      <c r="E35" s="117">
        <v>16</v>
      </c>
      <c r="F35" s="116" t="s">
        <v>1778</v>
      </c>
      <c r="G35" s="116" t="s">
        <v>1778</v>
      </c>
      <c r="J35" s="117">
        <v>2</v>
      </c>
    </row>
    <row r="36" spans="1:10" ht="15" customHeight="1" x14ac:dyDescent="0.2">
      <c r="A36" s="192">
        <v>32</v>
      </c>
      <c r="B36" s="117">
        <v>101144</v>
      </c>
      <c r="C36" s="115" t="s">
        <v>1693</v>
      </c>
      <c r="D36" s="117">
        <v>0.1</v>
      </c>
      <c r="E36" s="117">
        <v>400</v>
      </c>
      <c r="F36" s="116" t="s">
        <v>1778</v>
      </c>
      <c r="G36" s="116" t="s">
        <v>1778</v>
      </c>
      <c r="J36" s="117">
        <v>40</v>
      </c>
    </row>
    <row r="37" spans="1:10" ht="15" customHeight="1" x14ac:dyDescent="0.2">
      <c r="A37" s="192">
        <v>33</v>
      </c>
      <c r="B37" s="117">
        <v>101779</v>
      </c>
      <c r="C37" s="115" t="s">
        <v>1695</v>
      </c>
      <c r="D37" s="117">
        <v>0.1</v>
      </c>
      <c r="E37" s="118">
        <v>2000</v>
      </c>
      <c r="F37" s="116" t="s">
        <v>1778</v>
      </c>
      <c r="G37" s="116" t="s">
        <v>1778</v>
      </c>
      <c r="J37" s="117">
        <v>200</v>
      </c>
    </row>
    <row r="38" spans="1:10" ht="15" customHeight="1" x14ac:dyDescent="0.2">
      <c r="A38" s="192">
        <v>34</v>
      </c>
      <c r="B38" s="117">
        <v>101688</v>
      </c>
      <c r="C38" s="115" t="s">
        <v>1694</v>
      </c>
      <c r="D38" s="117">
        <v>27</v>
      </c>
      <c r="E38" s="117">
        <v>200</v>
      </c>
      <c r="F38" s="116" t="s">
        <v>1778</v>
      </c>
      <c r="G38" s="116" t="s">
        <v>1778</v>
      </c>
      <c r="J38" s="117">
        <v>20</v>
      </c>
    </row>
    <row r="39" spans="1:10" ht="15" customHeight="1" x14ac:dyDescent="0.2">
      <c r="A39" s="192">
        <v>35</v>
      </c>
      <c r="B39" s="117">
        <v>534521</v>
      </c>
      <c r="C39" s="115" t="s">
        <v>1675</v>
      </c>
      <c r="D39" s="117">
        <v>20</v>
      </c>
      <c r="E39" s="117">
        <v>200</v>
      </c>
      <c r="F39" s="116" t="s">
        <v>1778</v>
      </c>
      <c r="G39" s="116" t="s">
        <v>1778</v>
      </c>
      <c r="J39" s="117">
        <v>20</v>
      </c>
    </row>
    <row r="40" spans="1:10" ht="15" customHeight="1" x14ac:dyDescent="0.2">
      <c r="A40" s="192">
        <v>36</v>
      </c>
      <c r="B40" s="117">
        <v>92671</v>
      </c>
      <c r="C40" s="115" t="s">
        <v>347</v>
      </c>
      <c r="D40" s="117">
        <v>0.01</v>
      </c>
      <c r="E40" s="118">
        <v>2000</v>
      </c>
      <c r="F40" s="116" t="s">
        <v>1778</v>
      </c>
      <c r="G40" s="116" t="s">
        <v>1778</v>
      </c>
      <c r="J40" s="117">
        <v>200</v>
      </c>
    </row>
    <row r="41" spans="1:10" ht="15" customHeight="1" x14ac:dyDescent="0.2">
      <c r="A41" s="192">
        <v>37</v>
      </c>
      <c r="B41" s="117">
        <v>60117</v>
      </c>
      <c r="C41" s="115" t="s">
        <v>1670</v>
      </c>
      <c r="D41" s="117">
        <v>0.04</v>
      </c>
      <c r="E41" s="118">
        <v>2000</v>
      </c>
      <c r="F41" s="116" t="s">
        <v>1778</v>
      </c>
      <c r="G41" s="116" t="s">
        <v>1778</v>
      </c>
      <c r="J41" s="117">
        <v>200</v>
      </c>
    </row>
    <row r="42" spans="1:10" ht="15" customHeight="1" x14ac:dyDescent="0.2">
      <c r="A42" s="192">
        <v>38</v>
      </c>
      <c r="B42" s="117">
        <v>92933</v>
      </c>
      <c r="C42" s="115" t="s">
        <v>1535</v>
      </c>
      <c r="D42" s="117">
        <v>200</v>
      </c>
      <c r="E42" s="118">
        <v>2000</v>
      </c>
      <c r="F42" s="116" t="s">
        <v>1778</v>
      </c>
      <c r="G42" s="116" t="s">
        <v>1778</v>
      </c>
      <c r="J42" s="117">
        <v>200</v>
      </c>
    </row>
    <row r="43" spans="1:10" ht="15" customHeight="1" x14ac:dyDescent="0.2">
      <c r="A43" s="192">
        <v>39</v>
      </c>
      <c r="B43" s="117">
        <v>100027</v>
      </c>
      <c r="C43" s="115" t="s">
        <v>1696</v>
      </c>
      <c r="D43" s="118">
        <v>1000</v>
      </c>
      <c r="E43" s="118">
        <v>10000</v>
      </c>
      <c r="F43" s="116" t="s">
        <v>1778</v>
      </c>
      <c r="G43" s="116" t="s">
        <v>1778</v>
      </c>
      <c r="J43" s="118">
        <v>1000</v>
      </c>
    </row>
    <row r="44" spans="1:10" ht="15" customHeight="1" x14ac:dyDescent="0.2">
      <c r="A44" s="192">
        <v>40</v>
      </c>
      <c r="B44" s="117">
        <v>57976</v>
      </c>
      <c r="C44" s="115" t="s">
        <v>435</v>
      </c>
      <c r="D44" s="117">
        <v>6.9999999999999999E-4</v>
      </c>
      <c r="E44" s="117">
        <v>20</v>
      </c>
      <c r="F44" s="116" t="s">
        <v>1778</v>
      </c>
      <c r="G44" s="116" t="s">
        <v>1778</v>
      </c>
      <c r="J44" s="117">
        <v>2</v>
      </c>
    </row>
    <row r="45" spans="1:10" ht="15" customHeight="1" x14ac:dyDescent="0.2">
      <c r="A45" s="192">
        <v>41</v>
      </c>
      <c r="B45" s="117">
        <v>75070</v>
      </c>
      <c r="C45" s="115" t="s">
        <v>2031</v>
      </c>
      <c r="D45" s="118">
        <v>21</v>
      </c>
      <c r="E45" s="118">
        <v>10000</v>
      </c>
      <c r="F45" s="116" t="s">
        <v>1778</v>
      </c>
      <c r="G45" s="116" t="s">
        <v>1778</v>
      </c>
      <c r="J45" s="118">
        <v>1800</v>
      </c>
    </row>
    <row r="46" spans="1:10" ht="15" customHeight="1" x14ac:dyDescent="0.2">
      <c r="A46" s="192">
        <v>42</v>
      </c>
      <c r="B46" s="117">
        <v>60355</v>
      </c>
      <c r="C46" s="115" t="s">
        <v>345</v>
      </c>
      <c r="D46" s="117">
        <v>2</v>
      </c>
      <c r="E46" s="118">
        <v>2000</v>
      </c>
      <c r="F46" s="116" t="s">
        <v>1778</v>
      </c>
      <c r="G46" s="116" t="s">
        <v>1778</v>
      </c>
      <c r="J46" s="117">
        <v>200</v>
      </c>
    </row>
    <row r="47" spans="1:10" ht="15" customHeight="1" x14ac:dyDescent="0.2">
      <c r="A47" s="192">
        <v>43</v>
      </c>
      <c r="B47" s="117">
        <v>75058</v>
      </c>
      <c r="C47" s="115" t="s">
        <v>2039</v>
      </c>
      <c r="D47" s="117">
        <v>2000</v>
      </c>
      <c r="E47" s="118">
        <v>8000</v>
      </c>
      <c r="F47" s="116" t="s">
        <v>1778</v>
      </c>
      <c r="G47" s="116" t="s">
        <v>1778</v>
      </c>
      <c r="J47" s="117">
        <v>800</v>
      </c>
    </row>
    <row r="48" spans="1:10" ht="15" customHeight="1" x14ac:dyDescent="0.2">
      <c r="A48" s="192">
        <v>44</v>
      </c>
      <c r="B48" s="117">
        <v>98862</v>
      </c>
      <c r="C48" s="115" t="s">
        <v>346</v>
      </c>
      <c r="D48" s="117">
        <v>1</v>
      </c>
      <c r="E48" s="118">
        <v>2000</v>
      </c>
      <c r="F48" s="116" t="s">
        <v>1778</v>
      </c>
      <c r="G48" s="116" t="s">
        <v>1778</v>
      </c>
      <c r="J48" s="117">
        <v>200</v>
      </c>
    </row>
    <row r="49" spans="1:10" ht="15" customHeight="1" x14ac:dyDescent="0.2">
      <c r="A49" s="192">
        <v>45</v>
      </c>
      <c r="B49" s="117">
        <v>107028</v>
      </c>
      <c r="C49" s="115" t="s">
        <v>1970</v>
      </c>
      <c r="D49" s="117">
        <v>1</v>
      </c>
      <c r="E49" s="117">
        <v>80</v>
      </c>
      <c r="F49" s="116" t="s">
        <v>1778</v>
      </c>
      <c r="G49" s="116" t="s">
        <v>1778</v>
      </c>
      <c r="J49" s="117">
        <v>8</v>
      </c>
    </row>
    <row r="50" spans="1:10" ht="15" customHeight="1" x14ac:dyDescent="0.2">
      <c r="A50" s="192">
        <v>46</v>
      </c>
      <c r="B50" s="117">
        <v>79061</v>
      </c>
      <c r="C50" s="115" t="s">
        <v>993</v>
      </c>
      <c r="D50" s="117">
        <v>0.5</v>
      </c>
      <c r="E50" s="117">
        <v>40</v>
      </c>
      <c r="F50" s="116" t="s">
        <v>1778</v>
      </c>
      <c r="G50" s="116" t="s">
        <v>1778</v>
      </c>
      <c r="J50" s="117">
        <v>4</v>
      </c>
    </row>
    <row r="51" spans="1:10" ht="15" customHeight="1" x14ac:dyDescent="0.2">
      <c r="A51" s="192">
        <v>47</v>
      </c>
      <c r="B51" s="117">
        <v>79107</v>
      </c>
      <c r="C51" s="115" t="s">
        <v>449</v>
      </c>
      <c r="D51" s="117">
        <v>45</v>
      </c>
      <c r="E51" s="118">
        <v>1200</v>
      </c>
      <c r="F51" s="116" t="s">
        <v>1778</v>
      </c>
      <c r="G51" s="116" t="s">
        <v>1778</v>
      </c>
      <c r="J51" s="117">
        <v>120</v>
      </c>
    </row>
    <row r="52" spans="1:10" ht="15" customHeight="1" x14ac:dyDescent="0.2">
      <c r="A52" s="192">
        <v>48</v>
      </c>
      <c r="B52" s="117">
        <v>107131</v>
      </c>
      <c r="C52" s="115" t="s">
        <v>2047</v>
      </c>
      <c r="D52" s="117">
        <v>1</v>
      </c>
      <c r="E52" s="117">
        <v>600</v>
      </c>
      <c r="F52" s="116" t="s">
        <v>1778</v>
      </c>
      <c r="G52" s="116" t="s">
        <v>1778</v>
      </c>
      <c r="J52" s="117">
        <v>60</v>
      </c>
    </row>
    <row r="53" spans="1:10" ht="15" customHeight="1" x14ac:dyDescent="0.2">
      <c r="A53" s="192">
        <v>49</v>
      </c>
      <c r="B53" s="117">
        <v>107051</v>
      </c>
      <c r="C53" s="115" t="s">
        <v>1000</v>
      </c>
      <c r="D53" s="117">
        <v>8</v>
      </c>
      <c r="E53" s="118">
        <v>2000</v>
      </c>
      <c r="F53" s="116" t="s">
        <v>1778</v>
      </c>
      <c r="G53" s="116" t="s">
        <v>1778</v>
      </c>
      <c r="J53" s="117">
        <v>200</v>
      </c>
    </row>
    <row r="54" spans="1:10" ht="15" customHeight="1" x14ac:dyDescent="0.2">
      <c r="A54" s="192">
        <v>50</v>
      </c>
      <c r="B54" s="117">
        <v>62533</v>
      </c>
      <c r="C54" s="115" t="s">
        <v>2051</v>
      </c>
      <c r="D54" s="117">
        <v>28</v>
      </c>
      <c r="E54" s="118">
        <v>2000</v>
      </c>
      <c r="F54" s="116" t="s">
        <v>1778</v>
      </c>
      <c r="G54" s="116" t="s">
        <v>1778</v>
      </c>
      <c r="J54" s="117">
        <v>200</v>
      </c>
    </row>
    <row r="55" spans="1:10" ht="15" customHeight="1" x14ac:dyDescent="0.2">
      <c r="A55" s="192">
        <v>51</v>
      </c>
      <c r="B55" s="117"/>
      <c r="C55" s="115" t="s">
        <v>389</v>
      </c>
      <c r="D55" s="117">
        <v>1000</v>
      </c>
      <c r="E55" s="118">
        <v>10000</v>
      </c>
      <c r="F55" s="116" t="s">
        <v>1778</v>
      </c>
      <c r="G55" s="116" t="s">
        <v>1778</v>
      </c>
      <c r="J55" s="117">
        <v>1000</v>
      </c>
    </row>
    <row r="56" spans="1:10" ht="15" customHeight="1" x14ac:dyDescent="0.2">
      <c r="A56" s="192">
        <v>52</v>
      </c>
      <c r="B56" s="117">
        <v>7783702</v>
      </c>
      <c r="C56" s="115" t="s">
        <v>390</v>
      </c>
      <c r="D56" s="117">
        <v>20</v>
      </c>
      <c r="E56" s="117">
        <v>200</v>
      </c>
      <c r="F56" s="116" t="s">
        <v>1778</v>
      </c>
      <c r="G56" s="116" t="s">
        <v>1778</v>
      </c>
      <c r="J56" s="117">
        <v>20</v>
      </c>
    </row>
    <row r="57" spans="1:10" ht="15" customHeight="1" x14ac:dyDescent="0.2">
      <c r="A57" s="192">
        <v>53</v>
      </c>
      <c r="B57" s="117">
        <v>8300745</v>
      </c>
      <c r="C57" s="115" t="s">
        <v>391</v>
      </c>
      <c r="D57" s="117">
        <v>200</v>
      </c>
      <c r="E57" s="118">
        <v>2000</v>
      </c>
      <c r="F57" s="116" t="s">
        <v>1778</v>
      </c>
      <c r="G57" s="116" t="s">
        <v>1778</v>
      </c>
      <c r="J57" s="117">
        <v>200</v>
      </c>
    </row>
    <row r="58" spans="1:10" ht="15" customHeight="1" x14ac:dyDescent="0.2">
      <c r="A58" s="192">
        <v>54</v>
      </c>
      <c r="B58" s="117">
        <v>1309644</v>
      </c>
      <c r="C58" s="115" t="s">
        <v>392</v>
      </c>
      <c r="D58" s="117">
        <v>9</v>
      </c>
      <c r="E58" s="118">
        <v>2000</v>
      </c>
      <c r="F58" s="116" t="s">
        <v>1778</v>
      </c>
      <c r="G58" s="116" t="s">
        <v>1778</v>
      </c>
      <c r="J58" s="117">
        <v>200</v>
      </c>
    </row>
    <row r="59" spans="1:10" ht="15" customHeight="1" x14ac:dyDescent="0.2">
      <c r="A59" s="192">
        <v>55</v>
      </c>
      <c r="B59" s="117">
        <v>1345046</v>
      </c>
      <c r="C59" s="115" t="s">
        <v>393</v>
      </c>
      <c r="D59" s="117">
        <v>20</v>
      </c>
      <c r="E59" s="118">
        <v>2000</v>
      </c>
      <c r="F59" s="116" t="s">
        <v>1778</v>
      </c>
      <c r="G59" s="116" t="s">
        <v>1778</v>
      </c>
      <c r="J59" s="117">
        <v>20</v>
      </c>
    </row>
    <row r="60" spans="1:10" ht="15" customHeight="1" x14ac:dyDescent="0.2">
      <c r="A60" s="192">
        <v>56</v>
      </c>
      <c r="B60" s="117"/>
      <c r="C60" s="115" t="s">
        <v>394</v>
      </c>
      <c r="D60" s="117">
        <v>0.01</v>
      </c>
      <c r="E60" s="117">
        <v>10</v>
      </c>
      <c r="F60" s="116" t="s">
        <v>1778</v>
      </c>
      <c r="G60" s="116" t="s">
        <v>1778</v>
      </c>
      <c r="J60" s="117">
        <v>1</v>
      </c>
    </row>
    <row r="61" spans="1:10" ht="15" customHeight="1" x14ac:dyDescent="0.2">
      <c r="A61" s="192">
        <v>57</v>
      </c>
      <c r="B61" s="117">
        <v>7784421</v>
      </c>
      <c r="C61" s="115" t="s">
        <v>1017</v>
      </c>
      <c r="D61" s="117">
        <v>0.01</v>
      </c>
      <c r="E61" s="117">
        <v>10</v>
      </c>
      <c r="F61" s="116" t="s">
        <v>1778</v>
      </c>
      <c r="G61" s="116" t="s">
        <v>1778</v>
      </c>
      <c r="J61" s="117">
        <v>1</v>
      </c>
    </row>
    <row r="62" spans="1:10" ht="15" customHeight="1" x14ac:dyDescent="0.2">
      <c r="A62" s="192">
        <v>58</v>
      </c>
      <c r="B62" s="117">
        <v>56553</v>
      </c>
      <c r="C62" s="115" t="s">
        <v>428</v>
      </c>
      <c r="D62" s="117">
        <v>0.4</v>
      </c>
      <c r="E62" s="117">
        <v>20</v>
      </c>
      <c r="F62" s="116" t="s">
        <v>1778</v>
      </c>
      <c r="G62" s="116" t="s">
        <v>1778</v>
      </c>
      <c r="J62" s="117">
        <v>2</v>
      </c>
    </row>
    <row r="63" spans="1:10" ht="15" customHeight="1" x14ac:dyDescent="0.2">
      <c r="A63" s="192">
        <v>59</v>
      </c>
      <c r="B63" s="117">
        <v>225514</v>
      </c>
      <c r="C63" s="115" t="s">
        <v>429</v>
      </c>
      <c r="D63" s="117">
        <v>2</v>
      </c>
      <c r="E63" s="117">
        <v>20</v>
      </c>
      <c r="F63" s="116" t="s">
        <v>1778</v>
      </c>
      <c r="G63" s="116" t="s">
        <v>1778</v>
      </c>
      <c r="J63" s="117">
        <v>2</v>
      </c>
    </row>
    <row r="64" spans="1:10" ht="15" customHeight="1" x14ac:dyDescent="0.2">
      <c r="A64" s="192">
        <v>60</v>
      </c>
      <c r="B64" s="117">
        <v>71432</v>
      </c>
      <c r="C64" s="115" t="s">
        <v>348</v>
      </c>
      <c r="D64" s="193">
        <v>6</v>
      </c>
      <c r="E64" s="194">
        <v>4000</v>
      </c>
      <c r="F64" s="195">
        <v>0.01</v>
      </c>
      <c r="G64" s="195" t="s">
        <v>1778</v>
      </c>
      <c r="H64" s="196"/>
      <c r="I64" s="196"/>
      <c r="J64" s="193">
        <v>400</v>
      </c>
    </row>
    <row r="65" spans="1:10" ht="15" customHeight="1" x14ac:dyDescent="0.2">
      <c r="A65" s="192">
        <v>61</v>
      </c>
      <c r="B65" s="117">
        <v>92875</v>
      </c>
      <c r="C65" s="115" t="s">
        <v>215</v>
      </c>
      <c r="D65" s="117">
        <v>1E-3</v>
      </c>
      <c r="E65" s="117">
        <v>0.6</v>
      </c>
      <c r="F65" s="116" t="s">
        <v>1778</v>
      </c>
      <c r="G65" s="116" t="s">
        <v>1778</v>
      </c>
      <c r="J65" s="117">
        <v>0.06</v>
      </c>
    </row>
    <row r="66" spans="1:10" ht="15" customHeight="1" x14ac:dyDescent="0.2">
      <c r="A66" s="192">
        <v>62</v>
      </c>
      <c r="B66" s="117">
        <v>50328</v>
      </c>
      <c r="C66" s="115" t="s">
        <v>430</v>
      </c>
      <c r="D66" s="117">
        <v>0.04</v>
      </c>
      <c r="E66" s="117">
        <v>20</v>
      </c>
      <c r="F66" s="116" t="s">
        <v>1778</v>
      </c>
      <c r="G66" s="116" t="s">
        <v>1778</v>
      </c>
      <c r="J66" s="117">
        <v>2</v>
      </c>
    </row>
    <row r="67" spans="1:10" ht="15" customHeight="1" x14ac:dyDescent="0.2">
      <c r="A67" s="192">
        <v>63</v>
      </c>
      <c r="B67" s="117">
        <v>205992</v>
      </c>
      <c r="C67" s="115" t="s">
        <v>431</v>
      </c>
      <c r="D67" s="117">
        <v>0.4</v>
      </c>
      <c r="E67" s="117">
        <v>20</v>
      </c>
      <c r="F67" s="116" t="s">
        <v>1778</v>
      </c>
      <c r="G67" s="116" t="s">
        <v>1778</v>
      </c>
      <c r="J67" s="117">
        <v>2</v>
      </c>
    </row>
    <row r="68" spans="1:10" ht="15" customHeight="1" x14ac:dyDescent="0.2">
      <c r="A68" s="192">
        <v>64</v>
      </c>
      <c r="B68" s="117">
        <v>98077</v>
      </c>
      <c r="C68" s="115" t="s">
        <v>349</v>
      </c>
      <c r="D68" s="117">
        <v>0.01</v>
      </c>
      <c r="E68" s="117">
        <v>12</v>
      </c>
      <c r="F68" s="116" t="s">
        <v>1778</v>
      </c>
      <c r="G68" s="116" t="s">
        <v>1778</v>
      </c>
      <c r="J68" s="117">
        <v>1.2</v>
      </c>
    </row>
    <row r="69" spans="1:10" ht="15" customHeight="1" x14ac:dyDescent="0.2">
      <c r="A69" s="192">
        <v>65</v>
      </c>
      <c r="B69" s="117">
        <v>100447</v>
      </c>
      <c r="C69" s="115" t="s">
        <v>1027</v>
      </c>
      <c r="D69" s="117">
        <v>1</v>
      </c>
      <c r="E69" s="117">
        <v>200</v>
      </c>
      <c r="F69" s="116" t="s">
        <v>1778</v>
      </c>
      <c r="G69" s="116" t="s">
        <v>1778</v>
      </c>
      <c r="J69" s="117">
        <v>20</v>
      </c>
    </row>
    <row r="70" spans="1:10" ht="15" customHeight="1" x14ac:dyDescent="0.2">
      <c r="A70" s="192">
        <v>66</v>
      </c>
      <c r="B70" s="117"/>
      <c r="C70" s="115" t="s">
        <v>395</v>
      </c>
      <c r="D70" s="117">
        <v>0.02</v>
      </c>
      <c r="E70" s="117">
        <v>16</v>
      </c>
      <c r="F70" s="116" t="s">
        <v>1778</v>
      </c>
      <c r="G70" s="116" t="s">
        <v>1778</v>
      </c>
      <c r="J70" s="117">
        <v>1.6</v>
      </c>
    </row>
    <row r="71" spans="1:10" ht="15" customHeight="1" x14ac:dyDescent="0.2">
      <c r="A71" s="192">
        <v>67</v>
      </c>
      <c r="B71" s="117"/>
      <c r="C71" s="115" t="s">
        <v>396</v>
      </c>
      <c r="D71" s="117">
        <v>4.0000000000000001E-3</v>
      </c>
      <c r="E71" s="117">
        <v>0.04</v>
      </c>
      <c r="F71" s="116" t="s">
        <v>1778</v>
      </c>
      <c r="G71" s="116" t="s">
        <v>1778</v>
      </c>
      <c r="J71" s="117">
        <v>4.0000000000000001E-3</v>
      </c>
    </row>
    <row r="72" spans="1:10" ht="15" customHeight="1" x14ac:dyDescent="0.2">
      <c r="A72" s="192">
        <v>68</v>
      </c>
      <c r="B72" s="117">
        <v>57578</v>
      </c>
      <c r="C72" s="115" t="s">
        <v>1703</v>
      </c>
      <c r="D72" s="117">
        <v>0.01</v>
      </c>
      <c r="E72" s="117">
        <v>200</v>
      </c>
      <c r="F72" s="116" t="s">
        <v>1778</v>
      </c>
      <c r="G72" s="116" t="s">
        <v>1778</v>
      </c>
      <c r="J72" s="117">
        <v>20</v>
      </c>
    </row>
    <row r="73" spans="1:10" ht="15" customHeight="1" x14ac:dyDescent="0.2">
      <c r="A73" s="192">
        <v>69</v>
      </c>
      <c r="B73" s="117">
        <v>92524</v>
      </c>
      <c r="C73" s="115" t="s">
        <v>350</v>
      </c>
      <c r="D73" s="118">
        <v>18</v>
      </c>
      <c r="E73" s="118">
        <v>10000</v>
      </c>
      <c r="F73" s="116" t="s">
        <v>1778</v>
      </c>
      <c r="G73" s="116" t="s">
        <v>1778</v>
      </c>
      <c r="J73" s="118">
        <v>2000</v>
      </c>
    </row>
    <row r="74" spans="1:10" ht="15" customHeight="1" x14ac:dyDescent="0.2">
      <c r="A74" s="192">
        <v>70</v>
      </c>
      <c r="B74" s="117">
        <v>117817</v>
      </c>
      <c r="C74" s="115" t="s">
        <v>351</v>
      </c>
      <c r="D74" s="117">
        <v>18</v>
      </c>
      <c r="E74" s="118">
        <v>10000</v>
      </c>
      <c r="F74" s="116" t="s">
        <v>1778</v>
      </c>
      <c r="G74" s="116" t="s">
        <v>1778</v>
      </c>
      <c r="J74" s="117">
        <v>1000</v>
      </c>
    </row>
    <row r="75" spans="1:10" ht="15" customHeight="1" x14ac:dyDescent="0.2">
      <c r="A75" s="192">
        <v>71</v>
      </c>
      <c r="B75" s="117">
        <v>542881</v>
      </c>
      <c r="C75" s="115" t="s">
        <v>352</v>
      </c>
      <c r="D75" s="117">
        <v>1E-3</v>
      </c>
      <c r="E75" s="117">
        <v>0.6</v>
      </c>
      <c r="F75" s="116" t="s">
        <v>1778</v>
      </c>
      <c r="G75" s="116" t="s">
        <v>1778</v>
      </c>
      <c r="J75" s="117">
        <v>0.06</v>
      </c>
    </row>
    <row r="76" spans="1:10" ht="15" customHeight="1" x14ac:dyDescent="0.2">
      <c r="A76" s="192">
        <v>72</v>
      </c>
      <c r="B76" s="117">
        <v>75252</v>
      </c>
      <c r="C76" s="115" t="s">
        <v>788</v>
      </c>
      <c r="D76" s="118">
        <v>42</v>
      </c>
      <c r="E76" s="118">
        <v>10000</v>
      </c>
      <c r="F76" s="116" t="s">
        <v>1778</v>
      </c>
      <c r="G76" s="116" t="s">
        <v>1778</v>
      </c>
      <c r="J76" s="118">
        <v>2000</v>
      </c>
    </row>
    <row r="77" spans="1:10" ht="15" customHeight="1" x14ac:dyDescent="0.2">
      <c r="A77" s="197">
        <v>73</v>
      </c>
      <c r="B77" s="186"/>
      <c r="C77" s="187" t="s">
        <v>397</v>
      </c>
      <c r="D77" s="186">
        <v>0.01</v>
      </c>
      <c r="E77" s="186">
        <v>20</v>
      </c>
      <c r="F77" s="185" t="s">
        <v>1778</v>
      </c>
      <c r="G77" s="185" t="s">
        <v>1778</v>
      </c>
      <c r="H77" s="107"/>
      <c r="I77" s="107"/>
      <c r="J77" s="186">
        <v>2</v>
      </c>
    </row>
    <row r="78" spans="1:10" ht="15" customHeight="1" x14ac:dyDescent="0.2">
      <c r="A78" s="192">
        <v>74</v>
      </c>
      <c r="B78" s="117">
        <v>130618</v>
      </c>
      <c r="C78" s="115" t="s">
        <v>398</v>
      </c>
      <c r="D78" s="117">
        <v>0.01</v>
      </c>
      <c r="E78" s="117">
        <v>20</v>
      </c>
      <c r="F78" s="116" t="s">
        <v>1778</v>
      </c>
      <c r="G78" s="116" t="s">
        <v>1778</v>
      </c>
      <c r="J78" s="117">
        <v>2</v>
      </c>
    </row>
    <row r="79" spans="1:10" ht="15" customHeight="1" x14ac:dyDescent="0.2">
      <c r="A79" s="192">
        <v>75</v>
      </c>
      <c r="B79" s="117">
        <v>156627</v>
      </c>
      <c r="C79" s="115" t="s">
        <v>1836</v>
      </c>
      <c r="D79" s="118">
        <v>2000</v>
      </c>
      <c r="E79" s="118">
        <v>10000</v>
      </c>
      <c r="F79" s="116" t="s">
        <v>1778</v>
      </c>
      <c r="G79" s="116" t="s">
        <v>1778</v>
      </c>
      <c r="J79" s="118">
        <v>2000</v>
      </c>
    </row>
    <row r="80" spans="1:10" ht="15" customHeight="1" x14ac:dyDescent="0.2">
      <c r="A80" s="192">
        <v>76</v>
      </c>
      <c r="B80" s="117">
        <v>133062</v>
      </c>
      <c r="C80" s="115" t="s">
        <v>1500</v>
      </c>
      <c r="D80" s="118">
        <v>70</v>
      </c>
      <c r="E80" s="118">
        <v>10000</v>
      </c>
      <c r="F80" s="116" t="s">
        <v>1778</v>
      </c>
      <c r="G80" s="116" t="s">
        <v>1778</v>
      </c>
      <c r="J80" s="118">
        <v>2000</v>
      </c>
    </row>
    <row r="81" spans="1:10" ht="15" customHeight="1" x14ac:dyDescent="0.2">
      <c r="A81" s="192">
        <v>77</v>
      </c>
      <c r="B81" s="117">
        <v>63252</v>
      </c>
      <c r="C81" s="115" t="s">
        <v>2247</v>
      </c>
      <c r="D81" s="118">
        <v>2000</v>
      </c>
      <c r="E81" s="118">
        <v>10000</v>
      </c>
      <c r="F81" s="116" t="s">
        <v>1778</v>
      </c>
      <c r="G81" s="116" t="s">
        <v>1778</v>
      </c>
      <c r="J81" s="118">
        <v>2000</v>
      </c>
    </row>
    <row r="82" spans="1:10" ht="15" customHeight="1" x14ac:dyDescent="0.2">
      <c r="A82" s="192">
        <v>78</v>
      </c>
      <c r="B82" s="117">
        <v>75150</v>
      </c>
      <c r="C82" s="115" t="s">
        <v>2254</v>
      </c>
      <c r="D82" s="117">
        <v>2000</v>
      </c>
      <c r="E82" s="118">
        <v>2000</v>
      </c>
      <c r="F82" s="116" t="s">
        <v>1778</v>
      </c>
      <c r="G82" s="116" t="s">
        <v>1778</v>
      </c>
      <c r="J82" s="117">
        <v>200</v>
      </c>
    </row>
    <row r="83" spans="1:10" ht="15" customHeight="1" x14ac:dyDescent="0.2">
      <c r="A83" s="116">
        <v>79</v>
      </c>
      <c r="C83" s="95" t="s">
        <v>1296</v>
      </c>
      <c r="D83" s="116" t="s">
        <v>1778</v>
      </c>
      <c r="E83" s="116" t="s">
        <v>1778</v>
      </c>
      <c r="F83" s="116">
        <v>0.05</v>
      </c>
      <c r="G83" s="116">
        <v>5</v>
      </c>
      <c r="J83" s="116" t="s">
        <v>1778</v>
      </c>
    </row>
    <row r="84" spans="1:10" ht="15" customHeight="1" x14ac:dyDescent="0.2">
      <c r="A84" s="192">
        <v>80</v>
      </c>
      <c r="B84" s="117">
        <v>56235</v>
      </c>
      <c r="C84" s="115" t="s">
        <v>353</v>
      </c>
      <c r="D84" s="193">
        <v>8</v>
      </c>
      <c r="E84" s="194">
        <v>2000</v>
      </c>
      <c r="F84" s="195">
        <v>0.01</v>
      </c>
      <c r="G84" s="195" t="s">
        <v>1778</v>
      </c>
      <c r="H84" s="196"/>
      <c r="I84" s="196"/>
      <c r="J84" s="193">
        <v>200</v>
      </c>
    </row>
    <row r="85" spans="1:10" ht="15" customHeight="1" x14ac:dyDescent="0.2">
      <c r="A85" s="192">
        <v>81</v>
      </c>
      <c r="B85" s="117">
        <v>463581</v>
      </c>
      <c r="C85" s="115" t="s">
        <v>354</v>
      </c>
      <c r="D85" s="118">
        <v>1000</v>
      </c>
      <c r="E85" s="118">
        <v>10000</v>
      </c>
      <c r="F85" s="116" t="s">
        <v>1778</v>
      </c>
      <c r="G85" s="116" t="s">
        <v>1778</v>
      </c>
      <c r="J85" s="118">
        <v>1000</v>
      </c>
    </row>
    <row r="86" spans="1:10" ht="15" customHeight="1" x14ac:dyDescent="0.2">
      <c r="A86" s="192">
        <v>82</v>
      </c>
      <c r="B86" s="117">
        <v>120809</v>
      </c>
      <c r="C86" s="115" t="s">
        <v>607</v>
      </c>
      <c r="D86" s="118">
        <v>1000</v>
      </c>
      <c r="E86" s="118">
        <v>10000</v>
      </c>
      <c r="F86" s="116" t="s">
        <v>1778</v>
      </c>
      <c r="G86" s="116" t="s">
        <v>1778</v>
      </c>
      <c r="J86" s="118">
        <v>1000</v>
      </c>
    </row>
    <row r="87" spans="1:10" ht="15" customHeight="1" x14ac:dyDescent="0.2">
      <c r="A87" s="192">
        <v>83</v>
      </c>
      <c r="B87" s="117">
        <v>133904</v>
      </c>
      <c r="C87" s="115" t="s">
        <v>355</v>
      </c>
      <c r="D87" s="117">
        <v>200</v>
      </c>
      <c r="E87" s="118">
        <v>10000</v>
      </c>
      <c r="F87" s="116" t="s">
        <v>1778</v>
      </c>
      <c r="G87" s="116" t="s">
        <v>1778</v>
      </c>
      <c r="J87" s="117">
        <v>200</v>
      </c>
    </row>
    <row r="88" spans="1:10" ht="15" customHeight="1" x14ac:dyDescent="0.2">
      <c r="A88" s="192">
        <v>84</v>
      </c>
      <c r="B88" s="117">
        <v>57749</v>
      </c>
      <c r="C88" s="115" t="s">
        <v>2259</v>
      </c>
      <c r="D88" s="117">
        <v>0.5</v>
      </c>
      <c r="E88" s="117">
        <v>20</v>
      </c>
      <c r="F88" s="116" t="s">
        <v>1778</v>
      </c>
      <c r="G88" s="116" t="s">
        <v>1778</v>
      </c>
      <c r="J88" s="117">
        <v>2</v>
      </c>
    </row>
    <row r="89" spans="1:10" ht="15" customHeight="1" x14ac:dyDescent="0.2">
      <c r="A89" s="192">
        <v>85</v>
      </c>
      <c r="B89" s="117">
        <v>7782505</v>
      </c>
      <c r="C89" s="115" t="s">
        <v>909</v>
      </c>
      <c r="D89" s="117">
        <v>9</v>
      </c>
      <c r="E89" s="117">
        <v>200</v>
      </c>
      <c r="F89" s="116" t="s">
        <v>1778</v>
      </c>
      <c r="G89" s="116" t="s">
        <v>1778</v>
      </c>
      <c r="J89" s="117">
        <v>20</v>
      </c>
    </row>
    <row r="90" spans="1:10" ht="15" customHeight="1" x14ac:dyDescent="0.2">
      <c r="A90" s="192">
        <v>86</v>
      </c>
      <c r="B90" s="117">
        <v>79118</v>
      </c>
      <c r="C90" s="115" t="s">
        <v>356</v>
      </c>
      <c r="D90" s="117">
        <v>20</v>
      </c>
      <c r="E90" s="117">
        <v>200</v>
      </c>
      <c r="F90" s="116" t="s">
        <v>1778</v>
      </c>
      <c r="G90" s="116" t="s">
        <v>1778</v>
      </c>
      <c r="J90" s="117">
        <v>20</v>
      </c>
    </row>
    <row r="91" spans="1:10" ht="15" customHeight="1" x14ac:dyDescent="0.2">
      <c r="A91" s="192">
        <v>87</v>
      </c>
      <c r="B91" s="117">
        <v>108907</v>
      </c>
      <c r="C91" s="115" t="s">
        <v>2019</v>
      </c>
      <c r="D91" s="118">
        <v>2000</v>
      </c>
      <c r="E91" s="118">
        <v>10000</v>
      </c>
      <c r="F91" s="116" t="s">
        <v>1778</v>
      </c>
      <c r="G91" s="116" t="s">
        <v>1778</v>
      </c>
      <c r="J91" s="118">
        <v>2000</v>
      </c>
    </row>
    <row r="92" spans="1:10" ht="15" customHeight="1" x14ac:dyDescent="0.2">
      <c r="A92" s="192">
        <v>88</v>
      </c>
      <c r="B92" s="117">
        <v>510156</v>
      </c>
      <c r="C92" s="115" t="s">
        <v>358</v>
      </c>
      <c r="D92" s="117">
        <v>1.5</v>
      </c>
      <c r="E92" s="117">
        <v>800</v>
      </c>
      <c r="F92" s="116" t="s">
        <v>1778</v>
      </c>
      <c r="G92" s="116" t="s">
        <v>1778</v>
      </c>
      <c r="J92" s="117">
        <v>80</v>
      </c>
    </row>
    <row r="93" spans="1:10" ht="15" customHeight="1" x14ac:dyDescent="0.2">
      <c r="A93" s="192">
        <v>89</v>
      </c>
      <c r="B93" s="117">
        <v>67663</v>
      </c>
      <c r="C93" s="115" t="s">
        <v>359</v>
      </c>
      <c r="D93" s="193">
        <v>2</v>
      </c>
      <c r="E93" s="194">
        <v>1800</v>
      </c>
      <c r="F93" s="195">
        <v>0.01</v>
      </c>
      <c r="G93" s="195" t="s">
        <v>1778</v>
      </c>
      <c r="H93" s="196"/>
      <c r="I93" s="196"/>
      <c r="J93" s="193">
        <v>180</v>
      </c>
    </row>
    <row r="94" spans="1:10" ht="15" customHeight="1" x14ac:dyDescent="0.2">
      <c r="A94" s="192">
        <v>90</v>
      </c>
      <c r="B94" s="117">
        <v>107302</v>
      </c>
      <c r="C94" s="115" t="s">
        <v>488</v>
      </c>
      <c r="D94" s="117">
        <v>7.0000000000000007E-2</v>
      </c>
      <c r="E94" s="117">
        <v>200</v>
      </c>
      <c r="F94" s="116" t="s">
        <v>1778</v>
      </c>
      <c r="G94" s="116" t="s">
        <v>1778</v>
      </c>
      <c r="J94" s="117">
        <v>20</v>
      </c>
    </row>
    <row r="95" spans="1:10" ht="15" customHeight="1" x14ac:dyDescent="0.2">
      <c r="A95" s="192">
        <v>91</v>
      </c>
      <c r="B95" s="117">
        <v>126998</v>
      </c>
      <c r="C95" s="115" t="s">
        <v>360</v>
      </c>
      <c r="D95" s="117">
        <v>0.15</v>
      </c>
      <c r="E95" s="118">
        <v>2000</v>
      </c>
      <c r="F95" s="116" t="s">
        <v>1778</v>
      </c>
      <c r="G95" s="116" t="s">
        <v>1778</v>
      </c>
      <c r="J95" s="117">
        <v>200</v>
      </c>
    </row>
    <row r="96" spans="1:10" ht="15" customHeight="1" x14ac:dyDescent="0.2">
      <c r="A96" s="192">
        <v>92</v>
      </c>
      <c r="B96" s="117">
        <v>10025737</v>
      </c>
      <c r="C96" s="115" t="s">
        <v>402</v>
      </c>
      <c r="D96" s="117">
        <v>2</v>
      </c>
      <c r="E96" s="117">
        <v>20</v>
      </c>
      <c r="F96" s="116" t="s">
        <v>1778</v>
      </c>
      <c r="G96" s="116" t="s">
        <v>1778</v>
      </c>
      <c r="J96" s="117">
        <v>2</v>
      </c>
    </row>
    <row r="97" spans="1:10" ht="15" customHeight="1" x14ac:dyDescent="0.2">
      <c r="A97" s="192">
        <v>93</v>
      </c>
      <c r="B97" s="117"/>
      <c r="C97" s="115" t="s">
        <v>399</v>
      </c>
      <c r="D97" s="117">
        <v>1000</v>
      </c>
      <c r="E97" s="118">
        <v>10000</v>
      </c>
      <c r="F97" s="116" t="s">
        <v>1778</v>
      </c>
      <c r="G97" s="116" t="s">
        <v>1778</v>
      </c>
      <c r="J97" s="117">
        <v>1000</v>
      </c>
    </row>
    <row r="98" spans="1:10" ht="15" customHeight="1" x14ac:dyDescent="0.2">
      <c r="A98" s="192">
        <v>94</v>
      </c>
      <c r="B98" s="117">
        <v>218019</v>
      </c>
      <c r="C98" s="115" t="s">
        <v>432</v>
      </c>
      <c r="D98" s="117">
        <v>2</v>
      </c>
      <c r="E98" s="117">
        <v>20</v>
      </c>
      <c r="F98" s="116" t="s">
        <v>1778</v>
      </c>
      <c r="G98" s="116" t="s">
        <v>1778</v>
      </c>
      <c r="J98" s="117">
        <v>2</v>
      </c>
    </row>
    <row r="99" spans="1:10" ht="15" customHeight="1" x14ac:dyDescent="0.2">
      <c r="A99" s="192">
        <v>95</v>
      </c>
      <c r="B99" s="117">
        <v>10210681</v>
      </c>
      <c r="C99" s="115" t="s">
        <v>404</v>
      </c>
      <c r="D99" s="117">
        <v>5.0000000000000001E-3</v>
      </c>
      <c r="E99" s="117">
        <v>200</v>
      </c>
      <c r="F99" s="116" t="s">
        <v>1778</v>
      </c>
      <c r="G99" s="116" t="s">
        <v>1778</v>
      </c>
      <c r="J99" s="117">
        <v>20</v>
      </c>
    </row>
    <row r="100" spans="1:10" ht="15" customHeight="1" x14ac:dyDescent="0.2">
      <c r="A100" s="192">
        <v>96</v>
      </c>
      <c r="B100" s="117">
        <v>744084</v>
      </c>
      <c r="C100" s="115" t="s">
        <v>403</v>
      </c>
      <c r="D100" s="117">
        <v>5.0000000000000001E-3</v>
      </c>
      <c r="E100" s="117">
        <v>200</v>
      </c>
      <c r="F100" s="116" t="s">
        <v>1778</v>
      </c>
      <c r="G100" s="116" t="s">
        <v>1778</v>
      </c>
      <c r="J100" s="117">
        <v>20</v>
      </c>
    </row>
    <row r="101" spans="1:10" ht="15" customHeight="1" x14ac:dyDescent="0.2">
      <c r="A101" s="192">
        <v>97</v>
      </c>
      <c r="B101" s="117"/>
      <c r="C101" s="115" t="s">
        <v>524</v>
      </c>
      <c r="D101" s="117">
        <v>7.0000000000000007E-2</v>
      </c>
      <c r="E101" s="117">
        <v>60</v>
      </c>
      <c r="F101" s="116" t="s">
        <v>1778</v>
      </c>
      <c r="G101" s="116" t="s">
        <v>1778</v>
      </c>
      <c r="J101" s="117">
        <v>6</v>
      </c>
    </row>
    <row r="102" spans="1:10" ht="15" customHeight="1" x14ac:dyDescent="0.2">
      <c r="A102" s="192">
        <v>98</v>
      </c>
      <c r="B102" s="117">
        <v>1319773</v>
      </c>
      <c r="C102" s="115" t="s">
        <v>361</v>
      </c>
      <c r="D102" s="117">
        <v>2000</v>
      </c>
      <c r="E102" s="118">
        <v>2000</v>
      </c>
      <c r="F102" s="116" t="s">
        <v>1778</v>
      </c>
      <c r="G102" s="116" t="s">
        <v>1778</v>
      </c>
      <c r="J102" s="117">
        <v>200</v>
      </c>
    </row>
    <row r="103" spans="1:10" ht="15" customHeight="1" x14ac:dyDescent="0.2">
      <c r="A103" s="192">
        <v>99</v>
      </c>
      <c r="B103" s="117">
        <v>98828</v>
      </c>
      <c r="C103" s="115" t="s">
        <v>690</v>
      </c>
      <c r="D103" s="118">
        <v>2000</v>
      </c>
      <c r="E103" s="118">
        <v>10000</v>
      </c>
      <c r="F103" s="116" t="s">
        <v>1778</v>
      </c>
      <c r="G103" s="116" t="s">
        <v>1778</v>
      </c>
      <c r="J103" s="118">
        <v>2000</v>
      </c>
    </row>
    <row r="104" spans="1:10" ht="15" customHeight="1" x14ac:dyDescent="0.2">
      <c r="A104" s="192">
        <v>100</v>
      </c>
      <c r="B104" s="117"/>
      <c r="C104" s="115" t="s">
        <v>406</v>
      </c>
      <c r="D104" s="118">
        <v>35</v>
      </c>
      <c r="E104" s="118">
        <v>10000</v>
      </c>
      <c r="F104" s="116" t="s">
        <v>1778</v>
      </c>
      <c r="G104" s="116" t="s">
        <v>1778</v>
      </c>
      <c r="J104" s="118">
        <v>1000</v>
      </c>
    </row>
    <row r="105" spans="1:10" ht="15" customHeight="1" x14ac:dyDescent="0.2">
      <c r="A105" s="192">
        <v>101</v>
      </c>
      <c r="B105" s="117">
        <v>547044</v>
      </c>
      <c r="C105" s="115" t="s">
        <v>363</v>
      </c>
      <c r="D105" s="117">
        <v>0.5</v>
      </c>
      <c r="E105" s="117">
        <v>20</v>
      </c>
      <c r="F105" s="116" t="s">
        <v>1778</v>
      </c>
      <c r="G105" s="116" t="s">
        <v>1778</v>
      </c>
      <c r="J105" s="117">
        <v>2</v>
      </c>
    </row>
    <row r="106" spans="1:10" ht="15" customHeight="1" x14ac:dyDescent="0.2">
      <c r="A106" s="192">
        <v>102</v>
      </c>
      <c r="B106" s="117">
        <v>334883</v>
      </c>
      <c r="C106" s="115" t="s">
        <v>1342</v>
      </c>
      <c r="D106" s="117">
        <v>200</v>
      </c>
      <c r="E106" s="118">
        <v>2000</v>
      </c>
      <c r="F106" s="116" t="s">
        <v>1778</v>
      </c>
      <c r="G106" s="116" t="s">
        <v>1778</v>
      </c>
      <c r="J106" s="117">
        <v>200</v>
      </c>
    </row>
    <row r="107" spans="1:10" ht="15" customHeight="1" x14ac:dyDescent="0.2">
      <c r="A107" s="192">
        <v>103</v>
      </c>
      <c r="B107" s="117">
        <v>53703</v>
      </c>
      <c r="C107" s="115" t="s">
        <v>433</v>
      </c>
      <c r="D107" s="117">
        <v>0.04</v>
      </c>
      <c r="E107" s="117">
        <v>20</v>
      </c>
      <c r="F107" s="116" t="s">
        <v>1778</v>
      </c>
      <c r="G107" s="116" t="s">
        <v>1778</v>
      </c>
      <c r="J107" s="117">
        <v>2</v>
      </c>
    </row>
    <row r="108" spans="1:10" ht="15" customHeight="1" x14ac:dyDescent="0.2">
      <c r="A108" s="192">
        <v>104</v>
      </c>
      <c r="B108" s="117">
        <v>132649</v>
      </c>
      <c r="C108" s="115" t="s">
        <v>364</v>
      </c>
      <c r="D108" s="118">
        <v>1000</v>
      </c>
      <c r="E108" s="118">
        <v>10000</v>
      </c>
      <c r="F108" s="116" t="s">
        <v>1778</v>
      </c>
      <c r="G108" s="116" t="s">
        <v>1778</v>
      </c>
      <c r="J108" s="118">
        <v>1000</v>
      </c>
    </row>
    <row r="109" spans="1:10" ht="15" customHeight="1" x14ac:dyDescent="0.2">
      <c r="A109" s="192">
        <v>105</v>
      </c>
      <c r="B109" s="117">
        <v>84742</v>
      </c>
      <c r="C109" s="115" t="s">
        <v>365</v>
      </c>
      <c r="D109" s="118">
        <v>2000</v>
      </c>
      <c r="E109" s="118">
        <v>10000</v>
      </c>
      <c r="F109" s="116" t="s">
        <v>1778</v>
      </c>
      <c r="G109" s="116" t="s">
        <v>1778</v>
      </c>
      <c r="J109" s="118">
        <v>2000</v>
      </c>
    </row>
    <row r="110" spans="1:10" ht="15" customHeight="1" x14ac:dyDescent="0.2">
      <c r="A110" s="192">
        <v>106</v>
      </c>
      <c r="B110" s="117">
        <v>111444</v>
      </c>
      <c r="C110" s="115" t="s">
        <v>1351</v>
      </c>
      <c r="D110" s="117">
        <v>0.14000000000000001</v>
      </c>
      <c r="E110" s="117">
        <v>120</v>
      </c>
      <c r="F110" s="116" t="s">
        <v>1778</v>
      </c>
      <c r="G110" s="116" t="s">
        <v>1778</v>
      </c>
      <c r="J110" s="117">
        <v>12</v>
      </c>
    </row>
    <row r="111" spans="1:10" ht="15" customHeight="1" x14ac:dyDescent="0.2">
      <c r="A111" s="192">
        <v>107</v>
      </c>
      <c r="B111" s="117">
        <v>62737</v>
      </c>
      <c r="C111" s="115" t="s">
        <v>1354</v>
      </c>
      <c r="D111" s="117">
        <v>0.5</v>
      </c>
      <c r="E111" s="117">
        <v>400</v>
      </c>
      <c r="F111" s="116" t="s">
        <v>1778</v>
      </c>
      <c r="G111" s="116" t="s">
        <v>1778</v>
      </c>
      <c r="J111" s="117">
        <v>40</v>
      </c>
    </row>
    <row r="112" spans="1:10" ht="15" customHeight="1" x14ac:dyDescent="0.2">
      <c r="A112" s="192">
        <v>108</v>
      </c>
      <c r="B112" s="117">
        <v>111422</v>
      </c>
      <c r="C112" s="115" t="s">
        <v>1461</v>
      </c>
      <c r="D112" s="118">
        <v>140</v>
      </c>
      <c r="E112" s="118">
        <v>10000</v>
      </c>
      <c r="F112" s="116" t="s">
        <v>1778</v>
      </c>
      <c r="G112" s="116" t="s">
        <v>1778</v>
      </c>
      <c r="J112" s="118">
        <v>1000</v>
      </c>
    </row>
    <row r="113" spans="1:10" ht="15" customHeight="1" x14ac:dyDescent="0.2">
      <c r="A113" s="192">
        <v>109</v>
      </c>
      <c r="B113" s="117">
        <v>64675</v>
      </c>
      <c r="C113" s="115" t="s">
        <v>1668</v>
      </c>
      <c r="D113" s="117">
        <v>200</v>
      </c>
      <c r="E113" s="118">
        <v>2000</v>
      </c>
      <c r="F113" s="116" t="s">
        <v>1778</v>
      </c>
      <c r="G113" s="116" t="s">
        <v>1778</v>
      </c>
      <c r="J113" s="117">
        <v>200</v>
      </c>
    </row>
    <row r="114" spans="1:10" ht="15" customHeight="1" x14ac:dyDescent="0.2">
      <c r="A114" s="192">
        <v>110</v>
      </c>
      <c r="B114" s="117">
        <v>79447</v>
      </c>
      <c r="C114" s="115" t="s">
        <v>578</v>
      </c>
      <c r="D114" s="117">
        <v>0.01</v>
      </c>
      <c r="E114" s="117">
        <v>40</v>
      </c>
      <c r="F114" s="116" t="s">
        <v>1778</v>
      </c>
      <c r="G114" s="116" t="s">
        <v>1778</v>
      </c>
      <c r="J114" s="117">
        <v>4</v>
      </c>
    </row>
    <row r="115" spans="1:10" ht="15" customHeight="1" x14ac:dyDescent="0.2">
      <c r="A115" s="192">
        <v>111</v>
      </c>
      <c r="B115" s="117">
        <v>68122</v>
      </c>
      <c r="C115" s="115" t="s">
        <v>1672</v>
      </c>
      <c r="D115" s="117">
        <v>1300</v>
      </c>
      <c r="E115" s="118">
        <v>2000</v>
      </c>
      <c r="F115" s="116" t="s">
        <v>1778</v>
      </c>
      <c r="G115" s="116" t="s">
        <v>1778</v>
      </c>
      <c r="J115" s="117">
        <v>200</v>
      </c>
    </row>
    <row r="116" spans="1:10" ht="15" customHeight="1" x14ac:dyDescent="0.2">
      <c r="A116" s="192">
        <v>112</v>
      </c>
      <c r="B116" s="117">
        <v>131113</v>
      </c>
      <c r="C116" s="115" t="s">
        <v>1674</v>
      </c>
      <c r="D116" s="118">
        <v>2000</v>
      </c>
      <c r="E116" s="118">
        <v>10000</v>
      </c>
      <c r="F116" s="116" t="s">
        <v>1778</v>
      </c>
      <c r="G116" s="116" t="s">
        <v>1778</v>
      </c>
      <c r="J116" s="118">
        <v>2000</v>
      </c>
    </row>
    <row r="117" spans="1:10" ht="15" customHeight="1" x14ac:dyDescent="0.2">
      <c r="A117" s="192">
        <v>113</v>
      </c>
      <c r="B117" s="117">
        <v>77781</v>
      </c>
      <c r="C117" s="115" t="s">
        <v>1366</v>
      </c>
      <c r="D117" s="117">
        <v>0.01</v>
      </c>
      <c r="E117" s="117">
        <v>200</v>
      </c>
      <c r="F117" s="116" t="s">
        <v>1778</v>
      </c>
      <c r="G117" s="116" t="s">
        <v>1778</v>
      </c>
      <c r="J117" s="117">
        <v>20</v>
      </c>
    </row>
    <row r="118" spans="1:10" ht="15" customHeight="1" x14ac:dyDescent="0.2">
      <c r="A118" s="192">
        <v>114</v>
      </c>
      <c r="B118" s="117"/>
      <c r="C118" s="115" t="s">
        <v>419</v>
      </c>
      <c r="D118" s="117">
        <v>2</v>
      </c>
      <c r="E118" s="117">
        <v>20</v>
      </c>
      <c r="F118" s="116" t="s">
        <v>1778</v>
      </c>
      <c r="G118" s="116" t="s">
        <v>1778</v>
      </c>
      <c r="J118" s="117">
        <v>2</v>
      </c>
    </row>
    <row r="119" spans="1:10" ht="15" customHeight="1" x14ac:dyDescent="0.2">
      <c r="A119" s="192">
        <v>115</v>
      </c>
      <c r="B119" s="117">
        <v>106898</v>
      </c>
      <c r="C119" s="115" t="s">
        <v>1911</v>
      </c>
      <c r="D119" s="117">
        <v>39</v>
      </c>
      <c r="E119" s="118">
        <v>4000</v>
      </c>
      <c r="F119" s="116" t="s">
        <v>1778</v>
      </c>
      <c r="G119" s="116" t="s">
        <v>1778</v>
      </c>
      <c r="J119" s="117">
        <v>400</v>
      </c>
    </row>
    <row r="120" spans="1:10" ht="15" customHeight="1" x14ac:dyDescent="0.2">
      <c r="A120" s="192">
        <v>116</v>
      </c>
      <c r="B120" s="117">
        <v>140885</v>
      </c>
      <c r="C120" s="115" t="s">
        <v>1384</v>
      </c>
      <c r="D120" s="117">
        <v>370</v>
      </c>
      <c r="E120" s="118">
        <v>2000</v>
      </c>
      <c r="F120" s="116" t="s">
        <v>1778</v>
      </c>
      <c r="G120" s="116" t="s">
        <v>1778</v>
      </c>
      <c r="J120" s="117">
        <v>200</v>
      </c>
    </row>
    <row r="121" spans="1:10" ht="15" customHeight="1" x14ac:dyDescent="0.2">
      <c r="A121" s="192">
        <v>117</v>
      </c>
      <c r="B121" s="117">
        <v>100414</v>
      </c>
      <c r="C121" s="115" t="s">
        <v>1387</v>
      </c>
      <c r="D121" s="118">
        <v>19</v>
      </c>
      <c r="E121" s="118">
        <v>10000</v>
      </c>
      <c r="F121" s="116" t="s">
        <v>1778</v>
      </c>
      <c r="G121" s="116" t="s">
        <v>1778</v>
      </c>
      <c r="J121" s="118">
        <v>2000</v>
      </c>
    </row>
    <row r="122" spans="1:10" ht="15" customHeight="1" x14ac:dyDescent="0.2">
      <c r="A122" s="192">
        <v>118</v>
      </c>
      <c r="B122" s="117">
        <v>51796</v>
      </c>
      <c r="C122" s="115" t="s">
        <v>1681</v>
      </c>
      <c r="D122" s="117">
        <v>0.15</v>
      </c>
      <c r="E122" s="118">
        <v>1600</v>
      </c>
      <c r="F122" s="116" t="s">
        <v>1778</v>
      </c>
      <c r="G122" s="116" t="s">
        <v>1778</v>
      </c>
      <c r="J122" s="117">
        <v>160</v>
      </c>
    </row>
    <row r="123" spans="1:10" ht="15" customHeight="1" x14ac:dyDescent="0.2">
      <c r="A123" s="192">
        <v>119</v>
      </c>
      <c r="B123" s="117">
        <v>75003</v>
      </c>
      <c r="C123" s="115" t="s">
        <v>1391</v>
      </c>
      <c r="D123" s="118">
        <v>2000</v>
      </c>
      <c r="E123" s="118">
        <v>10000</v>
      </c>
      <c r="F123" s="116" t="s">
        <v>1778</v>
      </c>
      <c r="G123" s="116" t="s">
        <v>1778</v>
      </c>
      <c r="J123" s="118">
        <v>2000</v>
      </c>
    </row>
    <row r="124" spans="1:10" ht="15" customHeight="1" x14ac:dyDescent="0.2">
      <c r="A124" s="192">
        <v>120</v>
      </c>
      <c r="B124" s="117">
        <v>106934</v>
      </c>
      <c r="C124" s="115" t="s">
        <v>1682</v>
      </c>
      <c r="D124" s="117">
        <v>0.08</v>
      </c>
      <c r="E124" s="117">
        <v>200</v>
      </c>
      <c r="F124" s="116">
        <v>0.01</v>
      </c>
      <c r="G124" s="116" t="s">
        <v>1778</v>
      </c>
      <c r="J124" s="117">
        <v>20</v>
      </c>
    </row>
    <row r="125" spans="1:10" ht="15" customHeight="1" x14ac:dyDescent="0.2">
      <c r="A125" s="192">
        <v>121</v>
      </c>
      <c r="B125" s="117">
        <v>107062</v>
      </c>
      <c r="C125" s="115" t="s">
        <v>1683</v>
      </c>
      <c r="D125" s="193">
        <v>1.8</v>
      </c>
      <c r="E125" s="194">
        <v>1600</v>
      </c>
      <c r="F125" s="195">
        <v>0.01</v>
      </c>
      <c r="G125" s="195" t="s">
        <v>1778</v>
      </c>
      <c r="H125" s="196"/>
      <c r="I125" s="196"/>
      <c r="J125" s="193">
        <v>160</v>
      </c>
    </row>
    <row r="126" spans="1:10" ht="15" customHeight="1" x14ac:dyDescent="0.2">
      <c r="A126" s="192">
        <v>122</v>
      </c>
      <c r="B126" s="117">
        <v>107211</v>
      </c>
      <c r="C126" s="115" t="s">
        <v>2301</v>
      </c>
      <c r="D126" s="194">
        <v>2000</v>
      </c>
      <c r="E126" s="194">
        <v>10000</v>
      </c>
      <c r="F126" s="195" t="s">
        <v>1778</v>
      </c>
      <c r="G126" s="195" t="s">
        <v>1778</v>
      </c>
      <c r="H126" s="196"/>
      <c r="I126" s="196"/>
      <c r="J126" s="194">
        <v>2000</v>
      </c>
    </row>
    <row r="127" spans="1:10" ht="15" customHeight="1" x14ac:dyDescent="0.2">
      <c r="A127" s="192">
        <v>123</v>
      </c>
      <c r="B127" s="117">
        <v>111762</v>
      </c>
      <c r="C127" s="115" t="s">
        <v>411</v>
      </c>
      <c r="D127" s="118">
        <v>1000</v>
      </c>
      <c r="E127" s="118">
        <v>10000</v>
      </c>
      <c r="F127" s="116" t="s">
        <v>1778</v>
      </c>
      <c r="G127" s="116" t="s">
        <v>1778</v>
      </c>
      <c r="J127" s="118">
        <v>2000</v>
      </c>
    </row>
    <row r="128" spans="1:10" ht="15" customHeight="1" x14ac:dyDescent="0.2">
      <c r="A128" s="192">
        <v>124</v>
      </c>
      <c r="B128" s="117">
        <v>151564</v>
      </c>
      <c r="C128" s="115" t="s">
        <v>1684</v>
      </c>
      <c r="D128" s="117">
        <v>2E-3</v>
      </c>
      <c r="E128" s="117">
        <v>6</v>
      </c>
      <c r="F128" s="116">
        <v>0.01</v>
      </c>
      <c r="G128" s="116" t="s">
        <v>1778</v>
      </c>
      <c r="J128" s="117">
        <v>0.6</v>
      </c>
    </row>
    <row r="129" spans="1:10" ht="15" customHeight="1" x14ac:dyDescent="0.2">
      <c r="A129" s="192">
        <v>125</v>
      </c>
      <c r="B129" s="117">
        <v>75218</v>
      </c>
      <c r="C129" s="115" t="s">
        <v>1405</v>
      </c>
      <c r="D129" s="117">
        <v>0.02</v>
      </c>
      <c r="E129" s="117">
        <v>200</v>
      </c>
      <c r="F129" s="116" t="s">
        <v>1778</v>
      </c>
      <c r="G129" s="116" t="s">
        <v>1778</v>
      </c>
      <c r="J129" s="117">
        <v>20</v>
      </c>
    </row>
    <row r="130" spans="1:10" ht="15" customHeight="1" x14ac:dyDescent="0.2">
      <c r="A130" s="192">
        <v>126</v>
      </c>
      <c r="B130" s="117">
        <v>96457</v>
      </c>
      <c r="C130" s="115" t="s">
        <v>2307</v>
      </c>
      <c r="D130" s="117">
        <v>3.5</v>
      </c>
      <c r="E130" s="118">
        <v>1200</v>
      </c>
      <c r="F130" s="116" t="s">
        <v>1778</v>
      </c>
      <c r="G130" s="116" t="s">
        <v>1778</v>
      </c>
      <c r="J130" s="117">
        <v>120</v>
      </c>
    </row>
    <row r="131" spans="1:10" ht="15" customHeight="1" x14ac:dyDescent="0.2">
      <c r="A131" s="192">
        <v>127</v>
      </c>
      <c r="B131" s="117">
        <v>75343</v>
      </c>
      <c r="C131" s="115" t="s">
        <v>1685</v>
      </c>
      <c r="D131" s="117">
        <v>30</v>
      </c>
      <c r="E131" s="118">
        <v>2000</v>
      </c>
      <c r="F131" s="116" t="s">
        <v>1778</v>
      </c>
      <c r="G131" s="116" t="s">
        <v>1778</v>
      </c>
      <c r="J131" s="117">
        <v>200</v>
      </c>
    </row>
    <row r="132" spans="1:10" ht="15" customHeight="1" x14ac:dyDescent="0.2">
      <c r="A132" s="192">
        <v>128</v>
      </c>
      <c r="B132" s="117">
        <v>62207765</v>
      </c>
      <c r="C132" s="115" t="s">
        <v>405</v>
      </c>
      <c r="D132" s="117">
        <v>5.0000000000000001E-3</v>
      </c>
      <c r="E132" s="117">
        <v>200</v>
      </c>
      <c r="F132" s="116" t="s">
        <v>1778</v>
      </c>
      <c r="G132" s="116" t="s">
        <v>1778</v>
      </c>
      <c r="J132" s="117">
        <v>20</v>
      </c>
    </row>
    <row r="133" spans="1:10" ht="15" customHeight="1" x14ac:dyDescent="0.2">
      <c r="A133" s="192">
        <v>129</v>
      </c>
      <c r="B133" s="117">
        <v>50000</v>
      </c>
      <c r="C133" s="115" t="s">
        <v>1919</v>
      </c>
      <c r="D133" s="117">
        <v>3.5</v>
      </c>
      <c r="E133" s="118">
        <v>4000</v>
      </c>
      <c r="F133" s="116" t="s">
        <v>1778</v>
      </c>
      <c r="G133" s="116" t="s">
        <v>1778</v>
      </c>
      <c r="J133" s="117">
        <v>400</v>
      </c>
    </row>
    <row r="134" spans="1:10" ht="15" customHeight="1" x14ac:dyDescent="0.2">
      <c r="A134" s="192">
        <v>130</v>
      </c>
      <c r="B134" s="117"/>
      <c r="C134" s="115" t="s">
        <v>409</v>
      </c>
      <c r="D134" s="118">
        <v>1000</v>
      </c>
      <c r="E134" s="118">
        <v>10000</v>
      </c>
      <c r="F134" s="116" t="s">
        <v>1778</v>
      </c>
      <c r="G134" s="116" t="s">
        <v>1778</v>
      </c>
      <c r="J134" s="118">
        <v>1000</v>
      </c>
    </row>
    <row r="135" spans="1:10" ht="15" customHeight="1" x14ac:dyDescent="0.2">
      <c r="A135" s="192">
        <v>131</v>
      </c>
      <c r="B135" s="117">
        <v>76448</v>
      </c>
      <c r="C135" s="115" t="s">
        <v>239</v>
      </c>
      <c r="D135" s="117">
        <v>0.04</v>
      </c>
      <c r="E135" s="117">
        <v>40</v>
      </c>
      <c r="F135" s="116" t="s">
        <v>1778</v>
      </c>
      <c r="G135" s="116" t="s">
        <v>1778</v>
      </c>
      <c r="J135" s="117">
        <v>4</v>
      </c>
    </row>
    <row r="136" spans="1:10" ht="15" customHeight="1" x14ac:dyDescent="0.2">
      <c r="A136" s="192">
        <v>132</v>
      </c>
      <c r="B136" s="117">
        <v>118741</v>
      </c>
      <c r="C136" s="115" t="s">
        <v>1686</v>
      </c>
      <c r="D136" s="117">
        <v>0.1</v>
      </c>
      <c r="E136" s="117">
        <v>20</v>
      </c>
      <c r="F136" s="116" t="s">
        <v>1778</v>
      </c>
      <c r="G136" s="116" t="s">
        <v>1778</v>
      </c>
      <c r="J136" s="117">
        <v>2</v>
      </c>
    </row>
    <row r="137" spans="1:10" ht="15" customHeight="1" x14ac:dyDescent="0.2">
      <c r="A137" s="192">
        <v>133</v>
      </c>
      <c r="B137" s="117">
        <v>87683</v>
      </c>
      <c r="C137" s="115" t="s">
        <v>93</v>
      </c>
      <c r="D137" s="117">
        <v>2</v>
      </c>
      <c r="E137" s="118">
        <v>1800</v>
      </c>
      <c r="F137" s="116" t="s">
        <v>1778</v>
      </c>
      <c r="G137" s="116" t="s">
        <v>1778</v>
      </c>
      <c r="J137" s="117">
        <v>180</v>
      </c>
    </row>
    <row r="138" spans="1:10" ht="15" customHeight="1" x14ac:dyDescent="0.2">
      <c r="A138" s="192">
        <v>134</v>
      </c>
      <c r="B138" s="117">
        <v>77474</v>
      </c>
      <c r="C138" s="115" t="s">
        <v>674</v>
      </c>
      <c r="D138" s="117">
        <v>9</v>
      </c>
      <c r="E138" s="117">
        <v>200</v>
      </c>
      <c r="F138" s="116" t="s">
        <v>1778</v>
      </c>
      <c r="G138" s="116" t="s">
        <v>1778</v>
      </c>
      <c r="J138" s="117">
        <v>20</v>
      </c>
    </row>
    <row r="139" spans="1:10" ht="15" customHeight="1" x14ac:dyDescent="0.2">
      <c r="A139" s="192">
        <v>135</v>
      </c>
      <c r="B139" s="117">
        <v>67721</v>
      </c>
      <c r="C139" s="115" t="s">
        <v>241</v>
      </c>
      <c r="D139" s="118">
        <v>4</v>
      </c>
      <c r="E139" s="118">
        <v>10000</v>
      </c>
      <c r="F139" s="116" t="s">
        <v>1778</v>
      </c>
      <c r="G139" s="116" t="s">
        <v>1778</v>
      </c>
      <c r="J139" s="118">
        <v>1000</v>
      </c>
    </row>
    <row r="140" spans="1:10" ht="15" customHeight="1" x14ac:dyDescent="0.2">
      <c r="A140" s="192">
        <v>136</v>
      </c>
      <c r="B140" s="117">
        <v>822060</v>
      </c>
      <c r="C140" s="115" t="s">
        <v>1687</v>
      </c>
      <c r="D140" s="117">
        <v>0.5</v>
      </c>
      <c r="E140" s="117">
        <v>40</v>
      </c>
      <c r="F140" s="116" t="s">
        <v>1778</v>
      </c>
      <c r="G140" s="116" t="s">
        <v>1778</v>
      </c>
      <c r="J140" s="117">
        <v>4</v>
      </c>
    </row>
    <row r="141" spans="1:10" ht="15" customHeight="1" x14ac:dyDescent="0.2">
      <c r="A141" s="192">
        <v>137</v>
      </c>
      <c r="B141" s="117">
        <v>680319</v>
      </c>
      <c r="C141" s="115" t="s">
        <v>1688</v>
      </c>
      <c r="D141" s="117">
        <v>2</v>
      </c>
      <c r="E141" s="117">
        <v>20</v>
      </c>
      <c r="F141" s="116" t="s">
        <v>1778</v>
      </c>
      <c r="G141" s="116" t="s">
        <v>1778</v>
      </c>
      <c r="J141" s="117">
        <v>2</v>
      </c>
    </row>
    <row r="142" spans="1:10" ht="15" customHeight="1" x14ac:dyDescent="0.2">
      <c r="A142" s="192">
        <v>138</v>
      </c>
      <c r="B142" s="117">
        <v>110543</v>
      </c>
      <c r="C142" s="115" t="s">
        <v>658</v>
      </c>
      <c r="D142" s="118">
        <v>2000</v>
      </c>
      <c r="E142" s="118">
        <v>10000</v>
      </c>
      <c r="F142" s="116" t="s">
        <v>1778</v>
      </c>
      <c r="G142" s="116" t="s">
        <v>1778</v>
      </c>
      <c r="J142" s="118">
        <v>2000</v>
      </c>
    </row>
    <row r="143" spans="1:10" ht="15" customHeight="1" x14ac:dyDescent="0.2">
      <c r="A143" s="192">
        <v>139</v>
      </c>
      <c r="B143" s="117"/>
      <c r="C143" s="115" t="s">
        <v>400</v>
      </c>
      <c r="D143" s="117">
        <v>4.0000000000000001E-3</v>
      </c>
      <c r="E143" s="117">
        <v>4</v>
      </c>
      <c r="F143" s="116" t="s">
        <v>1778</v>
      </c>
      <c r="G143" s="116" t="s">
        <v>1778</v>
      </c>
      <c r="J143" s="117">
        <v>0.4</v>
      </c>
    </row>
    <row r="144" spans="1:10" ht="15" customHeight="1" x14ac:dyDescent="0.2">
      <c r="A144" s="192">
        <v>140</v>
      </c>
      <c r="B144" s="117">
        <v>302012</v>
      </c>
      <c r="C144" s="115" t="s">
        <v>246</v>
      </c>
      <c r="D144" s="117">
        <v>0.01</v>
      </c>
      <c r="E144" s="117">
        <v>8</v>
      </c>
      <c r="F144" s="116" t="s">
        <v>1778</v>
      </c>
      <c r="G144" s="116" t="s">
        <v>1778</v>
      </c>
      <c r="J144" s="117">
        <v>0.8</v>
      </c>
    </row>
    <row r="145" spans="1:10" ht="15" customHeight="1" x14ac:dyDescent="0.2">
      <c r="A145" s="192">
        <v>141</v>
      </c>
      <c r="B145" s="117">
        <v>7647010</v>
      </c>
      <c r="C145" s="115" t="s">
        <v>1689</v>
      </c>
      <c r="D145" s="118">
        <v>900</v>
      </c>
      <c r="E145" s="118">
        <v>10000</v>
      </c>
      <c r="F145" s="116" t="s">
        <v>1778</v>
      </c>
      <c r="G145" s="116" t="s">
        <v>1778</v>
      </c>
      <c r="J145" s="118">
        <v>2000</v>
      </c>
    </row>
    <row r="146" spans="1:10" ht="15" customHeight="1" x14ac:dyDescent="0.2">
      <c r="A146" s="192">
        <v>142</v>
      </c>
      <c r="B146" s="117">
        <v>7664393</v>
      </c>
      <c r="C146" s="115" t="s">
        <v>128</v>
      </c>
      <c r="D146" s="117">
        <v>600</v>
      </c>
      <c r="E146" s="117">
        <v>200</v>
      </c>
      <c r="F146" s="116" t="s">
        <v>1778</v>
      </c>
      <c r="G146" s="116" t="s">
        <v>1778</v>
      </c>
      <c r="J146" s="117">
        <v>20</v>
      </c>
    </row>
    <row r="147" spans="1:10" ht="15" customHeight="1" x14ac:dyDescent="0.2">
      <c r="A147" s="192">
        <v>143</v>
      </c>
      <c r="B147" s="117">
        <v>7783075</v>
      </c>
      <c r="C147" s="115" t="s">
        <v>133</v>
      </c>
      <c r="D147" s="117">
        <v>20</v>
      </c>
      <c r="E147" s="117">
        <v>200</v>
      </c>
      <c r="F147" s="116" t="s">
        <v>1778</v>
      </c>
      <c r="G147" s="116" t="s">
        <v>1778</v>
      </c>
      <c r="J147" s="117">
        <v>20</v>
      </c>
    </row>
    <row r="148" spans="1:10" ht="15" customHeight="1" x14ac:dyDescent="0.2">
      <c r="A148" s="192">
        <v>144</v>
      </c>
      <c r="B148" s="117">
        <v>123319</v>
      </c>
      <c r="C148" s="115" t="s">
        <v>258</v>
      </c>
      <c r="D148" s="117">
        <v>200</v>
      </c>
      <c r="E148" s="118">
        <v>2000</v>
      </c>
      <c r="F148" s="116" t="s">
        <v>1778</v>
      </c>
      <c r="G148" s="116" t="s">
        <v>1778</v>
      </c>
      <c r="J148" s="117">
        <v>200</v>
      </c>
    </row>
    <row r="149" spans="1:10" ht="15" customHeight="1" x14ac:dyDescent="0.2">
      <c r="A149" s="192">
        <v>145</v>
      </c>
      <c r="B149" s="117">
        <v>193395</v>
      </c>
      <c r="C149" s="115" t="s">
        <v>436</v>
      </c>
      <c r="D149" s="117">
        <v>0.4</v>
      </c>
      <c r="E149" s="117">
        <v>20</v>
      </c>
      <c r="F149" s="116" t="s">
        <v>1778</v>
      </c>
      <c r="G149" s="116" t="s">
        <v>1778</v>
      </c>
      <c r="J149" s="117">
        <v>2</v>
      </c>
    </row>
    <row r="150" spans="1:10" ht="15" customHeight="1" x14ac:dyDescent="0.2">
      <c r="A150" s="192">
        <v>146</v>
      </c>
      <c r="B150" s="117">
        <v>78591</v>
      </c>
      <c r="C150" s="115" t="s">
        <v>1046</v>
      </c>
      <c r="D150" s="118">
        <v>2000</v>
      </c>
      <c r="E150" s="118">
        <v>10000</v>
      </c>
      <c r="F150" s="116" t="s">
        <v>1778</v>
      </c>
      <c r="G150" s="116" t="s">
        <v>1778</v>
      </c>
      <c r="J150" s="118">
        <v>2000</v>
      </c>
    </row>
    <row r="151" spans="1:10" ht="15" customHeight="1" x14ac:dyDescent="0.2">
      <c r="A151" s="192">
        <v>147</v>
      </c>
      <c r="B151" s="117"/>
      <c r="C151" s="115" t="s">
        <v>413</v>
      </c>
      <c r="D151" s="117">
        <v>2</v>
      </c>
      <c r="E151" s="117">
        <v>20</v>
      </c>
      <c r="F151" s="116" t="s">
        <v>1778</v>
      </c>
      <c r="G151" s="116" t="s">
        <v>1778</v>
      </c>
      <c r="J151" s="117">
        <v>2</v>
      </c>
    </row>
    <row r="152" spans="1:10" ht="15" customHeight="1" x14ac:dyDescent="0.2">
      <c r="A152" s="192">
        <v>148</v>
      </c>
      <c r="B152" s="117">
        <v>58899</v>
      </c>
      <c r="C152" s="115" t="s">
        <v>1060</v>
      </c>
      <c r="D152" s="117">
        <v>0.15</v>
      </c>
      <c r="E152" s="117">
        <v>20</v>
      </c>
      <c r="F152" s="116" t="s">
        <v>1778</v>
      </c>
      <c r="G152" s="116" t="s">
        <v>1778</v>
      </c>
      <c r="J152" s="117">
        <v>2</v>
      </c>
    </row>
    <row r="153" spans="1:10" ht="15" customHeight="1" x14ac:dyDescent="0.2">
      <c r="A153" s="192">
        <v>149</v>
      </c>
      <c r="B153" s="117">
        <v>108316</v>
      </c>
      <c r="C153" s="115" t="s">
        <v>1850</v>
      </c>
      <c r="D153" s="117">
        <v>32</v>
      </c>
      <c r="E153" s="118">
        <v>2000</v>
      </c>
      <c r="F153" s="116" t="s">
        <v>1778</v>
      </c>
      <c r="G153" s="116" t="s">
        <v>1778</v>
      </c>
      <c r="J153" s="117">
        <v>200</v>
      </c>
    </row>
    <row r="154" spans="1:10" ht="15" customHeight="1" x14ac:dyDescent="0.2">
      <c r="A154" s="192">
        <v>150</v>
      </c>
      <c r="B154" s="117">
        <v>7439965</v>
      </c>
      <c r="C154" s="115" t="s">
        <v>416</v>
      </c>
      <c r="D154" s="117">
        <v>0.6</v>
      </c>
      <c r="E154" s="118">
        <v>1600</v>
      </c>
      <c r="F154" s="116" t="s">
        <v>1778</v>
      </c>
      <c r="G154" s="116" t="s">
        <v>1778</v>
      </c>
      <c r="J154" s="117">
        <v>160</v>
      </c>
    </row>
    <row r="155" spans="1:10" ht="15" customHeight="1" x14ac:dyDescent="0.2">
      <c r="A155" s="192">
        <v>151</v>
      </c>
      <c r="B155" s="117">
        <v>108394</v>
      </c>
      <c r="C155" s="115" t="s">
        <v>1179</v>
      </c>
      <c r="D155" s="117">
        <v>2000</v>
      </c>
      <c r="E155" s="118">
        <v>2000</v>
      </c>
      <c r="F155" s="116" t="s">
        <v>1778</v>
      </c>
      <c r="G155" s="116" t="s">
        <v>1778</v>
      </c>
      <c r="J155" s="117">
        <v>200</v>
      </c>
    </row>
    <row r="156" spans="1:10" ht="15" customHeight="1" x14ac:dyDescent="0.2">
      <c r="A156" s="192">
        <v>152</v>
      </c>
      <c r="B156" s="117">
        <v>748794</v>
      </c>
      <c r="C156" s="115" t="s">
        <v>420</v>
      </c>
      <c r="D156" s="117">
        <v>2</v>
      </c>
      <c r="E156" s="117">
        <v>20</v>
      </c>
      <c r="F156" s="116" t="s">
        <v>1778</v>
      </c>
      <c r="G156" s="116" t="s">
        <v>1778</v>
      </c>
      <c r="J156" s="117">
        <v>2</v>
      </c>
    </row>
    <row r="157" spans="1:10" ht="15" customHeight="1" x14ac:dyDescent="0.2">
      <c r="A157" s="192">
        <v>153</v>
      </c>
      <c r="B157" s="117">
        <v>10045940</v>
      </c>
      <c r="C157" s="115" t="s">
        <v>421</v>
      </c>
      <c r="D157" s="117">
        <v>2</v>
      </c>
      <c r="E157" s="117">
        <v>20</v>
      </c>
      <c r="F157" s="116" t="s">
        <v>1778</v>
      </c>
      <c r="G157" s="116" t="s">
        <v>1778</v>
      </c>
      <c r="J157" s="117">
        <v>2</v>
      </c>
    </row>
    <row r="158" spans="1:10" ht="15" customHeight="1" x14ac:dyDescent="0.2">
      <c r="A158" s="192">
        <v>154</v>
      </c>
      <c r="B158" s="117"/>
      <c r="C158" s="115" t="s">
        <v>418</v>
      </c>
      <c r="D158" s="117">
        <v>2</v>
      </c>
      <c r="E158" s="117">
        <v>20</v>
      </c>
      <c r="F158" s="116" t="s">
        <v>1778</v>
      </c>
      <c r="G158" s="116" t="s">
        <v>1778</v>
      </c>
      <c r="J158" s="117">
        <v>2</v>
      </c>
    </row>
    <row r="159" spans="1:10" ht="15" customHeight="1" x14ac:dyDescent="0.2">
      <c r="A159" s="192">
        <v>155</v>
      </c>
      <c r="B159" s="117">
        <v>67561</v>
      </c>
      <c r="C159" s="115" t="s">
        <v>2074</v>
      </c>
      <c r="D159" s="118">
        <v>2000</v>
      </c>
      <c r="E159" s="118">
        <v>10000</v>
      </c>
      <c r="F159" s="116" t="s">
        <v>1778</v>
      </c>
      <c r="G159" s="116" t="s">
        <v>1778</v>
      </c>
      <c r="J159" s="118">
        <v>2000</v>
      </c>
    </row>
    <row r="160" spans="1:10" ht="15" customHeight="1" x14ac:dyDescent="0.2">
      <c r="A160" s="192">
        <v>156</v>
      </c>
      <c r="B160" s="117">
        <v>72435</v>
      </c>
      <c r="C160" s="115" t="s">
        <v>382</v>
      </c>
      <c r="D160" s="118">
        <v>2000</v>
      </c>
      <c r="E160" s="118">
        <v>10000</v>
      </c>
      <c r="F160" s="116" t="s">
        <v>1778</v>
      </c>
      <c r="G160" s="116" t="s">
        <v>1778</v>
      </c>
      <c r="J160" s="118">
        <v>2000</v>
      </c>
    </row>
    <row r="161" spans="1:10" ht="15" customHeight="1" x14ac:dyDescent="0.2">
      <c r="A161" s="192">
        <v>157</v>
      </c>
      <c r="B161" s="117">
        <v>74839</v>
      </c>
      <c r="C161" s="115" t="s">
        <v>1193</v>
      </c>
      <c r="D161" s="118">
        <v>230</v>
      </c>
      <c r="E161" s="118">
        <v>10000</v>
      </c>
      <c r="F161" s="116" t="s">
        <v>1778</v>
      </c>
      <c r="G161" s="116" t="s">
        <v>1778</v>
      </c>
      <c r="J161" s="118">
        <v>2000</v>
      </c>
    </row>
    <row r="162" spans="1:10" ht="15" customHeight="1" x14ac:dyDescent="0.2">
      <c r="A162" s="192">
        <v>158</v>
      </c>
      <c r="B162" s="117">
        <v>74873</v>
      </c>
      <c r="C162" s="115" t="s">
        <v>1196</v>
      </c>
      <c r="D162" s="118">
        <v>25</v>
      </c>
      <c r="E162" s="118">
        <v>10000</v>
      </c>
      <c r="F162" s="116" t="s">
        <v>1778</v>
      </c>
      <c r="G162" s="116" t="s">
        <v>1778</v>
      </c>
      <c r="J162" s="118">
        <v>2000</v>
      </c>
    </row>
    <row r="163" spans="1:10" ht="15" customHeight="1" x14ac:dyDescent="0.2">
      <c r="A163" s="192">
        <v>159</v>
      </c>
      <c r="B163" s="117">
        <v>71556</v>
      </c>
      <c r="C163" s="115" t="s">
        <v>1197</v>
      </c>
      <c r="D163" s="118">
        <v>2000</v>
      </c>
      <c r="E163" s="118">
        <v>10000</v>
      </c>
      <c r="F163" s="116" t="s">
        <v>1778</v>
      </c>
      <c r="G163" s="116" t="s">
        <v>1778</v>
      </c>
      <c r="J163" s="118">
        <v>2000</v>
      </c>
    </row>
    <row r="164" spans="1:10" ht="15" customHeight="1" x14ac:dyDescent="0.2">
      <c r="A164" s="184">
        <v>160</v>
      </c>
      <c r="B164" s="188">
        <v>78933</v>
      </c>
      <c r="C164" s="189" t="s">
        <v>1690</v>
      </c>
      <c r="D164" s="190">
        <v>2000</v>
      </c>
      <c r="E164" s="190">
        <v>10000</v>
      </c>
      <c r="F164" s="184" t="s">
        <v>1778</v>
      </c>
      <c r="G164" s="184" t="s">
        <v>1778</v>
      </c>
      <c r="H164" s="191"/>
      <c r="I164" s="191"/>
      <c r="J164" s="190">
        <v>2000</v>
      </c>
    </row>
    <row r="165" spans="1:10" ht="15" customHeight="1" x14ac:dyDescent="0.2">
      <c r="A165" s="192">
        <v>161</v>
      </c>
      <c r="B165" s="117">
        <v>60344</v>
      </c>
      <c r="C165" s="115" t="s">
        <v>1199</v>
      </c>
      <c r="D165" s="117">
        <v>12</v>
      </c>
      <c r="E165" s="117">
        <v>120</v>
      </c>
      <c r="F165" s="116" t="s">
        <v>1778</v>
      </c>
      <c r="G165" s="116" t="s">
        <v>1778</v>
      </c>
      <c r="J165" s="117">
        <v>12</v>
      </c>
    </row>
    <row r="166" spans="1:10" ht="15" customHeight="1" x14ac:dyDescent="0.2">
      <c r="A166" s="192">
        <v>162</v>
      </c>
      <c r="B166" s="117">
        <v>74884</v>
      </c>
      <c r="C166" s="115" t="s">
        <v>1200</v>
      </c>
      <c r="D166" s="117">
        <v>200</v>
      </c>
      <c r="E166" s="118">
        <v>2000</v>
      </c>
      <c r="F166" s="116" t="s">
        <v>1778</v>
      </c>
      <c r="G166" s="116" t="s">
        <v>1778</v>
      </c>
      <c r="J166" s="117">
        <v>200</v>
      </c>
    </row>
    <row r="167" spans="1:10" ht="15" customHeight="1" x14ac:dyDescent="0.2">
      <c r="A167" s="192">
        <v>163</v>
      </c>
      <c r="B167" s="117">
        <v>108101</v>
      </c>
      <c r="C167" s="115" t="s">
        <v>1691</v>
      </c>
      <c r="D167" s="118">
        <v>2000</v>
      </c>
      <c r="E167" s="118">
        <v>10000</v>
      </c>
      <c r="F167" s="116" t="s">
        <v>1778</v>
      </c>
      <c r="G167" s="116" t="s">
        <v>1778</v>
      </c>
      <c r="J167" s="118">
        <v>2000</v>
      </c>
    </row>
    <row r="168" spans="1:10" ht="15" customHeight="1" x14ac:dyDescent="0.2">
      <c r="A168" s="192">
        <v>164</v>
      </c>
      <c r="B168" s="117">
        <v>624839</v>
      </c>
      <c r="C168" s="115" t="s">
        <v>1202</v>
      </c>
      <c r="D168" s="117">
        <v>45</v>
      </c>
      <c r="E168" s="117">
        <v>200</v>
      </c>
      <c r="F168" s="116" t="s">
        <v>1778</v>
      </c>
      <c r="G168" s="116" t="s">
        <v>1778</v>
      </c>
      <c r="J168" s="117">
        <v>20</v>
      </c>
    </row>
    <row r="169" spans="1:10" ht="15" customHeight="1" x14ac:dyDescent="0.2">
      <c r="A169" s="192">
        <v>165</v>
      </c>
      <c r="B169" s="117">
        <v>80626</v>
      </c>
      <c r="C169" s="115" t="s">
        <v>1204</v>
      </c>
      <c r="D169" s="118">
        <v>2000</v>
      </c>
      <c r="E169" s="118">
        <v>10000</v>
      </c>
      <c r="F169" s="116" t="s">
        <v>1778</v>
      </c>
      <c r="G169" s="116" t="s">
        <v>1778</v>
      </c>
      <c r="J169" s="118">
        <v>2000</v>
      </c>
    </row>
    <row r="170" spans="1:10" ht="15" customHeight="1" x14ac:dyDescent="0.2">
      <c r="A170" s="192">
        <v>166</v>
      </c>
      <c r="B170" s="117">
        <v>1634044</v>
      </c>
      <c r="C170" s="115" t="s">
        <v>1692</v>
      </c>
      <c r="D170" s="118">
        <v>180</v>
      </c>
      <c r="E170" s="118">
        <v>10000</v>
      </c>
      <c r="F170" s="116" t="s">
        <v>1778</v>
      </c>
      <c r="G170" s="116" t="s">
        <v>1778</v>
      </c>
      <c r="J170" s="118">
        <v>2000</v>
      </c>
    </row>
    <row r="171" spans="1:10" ht="15" customHeight="1" x14ac:dyDescent="0.2">
      <c r="A171" s="192">
        <v>167</v>
      </c>
      <c r="B171" s="117">
        <v>12108133</v>
      </c>
      <c r="C171" s="115" t="s">
        <v>417</v>
      </c>
      <c r="D171" s="117">
        <v>0.6</v>
      </c>
      <c r="E171" s="117">
        <v>200</v>
      </c>
      <c r="F171" s="116" t="s">
        <v>1778</v>
      </c>
      <c r="G171" s="116" t="s">
        <v>1778</v>
      </c>
      <c r="J171" s="117">
        <v>20</v>
      </c>
    </row>
    <row r="172" spans="1:10" ht="15" customHeight="1" x14ac:dyDescent="0.2">
      <c r="A172" s="192">
        <v>168</v>
      </c>
      <c r="B172" s="117">
        <v>75092</v>
      </c>
      <c r="C172" s="115" t="s">
        <v>1213</v>
      </c>
      <c r="D172" s="118">
        <v>2000</v>
      </c>
      <c r="E172" s="118">
        <v>10000</v>
      </c>
      <c r="F172" s="116" t="s">
        <v>1778</v>
      </c>
      <c r="G172" s="116" t="s">
        <v>1778</v>
      </c>
      <c r="J172" s="118">
        <v>2000</v>
      </c>
    </row>
    <row r="173" spans="1:10" ht="15" customHeight="1" x14ac:dyDescent="0.2">
      <c r="A173" s="192">
        <v>169</v>
      </c>
      <c r="B173" s="117">
        <v>108380</v>
      </c>
      <c r="C173" s="115" t="s">
        <v>387</v>
      </c>
      <c r="D173" s="118">
        <v>2000</v>
      </c>
      <c r="E173" s="118">
        <v>10000</v>
      </c>
      <c r="F173" s="116" t="s">
        <v>1778</v>
      </c>
      <c r="G173" s="116" t="s">
        <v>1778</v>
      </c>
      <c r="J173" s="118">
        <v>2000</v>
      </c>
    </row>
    <row r="174" spans="1:10" ht="15" customHeight="1" x14ac:dyDescent="0.2">
      <c r="A174" s="192">
        <v>170</v>
      </c>
      <c r="B174" s="117">
        <v>121697</v>
      </c>
      <c r="C174" s="115" t="s">
        <v>1667</v>
      </c>
      <c r="D174" s="117">
        <v>200</v>
      </c>
      <c r="E174" s="118">
        <v>2000</v>
      </c>
      <c r="F174" s="116" t="s">
        <v>1778</v>
      </c>
      <c r="G174" s="116" t="s">
        <v>1778</v>
      </c>
      <c r="J174" s="117">
        <v>200</v>
      </c>
    </row>
    <row r="175" spans="1:10" ht="15" customHeight="1" x14ac:dyDescent="0.2">
      <c r="A175" s="192">
        <v>171</v>
      </c>
      <c r="B175" s="117">
        <v>91203</v>
      </c>
      <c r="C175" s="115" t="s">
        <v>1226</v>
      </c>
      <c r="D175" s="118">
        <v>1.4</v>
      </c>
      <c r="E175" s="118">
        <v>10000</v>
      </c>
      <c r="F175" s="116" t="s">
        <v>1778</v>
      </c>
      <c r="G175" s="116" t="s">
        <v>1778</v>
      </c>
      <c r="J175" s="118">
        <v>2000</v>
      </c>
    </row>
    <row r="176" spans="1:10" ht="15" customHeight="1" x14ac:dyDescent="0.2">
      <c r="A176" s="192">
        <v>172</v>
      </c>
      <c r="B176" s="117">
        <v>13463393</v>
      </c>
      <c r="C176" s="115" t="s">
        <v>424</v>
      </c>
      <c r="D176" s="117">
        <v>0.6</v>
      </c>
      <c r="E176" s="117">
        <v>200</v>
      </c>
      <c r="F176" s="116" t="s">
        <v>1778</v>
      </c>
      <c r="G176" s="116" t="s">
        <v>1778</v>
      </c>
      <c r="J176" s="117">
        <v>20</v>
      </c>
    </row>
    <row r="177" spans="1:10" ht="15" customHeight="1" x14ac:dyDescent="0.2">
      <c r="A177" s="192">
        <v>173</v>
      </c>
      <c r="B177" s="117"/>
      <c r="C177" s="115" t="s">
        <v>423</v>
      </c>
      <c r="D177" s="117">
        <v>0.6</v>
      </c>
      <c r="E177" s="118">
        <v>2000</v>
      </c>
      <c r="F177" s="116" t="s">
        <v>1778</v>
      </c>
      <c r="G177" s="116" t="s">
        <v>1778</v>
      </c>
      <c r="J177" s="117">
        <v>200</v>
      </c>
    </row>
    <row r="178" spans="1:10" ht="15" customHeight="1" x14ac:dyDescent="0.2">
      <c r="A178" s="192">
        <v>174</v>
      </c>
      <c r="B178" s="117">
        <v>12035722</v>
      </c>
      <c r="C178" s="115" t="s">
        <v>425</v>
      </c>
      <c r="D178" s="117">
        <v>0.2</v>
      </c>
      <c r="E178" s="117">
        <v>160</v>
      </c>
      <c r="F178" s="116" t="s">
        <v>1778</v>
      </c>
      <c r="G178" s="116" t="s">
        <v>1778</v>
      </c>
      <c r="J178" s="117">
        <v>16</v>
      </c>
    </row>
    <row r="179" spans="1:10" ht="15" customHeight="1" x14ac:dyDescent="0.2">
      <c r="A179" s="192">
        <v>175</v>
      </c>
      <c r="B179" s="117"/>
      <c r="C179" s="115" t="s">
        <v>426</v>
      </c>
      <c r="D179" s="117">
        <v>0.1</v>
      </c>
      <c r="E179" s="117">
        <v>80</v>
      </c>
      <c r="F179" s="116" t="s">
        <v>1778</v>
      </c>
      <c r="G179" s="116" t="s">
        <v>1778</v>
      </c>
      <c r="J179" s="117">
        <v>8</v>
      </c>
    </row>
    <row r="180" spans="1:10" ht="15" customHeight="1" x14ac:dyDescent="0.2">
      <c r="A180" s="192">
        <v>176</v>
      </c>
      <c r="B180" s="117">
        <v>98953</v>
      </c>
      <c r="C180" s="115" t="s">
        <v>1930</v>
      </c>
      <c r="D180" s="117">
        <v>1</v>
      </c>
      <c r="E180" s="118">
        <v>2000</v>
      </c>
      <c r="F180" s="116" t="s">
        <v>1778</v>
      </c>
      <c r="G180" s="116" t="s">
        <v>1778</v>
      </c>
      <c r="J180" s="117">
        <v>200</v>
      </c>
    </row>
    <row r="181" spans="1:10" ht="15" customHeight="1" x14ac:dyDescent="0.2">
      <c r="A181" s="116">
        <v>177</v>
      </c>
      <c r="C181" s="95" t="s">
        <v>1294</v>
      </c>
      <c r="D181" s="116" t="s">
        <v>1778</v>
      </c>
      <c r="E181" s="116" t="s">
        <v>1778</v>
      </c>
      <c r="F181" s="116">
        <v>0.05</v>
      </c>
      <c r="G181" s="116">
        <v>5</v>
      </c>
      <c r="J181" s="116" t="s">
        <v>1778</v>
      </c>
    </row>
    <row r="182" spans="1:10" ht="15" customHeight="1" x14ac:dyDescent="0.2">
      <c r="A182" s="192">
        <v>178</v>
      </c>
      <c r="B182" s="117">
        <v>62759</v>
      </c>
      <c r="C182" s="115" t="s">
        <v>176</v>
      </c>
      <c r="D182" s="117">
        <v>4.0000000000000001E-3</v>
      </c>
      <c r="E182" s="117">
        <v>2</v>
      </c>
      <c r="F182" s="116" t="s">
        <v>1778</v>
      </c>
      <c r="G182" s="116" t="s">
        <v>1778</v>
      </c>
      <c r="J182" s="117">
        <v>0.2</v>
      </c>
    </row>
    <row r="183" spans="1:10" ht="15" customHeight="1" x14ac:dyDescent="0.2">
      <c r="A183" s="192">
        <v>179</v>
      </c>
      <c r="B183" s="117">
        <v>59892</v>
      </c>
      <c r="C183" s="115" t="s">
        <v>1698</v>
      </c>
      <c r="D183" s="117">
        <v>0.02</v>
      </c>
      <c r="E183" s="118">
        <v>2000</v>
      </c>
      <c r="F183" s="116" t="s">
        <v>1778</v>
      </c>
      <c r="G183" s="116" t="s">
        <v>1778</v>
      </c>
      <c r="J183" s="117">
        <v>200</v>
      </c>
    </row>
    <row r="184" spans="1:10" ht="15" customHeight="1" x14ac:dyDescent="0.2">
      <c r="A184" s="192">
        <v>180</v>
      </c>
      <c r="B184" s="117">
        <v>684935</v>
      </c>
      <c r="C184" s="115" t="s">
        <v>1697</v>
      </c>
      <c r="D184" s="117">
        <v>2E-3</v>
      </c>
      <c r="E184" s="117">
        <v>0.4</v>
      </c>
      <c r="F184" s="116" t="s">
        <v>1778</v>
      </c>
      <c r="G184" s="116" t="s">
        <v>1778</v>
      </c>
      <c r="J184" s="117">
        <v>0.04</v>
      </c>
    </row>
    <row r="185" spans="1:10" ht="15" customHeight="1" x14ac:dyDescent="0.2">
      <c r="A185" s="192">
        <v>181</v>
      </c>
      <c r="B185" s="117">
        <v>90040</v>
      </c>
      <c r="C185" s="115" t="s">
        <v>19</v>
      </c>
      <c r="D185" s="117">
        <v>1</v>
      </c>
      <c r="E185" s="118">
        <v>2000</v>
      </c>
      <c r="F185" s="116" t="s">
        <v>1778</v>
      </c>
      <c r="G185" s="116" t="s">
        <v>1778</v>
      </c>
      <c r="J185" s="117">
        <v>200</v>
      </c>
    </row>
    <row r="186" spans="1:10" ht="15" customHeight="1" x14ac:dyDescent="0.2">
      <c r="A186" s="192">
        <v>182</v>
      </c>
      <c r="B186" s="117">
        <v>95487</v>
      </c>
      <c r="C186" s="115" t="s">
        <v>1176</v>
      </c>
      <c r="D186" s="117">
        <v>2000</v>
      </c>
      <c r="E186" s="118">
        <v>2000</v>
      </c>
      <c r="F186" s="116" t="s">
        <v>1778</v>
      </c>
      <c r="G186" s="116" t="s">
        <v>1778</v>
      </c>
      <c r="J186" s="117">
        <v>200</v>
      </c>
    </row>
    <row r="187" spans="1:10" ht="15" customHeight="1" x14ac:dyDescent="0.2">
      <c r="A187" s="116">
        <v>183</v>
      </c>
      <c r="C187" s="95" t="s">
        <v>1244</v>
      </c>
      <c r="D187" s="116" t="s">
        <v>1778</v>
      </c>
      <c r="E187" s="116" t="s">
        <v>1778</v>
      </c>
      <c r="F187" s="116">
        <v>0.05</v>
      </c>
      <c r="G187" s="116">
        <v>5</v>
      </c>
      <c r="J187" s="116" t="s">
        <v>1778</v>
      </c>
    </row>
    <row r="188" spans="1:10" ht="15" customHeight="1" x14ac:dyDescent="0.2">
      <c r="A188" s="192">
        <v>184</v>
      </c>
      <c r="B188" s="117">
        <v>95534</v>
      </c>
      <c r="C188" s="115" t="s">
        <v>31</v>
      </c>
      <c r="D188" s="117">
        <v>0.9</v>
      </c>
      <c r="E188" s="118">
        <v>2000</v>
      </c>
      <c r="F188" s="116" t="s">
        <v>1778</v>
      </c>
      <c r="G188" s="116" t="s">
        <v>1778</v>
      </c>
      <c r="J188" s="117">
        <v>200</v>
      </c>
    </row>
    <row r="189" spans="1:10" ht="15" customHeight="1" x14ac:dyDescent="0.2">
      <c r="A189" s="192">
        <v>185</v>
      </c>
      <c r="B189" s="117">
        <v>95476</v>
      </c>
      <c r="C189" s="115" t="s">
        <v>386</v>
      </c>
      <c r="D189" s="118">
        <v>2000</v>
      </c>
      <c r="E189" s="118">
        <v>10000</v>
      </c>
      <c r="F189" s="116" t="s">
        <v>1778</v>
      </c>
      <c r="G189" s="116" t="s">
        <v>1778</v>
      </c>
      <c r="J189" s="118">
        <v>2000</v>
      </c>
    </row>
    <row r="190" spans="1:10" ht="15" customHeight="1" x14ac:dyDescent="0.2">
      <c r="A190" s="192">
        <v>186</v>
      </c>
      <c r="B190" s="117">
        <v>56382</v>
      </c>
      <c r="C190" s="115" t="s">
        <v>42</v>
      </c>
      <c r="D190" s="117">
        <v>20</v>
      </c>
      <c r="E190" s="117">
        <v>200</v>
      </c>
      <c r="F190" s="116" t="s">
        <v>1778</v>
      </c>
      <c r="G190" s="116" t="s">
        <v>1778</v>
      </c>
      <c r="J190" s="117">
        <v>20</v>
      </c>
    </row>
    <row r="191" spans="1:10" ht="15" customHeight="1" x14ac:dyDescent="0.2">
      <c r="A191" s="192">
        <v>187</v>
      </c>
      <c r="B191" s="117">
        <v>106445</v>
      </c>
      <c r="C191" s="115" t="s">
        <v>1180</v>
      </c>
      <c r="D191" s="117">
        <v>2000</v>
      </c>
      <c r="E191" s="118">
        <v>2000</v>
      </c>
      <c r="F191" s="116" t="s">
        <v>1778</v>
      </c>
      <c r="G191" s="116" t="s">
        <v>1778</v>
      </c>
      <c r="J191" s="117">
        <v>200</v>
      </c>
    </row>
    <row r="192" spans="1:10" ht="15" customHeight="1" x14ac:dyDescent="0.2">
      <c r="A192" s="192">
        <v>188</v>
      </c>
      <c r="B192" s="117">
        <v>82688</v>
      </c>
      <c r="C192" s="115" t="s">
        <v>1699</v>
      </c>
      <c r="D192" s="117">
        <v>60</v>
      </c>
      <c r="E192" s="117">
        <v>600</v>
      </c>
      <c r="F192" s="116" t="s">
        <v>1778</v>
      </c>
      <c r="G192" s="116" t="s">
        <v>1778</v>
      </c>
      <c r="J192" s="117">
        <v>60</v>
      </c>
    </row>
    <row r="193" spans="1:10" ht="15" customHeight="1" x14ac:dyDescent="0.2">
      <c r="A193" s="192">
        <v>189</v>
      </c>
      <c r="B193" s="117">
        <v>87865</v>
      </c>
      <c r="C193" s="115" t="s">
        <v>46</v>
      </c>
      <c r="D193" s="117">
        <v>9</v>
      </c>
      <c r="E193" s="118">
        <v>1400</v>
      </c>
      <c r="F193" s="116" t="s">
        <v>1778</v>
      </c>
      <c r="G193" s="116" t="s">
        <v>1778</v>
      </c>
      <c r="J193" s="117">
        <v>140</v>
      </c>
    </row>
    <row r="194" spans="1:10" ht="15" customHeight="1" x14ac:dyDescent="0.2">
      <c r="A194" s="192">
        <v>190</v>
      </c>
      <c r="B194" s="117">
        <v>108952</v>
      </c>
      <c r="C194" s="115" t="s">
        <v>1934</v>
      </c>
      <c r="D194" s="117">
        <v>2000</v>
      </c>
      <c r="E194" s="117">
        <v>200</v>
      </c>
      <c r="F194" s="116" t="s">
        <v>1778</v>
      </c>
      <c r="G194" s="116" t="s">
        <v>1778</v>
      </c>
      <c r="J194" s="117">
        <v>20</v>
      </c>
    </row>
    <row r="195" spans="1:10" ht="15" customHeight="1" x14ac:dyDescent="0.2">
      <c r="A195" s="192">
        <v>191</v>
      </c>
      <c r="B195" s="117">
        <v>62384</v>
      </c>
      <c r="C195" s="115" t="s">
        <v>422</v>
      </c>
      <c r="D195" s="117">
        <v>2</v>
      </c>
      <c r="E195" s="117">
        <v>20</v>
      </c>
      <c r="F195" s="116" t="s">
        <v>1778</v>
      </c>
      <c r="G195" s="116" t="s">
        <v>1778</v>
      </c>
      <c r="J195" s="117">
        <v>2</v>
      </c>
    </row>
    <row r="196" spans="1:10" ht="15" customHeight="1" x14ac:dyDescent="0.2">
      <c r="A196" s="192">
        <v>192</v>
      </c>
      <c r="B196" s="117">
        <v>75445</v>
      </c>
      <c r="C196" s="115" t="s">
        <v>1120</v>
      </c>
      <c r="D196" s="117">
        <v>14</v>
      </c>
      <c r="E196" s="117">
        <v>200</v>
      </c>
      <c r="F196" s="116" t="s">
        <v>1778</v>
      </c>
      <c r="G196" s="116" t="s">
        <v>1778</v>
      </c>
      <c r="J196" s="117">
        <v>20</v>
      </c>
    </row>
    <row r="197" spans="1:10" ht="15" customHeight="1" x14ac:dyDescent="0.2">
      <c r="A197" s="192">
        <v>193</v>
      </c>
      <c r="B197" s="117">
        <v>7803512</v>
      </c>
      <c r="C197" s="115" t="s">
        <v>1121</v>
      </c>
      <c r="D197" s="118">
        <v>14</v>
      </c>
      <c r="E197" s="118">
        <v>10000</v>
      </c>
      <c r="F197" s="116" t="s">
        <v>1778</v>
      </c>
      <c r="G197" s="116" t="s">
        <v>1778</v>
      </c>
      <c r="J197" s="118">
        <v>1000</v>
      </c>
    </row>
    <row r="198" spans="1:10" ht="15" customHeight="1" x14ac:dyDescent="0.2">
      <c r="A198" s="192">
        <v>194</v>
      </c>
      <c r="B198" s="117">
        <v>7723140</v>
      </c>
      <c r="C198" s="115" t="s">
        <v>2161</v>
      </c>
      <c r="D198" s="117">
        <v>3.2</v>
      </c>
      <c r="E198" s="117">
        <v>200</v>
      </c>
      <c r="F198" s="116" t="s">
        <v>1778</v>
      </c>
      <c r="G198" s="116" t="s">
        <v>1778</v>
      </c>
      <c r="J198" s="117">
        <v>20</v>
      </c>
    </row>
    <row r="199" spans="1:10" ht="15" customHeight="1" x14ac:dyDescent="0.2">
      <c r="A199" s="192">
        <v>195</v>
      </c>
      <c r="B199" s="117">
        <v>85449</v>
      </c>
      <c r="C199" s="115" t="s">
        <v>1129</v>
      </c>
      <c r="D199" s="118">
        <v>900</v>
      </c>
      <c r="E199" s="118">
        <v>10000</v>
      </c>
      <c r="F199" s="116" t="s">
        <v>1778</v>
      </c>
      <c r="G199" s="116" t="s">
        <v>1778</v>
      </c>
      <c r="J199" s="118">
        <v>1000</v>
      </c>
    </row>
    <row r="200" spans="1:10" ht="15" customHeight="1" x14ac:dyDescent="0.2">
      <c r="A200" s="116">
        <v>196</v>
      </c>
      <c r="C200" s="95" t="s">
        <v>2142</v>
      </c>
      <c r="D200" s="116" t="s">
        <v>1778</v>
      </c>
      <c r="E200" s="116" t="s">
        <v>1778</v>
      </c>
      <c r="F200" s="116">
        <v>0.05</v>
      </c>
      <c r="G200" s="116">
        <v>5</v>
      </c>
      <c r="J200" s="116" t="s">
        <v>1778</v>
      </c>
    </row>
    <row r="201" spans="1:10" ht="15" customHeight="1" x14ac:dyDescent="0.2">
      <c r="A201" s="192">
        <v>197</v>
      </c>
      <c r="B201" s="117">
        <v>1336363</v>
      </c>
      <c r="C201" s="115" t="s">
        <v>1701</v>
      </c>
      <c r="D201" s="117">
        <v>0.5</v>
      </c>
      <c r="E201" s="117">
        <v>18</v>
      </c>
      <c r="F201" s="116" t="s">
        <v>1778</v>
      </c>
      <c r="G201" s="116" t="s">
        <v>1778</v>
      </c>
      <c r="J201" s="117">
        <v>1.8</v>
      </c>
    </row>
    <row r="202" spans="1:10" ht="15" customHeight="1" x14ac:dyDescent="0.2">
      <c r="A202" s="192">
        <v>198</v>
      </c>
      <c r="B202" s="117"/>
      <c r="C202" s="115" t="s">
        <v>427</v>
      </c>
      <c r="D202" s="117">
        <v>2</v>
      </c>
      <c r="E202" s="117">
        <v>20</v>
      </c>
      <c r="F202" s="116" t="s">
        <v>1778</v>
      </c>
      <c r="G202" s="116" t="s">
        <v>1778</v>
      </c>
      <c r="J202" s="117">
        <v>2</v>
      </c>
    </row>
    <row r="203" spans="1:10" ht="15" customHeight="1" x14ac:dyDescent="0.2">
      <c r="A203" s="192">
        <v>199</v>
      </c>
      <c r="B203" s="117">
        <v>151508</v>
      </c>
      <c r="C203" s="115" t="s">
        <v>407</v>
      </c>
      <c r="D203" s="117">
        <v>20</v>
      </c>
      <c r="E203" s="117">
        <v>200</v>
      </c>
      <c r="F203" s="116" t="s">
        <v>1778</v>
      </c>
      <c r="G203" s="116" t="s">
        <v>1778</v>
      </c>
      <c r="J203" s="117">
        <v>20</v>
      </c>
    </row>
    <row r="204" spans="1:10" ht="15" customHeight="1" x14ac:dyDescent="0.2">
      <c r="A204" s="192">
        <v>200</v>
      </c>
      <c r="B204" s="117">
        <v>106503</v>
      </c>
      <c r="C204" s="115" t="s">
        <v>1700</v>
      </c>
      <c r="D204" s="118">
        <v>2000</v>
      </c>
      <c r="E204" s="118">
        <v>10000</v>
      </c>
      <c r="F204" s="116" t="s">
        <v>1778</v>
      </c>
      <c r="G204" s="116" t="s">
        <v>1778</v>
      </c>
      <c r="J204" s="118">
        <v>2000</v>
      </c>
    </row>
    <row r="205" spans="1:10" ht="15" customHeight="1" x14ac:dyDescent="0.2">
      <c r="A205" s="192">
        <v>201</v>
      </c>
      <c r="B205" s="117">
        <v>123386</v>
      </c>
      <c r="C205" s="115" t="s">
        <v>1704</v>
      </c>
      <c r="D205" s="118">
        <v>350</v>
      </c>
      <c r="E205" s="118">
        <v>10000</v>
      </c>
      <c r="F205" s="116" t="s">
        <v>1778</v>
      </c>
      <c r="G205" s="116" t="s">
        <v>1778</v>
      </c>
      <c r="J205" s="118">
        <v>1000</v>
      </c>
    </row>
    <row r="206" spans="1:10" ht="15" customHeight="1" x14ac:dyDescent="0.2">
      <c r="A206" s="192">
        <v>202</v>
      </c>
      <c r="B206" s="117">
        <v>114261</v>
      </c>
      <c r="C206" s="115" t="s">
        <v>1443</v>
      </c>
      <c r="D206" s="118">
        <v>2000</v>
      </c>
      <c r="E206" s="118">
        <v>10000</v>
      </c>
      <c r="F206" s="116" t="s">
        <v>1778</v>
      </c>
      <c r="G206" s="116" t="s">
        <v>1778</v>
      </c>
      <c r="J206" s="118">
        <v>2000</v>
      </c>
    </row>
    <row r="207" spans="1:10" ht="15" customHeight="1" x14ac:dyDescent="0.2">
      <c r="A207" s="192">
        <v>203</v>
      </c>
      <c r="B207" s="117">
        <v>78875</v>
      </c>
      <c r="C207" s="115" t="s">
        <v>330</v>
      </c>
      <c r="D207" s="117">
        <v>4.5</v>
      </c>
      <c r="E207" s="118">
        <v>2000</v>
      </c>
      <c r="F207" s="116" t="s">
        <v>1778</v>
      </c>
      <c r="G207" s="116" t="s">
        <v>1778</v>
      </c>
      <c r="J207" s="117">
        <v>200</v>
      </c>
    </row>
    <row r="208" spans="1:10" ht="15" customHeight="1" x14ac:dyDescent="0.2">
      <c r="A208" s="192">
        <v>204</v>
      </c>
      <c r="B208" s="117">
        <v>75569</v>
      </c>
      <c r="C208" s="115" t="s">
        <v>332</v>
      </c>
      <c r="D208" s="118">
        <v>12</v>
      </c>
      <c r="E208" s="118">
        <v>10000</v>
      </c>
      <c r="F208" s="116" t="s">
        <v>1778</v>
      </c>
      <c r="G208" s="116" t="s">
        <v>1778</v>
      </c>
      <c r="J208" s="118">
        <v>1000</v>
      </c>
    </row>
    <row r="209" spans="1:10" ht="15" customHeight="1" x14ac:dyDescent="0.2">
      <c r="A209" s="192">
        <v>205</v>
      </c>
      <c r="B209" s="117">
        <v>106423</v>
      </c>
      <c r="C209" s="115" t="s">
        <v>388</v>
      </c>
      <c r="D209" s="118">
        <v>2000</v>
      </c>
      <c r="E209" s="118">
        <v>10000</v>
      </c>
      <c r="F209" s="116" t="s">
        <v>1778</v>
      </c>
      <c r="G209" s="116" t="s">
        <v>1778</v>
      </c>
      <c r="J209" s="118">
        <v>2000</v>
      </c>
    </row>
    <row r="210" spans="1:10" ht="15" customHeight="1" x14ac:dyDescent="0.2">
      <c r="A210" s="192">
        <v>206</v>
      </c>
      <c r="B210" s="117">
        <v>91225</v>
      </c>
      <c r="C210" s="115" t="s">
        <v>1706</v>
      </c>
      <c r="D210" s="117">
        <v>0.05</v>
      </c>
      <c r="E210" s="117">
        <v>120</v>
      </c>
      <c r="F210" s="116" t="s">
        <v>1778</v>
      </c>
      <c r="G210" s="116" t="s">
        <v>1778</v>
      </c>
      <c r="J210" s="117">
        <v>1.2</v>
      </c>
    </row>
    <row r="211" spans="1:10" ht="15" customHeight="1" x14ac:dyDescent="0.2">
      <c r="A211" s="192">
        <v>207</v>
      </c>
      <c r="B211" s="117">
        <v>106514</v>
      </c>
      <c r="C211" s="115" t="s">
        <v>1545</v>
      </c>
      <c r="D211" s="118">
        <v>1000</v>
      </c>
      <c r="E211" s="118">
        <v>10000</v>
      </c>
      <c r="F211" s="116" t="s">
        <v>1778</v>
      </c>
      <c r="G211" s="116" t="s">
        <v>1778</v>
      </c>
      <c r="J211" s="118">
        <v>1000</v>
      </c>
    </row>
    <row r="212" spans="1:10" ht="15" customHeight="1" x14ac:dyDescent="0.2">
      <c r="A212" s="192">
        <v>208</v>
      </c>
      <c r="B212" s="117">
        <v>7782492</v>
      </c>
      <c r="C212" s="115" t="s">
        <v>437</v>
      </c>
      <c r="D212" s="117">
        <v>925</v>
      </c>
      <c r="E212" s="117">
        <v>200</v>
      </c>
      <c r="F212" s="116" t="s">
        <v>1778</v>
      </c>
      <c r="G212" s="116" t="s">
        <v>1778</v>
      </c>
      <c r="J212" s="117">
        <v>20</v>
      </c>
    </row>
    <row r="213" spans="1:10" ht="15" customHeight="1" x14ac:dyDescent="0.2">
      <c r="A213" s="192">
        <v>209</v>
      </c>
      <c r="B213" s="117">
        <v>7488564</v>
      </c>
      <c r="C213" s="115" t="s">
        <v>438</v>
      </c>
      <c r="D213" s="117">
        <v>20</v>
      </c>
      <c r="E213" s="117">
        <v>200</v>
      </c>
      <c r="F213" s="116" t="s">
        <v>1778</v>
      </c>
      <c r="G213" s="116" t="s">
        <v>1778</v>
      </c>
      <c r="J213" s="117">
        <v>20</v>
      </c>
    </row>
    <row r="214" spans="1:10" ht="15" customHeight="1" x14ac:dyDescent="0.2">
      <c r="A214" s="192">
        <v>210</v>
      </c>
      <c r="B214" s="117">
        <v>143339</v>
      </c>
      <c r="C214" s="115" t="s">
        <v>408</v>
      </c>
      <c r="D214" s="117">
        <v>20</v>
      </c>
      <c r="E214" s="117">
        <v>200</v>
      </c>
      <c r="F214" s="116" t="s">
        <v>1778</v>
      </c>
      <c r="G214" s="116" t="s">
        <v>1778</v>
      </c>
      <c r="J214" s="117">
        <v>20</v>
      </c>
    </row>
    <row r="215" spans="1:10" ht="15" customHeight="1" x14ac:dyDescent="0.2">
      <c r="A215" s="192">
        <v>211</v>
      </c>
      <c r="B215" s="117">
        <v>13410010</v>
      </c>
      <c r="C215" s="115" t="s">
        <v>439</v>
      </c>
      <c r="D215" s="117">
        <v>20</v>
      </c>
      <c r="E215" s="117">
        <v>200</v>
      </c>
      <c r="F215" s="116" t="s">
        <v>1778</v>
      </c>
      <c r="G215" s="116" t="s">
        <v>1778</v>
      </c>
      <c r="J215" s="117">
        <v>20</v>
      </c>
    </row>
    <row r="216" spans="1:10" ht="15" customHeight="1" x14ac:dyDescent="0.2">
      <c r="A216" s="192">
        <v>212</v>
      </c>
      <c r="B216" s="117">
        <v>10102188</v>
      </c>
      <c r="C216" s="115" t="s">
        <v>440</v>
      </c>
      <c r="D216" s="117">
        <v>20</v>
      </c>
      <c r="E216" s="117">
        <v>200</v>
      </c>
      <c r="F216" s="116" t="s">
        <v>1778</v>
      </c>
      <c r="G216" s="116" t="s">
        <v>1778</v>
      </c>
      <c r="J216" s="117">
        <v>20</v>
      </c>
    </row>
    <row r="217" spans="1:10" ht="15" customHeight="1" x14ac:dyDescent="0.2">
      <c r="A217" s="192">
        <v>213</v>
      </c>
      <c r="B217" s="117">
        <v>100425</v>
      </c>
      <c r="C217" s="115" t="s">
        <v>702</v>
      </c>
      <c r="D217" s="117">
        <v>80</v>
      </c>
      <c r="E217" s="118">
        <v>2000</v>
      </c>
      <c r="F217" s="116" t="s">
        <v>1778</v>
      </c>
      <c r="G217" s="116" t="s">
        <v>1778</v>
      </c>
      <c r="J217" s="117">
        <v>200</v>
      </c>
    </row>
    <row r="218" spans="1:10" ht="15" customHeight="1" x14ac:dyDescent="0.2">
      <c r="A218" s="192">
        <v>214</v>
      </c>
      <c r="B218" s="117">
        <v>96093</v>
      </c>
      <c r="C218" s="115" t="s">
        <v>1707</v>
      </c>
      <c r="D218" s="117">
        <v>1</v>
      </c>
      <c r="E218" s="118">
        <v>2000</v>
      </c>
      <c r="F218" s="116" t="s">
        <v>1778</v>
      </c>
      <c r="G218" s="116" t="s">
        <v>1778</v>
      </c>
      <c r="J218" s="117">
        <v>200</v>
      </c>
    </row>
    <row r="219" spans="1:10" ht="15" customHeight="1" x14ac:dyDescent="0.2">
      <c r="A219" s="116">
        <v>215</v>
      </c>
      <c r="C219" s="95" t="s">
        <v>1295</v>
      </c>
      <c r="D219" s="116" t="s">
        <v>1778</v>
      </c>
      <c r="E219" s="116" t="s">
        <v>1778</v>
      </c>
      <c r="F219" s="116">
        <v>0.05</v>
      </c>
      <c r="G219" s="116">
        <v>5</v>
      </c>
      <c r="J219" s="116" t="s">
        <v>1778</v>
      </c>
    </row>
    <row r="220" spans="1:10" ht="15" customHeight="1" x14ac:dyDescent="0.2">
      <c r="A220" s="192">
        <v>216</v>
      </c>
      <c r="B220" s="117">
        <v>127184</v>
      </c>
      <c r="C220" s="115" t="s">
        <v>1710</v>
      </c>
      <c r="D220" s="193">
        <v>180</v>
      </c>
      <c r="E220" s="194">
        <v>10000</v>
      </c>
      <c r="F220" s="195">
        <v>0.01</v>
      </c>
      <c r="G220" s="195" t="s">
        <v>1778</v>
      </c>
      <c r="H220" s="196"/>
      <c r="I220" s="196"/>
      <c r="J220" s="193">
        <v>2000</v>
      </c>
    </row>
    <row r="221" spans="1:10" ht="15" customHeight="1" x14ac:dyDescent="0.2">
      <c r="A221" s="192">
        <v>217</v>
      </c>
      <c r="B221" s="117">
        <v>78002</v>
      </c>
      <c r="C221" s="115" t="s">
        <v>414</v>
      </c>
      <c r="D221" s="117">
        <v>2</v>
      </c>
      <c r="E221" s="117">
        <v>20</v>
      </c>
      <c r="F221" s="116" t="s">
        <v>1778</v>
      </c>
      <c r="G221" s="116" t="s">
        <v>1778</v>
      </c>
      <c r="J221" s="117">
        <v>2</v>
      </c>
    </row>
    <row r="222" spans="1:10" ht="15" customHeight="1" x14ac:dyDescent="0.2">
      <c r="A222" s="192">
        <v>218</v>
      </c>
      <c r="B222" s="117">
        <v>75741</v>
      </c>
      <c r="C222" s="115" t="s">
        <v>415</v>
      </c>
      <c r="D222" s="117">
        <v>2</v>
      </c>
      <c r="E222" s="117">
        <v>20</v>
      </c>
      <c r="F222" s="116" t="s">
        <v>1778</v>
      </c>
      <c r="G222" s="116" t="s">
        <v>1778</v>
      </c>
      <c r="J222" s="117">
        <v>2</v>
      </c>
    </row>
    <row r="223" spans="1:10" ht="15" customHeight="1" x14ac:dyDescent="0.2">
      <c r="A223" s="192">
        <v>219</v>
      </c>
      <c r="B223" s="117">
        <v>7550450</v>
      </c>
      <c r="C223" s="115" t="s">
        <v>1711</v>
      </c>
      <c r="D223" s="117">
        <v>4.5999999999999996</v>
      </c>
      <c r="E223" s="117">
        <v>200</v>
      </c>
      <c r="F223" s="116" t="s">
        <v>1778</v>
      </c>
      <c r="G223" s="116" t="s">
        <v>1778</v>
      </c>
      <c r="J223" s="117">
        <v>20</v>
      </c>
    </row>
    <row r="224" spans="1:10" ht="15" customHeight="1" x14ac:dyDescent="0.2">
      <c r="A224" s="192">
        <v>220</v>
      </c>
      <c r="B224" s="117">
        <v>108883</v>
      </c>
      <c r="C224" s="115" t="s">
        <v>698</v>
      </c>
      <c r="D224" s="118">
        <v>2000</v>
      </c>
      <c r="E224" s="118">
        <v>10000</v>
      </c>
      <c r="F224" s="116" t="s">
        <v>1778</v>
      </c>
      <c r="G224" s="116" t="s">
        <v>1778</v>
      </c>
      <c r="J224" s="118">
        <v>2000</v>
      </c>
    </row>
    <row r="225" spans="1:10" ht="15" customHeight="1" x14ac:dyDescent="0.2">
      <c r="A225" s="192">
        <v>221</v>
      </c>
      <c r="B225" s="117"/>
      <c r="C225" s="115" t="s">
        <v>1235</v>
      </c>
      <c r="D225" s="117">
        <v>1.2E-4</v>
      </c>
      <c r="E225" s="117">
        <v>1.1999999999999999E-3</v>
      </c>
      <c r="F225" s="116" t="s">
        <v>1778</v>
      </c>
      <c r="G225" s="116" t="s">
        <v>1778</v>
      </c>
      <c r="J225" s="117">
        <v>1.2E-4</v>
      </c>
    </row>
    <row r="226" spans="1:10" ht="15" customHeight="1" x14ac:dyDescent="0.2">
      <c r="A226" s="116">
        <v>222</v>
      </c>
      <c r="C226" s="95" t="s">
        <v>1243</v>
      </c>
      <c r="D226" s="116" t="s">
        <v>1778</v>
      </c>
      <c r="E226" s="116" t="s">
        <v>1778</v>
      </c>
      <c r="F226" s="116">
        <v>0.05</v>
      </c>
      <c r="G226" s="116">
        <v>5</v>
      </c>
      <c r="J226" s="116" t="s">
        <v>1778</v>
      </c>
    </row>
    <row r="227" spans="1:10" ht="15" customHeight="1" x14ac:dyDescent="0.2">
      <c r="A227" s="192">
        <v>223</v>
      </c>
      <c r="B227" s="117">
        <v>8001352</v>
      </c>
      <c r="C227" s="115" t="s">
        <v>1714</v>
      </c>
      <c r="D227" s="117">
        <v>0.14000000000000001</v>
      </c>
      <c r="E227" s="117">
        <v>20</v>
      </c>
      <c r="F227" s="116" t="s">
        <v>1778</v>
      </c>
      <c r="G227" s="116" t="s">
        <v>1778</v>
      </c>
      <c r="J227" s="117">
        <v>2</v>
      </c>
    </row>
    <row r="228" spans="1:10" ht="15" customHeight="1" x14ac:dyDescent="0.2">
      <c r="A228" s="192">
        <v>224</v>
      </c>
      <c r="B228" s="117">
        <v>79016</v>
      </c>
      <c r="C228" s="115" t="s">
        <v>1716</v>
      </c>
      <c r="D228" s="193">
        <v>8</v>
      </c>
      <c r="E228" s="194">
        <v>10000</v>
      </c>
      <c r="F228" s="195">
        <v>0.01</v>
      </c>
      <c r="G228" s="195" t="s">
        <v>1778</v>
      </c>
      <c r="H228" s="196"/>
      <c r="I228" s="196"/>
      <c r="J228" s="193">
        <v>2000</v>
      </c>
    </row>
    <row r="229" spans="1:10" ht="15" customHeight="1" x14ac:dyDescent="0.2">
      <c r="A229" s="192">
        <v>225</v>
      </c>
      <c r="B229" s="117">
        <v>121448</v>
      </c>
      <c r="C229" s="115" t="s">
        <v>1612</v>
      </c>
      <c r="D229" s="118">
        <v>325</v>
      </c>
      <c r="E229" s="118">
        <v>10000</v>
      </c>
      <c r="F229" s="116" t="s">
        <v>1778</v>
      </c>
      <c r="G229" s="116" t="s">
        <v>1778</v>
      </c>
      <c r="J229" s="118">
        <v>2000</v>
      </c>
    </row>
    <row r="230" spans="1:10" ht="15" customHeight="1" x14ac:dyDescent="0.2">
      <c r="A230" s="192">
        <v>226</v>
      </c>
      <c r="B230" s="117">
        <v>1582098</v>
      </c>
      <c r="C230" s="115" t="s">
        <v>383</v>
      </c>
      <c r="D230" s="118">
        <v>21</v>
      </c>
      <c r="E230" s="118">
        <v>10000</v>
      </c>
      <c r="F230" s="116" t="s">
        <v>1778</v>
      </c>
      <c r="G230" s="116" t="s">
        <v>1778</v>
      </c>
      <c r="J230" s="118">
        <v>1800</v>
      </c>
    </row>
    <row r="231" spans="1:10" ht="15" customHeight="1" x14ac:dyDescent="0.2">
      <c r="A231" s="192">
        <v>227</v>
      </c>
      <c r="B231" s="117"/>
      <c r="C231" s="115" t="s">
        <v>401</v>
      </c>
      <c r="D231" s="118">
        <v>1000</v>
      </c>
      <c r="E231" s="118">
        <v>10000</v>
      </c>
      <c r="F231" s="116" t="s">
        <v>1778</v>
      </c>
      <c r="G231" s="116" t="s">
        <v>1778</v>
      </c>
      <c r="J231" s="118">
        <v>1000</v>
      </c>
    </row>
    <row r="232" spans="1:10" ht="15" customHeight="1" x14ac:dyDescent="0.2">
      <c r="A232" s="192">
        <v>228</v>
      </c>
      <c r="B232" s="117">
        <v>108054</v>
      </c>
      <c r="C232" s="115" t="s">
        <v>843</v>
      </c>
      <c r="D232" s="117">
        <v>2000</v>
      </c>
      <c r="E232" s="118">
        <v>2000</v>
      </c>
      <c r="F232" s="116" t="s">
        <v>1778</v>
      </c>
      <c r="G232" s="116" t="s">
        <v>1778</v>
      </c>
      <c r="J232" s="117">
        <v>200</v>
      </c>
    </row>
    <row r="233" spans="1:10" ht="15" customHeight="1" x14ac:dyDescent="0.2">
      <c r="A233" s="192">
        <v>229</v>
      </c>
      <c r="B233" s="117">
        <v>593602</v>
      </c>
      <c r="C233" s="115" t="s">
        <v>845</v>
      </c>
      <c r="D233" s="117">
        <v>1.5</v>
      </c>
      <c r="E233" s="118">
        <v>1200</v>
      </c>
      <c r="F233" s="116" t="s">
        <v>1778</v>
      </c>
      <c r="G233" s="116" t="s">
        <v>1778</v>
      </c>
      <c r="J233" s="117">
        <v>120</v>
      </c>
    </row>
    <row r="234" spans="1:10" ht="15" customHeight="1" x14ac:dyDescent="0.2">
      <c r="A234" s="192">
        <v>230</v>
      </c>
      <c r="B234" s="117">
        <v>75014</v>
      </c>
      <c r="C234" s="115" t="s">
        <v>846</v>
      </c>
      <c r="D234" s="117">
        <v>5</v>
      </c>
      <c r="E234" s="117">
        <v>400</v>
      </c>
      <c r="F234" s="116" t="s">
        <v>1778</v>
      </c>
      <c r="G234" s="116" t="s">
        <v>1778</v>
      </c>
      <c r="J234" s="117">
        <v>40</v>
      </c>
    </row>
    <row r="235" spans="1:10" ht="15" customHeight="1" x14ac:dyDescent="0.2">
      <c r="A235" s="192">
        <v>231</v>
      </c>
      <c r="B235" s="117">
        <v>75354</v>
      </c>
      <c r="C235" s="115" t="s">
        <v>851</v>
      </c>
      <c r="D235" s="117">
        <v>2000</v>
      </c>
      <c r="E235" s="117">
        <v>800</v>
      </c>
      <c r="F235" s="116" t="s">
        <v>1778</v>
      </c>
      <c r="G235" s="116" t="s">
        <v>1778</v>
      </c>
      <c r="J235" s="117">
        <v>80</v>
      </c>
    </row>
    <row r="236" spans="1:10" ht="15" customHeight="1" x14ac:dyDescent="0.2">
      <c r="A236" s="116">
        <v>232</v>
      </c>
      <c r="C236" s="95" t="s">
        <v>1242</v>
      </c>
      <c r="D236" s="116" t="s">
        <v>1778</v>
      </c>
      <c r="E236" s="116" t="s">
        <v>1778</v>
      </c>
      <c r="F236" s="116">
        <v>0.05</v>
      </c>
      <c r="G236" s="116">
        <v>5</v>
      </c>
      <c r="J236" s="116" t="s">
        <v>1778</v>
      </c>
    </row>
    <row r="237" spans="1:10" ht="15" customHeight="1" x14ac:dyDescent="0.2">
      <c r="A237" s="192">
        <v>233</v>
      </c>
      <c r="B237" s="117">
        <v>1330207</v>
      </c>
      <c r="C237" s="115" t="s">
        <v>385</v>
      </c>
      <c r="D237" s="118">
        <v>2000</v>
      </c>
      <c r="E237" s="118">
        <v>10000</v>
      </c>
      <c r="F237" s="116" t="s">
        <v>1778</v>
      </c>
      <c r="G237" s="116" t="s">
        <v>1778</v>
      </c>
      <c r="J237" s="118">
        <v>2000</v>
      </c>
    </row>
    <row r="238" spans="1:10" ht="15" customHeight="1" x14ac:dyDescent="0.2">
      <c r="A238" s="116">
        <v>234</v>
      </c>
    </row>
    <row r="239" spans="1:10" ht="15" customHeight="1" x14ac:dyDescent="0.2">
      <c r="A239" s="116">
        <v>235</v>
      </c>
    </row>
  </sheetData>
  <customSheetViews>
    <customSheetView guid="{776C10C2-77F2-4CFD-9E92-E6EDB92F6F51}" state="hidden" showRuler="0" topLeftCell="A219">
      <selection activeCell="J32" sqref="J32"/>
      <pageMargins left="0.75" right="0.75" top="1" bottom="1" header="0.5" footer="0.5"/>
      <headerFooter alignWithMargins="0"/>
    </customSheetView>
    <customSheetView guid="{3FA39ECE-601C-11DB-9F30-00C04F1DE3C7}" state="hidden" showRuler="0" topLeftCell="A219">
      <selection activeCell="J32" sqref="J32"/>
      <pageMargins left="0.75" right="0.75" top="1" bottom="1" header="0.5" footer="0.5"/>
      <headerFooter alignWithMargins="0"/>
    </customSheetView>
    <customSheetView guid="{3FA39ED5-601C-11DB-9F30-00C04F1DE3C7}" state="hidden" showRuler="0" topLeftCell="A219">
      <selection activeCell="J32" sqref="J32"/>
      <pageMargins left="0.75" right="0.75" top="1" bottom="1" header="0.5" footer="0.5"/>
      <headerFooter alignWithMargins="0"/>
    </customSheetView>
  </customSheetViews>
  <pageMargins left="0.75" right="0.75" top="1" bottom="1" header="0.5" footer="0.5"/>
  <pageSetup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N123"/>
  <sheetViews>
    <sheetView workbookViewId="0">
      <selection activeCell="C6" sqref="C6"/>
    </sheetView>
  </sheetViews>
  <sheetFormatPr defaultRowHeight="11.25" x14ac:dyDescent="0.2"/>
  <cols>
    <col min="1" max="1" width="7.140625" style="15" customWidth="1"/>
    <col min="2" max="2" width="16.42578125" style="15" customWidth="1"/>
    <col min="3" max="16384" width="9.140625" style="15"/>
  </cols>
  <sheetData>
    <row r="1" spans="1:14" x14ac:dyDescent="0.2">
      <c r="C1" s="15" t="s">
        <v>2171</v>
      </c>
    </row>
    <row r="2" spans="1:14" x14ac:dyDescent="0.2">
      <c r="D2" s="15" t="s">
        <v>2172</v>
      </c>
    </row>
    <row r="3" spans="1:14" x14ac:dyDescent="0.2">
      <c r="C3" s="15" t="s">
        <v>2173</v>
      </c>
      <c r="D3" s="15" t="s">
        <v>2174</v>
      </c>
      <c r="E3" s="15" t="s">
        <v>2175</v>
      </c>
      <c r="F3" s="15" t="s">
        <v>2176</v>
      </c>
    </row>
    <row r="4" spans="1:14" x14ac:dyDescent="0.2">
      <c r="I4" s="15" t="s">
        <v>1782</v>
      </c>
      <c r="M4" s="15" t="s">
        <v>923</v>
      </c>
    </row>
    <row r="5" spans="1:14" x14ac:dyDescent="0.2">
      <c r="A5" s="15">
        <v>1</v>
      </c>
      <c r="B5" s="15" t="s">
        <v>2144</v>
      </c>
      <c r="C5" s="15">
        <v>45</v>
      </c>
      <c r="D5" s="15">
        <v>100</v>
      </c>
      <c r="F5" s="15">
        <v>0.1</v>
      </c>
      <c r="I5" s="15">
        <v>1</v>
      </c>
      <c r="J5" s="56">
        <v>1</v>
      </c>
      <c r="K5" s="15">
        <v>1.25</v>
      </c>
      <c r="M5" s="15">
        <v>1</v>
      </c>
      <c r="N5" s="15">
        <v>0</v>
      </c>
    </row>
    <row r="6" spans="1:14" x14ac:dyDescent="0.2">
      <c r="A6" s="15">
        <v>2</v>
      </c>
      <c r="B6" s="15" t="s">
        <v>1475</v>
      </c>
      <c r="C6" s="15">
        <v>32</v>
      </c>
      <c r="D6" s="15">
        <v>200</v>
      </c>
      <c r="E6" s="15">
        <v>3</v>
      </c>
      <c r="F6" s="15">
        <v>0.02</v>
      </c>
      <c r="I6" s="15">
        <v>2</v>
      </c>
      <c r="J6" s="56">
        <v>2</v>
      </c>
      <c r="K6" s="15">
        <v>2.5</v>
      </c>
      <c r="M6" s="15">
        <v>2</v>
      </c>
      <c r="N6" s="15">
        <v>1</v>
      </c>
    </row>
    <row r="7" spans="1:14" x14ac:dyDescent="0.2">
      <c r="A7" s="15">
        <v>3</v>
      </c>
      <c r="B7" s="15" t="s">
        <v>1476</v>
      </c>
      <c r="C7" s="15">
        <v>53</v>
      </c>
      <c r="D7" s="15">
        <v>2</v>
      </c>
      <c r="E7" s="15">
        <v>1</v>
      </c>
      <c r="F7" s="15">
        <v>0.4</v>
      </c>
      <c r="I7" s="15">
        <v>3</v>
      </c>
      <c r="J7" s="56">
        <v>3</v>
      </c>
      <c r="K7" s="15">
        <v>3.75</v>
      </c>
      <c r="M7" s="15">
        <v>3</v>
      </c>
      <c r="N7" s="15">
        <v>2</v>
      </c>
    </row>
    <row r="8" spans="1:14" x14ac:dyDescent="0.2">
      <c r="A8" s="15">
        <v>4</v>
      </c>
      <c r="B8" s="15" t="s">
        <v>1477</v>
      </c>
      <c r="C8" s="15">
        <v>2</v>
      </c>
      <c r="D8" s="15">
        <v>100</v>
      </c>
      <c r="E8" s="15">
        <v>2</v>
      </c>
      <c r="F8" s="15">
        <v>0.02</v>
      </c>
      <c r="I8" s="15">
        <v>4</v>
      </c>
      <c r="J8" s="56">
        <v>4</v>
      </c>
      <c r="K8" s="15">
        <v>5</v>
      </c>
      <c r="M8" s="15">
        <v>4</v>
      </c>
      <c r="N8" s="15">
        <v>3</v>
      </c>
    </row>
    <row r="9" spans="1:14" x14ac:dyDescent="0.2">
      <c r="A9" s="15">
        <v>5</v>
      </c>
      <c r="B9" s="15" t="s">
        <v>1478</v>
      </c>
      <c r="C9" s="15">
        <v>0.3</v>
      </c>
      <c r="D9" s="15">
        <v>5</v>
      </c>
      <c r="E9" s="15">
        <v>0.2</v>
      </c>
      <c r="F9" s="15">
        <v>0.1</v>
      </c>
      <c r="M9" s="15">
        <v>5</v>
      </c>
      <c r="N9" s="15">
        <v>4</v>
      </c>
    </row>
    <row r="10" spans="1:14" x14ac:dyDescent="0.2">
      <c r="A10" s="15">
        <v>6</v>
      </c>
      <c r="B10" s="15" t="s">
        <v>1479</v>
      </c>
      <c r="C10" s="15">
        <v>4</v>
      </c>
      <c r="D10" s="15">
        <v>5</v>
      </c>
      <c r="E10" s="15">
        <v>0.1</v>
      </c>
      <c r="F10" s="15">
        <v>7.0000000000000007E-2</v>
      </c>
      <c r="M10" s="15">
        <v>6</v>
      </c>
      <c r="N10" s="15">
        <v>5</v>
      </c>
    </row>
    <row r="11" spans="1:14" x14ac:dyDescent="0.2">
      <c r="A11" s="15">
        <v>7</v>
      </c>
      <c r="B11" s="15" t="s">
        <v>2150</v>
      </c>
      <c r="C11" s="15">
        <v>4</v>
      </c>
      <c r="D11" s="15">
        <v>10</v>
      </c>
      <c r="I11" s="15" t="s">
        <v>1781</v>
      </c>
      <c r="M11" s="15">
        <v>7</v>
      </c>
      <c r="N11" s="15">
        <v>6</v>
      </c>
    </row>
    <row r="12" spans="1:14" x14ac:dyDescent="0.2">
      <c r="A12" s="15">
        <v>8</v>
      </c>
      <c r="B12" s="15" t="s">
        <v>1480</v>
      </c>
      <c r="C12" s="15">
        <v>7</v>
      </c>
      <c r="D12" s="15">
        <v>50</v>
      </c>
      <c r="E12" s="15">
        <v>1</v>
      </c>
      <c r="F12" s="15">
        <v>0.02</v>
      </c>
      <c r="I12" s="15">
        <v>1</v>
      </c>
      <c r="J12" s="15">
        <v>15</v>
      </c>
      <c r="M12" s="15">
        <v>8</v>
      </c>
      <c r="N12" s="15">
        <v>7</v>
      </c>
    </row>
    <row r="13" spans="1:14" x14ac:dyDescent="0.2">
      <c r="A13" s="15">
        <v>9</v>
      </c>
      <c r="B13" s="15" t="s">
        <v>1481</v>
      </c>
      <c r="C13" s="15">
        <v>7</v>
      </c>
      <c r="D13" s="15">
        <v>50</v>
      </c>
      <c r="E13" s="15">
        <v>1</v>
      </c>
      <c r="F13" s="15">
        <v>0.01</v>
      </c>
      <c r="I13" s="15">
        <v>2</v>
      </c>
      <c r="J13" s="15">
        <v>30</v>
      </c>
      <c r="M13" s="15">
        <v>9</v>
      </c>
      <c r="N13" s="15">
        <v>8</v>
      </c>
    </row>
    <row r="14" spans="1:14" x14ac:dyDescent="0.2">
      <c r="A14" s="15">
        <v>10</v>
      </c>
      <c r="B14" s="15" t="s">
        <v>1482</v>
      </c>
      <c r="C14" s="15">
        <v>6</v>
      </c>
      <c r="D14" s="15">
        <v>20</v>
      </c>
      <c r="E14" s="15">
        <v>1</v>
      </c>
      <c r="F14" s="15">
        <v>0.03</v>
      </c>
      <c r="I14" s="15">
        <v>3</v>
      </c>
      <c r="J14" s="15">
        <v>45</v>
      </c>
      <c r="M14" s="15">
        <v>10</v>
      </c>
      <c r="N14" s="15">
        <v>9</v>
      </c>
    </row>
    <row r="15" spans="1:14" x14ac:dyDescent="0.2">
      <c r="A15" s="15">
        <v>11</v>
      </c>
      <c r="B15" s="15" t="s">
        <v>2154</v>
      </c>
      <c r="C15" s="15">
        <v>7</v>
      </c>
      <c r="D15" s="15">
        <v>30</v>
      </c>
      <c r="E15" s="15">
        <v>1</v>
      </c>
      <c r="I15" s="15">
        <v>4</v>
      </c>
      <c r="J15" s="15">
        <v>60</v>
      </c>
      <c r="M15" s="15">
        <v>11</v>
      </c>
      <c r="N15" s="15">
        <v>10</v>
      </c>
    </row>
    <row r="16" spans="1:14" x14ac:dyDescent="0.2">
      <c r="A16" s="15">
        <v>12</v>
      </c>
      <c r="B16" s="15" t="s">
        <v>1483</v>
      </c>
      <c r="C16" s="15">
        <v>42</v>
      </c>
      <c r="D16" s="15">
        <v>100</v>
      </c>
      <c r="E16" s="15">
        <v>1</v>
      </c>
      <c r="F16" s="15">
        <v>0.02</v>
      </c>
      <c r="I16" s="15">
        <v>5</v>
      </c>
      <c r="J16" s="15">
        <v>75</v>
      </c>
      <c r="M16" s="15">
        <v>12</v>
      </c>
      <c r="N16" s="15">
        <v>11</v>
      </c>
    </row>
    <row r="17" spans="1:14" x14ac:dyDescent="0.2">
      <c r="A17" s="15">
        <v>13</v>
      </c>
      <c r="B17" s="15" t="s">
        <v>2156</v>
      </c>
      <c r="C17" s="15">
        <v>5</v>
      </c>
      <c r="D17" s="15">
        <v>2</v>
      </c>
      <c r="I17" s="15">
        <v>6</v>
      </c>
      <c r="J17" s="15">
        <v>90</v>
      </c>
      <c r="M17" s="15">
        <v>13</v>
      </c>
      <c r="N17" s="15">
        <v>12</v>
      </c>
    </row>
    <row r="18" spans="1:14" x14ac:dyDescent="0.2">
      <c r="A18" s="15">
        <v>14</v>
      </c>
      <c r="B18" s="15" t="s">
        <v>1484</v>
      </c>
      <c r="C18" s="15">
        <v>2</v>
      </c>
      <c r="D18" s="15">
        <v>10</v>
      </c>
      <c r="E18" s="15">
        <v>0.2</v>
      </c>
      <c r="F18" s="15">
        <v>0.04</v>
      </c>
      <c r="I18" s="15">
        <v>7</v>
      </c>
      <c r="J18" s="15">
        <v>105</v>
      </c>
      <c r="M18" s="15">
        <v>14</v>
      </c>
      <c r="N18" s="15">
        <v>13</v>
      </c>
    </row>
    <row r="19" spans="1:14" x14ac:dyDescent="0.2">
      <c r="A19" s="15">
        <v>15</v>
      </c>
      <c r="B19" s="15" t="s">
        <v>2157</v>
      </c>
      <c r="C19" s="15">
        <v>30</v>
      </c>
      <c r="D19" s="15">
        <v>1</v>
      </c>
      <c r="I19" s="15">
        <v>8</v>
      </c>
      <c r="J19" s="15">
        <v>120</v>
      </c>
      <c r="M19" s="15">
        <v>15</v>
      </c>
      <c r="N19" s="15">
        <v>14</v>
      </c>
    </row>
    <row r="20" spans="1:14" x14ac:dyDescent="0.2">
      <c r="A20" s="15">
        <v>16</v>
      </c>
      <c r="B20" s="15" t="s">
        <v>1472</v>
      </c>
      <c r="D20" s="15">
        <f>(0.02+0.2)/2</f>
        <v>0.11</v>
      </c>
      <c r="I20" s="15">
        <v>9</v>
      </c>
      <c r="J20" s="15">
        <v>135</v>
      </c>
      <c r="M20" s="15">
        <v>16</v>
      </c>
      <c r="N20" s="15">
        <v>15</v>
      </c>
    </row>
    <row r="21" spans="1:14" x14ac:dyDescent="0.2">
      <c r="A21" s="15">
        <v>17</v>
      </c>
      <c r="B21" s="15" t="s">
        <v>2158</v>
      </c>
      <c r="C21" s="15">
        <v>8</v>
      </c>
      <c r="D21" s="15">
        <v>100</v>
      </c>
      <c r="E21" s="15">
        <v>1</v>
      </c>
      <c r="I21" s="15">
        <v>10</v>
      </c>
      <c r="J21" s="15">
        <v>150</v>
      </c>
      <c r="M21" s="15">
        <v>17</v>
      </c>
      <c r="N21" s="15">
        <v>16</v>
      </c>
    </row>
    <row r="22" spans="1:14" x14ac:dyDescent="0.2">
      <c r="A22" s="15">
        <v>18</v>
      </c>
      <c r="B22" s="15" t="s">
        <v>1485</v>
      </c>
      <c r="C22" s="15">
        <v>15</v>
      </c>
      <c r="D22" s="15">
        <v>40</v>
      </c>
      <c r="F22" s="15">
        <v>0.03</v>
      </c>
      <c r="I22" s="15">
        <v>11</v>
      </c>
      <c r="J22" s="15">
        <v>165</v>
      </c>
      <c r="M22" s="15">
        <v>18</v>
      </c>
      <c r="N22" s="15">
        <v>17</v>
      </c>
    </row>
    <row r="23" spans="1:14" x14ac:dyDescent="0.2">
      <c r="A23" s="15">
        <v>19</v>
      </c>
      <c r="B23" s="15" t="s">
        <v>2160</v>
      </c>
      <c r="D23" s="15">
        <v>30</v>
      </c>
      <c r="I23" s="15">
        <v>12</v>
      </c>
      <c r="J23" s="15">
        <v>180</v>
      </c>
      <c r="M23" s="15">
        <v>19</v>
      </c>
      <c r="N23" s="15">
        <v>18</v>
      </c>
    </row>
    <row r="24" spans="1:14" x14ac:dyDescent="0.2">
      <c r="A24" s="15">
        <v>20</v>
      </c>
      <c r="B24" s="15" t="s">
        <v>1473</v>
      </c>
      <c r="C24" s="15">
        <v>75</v>
      </c>
      <c r="M24" s="15">
        <v>20</v>
      </c>
      <c r="N24" s="15">
        <v>19</v>
      </c>
    </row>
    <row r="25" spans="1:14" x14ac:dyDescent="0.2">
      <c r="A25" s="15">
        <v>21</v>
      </c>
      <c r="B25" s="15" t="s">
        <v>2162</v>
      </c>
      <c r="D25" s="15">
        <v>10</v>
      </c>
      <c r="M25" s="15">
        <v>21</v>
      </c>
      <c r="N25" s="15">
        <v>20</v>
      </c>
    </row>
    <row r="26" spans="1:14" x14ac:dyDescent="0.2">
      <c r="A26" s="15">
        <v>22</v>
      </c>
      <c r="B26" s="15" t="s">
        <v>1474</v>
      </c>
      <c r="C26" s="15">
        <v>75</v>
      </c>
      <c r="D26" s="15">
        <v>2</v>
      </c>
      <c r="E26" s="15">
        <v>2</v>
      </c>
      <c r="I26" s="15" t="s">
        <v>1783</v>
      </c>
    </row>
    <row r="27" spans="1:14" x14ac:dyDescent="0.2">
      <c r="A27" s="15">
        <v>23</v>
      </c>
      <c r="B27" s="15" t="s">
        <v>1486</v>
      </c>
      <c r="C27" s="15">
        <v>7</v>
      </c>
      <c r="D27" s="15">
        <v>10</v>
      </c>
      <c r="E27" s="15">
        <v>0.2</v>
      </c>
      <c r="F27" s="15">
        <v>0.04</v>
      </c>
      <c r="I27" s="15" t="s">
        <v>1784</v>
      </c>
      <c r="K27" s="15" t="s">
        <v>1785</v>
      </c>
      <c r="M27" s="15" t="s">
        <v>1785</v>
      </c>
    </row>
    <row r="28" spans="1:14" x14ac:dyDescent="0.2">
      <c r="A28" s="15">
        <v>24</v>
      </c>
      <c r="B28" s="15" t="s">
        <v>2165</v>
      </c>
      <c r="C28" s="15">
        <v>7</v>
      </c>
      <c r="D28" s="15">
        <v>2</v>
      </c>
      <c r="I28" s="15">
        <v>1</v>
      </c>
      <c r="J28" s="15">
        <v>30</v>
      </c>
      <c r="K28" s="15">
        <v>1</v>
      </c>
      <c r="L28" s="15">
        <v>25</v>
      </c>
      <c r="M28" s="15">
        <v>1</v>
      </c>
    </row>
    <row r="29" spans="1:14" x14ac:dyDescent="0.2">
      <c r="A29" s="15">
        <v>25</v>
      </c>
      <c r="B29" s="15" t="s">
        <v>2166</v>
      </c>
      <c r="C29" s="15">
        <v>29</v>
      </c>
      <c r="D29" s="15">
        <v>30</v>
      </c>
      <c r="I29" s="15">
        <v>2</v>
      </c>
      <c r="J29" s="15">
        <v>35</v>
      </c>
      <c r="K29" s="15">
        <v>2</v>
      </c>
      <c r="L29" s="15">
        <v>30</v>
      </c>
      <c r="M29" s="15">
        <v>2</v>
      </c>
    </row>
    <row r="30" spans="1:14" x14ac:dyDescent="0.2">
      <c r="A30" s="15">
        <v>26</v>
      </c>
      <c r="B30" s="15" t="s">
        <v>1487</v>
      </c>
      <c r="C30" s="15">
        <v>40</v>
      </c>
      <c r="D30" s="15">
        <v>100</v>
      </c>
      <c r="E30" s="15">
        <v>1</v>
      </c>
      <c r="F30" s="15">
        <v>0.05</v>
      </c>
      <c r="I30" s="15">
        <v>3</v>
      </c>
      <c r="J30" s="15">
        <v>40</v>
      </c>
      <c r="K30" s="15">
        <v>3</v>
      </c>
      <c r="L30" s="15">
        <v>35</v>
      </c>
      <c r="M30" s="15">
        <v>3</v>
      </c>
    </row>
    <row r="31" spans="1:14" x14ac:dyDescent="0.2">
      <c r="A31" s="15">
        <v>27</v>
      </c>
      <c r="B31" s="15" t="s">
        <v>2168</v>
      </c>
      <c r="D31" s="15">
        <v>800</v>
      </c>
      <c r="I31" s="15">
        <v>4</v>
      </c>
      <c r="J31" s="15">
        <v>45</v>
      </c>
      <c r="K31" s="15">
        <v>4</v>
      </c>
      <c r="L31" s="15">
        <v>40</v>
      </c>
      <c r="M31" s="15">
        <v>4</v>
      </c>
    </row>
    <row r="32" spans="1:14" x14ac:dyDescent="0.2">
      <c r="A32" s="15">
        <v>28</v>
      </c>
      <c r="B32" s="15" t="s">
        <v>2169</v>
      </c>
      <c r="C32" s="15">
        <v>8</v>
      </c>
      <c r="D32" s="15">
        <v>200</v>
      </c>
      <c r="E32" s="15">
        <v>4</v>
      </c>
      <c r="I32" s="15">
        <v>5</v>
      </c>
      <c r="J32" s="15">
        <v>50</v>
      </c>
      <c r="K32" s="15">
        <v>5</v>
      </c>
      <c r="L32" s="15">
        <v>45</v>
      </c>
      <c r="M32" s="15">
        <v>5</v>
      </c>
    </row>
    <row r="33" spans="1:13" x14ac:dyDescent="0.2">
      <c r="A33" s="15">
        <v>29</v>
      </c>
      <c r="B33" s="15" t="s">
        <v>1488</v>
      </c>
      <c r="C33" s="15">
        <v>2</v>
      </c>
      <c r="D33" s="15">
        <v>5</v>
      </c>
      <c r="E33" s="15">
        <v>0.05</v>
      </c>
      <c r="F33" s="15">
        <v>0.08</v>
      </c>
      <c r="I33" s="15">
        <v>6</v>
      </c>
      <c r="J33" s="15">
        <v>55</v>
      </c>
      <c r="K33" s="15">
        <v>6</v>
      </c>
      <c r="L33" s="15">
        <v>50</v>
      </c>
      <c r="M33" s="15">
        <v>6</v>
      </c>
    </row>
    <row r="34" spans="1:13" x14ac:dyDescent="0.2">
      <c r="A34" s="15">
        <v>30</v>
      </c>
      <c r="I34" s="15">
        <v>7</v>
      </c>
      <c r="J34" s="15">
        <v>60</v>
      </c>
      <c r="K34" s="15">
        <v>7</v>
      </c>
      <c r="L34" s="15">
        <v>55</v>
      </c>
      <c r="M34" s="15">
        <v>7</v>
      </c>
    </row>
    <row r="35" spans="1:13" x14ac:dyDescent="0.2">
      <c r="I35" s="15">
        <v>8</v>
      </c>
      <c r="J35" s="15">
        <v>65</v>
      </c>
      <c r="K35" s="15">
        <v>8</v>
      </c>
      <c r="L35" s="15">
        <v>60</v>
      </c>
      <c r="M35" s="15">
        <v>8</v>
      </c>
    </row>
    <row r="36" spans="1:13" x14ac:dyDescent="0.2">
      <c r="I36" s="15">
        <v>9</v>
      </c>
      <c r="J36" s="15">
        <v>70</v>
      </c>
      <c r="K36" s="15">
        <v>9</v>
      </c>
      <c r="L36" s="15">
        <v>65</v>
      </c>
      <c r="M36" s="15">
        <v>9</v>
      </c>
    </row>
    <row r="37" spans="1:13" x14ac:dyDescent="0.2">
      <c r="I37" s="15">
        <v>10</v>
      </c>
      <c r="J37" s="15">
        <v>75</v>
      </c>
      <c r="K37" s="15">
        <v>10</v>
      </c>
      <c r="L37" s="15">
        <v>70</v>
      </c>
      <c r="M37" s="15">
        <v>10</v>
      </c>
    </row>
    <row r="38" spans="1:13" x14ac:dyDescent="0.2">
      <c r="I38" s="15">
        <v>11</v>
      </c>
      <c r="J38" s="15">
        <v>80</v>
      </c>
      <c r="K38" s="15">
        <v>11</v>
      </c>
      <c r="L38" s="15">
        <v>75</v>
      </c>
      <c r="M38" s="15">
        <v>11</v>
      </c>
    </row>
    <row r="39" spans="1:13" x14ac:dyDescent="0.2">
      <c r="I39" s="15">
        <v>12</v>
      </c>
      <c r="J39" s="15">
        <v>85</v>
      </c>
      <c r="K39" s="15">
        <v>12</v>
      </c>
      <c r="L39" s="15">
        <v>80</v>
      </c>
      <c r="M39" s="15">
        <v>12</v>
      </c>
    </row>
    <row r="40" spans="1:13" x14ac:dyDescent="0.2">
      <c r="I40" s="15">
        <v>13</v>
      </c>
      <c r="J40" s="15">
        <v>90</v>
      </c>
      <c r="K40" s="15">
        <v>13</v>
      </c>
      <c r="L40" s="15">
        <v>85</v>
      </c>
      <c r="M40" s="15">
        <v>13</v>
      </c>
    </row>
    <row r="41" spans="1:13" x14ac:dyDescent="0.2">
      <c r="I41" s="15">
        <v>14</v>
      </c>
      <c r="J41" s="15">
        <v>95</v>
      </c>
      <c r="K41" s="15">
        <v>14</v>
      </c>
      <c r="L41" s="15">
        <v>90</v>
      </c>
      <c r="M41" s="15">
        <v>14</v>
      </c>
    </row>
    <row r="42" spans="1:13" x14ac:dyDescent="0.2">
      <c r="I42" s="15">
        <v>15</v>
      </c>
      <c r="J42" s="15">
        <v>100</v>
      </c>
      <c r="K42" s="15">
        <v>15</v>
      </c>
      <c r="L42" s="15">
        <v>95</v>
      </c>
      <c r="M42" s="15">
        <v>15</v>
      </c>
    </row>
    <row r="43" spans="1:13" x14ac:dyDescent="0.2">
      <c r="I43" s="15">
        <v>16</v>
      </c>
      <c r="J43" s="15">
        <v>105</v>
      </c>
      <c r="K43" s="15">
        <v>16</v>
      </c>
      <c r="L43" s="15">
        <v>100</v>
      </c>
      <c r="M43" s="15">
        <v>16</v>
      </c>
    </row>
    <row r="44" spans="1:13" x14ac:dyDescent="0.2">
      <c r="I44" s="15">
        <v>17</v>
      </c>
      <c r="J44" s="15">
        <v>110</v>
      </c>
      <c r="K44" s="15">
        <v>17</v>
      </c>
      <c r="L44" s="15">
        <v>105</v>
      </c>
      <c r="M44" s="15">
        <v>17</v>
      </c>
    </row>
    <row r="45" spans="1:13" x14ac:dyDescent="0.2">
      <c r="I45" s="15">
        <v>18</v>
      </c>
      <c r="J45" s="15">
        <v>115</v>
      </c>
      <c r="K45" s="15">
        <v>18</v>
      </c>
      <c r="L45" s="15">
        <v>110</v>
      </c>
      <c r="M45" s="15">
        <v>18</v>
      </c>
    </row>
    <row r="46" spans="1:13" x14ac:dyDescent="0.2">
      <c r="I46" s="15">
        <v>19</v>
      </c>
      <c r="J46" s="15">
        <v>120</v>
      </c>
      <c r="K46" s="15">
        <v>19</v>
      </c>
      <c r="L46" s="15">
        <v>115</v>
      </c>
      <c r="M46" s="15">
        <v>19</v>
      </c>
    </row>
    <row r="47" spans="1:13" x14ac:dyDescent="0.2">
      <c r="I47" s="15">
        <v>20</v>
      </c>
      <c r="J47" s="15">
        <v>125</v>
      </c>
      <c r="K47" s="15">
        <v>20</v>
      </c>
      <c r="L47" s="15">
        <v>120</v>
      </c>
      <c r="M47" s="15">
        <v>20</v>
      </c>
    </row>
    <row r="48" spans="1:13" x14ac:dyDescent="0.2">
      <c r="I48" s="15">
        <v>21</v>
      </c>
      <c r="J48" s="15">
        <v>130</v>
      </c>
      <c r="K48" s="15">
        <v>21</v>
      </c>
      <c r="L48" s="15">
        <v>125</v>
      </c>
      <c r="M48" s="15">
        <v>21</v>
      </c>
    </row>
    <row r="49" spans="9:13" x14ac:dyDescent="0.2">
      <c r="I49" s="15">
        <v>22</v>
      </c>
      <c r="J49" s="15">
        <v>135</v>
      </c>
      <c r="K49" s="15">
        <v>22</v>
      </c>
      <c r="L49" s="15">
        <v>130</v>
      </c>
      <c r="M49" s="15">
        <v>22</v>
      </c>
    </row>
    <row r="50" spans="9:13" x14ac:dyDescent="0.2">
      <c r="I50" s="15">
        <v>23</v>
      </c>
      <c r="J50" s="15">
        <v>140</v>
      </c>
      <c r="K50" s="15">
        <v>23</v>
      </c>
      <c r="L50" s="15">
        <v>135</v>
      </c>
      <c r="M50" s="15">
        <v>23</v>
      </c>
    </row>
    <row r="51" spans="9:13" x14ac:dyDescent="0.2">
      <c r="I51" s="15">
        <v>24</v>
      </c>
      <c r="J51" s="15">
        <v>145</v>
      </c>
      <c r="K51" s="15">
        <v>24</v>
      </c>
      <c r="L51" s="15">
        <v>140</v>
      </c>
      <c r="M51" s="15">
        <v>24</v>
      </c>
    </row>
    <row r="52" spans="9:13" x14ac:dyDescent="0.2">
      <c r="I52" s="15">
        <v>25</v>
      </c>
      <c r="J52" s="15">
        <v>150</v>
      </c>
      <c r="K52" s="15">
        <v>25</v>
      </c>
      <c r="L52" s="15">
        <v>145</v>
      </c>
      <c r="M52" s="15">
        <v>25</v>
      </c>
    </row>
    <row r="53" spans="9:13" x14ac:dyDescent="0.2">
      <c r="I53" s="15">
        <v>26</v>
      </c>
      <c r="J53" s="15">
        <v>155</v>
      </c>
      <c r="K53" s="15">
        <v>26</v>
      </c>
      <c r="L53" s="15">
        <v>150</v>
      </c>
      <c r="M53" s="15">
        <v>26</v>
      </c>
    </row>
    <row r="54" spans="9:13" x14ac:dyDescent="0.2">
      <c r="I54" s="15">
        <v>27</v>
      </c>
      <c r="J54" s="15">
        <v>160</v>
      </c>
      <c r="K54" s="15">
        <v>27</v>
      </c>
      <c r="L54" s="15">
        <v>155</v>
      </c>
      <c r="M54" s="15">
        <v>27</v>
      </c>
    </row>
    <row r="55" spans="9:13" x14ac:dyDescent="0.2">
      <c r="I55" s="15">
        <v>28</v>
      </c>
      <c r="J55" s="15">
        <v>165</v>
      </c>
      <c r="K55" s="15">
        <v>28</v>
      </c>
      <c r="L55" s="15">
        <v>160</v>
      </c>
      <c r="M55" s="15">
        <v>28</v>
      </c>
    </row>
    <row r="56" spans="9:13" x14ac:dyDescent="0.2">
      <c r="I56" s="15">
        <v>29</v>
      </c>
      <c r="J56" s="15">
        <v>170</v>
      </c>
      <c r="K56" s="15">
        <v>29</v>
      </c>
      <c r="L56" s="15">
        <v>165</v>
      </c>
      <c r="M56" s="15">
        <v>29</v>
      </c>
    </row>
    <row r="57" spans="9:13" x14ac:dyDescent="0.2">
      <c r="I57" s="15">
        <v>30</v>
      </c>
      <c r="J57" s="15">
        <v>175</v>
      </c>
      <c r="K57" s="15">
        <v>30</v>
      </c>
      <c r="L57" s="15">
        <v>170</v>
      </c>
      <c r="M57" s="15">
        <v>30</v>
      </c>
    </row>
    <row r="58" spans="9:13" x14ac:dyDescent="0.2">
      <c r="I58" s="15">
        <v>31</v>
      </c>
      <c r="J58" s="15">
        <v>180</v>
      </c>
      <c r="K58" s="15">
        <v>31</v>
      </c>
      <c r="L58" s="15">
        <v>175</v>
      </c>
      <c r="M58" s="15">
        <v>31</v>
      </c>
    </row>
    <row r="59" spans="9:13" x14ac:dyDescent="0.2">
      <c r="I59" s="15">
        <v>32</v>
      </c>
      <c r="J59" s="15">
        <v>185</v>
      </c>
      <c r="K59" s="15">
        <v>32</v>
      </c>
      <c r="L59" s="15">
        <v>180</v>
      </c>
      <c r="M59" s="15">
        <v>32</v>
      </c>
    </row>
    <row r="60" spans="9:13" x14ac:dyDescent="0.2">
      <c r="I60" s="15">
        <v>33</v>
      </c>
      <c r="J60" s="15">
        <v>190</v>
      </c>
      <c r="K60" s="15">
        <v>33</v>
      </c>
      <c r="L60" s="15">
        <v>185</v>
      </c>
      <c r="M60" s="15">
        <v>33</v>
      </c>
    </row>
    <row r="61" spans="9:13" x14ac:dyDescent="0.2">
      <c r="I61" s="15">
        <v>34</v>
      </c>
      <c r="J61" s="15">
        <v>195</v>
      </c>
      <c r="K61" s="15">
        <v>34</v>
      </c>
      <c r="L61" s="15">
        <v>190</v>
      </c>
      <c r="M61" s="15">
        <v>34</v>
      </c>
    </row>
    <row r="62" spans="9:13" x14ac:dyDescent="0.2">
      <c r="I62" s="15">
        <v>35</v>
      </c>
      <c r="J62" s="15">
        <v>200</v>
      </c>
      <c r="K62" s="15">
        <v>35</v>
      </c>
      <c r="L62" s="15">
        <v>195</v>
      </c>
      <c r="M62" s="15">
        <v>35</v>
      </c>
    </row>
    <row r="63" spans="9:13" x14ac:dyDescent="0.2">
      <c r="I63" s="15">
        <v>36</v>
      </c>
      <c r="J63" s="15">
        <v>205</v>
      </c>
      <c r="K63" s="15">
        <v>36</v>
      </c>
      <c r="L63" s="15">
        <v>200</v>
      </c>
      <c r="M63" s="15">
        <v>36</v>
      </c>
    </row>
    <row r="64" spans="9:13" x14ac:dyDescent="0.2">
      <c r="I64" s="15">
        <v>37</v>
      </c>
      <c r="J64" s="15">
        <v>210</v>
      </c>
      <c r="K64" s="15">
        <v>37</v>
      </c>
      <c r="L64" s="15">
        <v>205</v>
      </c>
      <c r="M64" s="15">
        <v>37</v>
      </c>
    </row>
    <row r="65" spans="9:13" x14ac:dyDescent="0.2">
      <c r="I65" s="15">
        <v>38</v>
      </c>
      <c r="J65" s="15">
        <v>215</v>
      </c>
      <c r="K65" s="15">
        <v>38</v>
      </c>
      <c r="L65" s="15">
        <v>210</v>
      </c>
      <c r="M65" s="15">
        <v>38</v>
      </c>
    </row>
    <row r="66" spans="9:13" x14ac:dyDescent="0.2">
      <c r="I66" s="15">
        <v>39</v>
      </c>
      <c r="J66" s="15">
        <v>220</v>
      </c>
      <c r="K66" s="15">
        <v>39</v>
      </c>
      <c r="L66" s="15">
        <v>215</v>
      </c>
      <c r="M66" s="15">
        <v>39</v>
      </c>
    </row>
    <row r="67" spans="9:13" x14ac:dyDescent="0.2">
      <c r="I67" s="15">
        <v>40</v>
      </c>
      <c r="J67" s="15">
        <v>225</v>
      </c>
      <c r="K67" s="15">
        <v>40</v>
      </c>
      <c r="L67" s="15">
        <v>220</v>
      </c>
      <c r="M67" s="15">
        <v>40</v>
      </c>
    </row>
    <row r="68" spans="9:13" x14ac:dyDescent="0.2">
      <c r="I68" s="15">
        <v>41</v>
      </c>
      <c r="J68" s="15">
        <v>230</v>
      </c>
      <c r="K68" s="15">
        <v>41</v>
      </c>
      <c r="L68" s="15">
        <v>225</v>
      </c>
      <c r="M68" s="15">
        <v>41</v>
      </c>
    </row>
    <row r="69" spans="9:13" x14ac:dyDescent="0.2">
      <c r="I69" s="15">
        <v>42</v>
      </c>
      <c r="J69" s="15">
        <v>235</v>
      </c>
      <c r="K69" s="15">
        <v>42</v>
      </c>
      <c r="L69" s="15">
        <v>230</v>
      </c>
      <c r="M69" s="15">
        <v>42</v>
      </c>
    </row>
    <row r="70" spans="9:13" x14ac:dyDescent="0.2">
      <c r="I70" s="15">
        <v>43</v>
      </c>
      <c r="J70" s="15">
        <v>240</v>
      </c>
      <c r="K70" s="15">
        <v>43</v>
      </c>
      <c r="L70" s="15">
        <v>235</v>
      </c>
      <c r="M70" s="15">
        <v>43</v>
      </c>
    </row>
    <row r="71" spans="9:13" x14ac:dyDescent="0.2">
      <c r="I71" s="15">
        <v>44</v>
      </c>
      <c r="J71" s="15">
        <v>245</v>
      </c>
      <c r="K71" s="15">
        <v>44</v>
      </c>
      <c r="L71" s="15">
        <v>240</v>
      </c>
      <c r="M71" s="15">
        <v>44</v>
      </c>
    </row>
    <row r="72" spans="9:13" x14ac:dyDescent="0.2">
      <c r="I72" s="15">
        <v>45</v>
      </c>
      <c r="J72" s="15">
        <v>250</v>
      </c>
      <c r="K72" s="15">
        <v>45</v>
      </c>
      <c r="L72" s="15">
        <v>245</v>
      </c>
      <c r="M72" s="15">
        <v>45</v>
      </c>
    </row>
    <row r="73" spans="9:13" x14ac:dyDescent="0.2">
      <c r="I73" s="15">
        <v>46</v>
      </c>
      <c r="J73" s="15">
        <v>255</v>
      </c>
      <c r="K73" s="15">
        <v>46</v>
      </c>
      <c r="L73" s="15">
        <v>250</v>
      </c>
      <c r="M73" s="15">
        <v>46</v>
      </c>
    </row>
    <row r="74" spans="9:13" x14ac:dyDescent="0.2">
      <c r="I74" s="15">
        <v>47</v>
      </c>
      <c r="J74" s="15">
        <v>260</v>
      </c>
      <c r="K74" s="15">
        <v>47</v>
      </c>
      <c r="L74" s="15">
        <v>255</v>
      </c>
      <c r="M74" s="15">
        <v>47</v>
      </c>
    </row>
    <row r="75" spans="9:13" x14ac:dyDescent="0.2">
      <c r="I75" s="15">
        <v>48</v>
      </c>
      <c r="J75" s="15">
        <v>265</v>
      </c>
      <c r="K75" s="15">
        <v>48</v>
      </c>
      <c r="L75" s="15">
        <v>260</v>
      </c>
      <c r="M75" s="15">
        <v>48</v>
      </c>
    </row>
    <row r="76" spans="9:13" x14ac:dyDescent="0.2">
      <c r="I76" s="15">
        <v>49</v>
      </c>
      <c r="J76" s="15">
        <v>270</v>
      </c>
      <c r="K76" s="15">
        <v>49</v>
      </c>
      <c r="L76" s="15">
        <v>265</v>
      </c>
      <c r="M76" s="15">
        <v>49</v>
      </c>
    </row>
    <row r="77" spans="9:13" x14ac:dyDescent="0.2">
      <c r="I77" s="15">
        <v>50</v>
      </c>
      <c r="J77" s="15">
        <v>275</v>
      </c>
      <c r="K77" s="15">
        <v>50</v>
      </c>
      <c r="L77" s="15">
        <v>270</v>
      </c>
      <c r="M77" s="15">
        <v>50</v>
      </c>
    </row>
    <row r="78" spans="9:13" x14ac:dyDescent="0.2">
      <c r="I78" s="15">
        <v>51</v>
      </c>
      <c r="J78" s="15">
        <v>280</v>
      </c>
      <c r="K78" s="15">
        <v>51</v>
      </c>
      <c r="L78" s="15">
        <v>275</v>
      </c>
      <c r="M78" s="15">
        <v>51</v>
      </c>
    </row>
    <row r="79" spans="9:13" x14ac:dyDescent="0.2">
      <c r="I79" s="15">
        <v>52</v>
      </c>
      <c r="J79" s="15">
        <v>285</v>
      </c>
      <c r="K79" s="15">
        <v>52</v>
      </c>
      <c r="L79" s="15">
        <v>280</v>
      </c>
      <c r="M79" s="15">
        <v>52</v>
      </c>
    </row>
    <row r="80" spans="9:13" x14ac:dyDescent="0.2">
      <c r="I80" s="15">
        <v>53</v>
      </c>
      <c r="J80" s="15">
        <v>290</v>
      </c>
      <c r="K80" s="15">
        <v>53</v>
      </c>
      <c r="L80" s="15">
        <v>285</v>
      </c>
      <c r="M80" s="15">
        <v>53</v>
      </c>
    </row>
    <row r="81" spans="9:13" x14ac:dyDescent="0.2">
      <c r="I81" s="15">
        <v>54</v>
      </c>
      <c r="J81" s="15">
        <v>295</v>
      </c>
      <c r="K81" s="15">
        <v>54</v>
      </c>
      <c r="L81" s="15">
        <v>290</v>
      </c>
      <c r="M81" s="15">
        <v>54</v>
      </c>
    </row>
    <row r="82" spans="9:13" x14ac:dyDescent="0.2">
      <c r="I82" s="15">
        <v>55</v>
      </c>
      <c r="J82" s="15">
        <v>300</v>
      </c>
      <c r="K82" s="15">
        <v>55</v>
      </c>
      <c r="L82" s="15">
        <v>295</v>
      </c>
      <c r="M82" s="15">
        <v>55</v>
      </c>
    </row>
    <row r="83" spans="9:13" x14ac:dyDescent="0.2">
      <c r="I83" s="15">
        <v>56</v>
      </c>
      <c r="J83" s="15">
        <v>305</v>
      </c>
      <c r="K83" s="15">
        <v>56</v>
      </c>
      <c r="L83" s="15">
        <v>300</v>
      </c>
      <c r="M83" s="15">
        <v>56</v>
      </c>
    </row>
    <row r="84" spans="9:13" x14ac:dyDescent="0.2">
      <c r="I84" s="15">
        <v>57</v>
      </c>
      <c r="J84" s="15">
        <v>310</v>
      </c>
      <c r="K84" s="15">
        <v>57</v>
      </c>
      <c r="L84" s="15">
        <v>305</v>
      </c>
      <c r="M84" s="15">
        <v>57</v>
      </c>
    </row>
    <row r="85" spans="9:13" x14ac:dyDescent="0.2">
      <c r="I85" s="15">
        <v>58</v>
      </c>
      <c r="J85" s="15">
        <v>315</v>
      </c>
      <c r="K85" s="15">
        <v>58</v>
      </c>
      <c r="L85" s="15">
        <v>310</v>
      </c>
      <c r="M85" s="15">
        <v>58</v>
      </c>
    </row>
    <row r="86" spans="9:13" x14ac:dyDescent="0.2">
      <c r="I86" s="15">
        <v>59</v>
      </c>
      <c r="J86" s="15">
        <v>320</v>
      </c>
      <c r="K86" s="15">
        <v>59</v>
      </c>
      <c r="L86" s="15">
        <v>315</v>
      </c>
      <c r="M86" s="15">
        <v>59</v>
      </c>
    </row>
    <row r="87" spans="9:13" x14ac:dyDescent="0.2">
      <c r="I87" s="15">
        <v>60</v>
      </c>
      <c r="J87" s="15">
        <v>325</v>
      </c>
      <c r="K87" s="15">
        <v>60</v>
      </c>
      <c r="L87" s="15">
        <v>320</v>
      </c>
      <c r="M87" s="15">
        <v>60</v>
      </c>
    </row>
    <row r="88" spans="9:13" x14ac:dyDescent="0.2">
      <c r="I88" s="15">
        <v>61</v>
      </c>
      <c r="J88" s="15">
        <v>330</v>
      </c>
      <c r="K88" s="15">
        <v>61</v>
      </c>
      <c r="L88" s="15">
        <v>325</v>
      </c>
      <c r="M88" s="15">
        <v>61</v>
      </c>
    </row>
    <row r="89" spans="9:13" x14ac:dyDescent="0.2">
      <c r="I89" s="15">
        <v>62</v>
      </c>
      <c r="J89" s="15">
        <v>335</v>
      </c>
      <c r="K89" s="15">
        <v>62</v>
      </c>
      <c r="L89" s="15">
        <v>330</v>
      </c>
      <c r="M89" s="15">
        <v>62</v>
      </c>
    </row>
    <row r="90" spans="9:13" x14ac:dyDescent="0.2">
      <c r="I90" s="15">
        <v>63</v>
      </c>
      <c r="J90" s="15">
        <v>340</v>
      </c>
      <c r="K90" s="15">
        <v>63</v>
      </c>
      <c r="L90" s="15">
        <v>335</v>
      </c>
      <c r="M90" s="15">
        <v>63</v>
      </c>
    </row>
    <row r="91" spans="9:13" x14ac:dyDescent="0.2">
      <c r="I91" s="15">
        <v>64</v>
      </c>
      <c r="J91" s="15">
        <v>345</v>
      </c>
      <c r="K91" s="15">
        <v>64</v>
      </c>
      <c r="L91" s="15">
        <v>340</v>
      </c>
      <c r="M91" s="15">
        <v>64</v>
      </c>
    </row>
    <row r="92" spans="9:13" x14ac:dyDescent="0.2">
      <c r="I92" s="15">
        <v>65</v>
      </c>
      <c r="J92" s="15">
        <v>350</v>
      </c>
      <c r="K92" s="15">
        <v>65</v>
      </c>
      <c r="L92" s="15">
        <v>345</v>
      </c>
      <c r="M92" s="15">
        <v>65</v>
      </c>
    </row>
    <row r="93" spans="9:13" x14ac:dyDescent="0.2">
      <c r="I93" s="15">
        <v>66</v>
      </c>
      <c r="J93" s="15">
        <v>355</v>
      </c>
      <c r="K93" s="15">
        <v>66</v>
      </c>
      <c r="L93" s="15">
        <v>350</v>
      </c>
      <c r="M93" s="15">
        <v>66</v>
      </c>
    </row>
    <row r="94" spans="9:13" x14ac:dyDescent="0.2">
      <c r="I94" s="15">
        <v>67</v>
      </c>
      <c r="J94" s="15">
        <v>360</v>
      </c>
      <c r="K94" s="15">
        <v>67</v>
      </c>
      <c r="L94" s="15">
        <v>355</v>
      </c>
      <c r="M94" s="15">
        <v>67</v>
      </c>
    </row>
    <row r="95" spans="9:13" x14ac:dyDescent="0.2">
      <c r="I95" s="15">
        <v>68</v>
      </c>
      <c r="J95" s="15">
        <v>365</v>
      </c>
      <c r="K95" s="15">
        <v>68</v>
      </c>
      <c r="L95" s="15">
        <v>360</v>
      </c>
      <c r="M95" s="15">
        <v>68</v>
      </c>
    </row>
    <row r="96" spans="9:13" x14ac:dyDescent="0.2">
      <c r="I96" s="15">
        <v>69</v>
      </c>
      <c r="J96" s="15">
        <v>370</v>
      </c>
      <c r="K96" s="15">
        <v>69</v>
      </c>
      <c r="L96" s="15">
        <v>365</v>
      </c>
      <c r="M96" s="15">
        <v>69</v>
      </c>
    </row>
    <row r="97" spans="9:13" x14ac:dyDescent="0.2">
      <c r="I97" s="15">
        <v>70</v>
      </c>
      <c r="J97" s="15">
        <v>375</v>
      </c>
      <c r="K97" s="15">
        <v>70</v>
      </c>
      <c r="L97" s="15">
        <v>370</v>
      </c>
      <c r="M97" s="15">
        <v>70</v>
      </c>
    </row>
    <row r="98" spans="9:13" x14ac:dyDescent="0.2">
      <c r="I98" s="15">
        <v>71</v>
      </c>
      <c r="J98" s="15">
        <v>380</v>
      </c>
      <c r="K98" s="15">
        <v>71</v>
      </c>
      <c r="L98" s="15">
        <v>375</v>
      </c>
      <c r="M98" s="15">
        <v>71</v>
      </c>
    </row>
    <row r="99" spans="9:13" x14ac:dyDescent="0.2">
      <c r="I99" s="15">
        <v>72</v>
      </c>
      <c r="J99" s="15">
        <v>385</v>
      </c>
      <c r="K99" s="15">
        <v>72</v>
      </c>
      <c r="L99" s="15">
        <v>380</v>
      </c>
      <c r="M99" s="15">
        <v>72</v>
      </c>
    </row>
    <row r="100" spans="9:13" x14ac:dyDescent="0.2">
      <c r="I100" s="15">
        <v>73</v>
      </c>
      <c r="J100" s="15">
        <v>390</v>
      </c>
      <c r="K100" s="15">
        <v>73</v>
      </c>
      <c r="L100" s="15">
        <v>385</v>
      </c>
      <c r="M100" s="15">
        <v>73</v>
      </c>
    </row>
    <row r="101" spans="9:13" x14ac:dyDescent="0.2">
      <c r="I101" s="15">
        <v>74</v>
      </c>
      <c r="J101" s="15">
        <v>395</v>
      </c>
      <c r="K101" s="15">
        <v>74</v>
      </c>
      <c r="L101" s="15">
        <v>390</v>
      </c>
      <c r="M101" s="15">
        <v>74</v>
      </c>
    </row>
    <row r="102" spans="9:13" x14ac:dyDescent="0.2">
      <c r="I102" s="15">
        <v>75</v>
      </c>
      <c r="J102" s="15">
        <v>400</v>
      </c>
      <c r="K102" s="15">
        <v>75</v>
      </c>
      <c r="L102" s="15">
        <v>395</v>
      </c>
      <c r="M102" s="15">
        <v>75</v>
      </c>
    </row>
    <row r="103" spans="9:13" x14ac:dyDescent="0.2">
      <c r="I103" s="15">
        <v>76</v>
      </c>
      <c r="J103" s="15">
        <v>405</v>
      </c>
      <c r="K103" s="15">
        <v>76</v>
      </c>
      <c r="L103" s="15">
        <v>400</v>
      </c>
      <c r="M103" s="15">
        <v>76</v>
      </c>
    </row>
    <row r="104" spans="9:13" x14ac:dyDescent="0.2">
      <c r="I104" s="15">
        <v>77</v>
      </c>
      <c r="J104" s="15">
        <v>410</v>
      </c>
      <c r="K104" s="15">
        <v>77</v>
      </c>
      <c r="L104" s="15">
        <v>405</v>
      </c>
      <c r="M104" s="15">
        <v>77</v>
      </c>
    </row>
    <row r="105" spans="9:13" x14ac:dyDescent="0.2">
      <c r="I105" s="15">
        <v>78</v>
      </c>
      <c r="J105" s="15">
        <v>415</v>
      </c>
      <c r="K105" s="15">
        <v>78</v>
      </c>
      <c r="L105" s="15">
        <v>410</v>
      </c>
      <c r="M105" s="15">
        <v>78</v>
      </c>
    </row>
    <row r="106" spans="9:13" x14ac:dyDescent="0.2">
      <c r="I106" s="15">
        <v>79</v>
      </c>
      <c r="J106" s="15">
        <v>420</v>
      </c>
      <c r="K106" s="15">
        <v>79</v>
      </c>
      <c r="L106" s="15">
        <v>415</v>
      </c>
      <c r="M106" s="15">
        <v>79</v>
      </c>
    </row>
    <row r="107" spans="9:13" x14ac:dyDescent="0.2">
      <c r="I107" s="15">
        <v>80</v>
      </c>
      <c r="J107" s="15">
        <v>425</v>
      </c>
      <c r="K107" s="15">
        <v>80</v>
      </c>
      <c r="L107" s="15">
        <v>420</v>
      </c>
      <c r="M107" s="15">
        <v>80</v>
      </c>
    </row>
    <row r="108" spans="9:13" x14ac:dyDescent="0.2">
      <c r="I108" s="15">
        <v>81</v>
      </c>
      <c r="J108" s="15">
        <v>430</v>
      </c>
      <c r="K108" s="15">
        <v>81</v>
      </c>
      <c r="L108" s="15">
        <v>425</v>
      </c>
      <c r="M108" s="15">
        <v>81</v>
      </c>
    </row>
    <row r="109" spans="9:13" x14ac:dyDescent="0.2">
      <c r="I109" s="15">
        <v>82</v>
      </c>
      <c r="J109" s="15">
        <v>435</v>
      </c>
      <c r="K109" s="15">
        <v>82</v>
      </c>
      <c r="L109" s="15">
        <v>430</v>
      </c>
      <c r="M109" s="15">
        <v>82</v>
      </c>
    </row>
    <row r="110" spans="9:13" x14ac:dyDescent="0.2">
      <c r="I110" s="15">
        <v>83</v>
      </c>
      <c r="J110" s="15">
        <v>440</v>
      </c>
      <c r="K110" s="15">
        <v>83</v>
      </c>
      <c r="L110" s="15">
        <v>435</v>
      </c>
      <c r="M110" s="15">
        <v>83</v>
      </c>
    </row>
    <row r="111" spans="9:13" x14ac:dyDescent="0.2">
      <c r="I111" s="15">
        <v>84</v>
      </c>
      <c r="J111" s="15">
        <v>445</v>
      </c>
      <c r="K111" s="15">
        <v>84</v>
      </c>
      <c r="L111" s="15">
        <v>440</v>
      </c>
      <c r="M111" s="15">
        <v>84</v>
      </c>
    </row>
    <row r="112" spans="9:13" x14ac:dyDescent="0.2">
      <c r="I112" s="15">
        <v>85</v>
      </c>
      <c r="J112" s="15">
        <v>450</v>
      </c>
      <c r="K112" s="15">
        <v>85</v>
      </c>
      <c r="L112" s="15">
        <v>445</v>
      </c>
      <c r="M112" s="15">
        <v>85</v>
      </c>
    </row>
    <row r="113" spans="9:13" x14ac:dyDescent="0.2">
      <c r="I113" s="15">
        <v>86</v>
      </c>
      <c r="J113" s="15">
        <v>455</v>
      </c>
      <c r="K113" s="15">
        <v>86</v>
      </c>
      <c r="L113" s="15">
        <v>450</v>
      </c>
      <c r="M113" s="15">
        <v>86</v>
      </c>
    </row>
    <row r="114" spans="9:13" x14ac:dyDescent="0.2">
      <c r="I114" s="15">
        <v>87</v>
      </c>
      <c r="J114" s="15">
        <v>460</v>
      </c>
      <c r="K114" s="15">
        <v>87</v>
      </c>
      <c r="L114" s="15">
        <v>455</v>
      </c>
      <c r="M114" s="15">
        <v>87</v>
      </c>
    </row>
    <row r="115" spans="9:13" x14ac:dyDescent="0.2">
      <c r="I115" s="15">
        <v>88</v>
      </c>
      <c r="J115" s="15">
        <v>465</v>
      </c>
      <c r="K115" s="15">
        <v>88</v>
      </c>
      <c r="L115" s="15">
        <v>460</v>
      </c>
      <c r="M115" s="15">
        <v>88</v>
      </c>
    </row>
    <row r="116" spans="9:13" x14ac:dyDescent="0.2">
      <c r="I116" s="15">
        <v>89</v>
      </c>
      <c r="J116" s="15">
        <v>470</v>
      </c>
      <c r="K116" s="15">
        <v>89</v>
      </c>
      <c r="L116" s="15">
        <v>465</v>
      </c>
      <c r="M116" s="15">
        <v>89</v>
      </c>
    </row>
    <row r="117" spans="9:13" x14ac:dyDescent="0.2">
      <c r="I117" s="15">
        <v>90</v>
      </c>
      <c r="J117" s="15">
        <v>475</v>
      </c>
      <c r="K117" s="15">
        <v>90</v>
      </c>
      <c r="L117" s="15">
        <v>470</v>
      </c>
      <c r="M117" s="15">
        <v>90</v>
      </c>
    </row>
    <row r="118" spans="9:13" x14ac:dyDescent="0.2">
      <c r="I118" s="15">
        <v>91</v>
      </c>
      <c r="J118" s="15">
        <v>480</v>
      </c>
      <c r="K118" s="15">
        <v>91</v>
      </c>
      <c r="L118" s="15">
        <v>475</v>
      </c>
      <c r="M118" s="15">
        <v>91</v>
      </c>
    </row>
    <row r="119" spans="9:13" x14ac:dyDescent="0.2">
      <c r="I119" s="15">
        <v>92</v>
      </c>
      <c r="J119" s="15">
        <v>485</v>
      </c>
      <c r="K119" s="15">
        <v>92</v>
      </c>
      <c r="L119" s="15">
        <v>480</v>
      </c>
      <c r="M119" s="15">
        <v>92</v>
      </c>
    </row>
    <row r="120" spans="9:13" x14ac:dyDescent="0.2">
      <c r="I120" s="15">
        <v>93</v>
      </c>
      <c r="J120" s="15">
        <v>490</v>
      </c>
      <c r="K120" s="15">
        <v>93</v>
      </c>
      <c r="L120" s="15">
        <v>485</v>
      </c>
      <c r="M120" s="15">
        <v>93</v>
      </c>
    </row>
    <row r="121" spans="9:13" x14ac:dyDescent="0.2">
      <c r="I121" s="15">
        <v>94</v>
      </c>
      <c r="J121" s="15">
        <v>495</v>
      </c>
      <c r="K121" s="15">
        <v>94</v>
      </c>
      <c r="L121" s="15">
        <v>490</v>
      </c>
      <c r="M121" s="15">
        <v>94</v>
      </c>
    </row>
    <row r="122" spans="9:13" x14ac:dyDescent="0.2">
      <c r="I122" s="15">
        <v>95</v>
      </c>
      <c r="J122" s="15">
        <v>500</v>
      </c>
      <c r="K122" s="15">
        <v>95</v>
      </c>
      <c r="L122" s="15">
        <v>495</v>
      </c>
      <c r="M122" s="15">
        <v>95</v>
      </c>
    </row>
    <row r="123" spans="9:13" x14ac:dyDescent="0.2">
      <c r="K123" s="15">
        <v>96</v>
      </c>
      <c r="L123" s="15">
        <v>500</v>
      </c>
      <c r="M123" s="15">
        <v>96</v>
      </c>
    </row>
  </sheetData>
  <customSheetViews>
    <customSheetView guid="{776C10C2-77F2-4CFD-9E92-E6EDB92F6F51}" state="hidden" showRuler="0" topLeftCell="B1">
      <selection activeCell="B36" sqref="B36:D36"/>
      <pageMargins left="0.75" right="0.75" top="1" bottom="1" header="0.5" footer="0.5"/>
      <pageSetup orientation="portrait" r:id="rId1"/>
      <headerFooter alignWithMargins="0"/>
    </customSheetView>
    <customSheetView guid="{3FA39ECE-601C-11DB-9F30-00C04F1DE3C7}" state="hidden" showRuler="0" topLeftCell="A11">
      <selection activeCell="B36" sqref="B36:D36"/>
      <pageMargins left="0.75" right="0.75" top="1" bottom="1" header="0.5" footer="0.5"/>
      <pageSetup orientation="portrait" r:id="rId2"/>
      <headerFooter alignWithMargins="0"/>
    </customSheetView>
    <customSheetView guid="{3FA39ED5-601C-11DB-9F30-00C04F1DE3C7}" state="hidden" showRuler="0" topLeftCell="B1">
      <selection activeCell="B36" sqref="B36:D36"/>
      <pageMargins left="0.75" right="0.75" top="1" bottom="1" header="0.5" footer="0.5"/>
      <pageSetup orientation="portrait" r:id="rId3"/>
      <headerFooter alignWithMargins="0"/>
    </customSheetView>
  </customSheetViews>
  <pageMargins left="0.75" right="0.75" top="1" bottom="1" header="0.5" footer="0.5"/>
  <pageSetup orientation="portrait" r:id="rId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B182"/>
  <sheetViews>
    <sheetView workbookViewId="0">
      <selection activeCell="C6" sqref="C6"/>
    </sheetView>
  </sheetViews>
  <sheetFormatPr defaultRowHeight="12.75" x14ac:dyDescent="0.2"/>
  <sheetData>
    <row r="2" spans="1:2" x14ac:dyDescent="0.2">
      <c r="A2">
        <v>32</v>
      </c>
      <c r="B2">
        <v>0.6</v>
      </c>
    </row>
    <row r="3" spans="1:2" x14ac:dyDescent="0.2">
      <c r="A3">
        <v>33</v>
      </c>
      <c r="B3">
        <v>0.63</v>
      </c>
    </row>
    <row r="4" spans="1:2" x14ac:dyDescent="0.2">
      <c r="A4">
        <v>34</v>
      </c>
      <c r="B4">
        <v>0.65</v>
      </c>
    </row>
    <row r="5" spans="1:2" x14ac:dyDescent="0.2">
      <c r="A5">
        <v>35</v>
      </c>
      <c r="B5">
        <v>0.68</v>
      </c>
    </row>
    <row r="6" spans="1:2" x14ac:dyDescent="0.2">
      <c r="A6">
        <v>36</v>
      </c>
      <c r="B6">
        <v>0.71</v>
      </c>
    </row>
    <row r="7" spans="1:2" x14ac:dyDescent="0.2">
      <c r="A7">
        <v>37</v>
      </c>
      <c r="B7">
        <v>0.74</v>
      </c>
    </row>
    <row r="8" spans="1:2" x14ac:dyDescent="0.2">
      <c r="A8">
        <v>38</v>
      </c>
      <c r="B8">
        <v>0.77</v>
      </c>
    </row>
    <row r="9" spans="1:2" x14ac:dyDescent="0.2">
      <c r="A9">
        <v>39</v>
      </c>
      <c r="B9">
        <v>0.8</v>
      </c>
    </row>
    <row r="10" spans="1:2" x14ac:dyDescent="0.2">
      <c r="A10">
        <v>40</v>
      </c>
      <c r="B10">
        <v>0.83</v>
      </c>
    </row>
    <row r="11" spans="1:2" x14ac:dyDescent="0.2">
      <c r="A11">
        <v>41</v>
      </c>
      <c r="B11">
        <v>0.86</v>
      </c>
    </row>
    <row r="12" spans="1:2" x14ac:dyDescent="0.2">
      <c r="A12">
        <v>42</v>
      </c>
      <c r="B12">
        <v>0.89</v>
      </c>
    </row>
    <row r="13" spans="1:2" x14ac:dyDescent="0.2">
      <c r="A13">
        <v>43</v>
      </c>
      <c r="B13">
        <v>0.93</v>
      </c>
    </row>
    <row r="14" spans="1:2" x14ac:dyDescent="0.2">
      <c r="A14">
        <v>44</v>
      </c>
      <c r="B14">
        <v>0.97</v>
      </c>
    </row>
    <row r="15" spans="1:2" x14ac:dyDescent="0.2">
      <c r="A15">
        <v>45</v>
      </c>
      <c r="B15">
        <v>1</v>
      </c>
    </row>
    <row r="16" spans="1:2" x14ac:dyDescent="0.2">
      <c r="A16">
        <v>46</v>
      </c>
      <c r="B16">
        <v>1.04</v>
      </c>
    </row>
    <row r="17" spans="1:2" x14ac:dyDescent="0.2">
      <c r="A17">
        <v>47</v>
      </c>
      <c r="B17">
        <v>1.08</v>
      </c>
    </row>
    <row r="18" spans="1:2" x14ac:dyDescent="0.2">
      <c r="A18">
        <v>48</v>
      </c>
      <c r="B18">
        <v>1.1200000000000001</v>
      </c>
    </row>
    <row r="19" spans="1:2" x14ac:dyDescent="0.2">
      <c r="A19">
        <v>49</v>
      </c>
      <c r="B19">
        <v>1.17</v>
      </c>
    </row>
    <row r="20" spans="1:2" x14ac:dyDescent="0.2">
      <c r="A20">
        <v>50</v>
      </c>
      <c r="B20">
        <v>1.21</v>
      </c>
    </row>
    <row r="21" spans="1:2" x14ac:dyDescent="0.2">
      <c r="A21">
        <v>51</v>
      </c>
      <c r="B21">
        <v>1.26</v>
      </c>
    </row>
    <row r="22" spans="1:2" x14ac:dyDescent="0.2">
      <c r="A22">
        <v>52</v>
      </c>
      <c r="B22">
        <v>1.3</v>
      </c>
    </row>
    <row r="23" spans="1:2" x14ac:dyDescent="0.2">
      <c r="A23">
        <v>53</v>
      </c>
      <c r="B23">
        <v>1.35</v>
      </c>
    </row>
    <row r="24" spans="1:2" x14ac:dyDescent="0.2">
      <c r="A24">
        <v>54</v>
      </c>
      <c r="B24">
        <v>1.4</v>
      </c>
    </row>
    <row r="25" spans="1:2" x14ac:dyDescent="0.2">
      <c r="A25">
        <v>55</v>
      </c>
      <c r="B25">
        <v>1.46</v>
      </c>
    </row>
    <row r="26" spans="1:2" x14ac:dyDescent="0.2">
      <c r="A26">
        <v>56</v>
      </c>
      <c r="B26">
        <v>1.51</v>
      </c>
    </row>
    <row r="27" spans="1:2" x14ac:dyDescent="0.2">
      <c r="A27">
        <v>57</v>
      </c>
      <c r="B27">
        <v>1.57</v>
      </c>
    </row>
    <row r="28" spans="1:2" x14ac:dyDescent="0.2">
      <c r="A28">
        <v>58</v>
      </c>
      <c r="B28">
        <v>1.62</v>
      </c>
    </row>
    <row r="29" spans="1:2" x14ac:dyDescent="0.2">
      <c r="A29">
        <v>59</v>
      </c>
      <c r="B29">
        <v>1.68</v>
      </c>
    </row>
    <row r="30" spans="1:2" x14ac:dyDescent="0.2">
      <c r="A30">
        <v>60</v>
      </c>
      <c r="B30">
        <v>1.74</v>
      </c>
    </row>
    <row r="31" spans="1:2" x14ac:dyDescent="0.2">
      <c r="A31">
        <v>61</v>
      </c>
      <c r="B31">
        <v>1.81</v>
      </c>
    </row>
    <row r="32" spans="1:2" x14ac:dyDescent="0.2">
      <c r="A32">
        <v>62</v>
      </c>
      <c r="B32">
        <v>1.87</v>
      </c>
    </row>
    <row r="33" spans="1:2" x14ac:dyDescent="0.2">
      <c r="A33">
        <v>63</v>
      </c>
      <c r="B33">
        <v>1.97</v>
      </c>
    </row>
    <row r="34" spans="1:2" x14ac:dyDescent="0.2">
      <c r="A34">
        <v>64</v>
      </c>
      <c r="B34">
        <v>2.0099999999999998</v>
      </c>
    </row>
    <row r="35" spans="1:2" x14ac:dyDescent="0.2">
      <c r="A35">
        <v>65</v>
      </c>
      <c r="B35">
        <v>2.08</v>
      </c>
    </row>
    <row r="36" spans="1:2" x14ac:dyDescent="0.2">
      <c r="A36">
        <v>66</v>
      </c>
      <c r="B36">
        <v>2.15</v>
      </c>
    </row>
    <row r="37" spans="1:2" x14ac:dyDescent="0.2">
      <c r="A37">
        <v>67</v>
      </c>
      <c r="B37">
        <v>2.23</v>
      </c>
    </row>
    <row r="38" spans="1:2" x14ac:dyDescent="0.2">
      <c r="A38">
        <v>68</v>
      </c>
      <c r="B38">
        <v>2.31</v>
      </c>
    </row>
    <row r="39" spans="1:2" x14ac:dyDescent="0.2">
      <c r="A39">
        <v>69</v>
      </c>
      <c r="B39">
        <v>2.39</v>
      </c>
    </row>
    <row r="40" spans="1:2" x14ac:dyDescent="0.2">
      <c r="A40">
        <v>70</v>
      </c>
      <c r="B40">
        <v>2.4700000000000002</v>
      </c>
    </row>
    <row r="41" spans="1:2" x14ac:dyDescent="0.2">
      <c r="A41">
        <v>71</v>
      </c>
      <c r="B41">
        <v>2.56</v>
      </c>
    </row>
    <row r="42" spans="1:2" x14ac:dyDescent="0.2">
      <c r="A42">
        <v>72</v>
      </c>
      <c r="B42">
        <v>2.64</v>
      </c>
    </row>
    <row r="43" spans="1:2" x14ac:dyDescent="0.2">
      <c r="A43">
        <v>73</v>
      </c>
      <c r="B43">
        <v>2.73</v>
      </c>
    </row>
    <row r="44" spans="1:2" x14ac:dyDescent="0.2">
      <c r="A44">
        <v>74</v>
      </c>
      <c r="B44">
        <v>2.83</v>
      </c>
    </row>
    <row r="45" spans="1:2" x14ac:dyDescent="0.2">
      <c r="A45">
        <v>75</v>
      </c>
      <c r="B45">
        <v>2.92</v>
      </c>
    </row>
    <row r="46" spans="1:2" x14ac:dyDescent="0.2">
      <c r="A46">
        <v>76</v>
      </c>
      <c r="B46">
        <v>3.02</v>
      </c>
    </row>
    <row r="47" spans="1:2" x14ac:dyDescent="0.2">
      <c r="A47">
        <v>77</v>
      </c>
      <c r="B47">
        <v>3.1</v>
      </c>
    </row>
    <row r="48" spans="1:2" x14ac:dyDescent="0.2">
      <c r="A48">
        <v>78</v>
      </c>
      <c r="B48">
        <v>3.23</v>
      </c>
    </row>
    <row r="49" spans="1:2" x14ac:dyDescent="0.2">
      <c r="A49">
        <v>79</v>
      </c>
      <c r="B49">
        <v>3.34</v>
      </c>
    </row>
    <row r="50" spans="1:2" x14ac:dyDescent="0.2">
      <c r="A50">
        <v>80</v>
      </c>
      <c r="B50">
        <v>3.45</v>
      </c>
    </row>
    <row r="51" spans="1:2" x14ac:dyDescent="0.2">
      <c r="A51">
        <v>81</v>
      </c>
      <c r="B51">
        <v>3.56</v>
      </c>
    </row>
    <row r="52" spans="1:2" x14ac:dyDescent="0.2">
      <c r="A52">
        <v>82</v>
      </c>
      <c r="B52">
        <v>3.68</v>
      </c>
    </row>
    <row r="53" spans="1:2" x14ac:dyDescent="0.2">
      <c r="A53">
        <v>83</v>
      </c>
      <c r="B53">
        <v>3.8</v>
      </c>
    </row>
    <row r="54" spans="1:2" x14ac:dyDescent="0.2">
      <c r="A54">
        <v>84</v>
      </c>
      <c r="B54">
        <v>3.93</v>
      </c>
    </row>
    <row r="55" spans="1:2" x14ac:dyDescent="0.2">
      <c r="A55">
        <v>85</v>
      </c>
      <c r="B55">
        <v>4.05</v>
      </c>
    </row>
    <row r="56" spans="1:2" x14ac:dyDescent="0.2">
      <c r="A56">
        <v>86</v>
      </c>
      <c r="B56">
        <v>4.1900000000000004</v>
      </c>
    </row>
    <row r="57" spans="1:2" x14ac:dyDescent="0.2">
      <c r="A57">
        <v>87</v>
      </c>
      <c r="B57">
        <v>4.32</v>
      </c>
    </row>
    <row r="58" spans="1:2" x14ac:dyDescent="0.2">
      <c r="A58">
        <v>88</v>
      </c>
      <c r="B58">
        <v>4.46</v>
      </c>
    </row>
    <row r="59" spans="1:2" x14ac:dyDescent="0.2">
      <c r="A59">
        <v>89</v>
      </c>
      <c r="B59">
        <v>4.5999999999999996</v>
      </c>
    </row>
    <row r="60" spans="1:2" x14ac:dyDescent="0.2">
      <c r="A60">
        <v>90</v>
      </c>
      <c r="B60">
        <v>4.75</v>
      </c>
    </row>
    <row r="61" spans="1:2" x14ac:dyDescent="0.2">
      <c r="A61">
        <v>91</v>
      </c>
      <c r="B61">
        <v>4.9000000000000004</v>
      </c>
    </row>
    <row r="62" spans="1:2" x14ac:dyDescent="0.2">
      <c r="A62">
        <v>92</v>
      </c>
      <c r="B62">
        <v>5.0599999999999996</v>
      </c>
    </row>
    <row r="63" spans="1:2" x14ac:dyDescent="0.2">
      <c r="A63">
        <v>93</v>
      </c>
      <c r="B63">
        <v>5.22</v>
      </c>
    </row>
    <row r="64" spans="1:2" x14ac:dyDescent="0.2">
      <c r="A64">
        <v>94</v>
      </c>
      <c r="B64">
        <v>5.38</v>
      </c>
    </row>
    <row r="65" spans="1:2" x14ac:dyDescent="0.2">
      <c r="A65">
        <v>95</v>
      </c>
      <c r="B65">
        <v>5.55</v>
      </c>
    </row>
    <row r="66" spans="1:2" x14ac:dyDescent="0.2">
      <c r="A66">
        <v>96</v>
      </c>
      <c r="B66">
        <v>5.73</v>
      </c>
    </row>
    <row r="67" spans="1:2" x14ac:dyDescent="0.2">
      <c r="A67">
        <v>97</v>
      </c>
      <c r="B67">
        <v>5.9</v>
      </c>
    </row>
    <row r="68" spans="1:2" x14ac:dyDescent="0.2">
      <c r="A68">
        <v>98</v>
      </c>
      <c r="B68">
        <v>6.08</v>
      </c>
    </row>
    <row r="69" spans="1:2" x14ac:dyDescent="0.2">
      <c r="A69">
        <v>99</v>
      </c>
      <c r="B69">
        <v>6.27</v>
      </c>
    </row>
    <row r="70" spans="1:2" x14ac:dyDescent="0.2">
      <c r="A70">
        <v>100</v>
      </c>
      <c r="B70">
        <v>6.46</v>
      </c>
    </row>
    <row r="71" spans="1:2" x14ac:dyDescent="0.2">
      <c r="A71">
        <v>101</v>
      </c>
      <c r="B71">
        <v>6.66</v>
      </c>
    </row>
    <row r="72" spans="1:2" x14ac:dyDescent="0.2">
      <c r="A72">
        <v>102</v>
      </c>
      <c r="B72">
        <v>6.86</v>
      </c>
    </row>
    <row r="73" spans="1:2" x14ac:dyDescent="0.2">
      <c r="A73">
        <v>103</v>
      </c>
      <c r="B73">
        <v>7.07</v>
      </c>
    </row>
    <row r="74" spans="1:2" x14ac:dyDescent="0.2">
      <c r="A74">
        <v>104</v>
      </c>
      <c r="B74">
        <v>7.28</v>
      </c>
    </row>
    <row r="75" spans="1:2" x14ac:dyDescent="0.2">
      <c r="A75">
        <v>105</v>
      </c>
      <c r="B75">
        <v>7.5</v>
      </c>
    </row>
    <row r="76" spans="1:2" x14ac:dyDescent="0.2">
      <c r="A76">
        <v>106</v>
      </c>
      <c r="B76">
        <v>7.72</v>
      </c>
    </row>
    <row r="77" spans="1:2" x14ac:dyDescent="0.2">
      <c r="A77">
        <v>107</v>
      </c>
      <c r="B77">
        <v>7.95</v>
      </c>
    </row>
    <row r="78" spans="1:2" x14ac:dyDescent="0.2">
      <c r="A78">
        <v>108</v>
      </c>
      <c r="B78">
        <v>8.19</v>
      </c>
    </row>
    <row r="79" spans="1:2" x14ac:dyDescent="0.2">
      <c r="A79">
        <v>109</v>
      </c>
      <c r="B79">
        <v>8.43</v>
      </c>
    </row>
    <row r="80" spans="1:2" x14ac:dyDescent="0.2">
      <c r="A80">
        <v>110</v>
      </c>
      <c r="B80">
        <v>8.68</v>
      </c>
    </row>
    <row r="81" spans="1:2" x14ac:dyDescent="0.2">
      <c r="A81">
        <v>111</v>
      </c>
      <c r="B81">
        <v>8.93</v>
      </c>
    </row>
    <row r="82" spans="1:2" x14ac:dyDescent="0.2">
      <c r="A82">
        <v>112</v>
      </c>
      <c r="B82">
        <v>9.19</v>
      </c>
    </row>
    <row r="83" spans="1:2" x14ac:dyDescent="0.2">
      <c r="A83">
        <v>113</v>
      </c>
      <c r="B83">
        <v>9.4600000000000009</v>
      </c>
    </row>
    <row r="84" spans="1:2" x14ac:dyDescent="0.2">
      <c r="A84">
        <v>114</v>
      </c>
      <c r="B84">
        <v>9.73</v>
      </c>
    </row>
    <row r="85" spans="1:2" x14ac:dyDescent="0.2">
      <c r="A85">
        <v>115</v>
      </c>
      <c r="B85">
        <v>10.01</v>
      </c>
    </row>
    <row r="86" spans="1:2" x14ac:dyDescent="0.2">
      <c r="A86">
        <v>116</v>
      </c>
      <c r="B86">
        <v>10.3</v>
      </c>
    </row>
    <row r="87" spans="1:2" x14ac:dyDescent="0.2">
      <c r="A87">
        <v>117</v>
      </c>
      <c r="B87">
        <v>10.59</v>
      </c>
    </row>
    <row r="88" spans="1:2" x14ac:dyDescent="0.2">
      <c r="A88">
        <v>118</v>
      </c>
      <c r="B88">
        <v>10.89</v>
      </c>
    </row>
    <row r="89" spans="1:2" x14ac:dyDescent="0.2">
      <c r="A89">
        <v>119</v>
      </c>
      <c r="B89">
        <v>11.2</v>
      </c>
    </row>
    <row r="90" spans="1:2" x14ac:dyDescent="0.2">
      <c r="A90">
        <v>120</v>
      </c>
      <c r="B90">
        <v>11.52</v>
      </c>
    </row>
    <row r="91" spans="1:2" x14ac:dyDescent="0.2">
      <c r="A91">
        <v>121</v>
      </c>
      <c r="B91">
        <v>11.84</v>
      </c>
    </row>
    <row r="92" spans="1:2" x14ac:dyDescent="0.2">
      <c r="A92">
        <v>122</v>
      </c>
      <c r="B92">
        <v>12.17</v>
      </c>
    </row>
    <row r="93" spans="1:2" x14ac:dyDescent="0.2">
      <c r="A93">
        <v>123</v>
      </c>
      <c r="B93">
        <v>12.51</v>
      </c>
    </row>
    <row r="94" spans="1:2" x14ac:dyDescent="0.2">
      <c r="A94">
        <v>124</v>
      </c>
      <c r="B94">
        <v>12.86</v>
      </c>
    </row>
    <row r="95" spans="1:2" x14ac:dyDescent="0.2">
      <c r="A95">
        <v>125</v>
      </c>
      <c r="B95">
        <v>13.22</v>
      </c>
    </row>
    <row r="96" spans="1:2" x14ac:dyDescent="0.2">
      <c r="A96">
        <v>126</v>
      </c>
      <c r="B96">
        <v>13.58</v>
      </c>
    </row>
    <row r="97" spans="1:2" x14ac:dyDescent="0.2">
      <c r="A97">
        <v>127</v>
      </c>
      <c r="B97">
        <v>13.95</v>
      </c>
    </row>
    <row r="98" spans="1:2" x14ac:dyDescent="0.2">
      <c r="A98">
        <v>128</v>
      </c>
      <c r="B98">
        <v>14.34</v>
      </c>
    </row>
    <row r="99" spans="1:2" x14ac:dyDescent="0.2">
      <c r="A99">
        <v>129</v>
      </c>
      <c r="B99">
        <v>14.73</v>
      </c>
    </row>
    <row r="100" spans="1:2" x14ac:dyDescent="0.2">
      <c r="A100">
        <v>130</v>
      </c>
      <c r="B100">
        <v>15.13</v>
      </c>
    </row>
    <row r="101" spans="1:2" x14ac:dyDescent="0.2">
      <c r="A101">
        <v>131</v>
      </c>
      <c r="B101">
        <v>15.53</v>
      </c>
    </row>
    <row r="102" spans="1:2" x14ac:dyDescent="0.2">
      <c r="A102">
        <v>132</v>
      </c>
      <c r="B102">
        <v>15.95</v>
      </c>
    </row>
    <row r="103" spans="1:2" x14ac:dyDescent="0.2">
      <c r="A103">
        <v>133</v>
      </c>
      <c r="B103">
        <v>16.38</v>
      </c>
    </row>
    <row r="104" spans="1:2" x14ac:dyDescent="0.2">
      <c r="A104">
        <v>134</v>
      </c>
      <c r="B104">
        <v>16.82</v>
      </c>
    </row>
    <row r="105" spans="1:2" x14ac:dyDescent="0.2">
      <c r="A105">
        <v>135</v>
      </c>
      <c r="B105">
        <v>17.27</v>
      </c>
    </row>
    <row r="106" spans="1:2" x14ac:dyDescent="0.2">
      <c r="A106">
        <v>136</v>
      </c>
      <c r="B106">
        <v>17.72</v>
      </c>
    </row>
    <row r="107" spans="1:2" x14ac:dyDescent="0.2">
      <c r="A107">
        <v>137</v>
      </c>
      <c r="B107">
        <v>18.190000000000001</v>
      </c>
    </row>
    <row r="108" spans="1:2" x14ac:dyDescent="0.2">
      <c r="A108">
        <v>138</v>
      </c>
      <c r="B108">
        <v>18.670000000000002</v>
      </c>
    </row>
    <row r="109" spans="1:2" x14ac:dyDescent="0.2">
      <c r="A109">
        <v>139</v>
      </c>
      <c r="B109">
        <v>19.16</v>
      </c>
    </row>
    <row r="110" spans="1:2" x14ac:dyDescent="0.2">
      <c r="A110">
        <v>140</v>
      </c>
      <c r="B110">
        <v>19.66</v>
      </c>
    </row>
    <row r="111" spans="1:2" x14ac:dyDescent="0.2">
      <c r="A111">
        <v>141</v>
      </c>
      <c r="B111">
        <v>20.170000000000002</v>
      </c>
    </row>
    <row r="112" spans="1:2" x14ac:dyDescent="0.2">
      <c r="A112">
        <v>142</v>
      </c>
      <c r="B112">
        <v>20.69</v>
      </c>
    </row>
    <row r="113" spans="1:2" x14ac:dyDescent="0.2">
      <c r="A113">
        <v>143</v>
      </c>
      <c r="B113">
        <v>21.23</v>
      </c>
    </row>
    <row r="114" spans="1:2" x14ac:dyDescent="0.2">
      <c r="A114">
        <v>144</v>
      </c>
      <c r="B114">
        <v>21.77</v>
      </c>
    </row>
    <row r="115" spans="1:2" x14ac:dyDescent="0.2">
      <c r="A115">
        <v>145</v>
      </c>
      <c r="B115">
        <v>22.33</v>
      </c>
    </row>
    <row r="116" spans="1:2" x14ac:dyDescent="0.2">
      <c r="A116">
        <v>146</v>
      </c>
      <c r="B116">
        <v>22.9</v>
      </c>
    </row>
    <row r="117" spans="1:2" x14ac:dyDescent="0.2">
      <c r="A117">
        <v>147</v>
      </c>
      <c r="B117">
        <v>23.48</v>
      </c>
    </row>
    <row r="118" spans="1:2" x14ac:dyDescent="0.2">
      <c r="A118">
        <v>148</v>
      </c>
      <c r="B118">
        <v>24.08</v>
      </c>
    </row>
    <row r="119" spans="1:2" x14ac:dyDescent="0.2">
      <c r="A119">
        <v>149</v>
      </c>
      <c r="B119">
        <v>24.68</v>
      </c>
    </row>
    <row r="120" spans="1:2" x14ac:dyDescent="0.2">
      <c r="A120">
        <v>150</v>
      </c>
      <c r="B120">
        <v>25.3</v>
      </c>
    </row>
    <row r="121" spans="1:2" x14ac:dyDescent="0.2">
      <c r="A121">
        <v>151</v>
      </c>
      <c r="B121">
        <v>25.73</v>
      </c>
    </row>
    <row r="122" spans="1:2" x14ac:dyDescent="0.2">
      <c r="A122">
        <v>152</v>
      </c>
      <c r="B122">
        <v>26.58</v>
      </c>
    </row>
    <row r="123" spans="1:2" x14ac:dyDescent="0.2">
      <c r="A123">
        <v>153</v>
      </c>
      <c r="B123">
        <v>27.24</v>
      </c>
    </row>
    <row r="124" spans="1:2" x14ac:dyDescent="0.2">
      <c r="A124">
        <v>154</v>
      </c>
      <c r="B124">
        <v>27.92</v>
      </c>
    </row>
    <row r="125" spans="1:2" x14ac:dyDescent="0.2">
      <c r="A125">
        <v>155</v>
      </c>
      <c r="B125">
        <v>28.6</v>
      </c>
    </row>
    <row r="126" spans="1:2" x14ac:dyDescent="0.2">
      <c r="A126">
        <v>156</v>
      </c>
      <c r="B126">
        <v>29.31</v>
      </c>
    </row>
    <row r="127" spans="1:2" x14ac:dyDescent="0.2">
      <c r="A127">
        <v>157</v>
      </c>
      <c r="B127">
        <v>30.02</v>
      </c>
    </row>
    <row r="128" spans="1:2" x14ac:dyDescent="0.2">
      <c r="A128">
        <v>158</v>
      </c>
      <c r="B128">
        <v>30.75</v>
      </c>
    </row>
    <row r="129" spans="1:2" x14ac:dyDescent="0.2">
      <c r="A129">
        <v>159</v>
      </c>
      <c r="B129">
        <v>31.5</v>
      </c>
    </row>
    <row r="130" spans="1:2" x14ac:dyDescent="0.2">
      <c r="A130">
        <v>160</v>
      </c>
      <c r="B130">
        <v>32.26</v>
      </c>
    </row>
    <row r="131" spans="1:2" x14ac:dyDescent="0.2">
      <c r="A131">
        <v>161</v>
      </c>
      <c r="B131">
        <v>33.04</v>
      </c>
    </row>
    <row r="132" spans="1:2" x14ac:dyDescent="0.2">
      <c r="A132">
        <v>162</v>
      </c>
      <c r="B132">
        <v>33.83</v>
      </c>
    </row>
    <row r="133" spans="1:2" x14ac:dyDescent="0.2">
      <c r="A133">
        <v>163</v>
      </c>
      <c r="B133">
        <v>34.64</v>
      </c>
    </row>
    <row r="134" spans="1:2" x14ac:dyDescent="0.2">
      <c r="A134">
        <v>164</v>
      </c>
      <c r="B134">
        <v>35.47</v>
      </c>
    </row>
    <row r="135" spans="1:2" x14ac:dyDescent="0.2">
      <c r="A135">
        <v>165</v>
      </c>
      <c r="B135">
        <v>36.31</v>
      </c>
    </row>
    <row r="136" spans="1:2" x14ac:dyDescent="0.2">
      <c r="A136">
        <v>166</v>
      </c>
      <c r="B136">
        <v>37.17</v>
      </c>
    </row>
    <row r="137" spans="1:2" x14ac:dyDescent="0.2">
      <c r="A137">
        <v>167</v>
      </c>
      <c r="B137">
        <v>38.049999999999997</v>
      </c>
    </row>
    <row r="138" spans="1:2" x14ac:dyDescent="0.2">
      <c r="A138">
        <v>168</v>
      </c>
      <c r="B138">
        <v>38.840000000000003</v>
      </c>
    </row>
    <row r="139" spans="1:2" x14ac:dyDescent="0.2">
      <c r="A139">
        <v>169</v>
      </c>
      <c r="B139">
        <v>39.85</v>
      </c>
    </row>
    <row r="140" spans="1:2" x14ac:dyDescent="0.2">
      <c r="A140">
        <v>170</v>
      </c>
      <c r="B140">
        <v>40.78</v>
      </c>
    </row>
    <row r="141" spans="1:2" x14ac:dyDescent="0.2">
      <c r="A141">
        <v>171</v>
      </c>
      <c r="B141">
        <v>41.72</v>
      </c>
    </row>
    <row r="142" spans="1:2" x14ac:dyDescent="0.2">
      <c r="A142">
        <v>172</v>
      </c>
      <c r="B142">
        <v>42.69</v>
      </c>
    </row>
    <row r="143" spans="1:2" x14ac:dyDescent="0.2">
      <c r="A143">
        <v>173</v>
      </c>
      <c r="B143">
        <v>43.67</v>
      </c>
    </row>
    <row r="144" spans="1:2" x14ac:dyDescent="0.2">
      <c r="A144">
        <v>174</v>
      </c>
      <c r="B144">
        <v>44.68</v>
      </c>
    </row>
    <row r="145" spans="1:2" x14ac:dyDescent="0.2">
      <c r="A145">
        <v>175</v>
      </c>
      <c r="B145">
        <v>45.7</v>
      </c>
    </row>
    <row r="146" spans="1:2" x14ac:dyDescent="0.2">
      <c r="A146">
        <v>176</v>
      </c>
      <c r="B146">
        <v>46.74</v>
      </c>
    </row>
    <row r="147" spans="1:2" x14ac:dyDescent="0.2">
      <c r="A147">
        <v>177</v>
      </c>
      <c r="B147">
        <v>47.8</v>
      </c>
    </row>
    <row r="148" spans="1:2" x14ac:dyDescent="0.2">
      <c r="A148">
        <v>178</v>
      </c>
      <c r="B148">
        <v>48.88</v>
      </c>
    </row>
    <row r="149" spans="1:2" x14ac:dyDescent="0.2">
      <c r="A149">
        <v>179</v>
      </c>
      <c r="B149">
        <v>48.99</v>
      </c>
    </row>
    <row r="150" spans="1:2" x14ac:dyDescent="0.2">
      <c r="A150">
        <v>180</v>
      </c>
      <c r="B150">
        <v>51.11</v>
      </c>
    </row>
    <row r="151" spans="1:2" x14ac:dyDescent="0.2">
      <c r="A151">
        <v>181</v>
      </c>
      <c r="B151">
        <v>52.25</v>
      </c>
    </row>
    <row r="152" spans="1:2" x14ac:dyDescent="0.2">
      <c r="A152">
        <v>182</v>
      </c>
      <c r="B152">
        <v>53.42</v>
      </c>
    </row>
    <row r="153" spans="1:2" x14ac:dyDescent="0.2">
      <c r="A153">
        <v>183</v>
      </c>
      <c r="B153">
        <v>54.6</v>
      </c>
    </row>
    <row r="154" spans="1:2" x14ac:dyDescent="0.2">
      <c r="A154">
        <v>184</v>
      </c>
      <c r="B154">
        <v>55.82</v>
      </c>
    </row>
    <row r="155" spans="1:2" x14ac:dyDescent="0.2">
      <c r="A155">
        <v>185</v>
      </c>
      <c r="B155">
        <v>57.05</v>
      </c>
    </row>
    <row r="156" spans="1:2" x14ac:dyDescent="0.2">
      <c r="A156">
        <v>186</v>
      </c>
      <c r="B156">
        <v>58.3</v>
      </c>
    </row>
    <row r="157" spans="1:2" x14ac:dyDescent="0.2">
      <c r="A157">
        <v>187</v>
      </c>
      <c r="B157">
        <v>59.58</v>
      </c>
    </row>
    <row r="158" spans="1:2" x14ac:dyDescent="0.2">
      <c r="A158">
        <v>188</v>
      </c>
      <c r="B158">
        <v>60.88</v>
      </c>
    </row>
    <row r="159" spans="1:2" x14ac:dyDescent="0.2">
      <c r="A159">
        <v>189</v>
      </c>
      <c r="B159">
        <v>62.2</v>
      </c>
    </row>
    <row r="160" spans="1:2" x14ac:dyDescent="0.2">
      <c r="A160">
        <v>190</v>
      </c>
      <c r="B160">
        <v>63.55</v>
      </c>
    </row>
    <row r="161" spans="1:2" x14ac:dyDescent="0.2">
      <c r="A161">
        <v>191</v>
      </c>
      <c r="B161">
        <v>64.02</v>
      </c>
    </row>
    <row r="162" spans="1:2" x14ac:dyDescent="0.2">
      <c r="A162">
        <v>192</v>
      </c>
      <c r="B162">
        <v>66.319999999999993</v>
      </c>
    </row>
    <row r="163" spans="1:2" x14ac:dyDescent="0.2">
      <c r="A163">
        <v>193</v>
      </c>
      <c r="B163">
        <v>67.75</v>
      </c>
    </row>
    <row r="164" spans="1:2" x14ac:dyDescent="0.2">
      <c r="A164">
        <v>194</v>
      </c>
      <c r="B164">
        <v>69.19</v>
      </c>
    </row>
    <row r="165" spans="1:2" x14ac:dyDescent="0.2">
      <c r="A165">
        <v>195</v>
      </c>
      <c r="B165">
        <v>70.67</v>
      </c>
    </row>
    <row r="166" spans="1:2" x14ac:dyDescent="0.2">
      <c r="A166">
        <v>196</v>
      </c>
      <c r="B166">
        <v>72.16</v>
      </c>
    </row>
    <row r="167" spans="1:2" x14ac:dyDescent="0.2">
      <c r="A167">
        <v>197</v>
      </c>
      <c r="B167">
        <v>73.69</v>
      </c>
    </row>
    <row r="168" spans="1:2" x14ac:dyDescent="0.2">
      <c r="A168">
        <v>198</v>
      </c>
      <c r="B168">
        <v>75.239999999999995</v>
      </c>
    </row>
    <row r="169" spans="1:2" x14ac:dyDescent="0.2">
      <c r="A169">
        <v>199</v>
      </c>
      <c r="B169">
        <v>76.819999999999993</v>
      </c>
    </row>
    <row r="170" spans="1:2" x14ac:dyDescent="0.2">
      <c r="A170">
        <v>200</v>
      </c>
      <c r="B170">
        <v>78.430000000000007</v>
      </c>
    </row>
    <row r="171" spans="1:2" x14ac:dyDescent="0.2">
      <c r="A171">
        <v>201</v>
      </c>
      <c r="B171">
        <v>80.06</v>
      </c>
    </row>
    <row r="172" spans="1:2" x14ac:dyDescent="0.2">
      <c r="A172">
        <v>202</v>
      </c>
      <c r="B172">
        <v>81.73</v>
      </c>
    </row>
    <row r="173" spans="1:2" x14ac:dyDescent="0.2">
      <c r="A173">
        <v>203</v>
      </c>
      <c r="B173">
        <v>83.42</v>
      </c>
    </row>
    <row r="174" spans="1:2" x14ac:dyDescent="0.2">
      <c r="A174">
        <v>204</v>
      </c>
      <c r="B174">
        <v>85.14</v>
      </c>
    </row>
    <row r="175" spans="1:2" x14ac:dyDescent="0.2">
      <c r="A175">
        <v>205</v>
      </c>
      <c r="B175">
        <v>86.89</v>
      </c>
    </row>
    <row r="176" spans="1:2" x14ac:dyDescent="0.2">
      <c r="A176">
        <v>206</v>
      </c>
      <c r="B176">
        <v>88.67</v>
      </c>
    </row>
    <row r="177" spans="1:2" x14ac:dyDescent="0.2">
      <c r="A177">
        <v>207</v>
      </c>
      <c r="B177">
        <v>90.48</v>
      </c>
    </row>
    <row r="178" spans="1:2" x14ac:dyDescent="0.2">
      <c r="A178">
        <v>208</v>
      </c>
      <c r="B178">
        <v>92.32</v>
      </c>
    </row>
    <row r="179" spans="1:2" x14ac:dyDescent="0.2">
      <c r="A179">
        <v>209</v>
      </c>
      <c r="B179">
        <v>94.2</v>
      </c>
    </row>
    <row r="180" spans="1:2" x14ac:dyDescent="0.2">
      <c r="A180">
        <v>210</v>
      </c>
      <c r="B180">
        <v>96.1</v>
      </c>
    </row>
    <row r="181" spans="1:2" x14ac:dyDescent="0.2">
      <c r="A181">
        <v>211</v>
      </c>
      <c r="B181">
        <v>98.03</v>
      </c>
    </row>
    <row r="182" spans="1:2" x14ac:dyDescent="0.2">
      <c r="A182">
        <v>212</v>
      </c>
      <c r="B182">
        <v>100</v>
      </c>
    </row>
  </sheetData>
  <customSheetViews>
    <customSheetView guid="{776C10C2-77F2-4CFD-9E92-E6EDB92F6F51}" state="hidden" showRuler="0">
      <selection sqref="A1:IV65536"/>
      <pageMargins left="0.75" right="0.75" top="1" bottom="1" header="0.5" footer="0.5"/>
      <headerFooter alignWithMargins="0"/>
    </customSheetView>
    <customSheetView guid="{3FA39ECE-601C-11DB-9F30-00C04F1DE3C7}" state="hidden" showRuler="0">
      <selection sqref="A1:IV65536"/>
      <pageMargins left="0.75" right="0.75" top="1" bottom="1" header="0.5" footer="0.5"/>
      <headerFooter alignWithMargins="0"/>
    </customSheetView>
    <customSheetView guid="{3FA39ED5-601C-11DB-9F30-00C04F1DE3C7}" state="hidden" showRuler="0">
      <selection sqref="A1:IV65536"/>
      <pageMargins left="0.75" right="0.75" top="1" bottom="1" header="0.5" footer="0.5"/>
      <headerFooter alignWithMargins="0"/>
    </customSheetView>
  </customSheetViews>
  <pageMargins left="0.75" right="0.75" top="1" bottom="1" header="0.5" footer="0.5"/>
  <pageSetup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D676"/>
  <sheetViews>
    <sheetView topLeftCell="B77" workbookViewId="0">
      <selection activeCell="C6" sqref="C6"/>
    </sheetView>
  </sheetViews>
  <sheetFormatPr defaultRowHeight="15" customHeight="1" x14ac:dyDescent="0.2"/>
  <cols>
    <col min="1" max="1" width="9.140625" style="107"/>
    <col min="2" max="4" width="50.7109375" style="107" customWidth="1"/>
    <col min="5" max="16384" width="9.140625" style="107"/>
  </cols>
  <sheetData>
    <row r="1" spans="1:4" ht="15" customHeight="1" x14ac:dyDescent="0.2">
      <c r="A1" s="107">
        <v>1</v>
      </c>
      <c r="B1" s="106" t="s">
        <v>1551</v>
      </c>
      <c r="C1" s="106" t="s">
        <v>2057</v>
      </c>
      <c r="D1" s="106" t="s">
        <v>2058</v>
      </c>
    </row>
    <row r="2" spans="1:4" ht="15" customHeight="1" x14ac:dyDescent="0.2">
      <c r="A2" s="107">
        <v>2</v>
      </c>
      <c r="B2" s="106" t="s">
        <v>2060</v>
      </c>
      <c r="C2" s="106" t="s">
        <v>2292</v>
      </c>
      <c r="D2" s="106" t="s">
        <v>1652</v>
      </c>
    </row>
    <row r="3" spans="1:4" ht="15" customHeight="1" x14ac:dyDescent="0.2">
      <c r="A3" s="107">
        <v>3</v>
      </c>
      <c r="B3" s="106" t="s">
        <v>2059</v>
      </c>
      <c r="C3" s="106" t="s">
        <v>2057</v>
      </c>
      <c r="D3" s="106" t="s">
        <v>2058</v>
      </c>
    </row>
    <row r="4" spans="1:4" ht="15" customHeight="1" x14ac:dyDescent="0.2">
      <c r="A4" s="107">
        <v>4</v>
      </c>
      <c r="B4" s="106" t="s">
        <v>1950</v>
      </c>
      <c r="C4" s="106" t="s">
        <v>2061</v>
      </c>
      <c r="D4" s="106" t="s">
        <v>1847</v>
      </c>
    </row>
    <row r="5" spans="1:4" ht="15" customHeight="1" x14ac:dyDescent="0.2">
      <c r="A5" s="107">
        <v>5</v>
      </c>
      <c r="B5" s="106" t="s">
        <v>2185</v>
      </c>
      <c r="C5" s="106" t="s">
        <v>2186</v>
      </c>
      <c r="D5" s="106" t="s">
        <v>2187</v>
      </c>
    </row>
    <row r="6" spans="1:4" ht="15" customHeight="1" x14ac:dyDescent="0.2">
      <c r="A6" s="107">
        <v>6</v>
      </c>
      <c r="B6" s="106" t="s">
        <v>937</v>
      </c>
      <c r="C6" s="106" t="s">
        <v>2179</v>
      </c>
      <c r="D6" s="106" t="s">
        <v>2180</v>
      </c>
    </row>
    <row r="7" spans="1:4" ht="15" customHeight="1" x14ac:dyDescent="0.2">
      <c r="A7" s="107">
        <v>7</v>
      </c>
      <c r="B7" s="106" t="s">
        <v>1771</v>
      </c>
      <c r="C7" s="106" t="s">
        <v>490</v>
      </c>
      <c r="D7" s="106" t="s">
        <v>1772</v>
      </c>
    </row>
    <row r="8" spans="1:4" ht="15" customHeight="1" x14ac:dyDescent="0.2">
      <c r="A8" s="107">
        <v>8</v>
      </c>
      <c r="B8" s="106" t="s">
        <v>735</v>
      </c>
      <c r="C8" s="106" t="s">
        <v>889</v>
      </c>
      <c r="D8" s="106" t="s">
        <v>890</v>
      </c>
    </row>
    <row r="9" spans="1:4" ht="15" customHeight="1" x14ac:dyDescent="0.2">
      <c r="A9" s="107">
        <v>9</v>
      </c>
      <c r="B9" s="106" t="s">
        <v>943</v>
      </c>
      <c r="C9" s="106" t="s">
        <v>584</v>
      </c>
      <c r="D9" s="106" t="s">
        <v>585</v>
      </c>
    </row>
    <row r="10" spans="1:4" ht="15" customHeight="1" x14ac:dyDescent="0.2">
      <c r="A10" s="107">
        <v>10</v>
      </c>
      <c r="B10" s="106" t="s">
        <v>946</v>
      </c>
      <c r="C10" s="106" t="s">
        <v>2183</v>
      </c>
      <c r="D10" s="106" t="s">
        <v>2184</v>
      </c>
    </row>
    <row r="11" spans="1:4" ht="15" customHeight="1" x14ac:dyDescent="0.2">
      <c r="A11" s="107">
        <v>11</v>
      </c>
      <c r="B11" s="106" t="s">
        <v>2194</v>
      </c>
      <c r="C11" s="106" t="s">
        <v>2195</v>
      </c>
      <c r="D11" s="106" t="s">
        <v>444</v>
      </c>
    </row>
    <row r="12" spans="1:4" ht="15" customHeight="1" x14ac:dyDescent="0.2">
      <c r="A12" s="107">
        <v>12</v>
      </c>
      <c r="B12" s="106" t="s">
        <v>1957</v>
      </c>
      <c r="C12" s="106" t="s">
        <v>811</v>
      </c>
      <c r="D12" s="106" t="s">
        <v>444</v>
      </c>
    </row>
    <row r="13" spans="1:4" ht="15" customHeight="1" x14ac:dyDescent="0.2">
      <c r="A13" s="107">
        <v>13</v>
      </c>
      <c r="B13" s="106" t="s">
        <v>2196</v>
      </c>
      <c r="C13" s="106" t="s">
        <v>2195</v>
      </c>
      <c r="D13" s="106" t="s">
        <v>444</v>
      </c>
    </row>
    <row r="14" spans="1:4" ht="15" customHeight="1" x14ac:dyDescent="0.2">
      <c r="A14" s="107">
        <v>14</v>
      </c>
      <c r="B14" s="106" t="s">
        <v>2027</v>
      </c>
      <c r="C14" s="106" t="s">
        <v>1656</v>
      </c>
      <c r="D14" s="106" t="s">
        <v>2128</v>
      </c>
    </row>
    <row r="15" spans="1:4" ht="15" customHeight="1" x14ac:dyDescent="0.2">
      <c r="A15" s="107">
        <v>15</v>
      </c>
      <c r="B15" s="106" t="s">
        <v>948</v>
      </c>
      <c r="C15" s="106" t="s">
        <v>891</v>
      </c>
      <c r="D15" s="106" t="s">
        <v>892</v>
      </c>
    </row>
    <row r="16" spans="1:4" ht="15" customHeight="1" x14ac:dyDescent="0.2">
      <c r="A16" s="107">
        <v>16</v>
      </c>
      <c r="B16" s="106" t="s">
        <v>683</v>
      </c>
      <c r="C16" s="106" t="s">
        <v>2195</v>
      </c>
      <c r="D16" s="106" t="s">
        <v>444</v>
      </c>
    </row>
    <row r="17" spans="1:4" ht="15" customHeight="1" x14ac:dyDescent="0.2">
      <c r="A17" s="107">
        <v>17</v>
      </c>
      <c r="B17" s="106" t="s">
        <v>670</v>
      </c>
      <c r="C17" s="106" t="s">
        <v>1656</v>
      </c>
      <c r="D17" s="106" t="s">
        <v>1797</v>
      </c>
    </row>
    <row r="18" spans="1:4" ht="15" customHeight="1" x14ac:dyDescent="0.2">
      <c r="A18" s="107">
        <v>18</v>
      </c>
      <c r="B18" s="106" t="s">
        <v>886</v>
      </c>
      <c r="C18" s="106" t="s">
        <v>887</v>
      </c>
      <c r="D18" s="106" t="s">
        <v>888</v>
      </c>
    </row>
    <row r="19" spans="1:4" ht="15" customHeight="1" x14ac:dyDescent="0.2">
      <c r="A19" s="107">
        <v>19</v>
      </c>
      <c r="B19" s="106" t="s">
        <v>1773</v>
      </c>
      <c r="C19" s="106" t="s">
        <v>1774</v>
      </c>
      <c r="D19" s="106" t="s">
        <v>444</v>
      </c>
    </row>
    <row r="20" spans="1:4" ht="15" customHeight="1" x14ac:dyDescent="0.2">
      <c r="A20" s="107">
        <v>20</v>
      </c>
      <c r="B20" s="106" t="s">
        <v>954</v>
      </c>
      <c r="C20" s="106" t="s">
        <v>490</v>
      </c>
      <c r="D20" s="106" t="s">
        <v>491</v>
      </c>
    </row>
    <row r="21" spans="1:4" ht="15" customHeight="1" x14ac:dyDescent="0.2">
      <c r="A21" s="107">
        <v>21</v>
      </c>
      <c r="B21" s="106" t="s">
        <v>2113</v>
      </c>
      <c r="C21" s="106" t="s">
        <v>2114</v>
      </c>
      <c r="D21" s="106" t="s">
        <v>1652</v>
      </c>
    </row>
    <row r="22" spans="1:4" ht="15" customHeight="1" x14ac:dyDescent="0.2">
      <c r="A22" s="107">
        <v>22</v>
      </c>
      <c r="B22" s="106" t="s">
        <v>552</v>
      </c>
      <c r="C22" s="106" t="s">
        <v>553</v>
      </c>
      <c r="D22" s="106" t="s">
        <v>1652</v>
      </c>
    </row>
    <row r="23" spans="1:4" ht="15" customHeight="1" x14ac:dyDescent="0.2">
      <c r="A23" s="107">
        <v>23</v>
      </c>
      <c r="B23" s="106" t="s">
        <v>91</v>
      </c>
      <c r="C23" s="106" t="s">
        <v>92</v>
      </c>
      <c r="D23" s="106" t="s">
        <v>1652</v>
      </c>
    </row>
    <row r="24" spans="1:4" ht="15" customHeight="1" x14ac:dyDescent="0.2">
      <c r="A24" s="107">
        <v>24</v>
      </c>
      <c r="B24" s="106" t="s">
        <v>98</v>
      </c>
      <c r="C24" s="106" t="s">
        <v>99</v>
      </c>
      <c r="D24" s="106" t="s">
        <v>1652</v>
      </c>
    </row>
    <row r="25" spans="1:4" ht="15" customHeight="1" x14ac:dyDescent="0.2">
      <c r="A25" s="107">
        <v>25</v>
      </c>
      <c r="B25" s="106" t="s">
        <v>955</v>
      </c>
      <c r="C25" s="106" t="s">
        <v>173</v>
      </c>
      <c r="D25" s="106" t="s">
        <v>174</v>
      </c>
    </row>
    <row r="26" spans="1:4" ht="15" customHeight="1" x14ac:dyDescent="0.2">
      <c r="A26" s="107">
        <v>26</v>
      </c>
      <c r="B26" s="106" t="s">
        <v>1491</v>
      </c>
      <c r="C26" s="106" t="s">
        <v>1492</v>
      </c>
      <c r="D26" s="106" t="s">
        <v>1652</v>
      </c>
    </row>
    <row r="27" spans="1:4" ht="15" customHeight="1" x14ac:dyDescent="0.2">
      <c r="A27" s="107">
        <v>27</v>
      </c>
      <c r="B27" s="106" t="s">
        <v>1495</v>
      </c>
      <c r="C27" s="106" t="s">
        <v>1496</v>
      </c>
      <c r="D27" s="106" t="s">
        <v>1652</v>
      </c>
    </row>
    <row r="28" spans="1:4" ht="15" customHeight="1" x14ac:dyDescent="0.2">
      <c r="A28" s="107">
        <v>28</v>
      </c>
      <c r="B28" s="106" t="s">
        <v>1499</v>
      </c>
      <c r="C28" s="106" t="s">
        <v>1658</v>
      </c>
      <c r="D28" s="106" t="s">
        <v>1652</v>
      </c>
    </row>
    <row r="29" spans="1:4" ht="15" customHeight="1" x14ac:dyDescent="0.2">
      <c r="A29" s="107">
        <v>29</v>
      </c>
      <c r="B29" s="106" t="s">
        <v>470</v>
      </c>
      <c r="C29" s="106" t="s">
        <v>471</v>
      </c>
      <c r="D29" s="106" t="s">
        <v>1652</v>
      </c>
    </row>
    <row r="30" spans="1:4" ht="15" customHeight="1" x14ac:dyDescent="0.2">
      <c r="A30" s="107">
        <v>30</v>
      </c>
      <c r="B30" s="106" t="s">
        <v>203</v>
      </c>
      <c r="C30" s="106" t="s">
        <v>204</v>
      </c>
      <c r="D30" s="106" t="s">
        <v>1652</v>
      </c>
    </row>
    <row r="31" spans="1:4" ht="15" customHeight="1" x14ac:dyDescent="0.2">
      <c r="A31" s="107">
        <v>31</v>
      </c>
      <c r="B31" s="106" t="s">
        <v>834</v>
      </c>
      <c r="C31" s="106" t="s">
        <v>835</v>
      </c>
      <c r="D31" s="106" t="s">
        <v>1652</v>
      </c>
    </row>
    <row r="32" spans="1:4" ht="15" customHeight="1" x14ac:dyDescent="0.2">
      <c r="A32" s="107">
        <v>32</v>
      </c>
      <c r="B32" s="106" t="s">
        <v>1450</v>
      </c>
      <c r="C32" s="106" t="s">
        <v>1451</v>
      </c>
      <c r="D32" s="106" t="s">
        <v>444</v>
      </c>
    </row>
    <row r="33" spans="1:4" ht="15" customHeight="1" x14ac:dyDescent="0.2">
      <c r="A33" s="107">
        <v>33</v>
      </c>
      <c r="B33" s="106" t="s">
        <v>1550</v>
      </c>
      <c r="C33" s="106" t="s">
        <v>1656</v>
      </c>
      <c r="D33" s="106" t="s">
        <v>1652</v>
      </c>
    </row>
    <row r="34" spans="1:4" ht="15" customHeight="1" x14ac:dyDescent="0.2">
      <c r="A34" s="107">
        <v>34</v>
      </c>
      <c r="B34" s="106" t="s">
        <v>960</v>
      </c>
      <c r="C34" s="106" t="s">
        <v>1524</v>
      </c>
      <c r="D34" s="106" t="s">
        <v>2109</v>
      </c>
    </row>
    <row r="35" spans="1:4" ht="15" customHeight="1" x14ac:dyDescent="0.2">
      <c r="A35" s="107">
        <v>35</v>
      </c>
      <c r="B35" s="106" t="s">
        <v>962</v>
      </c>
      <c r="C35" s="106" t="s">
        <v>279</v>
      </c>
      <c r="D35" s="106" t="s">
        <v>823</v>
      </c>
    </row>
    <row r="36" spans="1:4" ht="15" customHeight="1" x14ac:dyDescent="0.2">
      <c r="A36" s="107">
        <v>36</v>
      </c>
      <c r="B36" s="106" t="s">
        <v>965</v>
      </c>
      <c r="C36" s="106" t="s">
        <v>1524</v>
      </c>
      <c r="D36" s="106" t="s">
        <v>2109</v>
      </c>
    </row>
    <row r="37" spans="1:4" ht="15" customHeight="1" x14ac:dyDescent="0.2">
      <c r="A37" s="107">
        <v>37</v>
      </c>
      <c r="B37" s="106" t="s">
        <v>2119</v>
      </c>
      <c r="C37" s="106" t="s">
        <v>2120</v>
      </c>
      <c r="D37" s="106" t="s">
        <v>1652</v>
      </c>
    </row>
    <row r="38" spans="1:4" ht="15" customHeight="1" x14ac:dyDescent="0.2">
      <c r="A38" s="107">
        <v>38</v>
      </c>
      <c r="B38" s="106" t="s">
        <v>1040</v>
      </c>
      <c r="C38" s="106" t="s">
        <v>1524</v>
      </c>
      <c r="D38" s="106" t="s">
        <v>444</v>
      </c>
    </row>
    <row r="39" spans="1:4" ht="15" customHeight="1" x14ac:dyDescent="0.2">
      <c r="A39" s="107">
        <v>39</v>
      </c>
      <c r="B39" s="106" t="s">
        <v>1655</v>
      </c>
      <c r="C39" s="106" t="s">
        <v>1656</v>
      </c>
      <c r="D39" s="106" t="s">
        <v>1657</v>
      </c>
    </row>
    <row r="40" spans="1:4" ht="15" customHeight="1" x14ac:dyDescent="0.2">
      <c r="A40" s="107">
        <v>40</v>
      </c>
      <c r="B40" s="106" t="s">
        <v>1075</v>
      </c>
      <c r="C40" s="106" t="s">
        <v>263</v>
      </c>
      <c r="D40" s="106" t="s">
        <v>264</v>
      </c>
    </row>
    <row r="41" spans="1:4" ht="15" customHeight="1" x14ac:dyDescent="0.2">
      <c r="A41" s="107">
        <v>41</v>
      </c>
      <c r="B41" s="106" t="s">
        <v>715</v>
      </c>
      <c r="C41" s="106" t="s">
        <v>1800</v>
      </c>
      <c r="D41" s="106" t="s">
        <v>1801</v>
      </c>
    </row>
    <row r="42" spans="1:4" ht="15" customHeight="1" x14ac:dyDescent="0.2">
      <c r="A42" s="107">
        <v>42</v>
      </c>
      <c r="B42" s="106" t="s">
        <v>968</v>
      </c>
      <c r="C42" s="106" t="s">
        <v>1802</v>
      </c>
      <c r="D42" s="106" t="s">
        <v>1803</v>
      </c>
    </row>
    <row r="43" spans="1:4" ht="15" customHeight="1" x14ac:dyDescent="0.2">
      <c r="A43" s="107">
        <v>43</v>
      </c>
      <c r="B43" s="106" t="s">
        <v>1804</v>
      </c>
      <c r="C43" s="106" t="s">
        <v>1805</v>
      </c>
      <c r="D43" s="106" t="s">
        <v>1652</v>
      </c>
    </row>
    <row r="44" spans="1:4" ht="15" customHeight="1" x14ac:dyDescent="0.2">
      <c r="A44" s="107">
        <v>44</v>
      </c>
      <c r="B44" s="106" t="s">
        <v>502</v>
      </c>
      <c r="C44" s="106" t="s">
        <v>503</v>
      </c>
      <c r="D44" s="106" t="s">
        <v>1070</v>
      </c>
    </row>
    <row r="45" spans="1:4" ht="15" customHeight="1" x14ac:dyDescent="0.2">
      <c r="A45" s="107">
        <v>45</v>
      </c>
      <c r="B45" s="106" t="s">
        <v>971</v>
      </c>
      <c r="C45" s="106" t="s">
        <v>1465</v>
      </c>
      <c r="D45" s="106" t="s">
        <v>1466</v>
      </c>
    </row>
    <row r="46" spans="1:4" ht="15" customHeight="1" x14ac:dyDescent="0.2">
      <c r="A46" s="107">
        <v>46</v>
      </c>
      <c r="B46" s="106" t="s">
        <v>972</v>
      </c>
      <c r="C46" s="106" t="s">
        <v>1875</v>
      </c>
      <c r="D46" s="106" t="s">
        <v>893</v>
      </c>
    </row>
    <row r="47" spans="1:4" ht="15" customHeight="1" x14ac:dyDescent="0.2">
      <c r="A47" s="107">
        <v>47</v>
      </c>
      <c r="B47" s="106" t="s">
        <v>974</v>
      </c>
      <c r="C47" s="106" t="s">
        <v>894</v>
      </c>
      <c r="D47" s="106" t="s">
        <v>895</v>
      </c>
    </row>
    <row r="48" spans="1:4" ht="15" customHeight="1" x14ac:dyDescent="0.2">
      <c r="A48" s="107">
        <v>48</v>
      </c>
      <c r="B48" s="106" t="s">
        <v>976</v>
      </c>
      <c r="C48" s="106" t="s">
        <v>110</v>
      </c>
      <c r="D48" s="106" t="s">
        <v>111</v>
      </c>
    </row>
    <row r="49" spans="1:4" ht="15" customHeight="1" x14ac:dyDescent="0.2">
      <c r="A49" s="107">
        <v>49</v>
      </c>
      <c r="B49" s="106" t="s">
        <v>137</v>
      </c>
      <c r="C49" s="106" t="s">
        <v>53</v>
      </c>
      <c r="D49" s="106" t="s">
        <v>444</v>
      </c>
    </row>
    <row r="50" spans="1:4" ht="15" customHeight="1" x14ac:dyDescent="0.2">
      <c r="A50" s="107">
        <v>50</v>
      </c>
      <c r="B50" s="106" t="s">
        <v>1264</v>
      </c>
      <c r="C50" s="106" t="s">
        <v>1749</v>
      </c>
      <c r="D50" s="106" t="s">
        <v>444</v>
      </c>
    </row>
    <row r="51" spans="1:4" ht="15" customHeight="1" x14ac:dyDescent="0.2">
      <c r="A51" s="107">
        <v>51</v>
      </c>
      <c r="B51" s="106" t="s">
        <v>2129</v>
      </c>
      <c r="C51" s="106" t="s">
        <v>2130</v>
      </c>
      <c r="D51" s="106" t="s">
        <v>444</v>
      </c>
    </row>
    <row r="52" spans="1:4" ht="15" customHeight="1" x14ac:dyDescent="0.2">
      <c r="A52" s="107">
        <v>52</v>
      </c>
      <c r="B52" s="106" t="s">
        <v>171</v>
      </c>
      <c r="C52" s="106" t="s">
        <v>172</v>
      </c>
      <c r="D52" s="106" t="s">
        <v>1652</v>
      </c>
    </row>
    <row r="53" spans="1:4" ht="15" customHeight="1" x14ac:dyDescent="0.2">
      <c r="A53" s="107">
        <v>53</v>
      </c>
      <c r="B53" s="106" t="s">
        <v>979</v>
      </c>
      <c r="C53" s="106" t="s">
        <v>1656</v>
      </c>
      <c r="D53" s="106" t="s">
        <v>175</v>
      </c>
    </row>
    <row r="54" spans="1:4" ht="15" customHeight="1" x14ac:dyDescent="0.2">
      <c r="A54" s="107">
        <v>54</v>
      </c>
      <c r="B54" s="106" t="s">
        <v>980</v>
      </c>
      <c r="C54" s="106" t="s">
        <v>1788</v>
      </c>
      <c r="D54" s="106" t="s">
        <v>1789</v>
      </c>
    </row>
    <row r="55" spans="1:4" ht="15" customHeight="1" x14ac:dyDescent="0.2">
      <c r="A55" s="107">
        <v>55</v>
      </c>
      <c r="B55" s="106" t="s">
        <v>2138</v>
      </c>
      <c r="C55" s="106" t="s">
        <v>1656</v>
      </c>
      <c r="D55" s="106" t="s">
        <v>2139</v>
      </c>
    </row>
    <row r="56" spans="1:4" ht="15" customHeight="1" x14ac:dyDescent="0.2">
      <c r="A56" s="107">
        <v>56</v>
      </c>
      <c r="B56" s="106" t="s">
        <v>1080</v>
      </c>
      <c r="C56" s="106" t="s">
        <v>1081</v>
      </c>
      <c r="D56" s="106" t="s">
        <v>444</v>
      </c>
    </row>
    <row r="57" spans="1:4" ht="15" customHeight="1" x14ac:dyDescent="0.2">
      <c r="A57" s="107">
        <v>57</v>
      </c>
      <c r="B57" s="106" t="s">
        <v>1087</v>
      </c>
      <c r="C57" s="106" t="s">
        <v>1656</v>
      </c>
      <c r="D57" s="106" t="s">
        <v>1088</v>
      </c>
    </row>
    <row r="58" spans="1:4" ht="15" customHeight="1" x14ac:dyDescent="0.2">
      <c r="A58" s="107">
        <v>58</v>
      </c>
      <c r="B58" s="106" t="s">
        <v>540</v>
      </c>
      <c r="C58" s="106" t="s">
        <v>467</v>
      </c>
      <c r="D58" s="106" t="s">
        <v>466</v>
      </c>
    </row>
    <row r="59" spans="1:4" ht="15" customHeight="1" x14ac:dyDescent="0.2">
      <c r="A59" s="107">
        <v>59</v>
      </c>
      <c r="B59" s="106" t="s">
        <v>1073</v>
      </c>
      <c r="C59" s="106" t="s">
        <v>1656</v>
      </c>
      <c r="D59" s="106" t="s">
        <v>1074</v>
      </c>
    </row>
    <row r="60" spans="1:4" ht="15" customHeight="1" x14ac:dyDescent="0.2">
      <c r="A60" s="107">
        <v>60</v>
      </c>
      <c r="B60" s="106" t="s">
        <v>570</v>
      </c>
      <c r="C60" s="106" t="s">
        <v>1656</v>
      </c>
      <c r="D60" s="106" t="s">
        <v>571</v>
      </c>
    </row>
    <row r="61" spans="1:4" ht="15" customHeight="1" x14ac:dyDescent="0.2">
      <c r="A61" s="107">
        <v>61</v>
      </c>
      <c r="B61" s="106" t="s">
        <v>1431</v>
      </c>
      <c r="C61" s="106" t="s">
        <v>443</v>
      </c>
      <c r="D61" s="106" t="s">
        <v>444</v>
      </c>
    </row>
    <row r="62" spans="1:4" ht="15" customHeight="1" x14ac:dyDescent="0.2">
      <c r="A62" s="107">
        <v>62</v>
      </c>
      <c r="B62" s="106" t="s">
        <v>1535</v>
      </c>
      <c r="C62" s="106" t="s">
        <v>1656</v>
      </c>
      <c r="D62" s="106" t="s">
        <v>1536</v>
      </c>
    </row>
    <row r="63" spans="1:4" ht="15" customHeight="1" x14ac:dyDescent="0.2">
      <c r="A63" s="107">
        <v>63</v>
      </c>
      <c r="B63" s="106" t="s">
        <v>1093</v>
      </c>
      <c r="C63" s="106" t="s">
        <v>1094</v>
      </c>
      <c r="D63" s="106" t="s">
        <v>1095</v>
      </c>
    </row>
    <row r="64" spans="1:4" ht="15" customHeight="1" x14ac:dyDescent="0.2">
      <c r="A64" s="107">
        <v>64</v>
      </c>
      <c r="B64" s="106" t="s">
        <v>2031</v>
      </c>
      <c r="C64" s="106" t="s">
        <v>1642</v>
      </c>
      <c r="D64" s="106" t="s">
        <v>1643</v>
      </c>
    </row>
    <row r="65" spans="1:4" ht="15" customHeight="1" x14ac:dyDescent="0.2">
      <c r="A65" s="107">
        <v>65</v>
      </c>
      <c r="B65" s="106" t="s">
        <v>984</v>
      </c>
      <c r="C65" s="106" t="s">
        <v>1644</v>
      </c>
      <c r="D65" s="106" t="s">
        <v>1645</v>
      </c>
    </row>
    <row r="66" spans="1:4" ht="15" customHeight="1" x14ac:dyDescent="0.2">
      <c r="A66" s="107">
        <v>66</v>
      </c>
      <c r="B66" s="106" t="s">
        <v>985</v>
      </c>
      <c r="C66" s="106" t="s">
        <v>1646</v>
      </c>
      <c r="D66" s="106" t="s">
        <v>1647</v>
      </c>
    </row>
    <row r="67" spans="1:4" ht="15" customHeight="1" x14ac:dyDescent="0.2">
      <c r="A67" s="107">
        <v>67</v>
      </c>
      <c r="B67" s="106" t="s">
        <v>710</v>
      </c>
      <c r="C67" s="106" t="s">
        <v>1648</v>
      </c>
      <c r="D67" s="106" t="s">
        <v>1649</v>
      </c>
    </row>
    <row r="68" spans="1:4" ht="15" customHeight="1" x14ac:dyDescent="0.2">
      <c r="A68" s="107">
        <v>68</v>
      </c>
      <c r="B68" s="106" t="s">
        <v>1650</v>
      </c>
      <c r="C68" s="106" t="s">
        <v>1651</v>
      </c>
      <c r="D68" s="106" t="s">
        <v>1652</v>
      </c>
    </row>
    <row r="69" spans="1:4" ht="15" customHeight="1" x14ac:dyDescent="0.2">
      <c r="A69" s="107">
        <v>69</v>
      </c>
      <c r="B69" s="106" t="s">
        <v>2039</v>
      </c>
      <c r="C69" s="106" t="s">
        <v>1653</v>
      </c>
      <c r="D69" s="106" t="s">
        <v>1654</v>
      </c>
    </row>
    <row r="70" spans="1:4" ht="15" customHeight="1" x14ac:dyDescent="0.2">
      <c r="A70" s="107">
        <v>70</v>
      </c>
      <c r="B70" s="106" t="s">
        <v>2043</v>
      </c>
      <c r="C70" s="106" t="s">
        <v>1748</v>
      </c>
      <c r="D70" s="106" t="s">
        <v>1652</v>
      </c>
    </row>
    <row r="71" spans="1:4" ht="15" customHeight="1" x14ac:dyDescent="0.2">
      <c r="A71" s="107">
        <v>71</v>
      </c>
      <c r="B71" s="106" t="s">
        <v>989</v>
      </c>
      <c r="C71" s="106" t="s">
        <v>1749</v>
      </c>
      <c r="D71" s="106" t="s">
        <v>441</v>
      </c>
    </row>
    <row r="72" spans="1:4" ht="15" customHeight="1" x14ac:dyDescent="0.2">
      <c r="A72" s="107">
        <v>72</v>
      </c>
      <c r="B72" s="106" t="s">
        <v>442</v>
      </c>
      <c r="C72" s="106" t="s">
        <v>443</v>
      </c>
      <c r="D72" s="106" t="s">
        <v>444</v>
      </c>
    </row>
    <row r="73" spans="1:4" ht="15" customHeight="1" x14ac:dyDescent="0.2">
      <c r="A73" s="107">
        <v>73</v>
      </c>
      <c r="B73" s="106" t="s">
        <v>1970</v>
      </c>
      <c r="C73" s="106" t="s">
        <v>445</v>
      </c>
      <c r="D73" s="106" t="s">
        <v>446</v>
      </c>
    </row>
    <row r="74" spans="1:4" ht="15" customHeight="1" x14ac:dyDescent="0.2">
      <c r="A74" s="107">
        <v>74</v>
      </c>
      <c r="B74" s="106" t="s">
        <v>993</v>
      </c>
      <c r="C74" s="106" t="s">
        <v>447</v>
      </c>
      <c r="D74" s="106" t="s">
        <v>448</v>
      </c>
    </row>
    <row r="75" spans="1:4" ht="15" customHeight="1" x14ac:dyDescent="0.2">
      <c r="A75" s="107">
        <v>75</v>
      </c>
      <c r="B75" s="106" t="s">
        <v>449</v>
      </c>
      <c r="C75" s="106" t="s">
        <v>450</v>
      </c>
      <c r="D75" s="106" t="s">
        <v>444</v>
      </c>
    </row>
    <row r="76" spans="1:4" ht="15" customHeight="1" x14ac:dyDescent="0.2">
      <c r="A76" s="107">
        <v>76</v>
      </c>
      <c r="B76" s="106" t="s">
        <v>2047</v>
      </c>
      <c r="C76" s="106" t="s">
        <v>451</v>
      </c>
      <c r="D76" s="106" t="s">
        <v>452</v>
      </c>
    </row>
    <row r="77" spans="1:4" ht="15" customHeight="1" x14ac:dyDescent="0.2">
      <c r="A77" s="107">
        <v>77</v>
      </c>
      <c r="B77" s="106" t="s">
        <v>453</v>
      </c>
      <c r="C77" s="106" t="s">
        <v>454</v>
      </c>
      <c r="D77" s="106" t="s">
        <v>1652</v>
      </c>
    </row>
    <row r="78" spans="1:4" ht="15" customHeight="1" x14ac:dyDescent="0.2">
      <c r="A78" s="107">
        <v>78</v>
      </c>
      <c r="B78" s="106" t="s">
        <v>996</v>
      </c>
      <c r="C78" s="106" t="s">
        <v>455</v>
      </c>
      <c r="D78" s="106" t="s">
        <v>456</v>
      </c>
    </row>
    <row r="79" spans="1:4" ht="15" customHeight="1" x14ac:dyDescent="0.2">
      <c r="A79" s="107">
        <v>79</v>
      </c>
      <c r="B79" s="106" t="s">
        <v>998</v>
      </c>
      <c r="C79" s="106" t="s">
        <v>457</v>
      </c>
      <c r="D79" s="106" t="s">
        <v>458</v>
      </c>
    </row>
    <row r="80" spans="1:4" ht="15" customHeight="1" x14ac:dyDescent="0.2">
      <c r="A80" s="107">
        <v>80</v>
      </c>
      <c r="B80" s="106" t="s">
        <v>1000</v>
      </c>
      <c r="C80" s="106" t="s">
        <v>459</v>
      </c>
      <c r="D80" s="106" t="s">
        <v>460</v>
      </c>
    </row>
    <row r="81" spans="1:4" ht="15" customHeight="1" x14ac:dyDescent="0.2">
      <c r="A81" s="107">
        <v>81</v>
      </c>
      <c r="B81" s="106" t="s">
        <v>1003</v>
      </c>
      <c r="C81" s="106" t="s">
        <v>461</v>
      </c>
      <c r="D81" s="106" t="s">
        <v>462</v>
      </c>
    </row>
    <row r="82" spans="1:4" ht="15" customHeight="1" x14ac:dyDescent="0.2">
      <c r="A82" s="107">
        <v>82</v>
      </c>
      <c r="B82" s="106" t="s">
        <v>463</v>
      </c>
      <c r="C82" s="106" t="s">
        <v>464</v>
      </c>
      <c r="D82" s="106" t="s">
        <v>465</v>
      </c>
    </row>
    <row r="83" spans="1:4" ht="15" customHeight="1" x14ac:dyDescent="0.2">
      <c r="A83" s="107">
        <v>83</v>
      </c>
      <c r="B83" s="106" t="s">
        <v>1439</v>
      </c>
      <c r="C83" s="106" t="s">
        <v>1749</v>
      </c>
      <c r="D83" s="106" t="s">
        <v>466</v>
      </c>
    </row>
    <row r="84" spans="1:4" ht="15" customHeight="1" x14ac:dyDescent="0.2">
      <c r="A84" s="107">
        <v>84</v>
      </c>
      <c r="B84" s="106" t="s">
        <v>2144</v>
      </c>
      <c r="C84" s="106" t="s">
        <v>1072</v>
      </c>
      <c r="D84" s="106" t="s">
        <v>444</v>
      </c>
    </row>
    <row r="85" spans="1:4" ht="15" customHeight="1" x14ac:dyDescent="0.2">
      <c r="A85" s="107">
        <v>85</v>
      </c>
      <c r="B85" s="106" t="s">
        <v>1071</v>
      </c>
      <c r="C85" s="106" t="s">
        <v>443</v>
      </c>
      <c r="D85" s="106" t="s">
        <v>444</v>
      </c>
    </row>
    <row r="86" spans="1:4" ht="15" customHeight="1" x14ac:dyDescent="0.2">
      <c r="A86" s="107">
        <v>86</v>
      </c>
      <c r="B86" s="106" t="s">
        <v>75</v>
      </c>
      <c r="C86" s="106" t="s">
        <v>467</v>
      </c>
      <c r="D86" s="106" t="s">
        <v>1070</v>
      </c>
    </row>
    <row r="87" spans="1:4" ht="15" customHeight="1" x14ac:dyDescent="0.2">
      <c r="A87" s="107">
        <v>87</v>
      </c>
      <c r="B87" s="106" t="s">
        <v>265</v>
      </c>
      <c r="C87" s="106" t="s">
        <v>266</v>
      </c>
      <c r="D87" s="106" t="s">
        <v>444</v>
      </c>
    </row>
    <row r="88" spans="1:4" ht="15" customHeight="1" x14ac:dyDescent="0.2">
      <c r="A88" s="107">
        <v>88</v>
      </c>
      <c r="B88" s="106" t="s">
        <v>910</v>
      </c>
      <c r="C88" s="106" t="s">
        <v>267</v>
      </c>
      <c r="D88" s="106" t="s">
        <v>268</v>
      </c>
    </row>
    <row r="89" spans="1:4" ht="15" customHeight="1" x14ac:dyDescent="0.2">
      <c r="A89" s="107">
        <v>89</v>
      </c>
      <c r="B89" s="106" t="s">
        <v>269</v>
      </c>
      <c r="C89" s="106" t="s">
        <v>270</v>
      </c>
      <c r="D89" s="106" t="s">
        <v>444</v>
      </c>
    </row>
    <row r="90" spans="1:4" ht="15" customHeight="1" x14ac:dyDescent="0.2">
      <c r="A90" s="107">
        <v>90</v>
      </c>
      <c r="B90" s="106" t="s">
        <v>1007</v>
      </c>
      <c r="C90" s="106" t="s">
        <v>467</v>
      </c>
      <c r="D90" s="106" t="s">
        <v>466</v>
      </c>
    </row>
    <row r="91" spans="1:4" ht="15" customHeight="1" x14ac:dyDescent="0.2">
      <c r="A91" s="107">
        <v>91</v>
      </c>
      <c r="B91" s="106" t="s">
        <v>275</v>
      </c>
      <c r="C91" s="106" t="s">
        <v>1656</v>
      </c>
      <c r="D91" s="106" t="s">
        <v>276</v>
      </c>
    </row>
    <row r="92" spans="1:4" ht="15" customHeight="1" x14ac:dyDescent="0.2">
      <c r="A92" s="107">
        <v>92</v>
      </c>
      <c r="B92" s="106" t="s">
        <v>2145</v>
      </c>
      <c r="C92" s="106" t="s">
        <v>280</v>
      </c>
      <c r="D92" s="106" t="s">
        <v>281</v>
      </c>
    </row>
    <row r="93" spans="1:4" ht="15" customHeight="1" x14ac:dyDescent="0.2">
      <c r="A93" s="107">
        <v>93</v>
      </c>
      <c r="B93" s="106" t="s">
        <v>1013</v>
      </c>
      <c r="C93" s="106" t="s">
        <v>282</v>
      </c>
      <c r="D93" s="106" t="s">
        <v>283</v>
      </c>
    </row>
    <row r="94" spans="1:4" ht="15" customHeight="1" x14ac:dyDescent="0.2">
      <c r="A94" s="107">
        <v>94</v>
      </c>
      <c r="B94" s="106" t="s">
        <v>2146</v>
      </c>
      <c r="C94" s="106" t="s">
        <v>284</v>
      </c>
      <c r="D94" s="106" t="s">
        <v>285</v>
      </c>
    </row>
    <row r="95" spans="1:4" ht="15" customHeight="1" x14ac:dyDescent="0.2">
      <c r="A95" s="107">
        <v>95</v>
      </c>
      <c r="B95" s="106" t="s">
        <v>286</v>
      </c>
      <c r="C95" s="106" t="s">
        <v>287</v>
      </c>
      <c r="D95" s="106" t="s">
        <v>288</v>
      </c>
    </row>
    <row r="96" spans="1:4" ht="15" customHeight="1" x14ac:dyDescent="0.2">
      <c r="A96" s="107">
        <v>96</v>
      </c>
      <c r="B96" s="106" t="s">
        <v>1017</v>
      </c>
      <c r="C96" s="106" t="s">
        <v>284</v>
      </c>
      <c r="D96" s="106" t="s">
        <v>289</v>
      </c>
    </row>
    <row r="97" spans="1:4" ht="15" customHeight="1" x14ac:dyDescent="0.2">
      <c r="A97" s="107">
        <v>97</v>
      </c>
      <c r="B97" s="106" t="s">
        <v>290</v>
      </c>
      <c r="C97" s="106" t="s">
        <v>291</v>
      </c>
      <c r="D97" s="106" t="s">
        <v>292</v>
      </c>
    </row>
    <row r="98" spans="1:4" ht="15" customHeight="1" x14ac:dyDescent="0.2">
      <c r="A98" s="107">
        <v>98</v>
      </c>
      <c r="B98" s="106" t="s">
        <v>293</v>
      </c>
      <c r="C98" s="106" t="s">
        <v>294</v>
      </c>
      <c r="D98" s="106" t="s">
        <v>1652</v>
      </c>
    </row>
    <row r="99" spans="1:4" ht="15" customHeight="1" x14ac:dyDescent="0.2">
      <c r="A99" s="107">
        <v>99</v>
      </c>
      <c r="B99" s="106" t="s">
        <v>295</v>
      </c>
      <c r="C99" s="106" t="s">
        <v>443</v>
      </c>
      <c r="D99" s="106" t="s">
        <v>444</v>
      </c>
    </row>
    <row r="100" spans="1:4" ht="15" customHeight="1" x14ac:dyDescent="0.2">
      <c r="A100" s="107">
        <v>100</v>
      </c>
      <c r="B100" s="106" t="s">
        <v>296</v>
      </c>
      <c r="C100" s="106" t="s">
        <v>297</v>
      </c>
      <c r="D100" s="106" t="s">
        <v>298</v>
      </c>
    </row>
    <row r="101" spans="1:4" ht="15" customHeight="1" x14ac:dyDescent="0.2">
      <c r="A101" s="107">
        <v>101</v>
      </c>
      <c r="B101" s="106" t="s">
        <v>2147</v>
      </c>
      <c r="C101" s="106" t="s">
        <v>299</v>
      </c>
      <c r="D101" s="106" t="s">
        <v>300</v>
      </c>
    </row>
    <row r="102" spans="1:4" ht="15" customHeight="1" x14ac:dyDescent="0.2">
      <c r="A102" s="107">
        <v>102</v>
      </c>
      <c r="B102" s="106" t="s">
        <v>301</v>
      </c>
      <c r="C102" s="106" t="s">
        <v>299</v>
      </c>
      <c r="D102" s="106" t="s">
        <v>300</v>
      </c>
    </row>
    <row r="103" spans="1:4" ht="15" customHeight="1" x14ac:dyDescent="0.2">
      <c r="A103" s="107">
        <v>103</v>
      </c>
      <c r="B103" s="106" t="s">
        <v>302</v>
      </c>
      <c r="C103" s="106" t="s">
        <v>467</v>
      </c>
      <c r="D103" s="106" t="s">
        <v>466</v>
      </c>
    </row>
    <row r="104" spans="1:4" ht="15" customHeight="1" x14ac:dyDescent="0.2">
      <c r="A104" s="107">
        <v>104</v>
      </c>
      <c r="B104" s="106" t="s">
        <v>210</v>
      </c>
      <c r="C104" s="106" t="s">
        <v>1749</v>
      </c>
      <c r="D104" s="106" t="s">
        <v>466</v>
      </c>
    </row>
    <row r="105" spans="1:4" ht="15" customHeight="1" x14ac:dyDescent="0.2">
      <c r="A105" s="107">
        <v>105</v>
      </c>
      <c r="B105" s="106" t="s">
        <v>678</v>
      </c>
      <c r="C105" s="106" t="s">
        <v>211</v>
      </c>
      <c r="D105" s="106" t="s">
        <v>212</v>
      </c>
    </row>
    <row r="106" spans="1:4" ht="15" customHeight="1" x14ac:dyDescent="0.2">
      <c r="A106" s="107">
        <v>106</v>
      </c>
      <c r="B106" s="106" t="s">
        <v>213</v>
      </c>
      <c r="C106" s="106" t="s">
        <v>214</v>
      </c>
      <c r="D106" s="106" t="s">
        <v>444</v>
      </c>
    </row>
    <row r="107" spans="1:4" ht="15" customHeight="1" x14ac:dyDescent="0.2">
      <c r="A107" s="107">
        <v>107</v>
      </c>
      <c r="B107" s="106" t="s">
        <v>215</v>
      </c>
      <c r="C107" s="106" t="s">
        <v>291</v>
      </c>
      <c r="D107" s="106" t="s">
        <v>216</v>
      </c>
    </row>
    <row r="108" spans="1:4" ht="15" customHeight="1" x14ac:dyDescent="0.2">
      <c r="A108" s="107">
        <v>108</v>
      </c>
      <c r="B108" s="106" t="s">
        <v>1025</v>
      </c>
      <c r="C108" s="106" t="s">
        <v>443</v>
      </c>
      <c r="D108" s="106" t="s">
        <v>217</v>
      </c>
    </row>
    <row r="109" spans="1:4" ht="15" customHeight="1" x14ac:dyDescent="0.2">
      <c r="A109" s="107">
        <v>109</v>
      </c>
      <c r="B109" s="106" t="s">
        <v>1027</v>
      </c>
      <c r="C109" s="106" t="s">
        <v>1514</v>
      </c>
      <c r="D109" s="106" t="s">
        <v>1515</v>
      </c>
    </row>
    <row r="110" spans="1:4" ht="15" customHeight="1" x14ac:dyDescent="0.2">
      <c r="A110" s="107">
        <v>110</v>
      </c>
      <c r="B110" s="106" t="s">
        <v>2148</v>
      </c>
      <c r="C110" s="106" t="s">
        <v>1516</v>
      </c>
      <c r="D110" s="106" t="s">
        <v>1517</v>
      </c>
    </row>
    <row r="111" spans="1:4" ht="15" customHeight="1" x14ac:dyDescent="0.2">
      <c r="A111" s="107">
        <v>111</v>
      </c>
      <c r="B111" s="106" t="s">
        <v>572</v>
      </c>
      <c r="C111" s="106" t="s">
        <v>573</v>
      </c>
      <c r="D111" s="106" t="s">
        <v>574</v>
      </c>
    </row>
    <row r="112" spans="1:4" ht="15" customHeight="1" x14ac:dyDescent="0.2">
      <c r="A112" s="107">
        <v>112</v>
      </c>
      <c r="B112" s="106" t="s">
        <v>486</v>
      </c>
      <c r="C112" s="106" t="s">
        <v>1656</v>
      </c>
      <c r="D112" s="106" t="s">
        <v>487</v>
      </c>
    </row>
    <row r="113" spans="1:4" ht="15" customHeight="1" x14ac:dyDescent="0.2">
      <c r="A113" s="107">
        <v>113</v>
      </c>
      <c r="B113" s="106" t="s">
        <v>1518</v>
      </c>
      <c r="C113" s="106" t="s">
        <v>443</v>
      </c>
      <c r="D113" s="106" t="s">
        <v>444</v>
      </c>
    </row>
    <row r="114" spans="1:4" ht="15" customHeight="1" x14ac:dyDescent="0.2">
      <c r="A114" s="107">
        <v>114</v>
      </c>
      <c r="B114" s="106" t="s">
        <v>1519</v>
      </c>
      <c r="C114" s="106" t="s">
        <v>467</v>
      </c>
      <c r="D114" s="106" t="s">
        <v>1070</v>
      </c>
    </row>
    <row r="115" spans="1:4" ht="15" customHeight="1" x14ac:dyDescent="0.2">
      <c r="A115" s="107">
        <v>115</v>
      </c>
      <c r="B115" s="106" t="s">
        <v>1520</v>
      </c>
      <c r="C115" s="106" t="s">
        <v>1521</v>
      </c>
      <c r="D115" s="106" t="s">
        <v>444</v>
      </c>
    </row>
    <row r="116" spans="1:4" ht="15" customHeight="1" x14ac:dyDescent="0.2">
      <c r="A116" s="107">
        <v>116</v>
      </c>
      <c r="B116" s="106" t="s">
        <v>1522</v>
      </c>
      <c r="C116" s="106" t="s">
        <v>443</v>
      </c>
      <c r="D116" s="106" t="s">
        <v>444</v>
      </c>
    </row>
    <row r="117" spans="1:4" ht="15" customHeight="1" x14ac:dyDescent="0.2">
      <c r="A117" s="107">
        <v>117</v>
      </c>
      <c r="B117" s="106" t="s">
        <v>1523</v>
      </c>
      <c r="C117" s="106" t="s">
        <v>1521</v>
      </c>
      <c r="D117" s="106" t="s">
        <v>444</v>
      </c>
    </row>
    <row r="118" spans="1:4" ht="15" customHeight="1" x14ac:dyDescent="0.2">
      <c r="A118" s="107">
        <v>118</v>
      </c>
      <c r="B118" s="106" t="s">
        <v>138</v>
      </c>
      <c r="C118" s="106" t="s">
        <v>1524</v>
      </c>
      <c r="D118" s="106" t="s">
        <v>1525</v>
      </c>
    </row>
    <row r="119" spans="1:4" ht="15" customHeight="1" x14ac:dyDescent="0.2">
      <c r="A119" s="107">
        <v>119</v>
      </c>
      <c r="B119" s="106" t="s">
        <v>1526</v>
      </c>
      <c r="C119" s="106" t="s">
        <v>1527</v>
      </c>
      <c r="D119" s="106" t="s">
        <v>444</v>
      </c>
    </row>
    <row r="120" spans="1:4" ht="15" customHeight="1" x14ac:dyDescent="0.2">
      <c r="A120" s="107">
        <v>120</v>
      </c>
      <c r="B120" s="106" t="s">
        <v>141</v>
      </c>
      <c r="C120" s="106" t="s">
        <v>1762</v>
      </c>
      <c r="D120" s="106" t="s">
        <v>1763</v>
      </c>
    </row>
    <row r="121" spans="1:4" ht="15" customHeight="1" x14ac:dyDescent="0.2">
      <c r="A121" s="107">
        <v>121</v>
      </c>
      <c r="B121" s="106" t="s">
        <v>1764</v>
      </c>
      <c r="C121" s="106" t="s">
        <v>1765</v>
      </c>
      <c r="D121" s="106" t="s">
        <v>444</v>
      </c>
    </row>
    <row r="122" spans="1:4" ht="15" customHeight="1" x14ac:dyDescent="0.2">
      <c r="A122" s="107">
        <v>122</v>
      </c>
      <c r="B122" s="106" t="s">
        <v>142</v>
      </c>
      <c r="C122" s="106" t="s">
        <v>1766</v>
      </c>
      <c r="D122" s="106" t="s">
        <v>1767</v>
      </c>
    </row>
    <row r="123" spans="1:4" ht="15" customHeight="1" x14ac:dyDescent="0.2">
      <c r="A123" s="107">
        <v>123</v>
      </c>
      <c r="B123" s="106" t="s">
        <v>1793</v>
      </c>
      <c r="C123" s="106" t="s">
        <v>1794</v>
      </c>
      <c r="D123" s="106" t="s">
        <v>444</v>
      </c>
    </row>
    <row r="124" spans="1:4" ht="15" customHeight="1" x14ac:dyDescent="0.2">
      <c r="A124" s="107">
        <v>124</v>
      </c>
      <c r="B124" s="106" t="s">
        <v>788</v>
      </c>
      <c r="C124" s="106" t="s">
        <v>1795</v>
      </c>
      <c r="D124" s="106" t="s">
        <v>1796</v>
      </c>
    </row>
    <row r="125" spans="1:4" ht="15" customHeight="1" x14ac:dyDescent="0.2">
      <c r="A125" s="107">
        <v>125</v>
      </c>
      <c r="B125" s="106" t="s">
        <v>1810</v>
      </c>
      <c r="C125" s="106" t="s">
        <v>1811</v>
      </c>
      <c r="D125" s="106" t="s">
        <v>444</v>
      </c>
    </row>
    <row r="126" spans="1:4" ht="15" customHeight="1" x14ac:dyDescent="0.2">
      <c r="A126" s="107">
        <v>126</v>
      </c>
      <c r="B126" s="106" t="s">
        <v>2149</v>
      </c>
      <c r="C126" s="106" t="s">
        <v>1833</v>
      </c>
      <c r="D126" s="106" t="s">
        <v>1834</v>
      </c>
    </row>
    <row r="127" spans="1:4" ht="15" customHeight="1" x14ac:dyDescent="0.2">
      <c r="A127" s="107">
        <v>127</v>
      </c>
      <c r="B127" s="106" t="s">
        <v>147</v>
      </c>
      <c r="C127" s="106" t="s">
        <v>1833</v>
      </c>
      <c r="D127" s="106" t="s">
        <v>1834</v>
      </c>
    </row>
    <row r="128" spans="1:4" ht="15" customHeight="1" x14ac:dyDescent="0.2">
      <c r="A128" s="107">
        <v>128</v>
      </c>
      <c r="B128" s="106" t="s">
        <v>2150</v>
      </c>
      <c r="C128" s="106" t="s">
        <v>1072</v>
      </c>
      <c r="D128" s="106" t="s">
        <v>217</v>
      </c>
    </row>
    <row r="129" spans="1:4" ht="15" customHeight="1" x14ac:dyDescent="0.2">
      <c r="A129" s="107">
        <v>129</v>
      </c>
      <c r="B129" s="106" t="s">
        <v>2242</v>
      </c>
      <c r="C129" s="106" t="s">
        <v>284</v>
      </c>
      <c r="D129" s="106" t="s">
        <v>285</v>
      </c>
    </row>
    <row r="130" spans="1:4" ht="15" customHeight="1" x14ac:dyDescent="0.2">
      <c r="A130" s="107">
        <v>130</v>
      </c>
      <c r="B130" s="106" t="s">
        <v>1835</v>
      </c>
      <c r="C130" s="106" t="s">
        <v>467</v>
      </c>
      <c r="D130" s="106" t="s">
        <v>1070</v>
      </c>
    </row>
    <row r="131" spans="1:4" ht="15" customHeight="1" x14ac:dyDescent="0.2">
      <c r="A131" s="107">
        <v>131</v>
      </c>
      <c r="B131" s="106" t="s">
        <v>1836</v>
      </c>
      <c r="C131" s="106" t="s">
        <v>1837</v>
      </c>
      <c r="D131" s="106" t="s">
        <v>444</v>
      </c>
    </row>
    <row r="132" spans="1:4" ht="15" customHeight="1" x14ac:dyDescent="0.2">
      <c r="A132" s="107">
        <v>132</v>
      </c>
      <c r="B132" s="106" t="s">
        <v>1838</v>
      </c>
      <c r="C132" s="106" t="s">
        <v>443</v>
      </c>
      <c r="D132" s="106" t="s">
        <v>1839</v>
      </c>
    </row>
    <row r="133" spans="1:4" ht="15" customHeight="1" x14ac:dyDescent="0.2">
      <c r="A133" s="107">
        <v>133</v>
      </c>
      <c r="B133" s="106" t="s">
        <v>1840</v>
      </c>
      <c r="C133" s="106" t="s">
        <v>467</v>
      </c>
      <c r="D133" s="106" t="s">
        <v>1070</v>
      </c>
    </row>
    <row r="134" spans="1:4" ht="15" customHeight="1" x14ac:dyDescent="0.2">
      <c r="A134" s="107">
        <v>134</v>
      </c>
      <c r="B134" s="106" t="s">
        <v>1841</v>
      </c>
      <c r="C134" s="106" t="s">
        <v>467</v>
      </c>
      <c r="D134" s="106" t="s">
        <v>1070</v>
      </c>
    </row>
    <row r="135" spans="1:4" ht="15" customHeight="1" x14ac:dyDescent="0.2">
      <c r="A135" s="107">
        <v>135</v>
      </c>
      <c r="B135" s="106" t="s">
        <v>2244</v>
      </c>
      <c r="C135" s="106" t="s">
        <v>1072</v>
      </c>
      <c r="D135" s="106" t="s">
        <v>1842</v>
      </c>
    </row>
    <row r="136" spans="1:4" ht="15" customHeight="1" x14ac:dyDescent="0.2">
      <c r="A136" s="107">
        <v>136</v>
      </c>
      <c r="B136" s="106" t="s">
        <v>1843</v>
      </c>
      <c r="C136" s="106" t="s">
        <v>1844</v>
      </c>
      <c r="D136" s="106" t="s">
        <v>444</v>
      </c>
    </row>
    <row r="137" spans="1:4" ht="15" customHeight="1" x14ac:dyDescent="0.2">
      <c r="A137" s="107">
        <v>137</v>
      </c>
      <c r="B137" s="106" t="s">
        <v>1845</v>
      </c>
      <c r="C137" s="106" t="s">
        <v>1846</v>
      </c>
      <c r="D137" s="106" t="s">
        <v>444</v>
      </c>
    </row>
    <row r="138" spans="1:4" ht="15" customHeight="1" x14ac:dyDescent="0.2">
      <c r="A138" s="107">
        <v>138</v>
      </c>
      <c r="B138" s="106" t="s">
        <v>1500</v>
      </c>
      <c r="C138" s="106" t="s">
        <v>1501</v>
      </c>
      <c r="D138" s="106" t="s">
        <v>444</v>
      </c>
    </row>
    <row r="139" spans="1:4" ht="15" customHeight="1" x14ac:dyDescent="0.2">
      <c r="A139" s="107">
        <v>139</v>
      </c>
      <c r="B139" s="106" t="s">
        <v>2247</v>
      </c>
      <c r="C139" s="106" t="s">
        <v>443</v>
      </c>
      <c r="D139" s="106" t="s">
        <v>217</v>
      </c>
    </row>
    <row r="140" spans="1:4" ht="15" customHeight="1" x14ac:dyDescent="0.2">
      <c r="A140" s="107">
        <v>140</v>
      </c>
      <c r="B140" s="106" t="s">
        <v>1502</v>
      </c>
      <c r="C140" s="106" t="s">
        <v>1503</v>
      </c>
      <c r="D140" s="106" t="s">
        <v>444</v>
      </c>
    </row>
    <row r="141" spans="1:4" ht="15" customHeight="1" x14ac:dyDescent="0.2">
      <c r="A141" s="107">
        <v>141</v>
      </c>
      <c r="B141" s="106" t="s">
        <v>2249</v>
      </c>
      <c r="C141" s="106" t="s">
        <v>1504</v>
      </c>
      <c r="D141" s="106" t="s">
        <v>1505</v>
      </c>
    </row>
    <row r="142" spans="1:4" ht="15" customHeight="1" x14ac:dyDescent="0.2">
      <c r="A142" s="107">
        <v>142</v>
      </c>
      <c r="B142" s="106" t="s">
        <v>2251</v>
      </c>
      <c r="C142" s="106" t="s">
        <v>1506</v>
      </c>
      <c r="D142" s="106" t="s">
        <v>1507</v>
      </c>
    </row>
    <row r="143" spans="1:4" ht="15" customHeight="1" x14ac:dyDescent="0.2">
      <c r="A143" s="107">
        <v>143</v>
      </c>
      <c r="B143" s="106" t="s">
        <v>2254</v>
      </c>
      <c r="C143" s="106" t="s">
        <v>1508</v>
      </c>
      <c r="D143" s="106" t="s">
        <v>1509</v>
      </c>
    </row>
    <row r="144" spans="1:4" ht="15" customHeight="1" x14ac:dyDescent="0.2">
      <c r="A144" s="107">
        <v>144</v>
      </c>
      <c r="B144" s="106" t="s">
        <v>2256</v>
      </c>
      <c r="C144" s="106" t="s">
        <v>1510</v>
      </c>
      <c r="D144" s="106" t="s">
        <v>1511</v>
      </c>
    </row>
    <row r="145" spans="1:4" ht="15" customHeight="1" x14ac:dyDescent="0.2">
      <c r="A145" s="107">
        <v>145</v>
      </c>
      <c r="B145" s="106" t="s">
        <v>1512</v>
      </c>
      <c r="C145" s="106" t="s">
        <v>1513</v>
      </c>
      <c r="D145" s="106" t="s">
        <v>444</v>
      </c>
    </row>
    <row r="146" spans="1:4" ht="15" customHeight="1" x14ac:dyDescent="0.2">
      <c r="A146" s="107">
        <v>146</v>
      </c>
      <c r="B146" s="106" t="s">
        <v>2258</v>
      </c>
      <c r="C146" s="106" t="s">
        <v>603</v>
      </c>
      <c r="D146" s="106" t="s">
        <v>604</v>
      </c>
    </row>
    <row r="147" spans="1:4" ht="15" customHeight="1" x14ac:dyDescent="0.2">
      <c r="A147" s="107">
        <v>147</v>
      </c>
      <c r="B147" s="106" t="s">
        <v>605</v>
      </c>
      <c r="C147" s="106" t="s">
        <v>606</v>
      </c>
      <c r="D147" s="106" t="s">
        <v>444</v>
      </c>
    </row>
    <row r="148" spans="1:4" ht="15" customHeight="1" x14ac:dyDescent="0.2">
      <c r="A148" s="107">
        <v>148</v>
      </c>
      <c r="B148" s="106" t="s">
        <v>607</v>
      </c>
      <c r="C148" s="106" t="s">
        <v>608</v>
      </c>
      <c r="D148" s="106" t="s">
        <v>444</v>
      </c>
    </row>
    <row r="149" spans="1:4" ht="15" customHeight="1" x14ac:dyDescent="0.2">
      <c r="A149" s="107">
        <v>149</v>
      </c>
      <c r="B149" s="106" t="s">
        <v>609</v>
      </c>
      <c r="C149" s="106" t="s">
        <v>467</v>
      </c>
      <c r="D149" s="106" t="s">
        <v>1070</v>
      </c>
    </row>
    <row r="150" spans="1:4" ht="15" customHeight="1" x14ac:dyDescent="0.2">
      <c r="A150" s="107">
        <v>150</v>
      </c>
      <c r="B150" s="106" t="s">
        <v>610</v>
      </c>
      <c r="C150" s="106" t="s">
        <v>1072</v>
      </c>
      <c r="D150" s="106" t="s">
        <v>444</v>
      </c>
    </row>
    <row r="151" spans="1:4" ht="15" customHeight="1" x14ac:dyDescent="0.2">
      <c r="A151" s="107">
        <v>151</v>
      </c>
      <c r="B151" s="106" t="s">
        <v>2259</v>
      </c>
      <c r="C151" s="106" t="s">
        <v>611</v>
      </c>
      <c r="D151" s="106" t="s">
        <v>278</v>
      </c>
    </row>
    <row r="152" spans="1:4" ht="15" customHeight="1" x14ac:dyDescent="0.2">
      <c r="A152" s="107">
        <v>152</v>
      </c>
      <c r="B152" s="106" t="s">
        <v>2260</v>
      </c>
      <c r="C152" s="106" t="s">
        <v>612</v>
      </c>
      <c r="D152" s="106" t="s">
        <v>613</v>
      </c>
    </row>
    <row r="153" spans="1:4" ht="15" customHeight="1" x14ac:dyDescent="0.2">
      <c r="A153" s="107">
        <v>153</v>
      </c>
      <c r="B153" s="106" t="s">
        <v>2261</v>
      </c>
      <c r="C153" s="106" t="s">
        <v>1837</v>
      </c>
      <c r="D153" s="106" t="s">
        <v>288</v>
      </c>
    </row>
    <row r="154" spans="1:4" ht="15" customHeight="1" x14ac:dyDescent="0.2">
      <c r="A154" s="107">
        <v>154</v>
      </c>
      <c r="B154" s="106" t="s">
        <v>909</v>
      </c>
      <c r="C154" s="106" t="s">
        <v>614</v>
      </c>
      <c r="D154" s="106" t="s">
        <v>615</v>
      </c>
    </row>
    <row r="155" spans="1:4" ht="15" customHeight="1" x14ac:dyDescent="0.2">
      <c r="A155" s="107">
        <v>155</v>
      </c>
      <c r="B155" s="106" t="s">
        <v>2263</v>
      </c>
      <c r="C155" s="106" t="s">
        <v>616</v>
      </c>
      <c r="D155" s="106" t="s">
        <v>617</v>
      </c>
    </row>
    <row r="156" spans="1:4" ht="15" customHeight="1" x14ac:dyDescent="0.2">
      <c r="A156" s="107">
        <v>156</v>
      </c>
      <c r="B156" s="106" t="s">
        <v>2264</v>
      </c>
      <c r="C156" s="106" t="s">
        <v>618</v>
      </c>
      <c r="D156" s="106" t="s">
        <v>619</v>
      </c>
    </row>
    <row r="157" spans="1:4" ht="15" customHeight="1" x14ac:dyDescent="0.2">
      <c r="A157" s="107">
        <v>157</v>
      </c>
      <c r="B157" s="106" t="s">
        <v>1268</v>
      </c>
      <c r="C157" s="106" t="s">
        <v>1762</v>
      </c>
      <c r="D157" s="106" t="s">
        <v>1763</v>
      </c>
    </row>
    <row r="158" spans="1:4" ht="15" customHeight="1" x14ac:dyDescent="0.2">
      <c r="A158" s="107">
        <v>158</v>
      </c>
      <c r="B158" s="106" t="s">
        <v>623</v>
      </c>
      <c r="C158" s="106" t="s">
        <v>474</v>
      </c>
      <c r="D158" s="106" t="s">
        <v>444</v>
      </c>
    </row>
    <row r="159" spans="1:4" ht="15" customHeight="1" x14ac:dyDescent="0.2">
      <c r="A159" s="107">
        <v>159</v>
      </c>
      <c r="B159" s="106" t="s">
        <v>2019</v>
      </c>
      <c r="C159" s="106" t="s">
        <v>1749</v>
      </c>
      <c r="D159" s="106" t="s">
        <v>475</v>
      </c>
    </row>
    <row r="160" spans="1:4" ht="15" customHeight="1" x14ac:dyDescent="0.2">
      <c r="A160" s="107">
        <v>160</v>
      </c>
      <c r="B160" s="106" t="s">
        <v>1271</v>
      </c>
      <c r="C160" s="106" t="s">
        <v>478</v>
      </c>
      <c r="D160" s="106" t="s">
        <v>479</v>
      </c>
    </row>
    <row r="161" spans="1:4" ht="15" customHeight="1" x14ac:dyDescent="0.2">
      <c r="A161" s="107">
        <v>161</v>
      </c>
      <c r="B161" s="106" t="s">
        <v>480</v>
      </c>
      <c r="C161" s="106" t="s">
        <v>481</v>
      </c>
      <c r="D161" s="106" t="s">
        <v>444</v>
      </c>
    </row>
    <row r="162" spans="1:4" ht="15" customHeight="1" x14ac:dyDescent="0.2">
      <c r="A162" s="107">
        <v>162</v>
      </c>
      <c r="B162" s="106" t="s">
        <v>1272</v>
      </c>
      <c r="C162" s="106" t="s">
        <v>482</v>
      </c>
      <c r="D162" s="106" t="s">
        <v>483</v>
      </c>
    </row>
    <row r="163" spans="1:4" ht="15" customHeight="1" x14ac:dyDescent="0.2">
      <c r="A163" s="107">
        <v>163</v>
      </c>
      <c r="B163" s="106" t="s">
        <v>1273</v>
      </c>
      <c r="C163" s="106" t="s">
        <v>482</v>
      </c>
      <c r="D163" s="106" t="s">
        <v>278</v>
      </c>
    </row>
    <row r="164" spans="1:4" ht="15" customHeight="1" x14ac:dyDescent="0.2">
      <c r="A164" s="107">
        <v>164</v>
      </c>
      <c r="B164" s="106" t="s">
        <v>760</v>
      </c>
      <c r="C164" s="106" t="s">
        <v>484</v>
      </c>
      <c r="D164" s="106" t="s">
        <v>485</v>
      </c>
    </row>
    <row r="165" spans="1:4" ht="15" customHeight="1" x14ac:dyDescent="0.2">
      <c r="A165" s="107">
        <v>165</v>
      </c>
      <c r="B165" s="106" t="s">
        <v>488</v>
      </c>
      <c r="C165" s="106" t="s">
        <v>1656</v>
      </c>
      <c r="D165" s="106" t="s">
        <v>489</v>
      </c>
    </row>
    <row r="166" spans="1:4" ht="15" customHeight="1" x14ac:dyDescent="0.2">
      <c r="A166" s="107">
        <v>166</v>
      </c>
      <c r="B166" s="106" t="s">
        <v>492</v>
      </c>
      <c r="C166" s="106" t="s">
        <v>493</v>
      </c>
      <c r="D166" s="106" t="s">
        <v>444</v>
      </c>
    </row>
    <row r="167" spans="1:4" ht="15" customHeight="1" x14ac:dyDescent="0.2">
      <c r="A167" s="107">
        <v>167</v>
      </c>
      <c r="B167" s="106" t="s">
        <v>1275</v>
      </c>
      <c r="C167" s="106" t="s">
        <v>1794</v>
      </c>
      <c r="D167" s="106" t="s">
        <v>494</v>
      </c>
    </row>
    <row r="168" spans="1:4" ht="15" customHeight="1" x14ac:dyDescent="0.2">
      <c r="A168" s="107">
        <v>168</v>
      </c>
      <c r="B168" s="106" t="s">
        <v>504</v>
      </c>
      <c r="C168" s="106" t="s">
        <v>505</v>
      </c>
      <c r="D168" s="106" t="s">
        <v>444</v>
      </c>
    </row>
    <row r="169" spans="1:4" ht="15" customHeight="1" x14ac:dyDescent="0.2">
      <c r="A169" s="107">
        <v>169</v>
      </c>
      <c r="B169" s="106" t="s">
        <v>2151</v>
      </c>
      <c r="C169" s="106" t="s">
        <v>506</v>
      </c>
      <c r="D169" s="106" t="s">
        <v>507</v>
      </c>
    </row>
    <row r="170" spans="1:4" ht="15" customHeight="1" x14ac:dyDescent="0.2">
      <c r="A170" s="107">
        <v>170</v>
      </c>
      <c r="B170" s="106" t="s">
        <v>1437</v>
      </c>
      <c r="C170" s="106" t="s">
        <v>509</v>
      </c>
      <c r="D170" s="106" t="s">
        <v>512</v>
      </c>
    </row>
    <row r="171" spans="1:4" ht="15" customHeight="1" x14ac:dyDescent="0.2">
      <c r="A171" s="107">
        <v>171</v>
      </c>
      <c r="B171" s="106" t="s">
        <v>508</v>
      </c>
      <c r="C171" s="106" t="s">
        <v>509</v>
      </c>
      <c r="D171" s="106" t="s">
        <v>510</v>
      </c>
    </row>
    <row r="172" spans="1:4" ht="15" customHeight="1" x14ac:dyDescent="0.2">
      <c r="A172" s="107">
        <v>172</v>
      </c>
      <c r="B172" s="106" t="s">
        <v>511</v>
      </c>
      <c r="C172" s="106" t="s">
        <v>509</v>
      </c>
      <c r="D172" s="106" t="s">
        <v>510</v>
      </c>
    </row>
    <row r="173" spans="1:4" ht="15" customHeight="1" x14ac:dyDescent="0.2">
      <c r="A173" s="107">
        <v>173</v>
      </c>
      <c r="B173" s="106" t="s">
        <v>513</v>
      </c>
      <c r="C173" s="106" t="s">
        <v>514</v>
      </c>
      <c r="D173" s="106" t="s">
        <v>1652</v>
      </c>
    </row>
    <row r="174" spans="1:4" ht="15" customHeight="1" x14ac:dyDescent="0.2">
      <c r="A174" s="107">
        <v>174</v>
      </c>
      <c r="B174" s="106" t="s">
        <v>515</v>
      </c>
      <c r="C174" s="106" t="s">
        <v>503</v>
      </c>
      <c r="D174" s="106" t="s">
        <v>1070</v>
      </c>
    </row>
    <row r="175" spans="1:4" ht="15" customHeight="1" x14ac:dyDescent="0.2">
      <c r="A175" s="107">
        <v>175</v>
      </c>
      <c r="B175" s="106" t="s">
        <v>516</v>
      </c>
      <c r="C175" s="106" t="s">
        <v>1749</v>
      </c>
      <c r="D175" s="106" t="s">
        <v>517</v>
      </c>
    </row>
    <row r="176" spans="1:4" ht="15" customHeight="1" x14ac:dyDescent="0.2">
      <c r="A176" s="107">
        <v>176</v>
      </c>
      <c r="B176" s="106" t="s">
        <v>1309</v>
      </c>
      <c r="C176" s="106" t="s">
        <v>518</v>
      </c>
      <c r="D176" s="106" t="s">
        <v>519</v>
      </c>
    </row>
    <row r="177" spans="1:4" ht="15" customHeight="1" x14ac:dyDescent="0.2">
      <c r="A177" s="107">
        <v>177</v>
      </c>
      <c r="B177" s="106" t="s">
        <v>2152</v>
      </c>
      <c r="C177" s="106" t="s">
        <v>520</v>
      </c>
      <c r="D177" s="106" t="s">
        <v>521</v>
      </c>
    </row>
    <row r="178" spans="1:4" ht="15" customHeight="1" x14ac:dyDescent="0.2">
      <c r="A178" s="107">
        <v>178</v>
      </c>
      <c r="B178" s="106" t="s">
        <v>522</v>
      </c>
      <c r="C178" s="106" t="s">
        <v>1503</v>
      </c>
      <c r="D178" s="106" t="s">
        <v>444</v>
      </c>
    </row>
    <row r="179" spans="1:4" ht="15" customHeight="1" x14ac:dyDescent="0.2">
      <c r="A179" s="107">
        <v>179</v>
      </c>
      <c r="B179" s="106" t="s">
        <v>523</v>
      </c>
      <c r="C179" s="106" t="s">
        <v>1503</v>
      </c>
      <c r="D179" s="106" t="s">
        <v>444</v>
      </c>
    </row>
    <row r="180" spans="1:4" ht="15" customHeight="1" x14ac:dyDescent="0.2">
      <c r="A180" s="107">
        <v>180</v>
      </c>
      <c r="B180" s="106" t="s">
        <v>524</v>
      </c>
      <c r="C180" s="106" t="s">
        <v>525</v>
      </c>
      <c r="D180" s="106" t="s">
        <v>526</v>
      </c>
    </row>
    <row r="181" spans="1:4" ht="15" customHeight="1" x14ac:dyDescent="0.2">
      <c r="A181" s="107">
        <v>181</v>
      </c>
      <c r="B181" s="106" t="s">
        <v>2153</v>
      </c>
      <c r="C181" s="106" t="s">
        <v>1503</v>
      </c>
      <c r="D181" s="106" t="s">
        <v>1433</v>
      </c>
    </row>
    <row r="182" spans="1:4" ht="15" customHeight="1" x14ac:dyDescent="0.2">
      <c r="A182" s="107">
        <v>182</v>
      </c>
      <c r="B182" s="106" t="s">
        <v>1314</v>
      </c>
      <c r="C182" s="106" t="s">
        <v>527</v>
      </c>
      <c r="D182" s="106" t="s">
        <v>528</v>
      </c>
    </row>
    <row r="183" spans="1:4" ht="15" customHeight="1" x14ac:dyDescent="0.2">
      <c r="A183" s="107">
        <v>183</v>
      </c>
      <c r="B183" s="106" t="s">
        <v>1316</v>
      </c>
      <c r="C183" s="106" t="s">
        <v>1434</v>
      </c>
      <c r="D183" s="106" t="s">
        <v>1174</v>
      </c>
    </row>
    <row r="184" spans="1:4" ht="15" customHeight="1" x14ac:dyDescent="0.2">
      <c r="A184" s="107">
        <v>184</v>
      </c>
      <c r="B184" s="106" t="s">
        <v>1175</v>
      </c>
      <c r="C184" s="106" t="s">
        <v>467</v>
      </c>
      <c r="D184" s="106" t="s">
        <v>466</v>
      </c>
    </row>
    <row r="185" spans="1:4" ht="15" customHeight="1" x14ac:dyDescent="0.2">
      <c r="A185" s="107">
        <v>185</v>
      </c>
      <c r="B185" s="106" t="s">
        <v>1322</v>
      </c>
      <c r="C185" s="106" t="s">
        <v>1181</v>
      </c>
      <c r="D185" s="106" t="s">
        <v>2080</v>
      </c>
    </row>
    <row r="186" spans="1:4" ht="15" customHeight="1" x14ac:dyDescent="0.2">
      <c r="A186" s="107">
        <v>186</v>
      </c>
      <c r="B186" s="106" t="s">
        <v>2081</v>
      </c>
      <c r="C186" s="106" t="s">
        <v>2082</v>
      </c>
      <c r="D186" s="106" t="s">
        <v>444</v>
      </c>
    </row>
    <row r="187" spans="1:4" ht="15" customHeight="1" x14ac:dyDescent="0.2">
      <c r="A187" s="107">
        <v>187</v>
      </c>
      <c r="B187" s="106" t="s">
        <v>690</v>
      </c>
      <c r="C187" s="106" t="s">
        <v>2083</v>
      </c>
      <c r="D187" s="106" t="s">
        <v>2084</v>
      </c>
    </row>
    <row r="188" spans="1:4" ht="15" customHeight="1" x14ac:dyDescent="0.2">
      <c r="A188" s="107">
        <v>188</v>
      </c>
      <c r="B188" s="106" t="s">
        <v>2085</v>
      </c>
      <c r="C188" s="106" t="s">
        <v>1072</v>
      </c>
      <c r="D188" s="106" t="s">
        <v>444</v>
      </c>
    </row>
    <row r="189" spans="1:4" ht="15" customHeight="1" x14ac:dyDescent="0.2">
      <c r="A189" s="107">
        <v>189</v>
      </c>
      <c r="B189" s="106" t="s">
        <v>2086</v>
      </c>
      <c r="C189" s="106" t="s">
        <v>2087</v>
      </c>
      <c r="D189" s="106" t="s">
        <v>444</v>
      </c>
    </row>
    <row r="190" spans="1:4" ht="15" customHeight="1" x14ac:dyDescent="0.2">
      <c r="A190" s="107">
        <v>190</v>
      </c>
      <c r="B190" s="106" t="s">
        <v>2088</v>
      </c>
      <c r="C190" s="106" t="s">
        <v>2089</v>
      </c>
      <c r="D190" s="106" t="s">
        <v>444</v>
      </c>
    </row>
    <row r="191" spans="1:4" ht="15" customHeight="1" x14ac:dyDescent="0.2">
      <c r="A191" s="107">
        <v>191</v>
      </c>
      <c r="B191" s="106" t="s">
        <v>654</v>
      </c>
      <c r="C191" s="106" t="s">
        <v>2090</v>
      </c>
      <c r="D191" s="106" t="s">
        <v>2091</v>
      </c>
    </row>
    <row r="192" spans="1:4" ht="15" customHeight="1" x14ac:dyDescent="0.2">
      <c r="A192" s="107">
        <v>192</v>
      </c>
      <c r="B192" s="106" t="s">
        <v>2092</v>
      </c>
      <c r="C192" s="106" t="s">
        <v>2093</v>
      </c>
      <c r="D192" s="106" t="s">
        <v>1652</v>
      </c>
    </row>
    <row r="193" spans="1:4" ht="15" customHeight="1" x14ac:dyDescent="0.2">
      <c r="A193" s="107">
        <v>193</v>
      </c>
      <c r="B193" s="106" t="s">
        <v>1329</v>
      </c>
      <c r="C193" s="106" t="s">
        <v>2094</v>
      </c>
      <c r="D193" s="106" t="s">
        <v>2095</v>
      </c>
    </row>
    <row r="194" spans="1:4" ht="15" customHeight="1" x14ac:dyDescent="0.2">
      <c r="A194" s="107">
        <v>194</v>
      </c>
      <c r="B194" s="106" t="s">
        <v>1331</v>
      </c>
      <c r="C194" s="106" t="s">
        <v>2096</v>
      </c>
      <c r="D194" s="106" t="s">
        <v>2095</v>
      </c>
    </row>
    <row r="195" spans="1:4" ht="15" customHeight="1" x14ac:dyDescent="0.2">
      <c r="A195" s="107">
        <v>195</v>
      </c>
      <c r="B195" s="106" t="s">
        <v>1332</v>
      </c>
      <c r="C195" s="106" t="s">
        <v>2097</v>
      </c>
      <c r="D195" s="106" t="s">
        <v>2098</v>
      </c>
    </row>
    <row r="196" spans="1:4" ht="15" customHeight="1" x14ac:dyDescent="0.2">
      <c r="A196" s="107">
        <v>196</v>
      </c>
      <c r="B196" s="106" t="s">
        <v>2099</v>
      </c>
      <c r="C196" s="106" t="s">
        <v>2100</v>
      </c>
      <c r="D196" s="106" t="s">
        <v>444</v>
      </c>
    </row>
    <row r="197" spans="1:4" ht="15" customHeight="1" x14ac:dyDescent="0.2">
      <c r="A197" s="107">
        <v>197</v>
      </c>
      <c r="B197" s="106" t="s">
        <v>2101</v>
      </c>
      <c r="C197" s="106" t="s">
        <v>2102</v>
      </c>
      <c r="D197" s="106" t="s">
        <v>444</v>
      </c>
    </row>
    <row r="198" spans="1:4" ht="15" customHeight="1" x14ac:dyDescent="0.2">
      <c r="A198" s="107">
        <v>198</v>
      </c>
      <c r="B198" s="106" t="s">
        <v>1333</v>
      </c>
      <c r="C198" s="106" t="s">
        <v>2103</v>
      </c>
      <c r="D198" s="106" t="s">
        <v>2104</v>
      </c>
    </row>
    <row r="199" spans="1:4" ht="15" customHeight="1" x14ac:dyDescent="0.2">
      <c r="A199" s="107">
        <v>199</v>
      </c>
      <c r="B199" s="106" t="s">
        <v>2105</v>
      </c>
      <c r="C199" s="106" t="s">
        <v>2106</v>
      </c>
      <c r="D199" s="106" t="s">
        <v>444</v>
      </c>
    </row>
    <row r="200" spans="1:4" ht="15" customHeight="1" x14ac:dyDescent="0.2">
      <c r="A200" s="107">
        <v>200</v>
      </c>
      <c r="B200" s="106" t="s">
        <v>2107</v>
      </c>
      <c r="C200" s="106" t="s">
        <v>443</v>
      </c>
      <c r="D200" s="106" t="s">
        <v>2108</v>
      </c>
    </row>
    <row r="201" spans="1:4" ht="15" customHeight="1" x14ac:dyDescent="0.2">
      <c r="A201" s="107">
        <v>201</v>
      </c>
      <c r="B201" s="106" t="s">
        <v>1335</v>
      </c>
      <c r="C201" s="106" t="s">
        <v>2110</v>
      </c>
      <c r="D201" s="106" t="s">
        <v>483</v>
      </c>
    </row>
    <row r="202" spans="1:4" ht="15" customHeight="1" x14ac:dyDescent="0.2">
      <c r="A202" s="107">
        <v>202</v>
      </c>
      <c r="B202" s="106" t="s">
        <v>1336</v>
      </c>
      <c r="C202" s="106" t="s">
        <v>2111</v>
      </c>
      <c r="D202" s="106" t="s">
        <v>2112</v>
      </c>
    </row>
    <row r="203" spans="1:4" ht="15" customHeight="1" x14ac:dyDescent="0.2">
      <c r="A203" s="107">
        <v>203</v>
      </c>
      <c r="B203" s="106" t="s">
        <v>1337</v>
      </c>
      <c r="C203" s="106" t="s">
        <v>2115</v>
      </c>
      <c r="D203" s="106" t="s">
        <v>2116</v>
      </c>
    </row>
    <row r="204" spans="1:4" ht="15" customHeight="1" x14ac:dyDescent="0.2">
      <c r="A204" s="107">
        <v>204</v>
      </c>
      <c r="B204" s="106" t="s">
        <v>1339</v>
      </c>
      <c r="C204" s="106" t="s">
        <v>2117</v>
      </c>
      <c r="D204" s="106" t="s">
        <v>2118</v>
      </c>
    </row>
    <row r="205" spans="1:4" ht="15" customHeight="1" x14ac:dyDescent="0.2">
      <c r="A205" s="107">
        <v>205</v>
      </c>
      <c r="B205" s="106" t="s">
        <v>2123</v>
      </c>
      <c r="C205" s="106" t="s">
        <v>2115</v>
      </c>
      <c r="D205" s="106" t="s">
        <v>444</v>
      </c>
    </row>
    <row r="206" spans="1:4" ht="15" customHeight="1" x14ac:dyDescent="0.2">
      <c r="A206" s="107">
        <v>206</v>
      </c>
      <c r="B206" s="106" t="s">
        <v>1342</v>
      </c>
      <c r="C206" s="106" t="s">
        <v>2124</v>
      </c>
      <c r="D206" s="106" t="s">
        <v>2125</v>
      </c>
    </row>
    <row r="207" spans="1:4" ht="15" customHeight="1" x14ac:dyDescent="0.2">
      <c r="A207" s="107">
        <v>207</v>
      </c>
      <c r="B207" s="106" t="s">
        <v>1344</v>
      </c>
      <c r="C207" s="106" t="s">
        <v>2126</v>
      </c>
      <c r="D207" s="106" t="s">
        <v>2127</v>
      </c>
    </row>
    <row r="208" spans="1:4" ht="15" customHeight="1" x14ac:dyDescent="0.2">
      <c r="A208" s="107">
        <v>208</v>
      </c>
      <c r="B208" s="106" t="s">
        <v>1346</v>
      </c>
      <c r="C208" s="106" t="s">
        <v>2131</v>
      </c>
      <c r="D208" s="106" t="s">
        <v>2132</v>
      </c>
    </row>
    <row r="209" spans="1:4" ht="15" customHeight="1" x14ac:dyDescent="0.2">
      <c r="A209" s="107">
        <v>209</v>
      </c>
      <c r="B209" s="106" t="s">
        <v>1348</v>
      </c>
      <c r="C209" s="106" t="s">
        <v>443</v>
      </c>
      <c r="D209" s="106" t="s">
        <v>217</v>
      </c>
    </row>
    <row r="210" spans="1:4" ht="15" customHeight="1" x14ac:dyDescent="0.2">
      <c r="A210" s="107">
        <v>210</v>
      </c>
      <c r="B210" s="106" t="s">
        <v>2133</v>
      </c>
      <c r="C210" s="106" t="s">
        <v>2134</v>
      </c>
      <c r="D210" s="106" t="s">
        <v>444</v>
      </c>
    </row>
    <row r="211" spans="1:4" ht="15" customHeight="1" x14ac:dyDescent="0.2">
      <c r="A211" s="107">
        <v>211</v>
      </c>
      <c r="B211" s="106" t="s">
        <v>768</v>
      </c>
      <c r="C211" s="106" t="s">
        <v>884</v>
      </c>
      <c r="D211" s="106" t="s">
        <v>885</v>
      </c>
    </row>
    <row r="212" spans="1:4" ht="15" customHeight="1" x14ac:dyDescent="0.2">
      <c r="A212" s="107">
        <v>212</v>
      </c>
      <c r="B212" s="106" t="s">
        <v>1351</v>
      </c>
      <c r="C212" s="106" t="s">
        <v>1768</v>
      </c>
      <c r="D212" s="106" t="s">
        <v>1769</v>
      </c>
    </row>
    <row r="213" spans="1:4" ht="15" customHeight="1" x14ac:dyDescent="0.2">
      <c r="A213" s="107">
        <v>213</v>
      </c>
      <c r="B213" s="106" t="s">
        <v>1352</v>
      </c>
      <c r="C213" s="106" t="s">
        <v>2100</v>
      </c>
      <c r="D213" s="106" t="s">
        <v>1770</v>
      </c>
    </row>
    <row r="214" spans="1:4" ht="15" customHeight="1" x14ac:dyDescent="0.2">
      <c r="A214" s="107">
        <v>214</v>
      </c>
      <c r="B214" s="106" t="s">
        <v>1353</v>
      </c>
      <c r="C214" s="106" t="s">
        <v>1452</v>
      </c>
      <c r="D214" s="106" t="s">
        <v>1453</v>
      </c>
    </row>
    <row r="215" spans="1:4" ht="15" customHeight="1" x14ac:dyDescent="0.2">
      <c r="A215" s="107">
        <v>215</v>
      </c>
      <c r="B215" s="106" t="s">
        <v>1354</v>
      </c>
      <c r="C215" s="106" t="s">
        <v>1454</v>
      </c>
      <c r="D215" s="106" t="s">
        <v>483</v>
      </c>
    </row>
    <row r="216" spans="1:4" ht="15" customHeight="1" x14ac:dyDescent="0.2">
      <c r="A216" s="107">
        <v>216</v>
      </c>
      <c r="B216" s="106" t="s">
        <v>1455</v>
      </c>
      <c r="C216" s="106" t="s">
        <v>1456</v>
      </c>
      <c r="D216" s="106" t="s">
        <v>444</v>
      </c>
    </row>
    <row r="217" spans="1:4" ht="15" customHeight="1" x14ac:dyDescent="0.2">
      <c r="A217" s="107">
        <v>217</v>
      </c>
      <c r="B217" s="106" t="s">
        <v>1457</v>
      </c>
      <c r="C217" s="106" t="s">
        <v>1458</v>
      </c>
      <c r="D217" s="106" t="s">
        <v>444</v>
      </c>
    </row>
    <row r="218" spans="1:4" ht="15" customHeight="1" x14ac:dyDescent="0.2">
      <c r="A218" s="107">
        <v>218</v>
      </c>
      <c r="B218" s="106" t="s">
        <v>1459</v>
      </c>
      <c r="C218" s="106" t="s">
        <v>467</v>
      </c>
      <c r="D218" s="106" t="s">
        <v>466</v>
      </c>
    </row>
    <row r="219" spans="1:4" ht="15" customHeight="1" x14ac:dyDescent="0.2">
      <c r="A219" s="107">
        <v>219</v>
      </c>
      <c r="B219" s="106" t="s">
        <v>1355</v>
      </c>
      <c r="C219" s="106" t="s">
        <v>455</v>
      </c>
      <c r="D219" s="106" t="s">
        <v>456</v>
      </c>
    </row>
    <row r="220" spans="1:4" ht="15" customHeight="1" x14ac:dyDescent="0.2">
      <c r="A220" s="107">
        <v>220</v>
      </c>
      <c r="B220" s="106" t="s">
        <v>1460</v>
      </c>
      <c r="C220" s="106" t="s">
        <v>1656</v>
      </c>
      <c r="D220" s="106" t="s">
        <v>1652</v>
      </c>
    </row>
    <row r="221" spans="1:4" ht="15" customHeight="1" x14ac:dyDescent="0.2">
      <c r="A221" s="107">
        <v>221</v>
      </c>
      <c r="B221" s="106" t="s">
        <v>1461</v>
      </c>
      <c r="C221" s="106" t="s">
        <v>1462</v>
      </c>
      <c r="D221" s="106" t="s">
        <v>444</v>
      </c>
    </row>
    <row r="222" spans="1:4" ht="15" customHeight="1" x14ac:dyDescent="0.2">
      <c r="A222" s="107">
        <v>222</v>
      </c>
      <c r="B222" s="106" t="s">
        <v>1469</v>
      </c>
      <c r="C222" s="106" t="s">
        <v>1470</v>
      </c>
      <c r="D222" s="106" t="s">
        <v>444</v>
      </c>
    </row>
    <row r="223" spans="1:4" ht="15" customHeight="1" x14ac:dyDescent="0.2">
      <c r="A223" s="107">
        <v>223</v>
      </c>
      <c r="B223" s="106" t="s">
        <v>1471</v>
      </c>
      <c r="C223" s="106" t="s">
        <v>443</v>
      </c>
      <c r="D223" s="106" t="s">
        <v>444</v>
      </c>
    </row>
    <row r="224" spans="1:4" ht="15" customHeight="1" x14ac:dyDescent="0.2">
      <c r="A224" s="107">
        <v>224</v>
      </c>
      <c r="B224" s="106" t="s">
        <v>1358</v>
      </c>
      <c r="C224" s="106" t="s">
        <v>1463</v>
      </c>
      <c r="D224" s="106" t="s">
        <v>1464</v>
      </c>
    </row>
    <row r="225" spans="1:4" ht="15" customHeight="1" x14ac:dyDescent="0.2">
      <c r="A225" s="107">
        <v>225</v>
      </c>
      <c r="B225" s="106" t="s">
        <v>1467</v>
      </c>
      <c r="C225" s="106" t="s">
        <v>1468</v>
      </c>
      <c r="D225" s="106" t="s">
        <v>444</v>
      </c>
    </row>
    <row r="226" spans="1:4" ht="15" customHeight="1" x14ac:dyDescent="0.2">
      <c r="A226" s="107">
        <v>226</v>
      </c>
      <c r="B226" s="106" t="s">
        <v>1359</v>
      </c>
      <c r="C226" s="106" t="s">
        <v>559</v>
      </c>
      <c r="D226" s="106" t="s">
        <v>560</v>
      </c>
    </row>
    <row r="227" spans="1:4" ht="15" customHeight="1" x14ac:dyDescent="0.2">
      <c r="A227" s="107">
        <v>227</v>
      </c>
      <c r="B227" s="106" t="s">
        <v>1360</v>
      </c>
      <c r="C227" s="106" t="s">
        <v>561</v>
      </c>
      <c r="D227" s="106" t="s">
        <v>562</v>
      </c>
    </row>
    <row r="228" spans="1:4" ht="15" customHeight="1" x14ac:dyDescent="0.2">
      <c r="A228" s="107">
        <v>228</v>
      </c>
      <c r="B228" s="106" t="s">
        <v>1361</v>
      </c>
      <c r="C228" s="106" t="s">
        <v>563</v>
      </c>
      <c r="D228" s="106" t="s">
        <v>564</v>
      </c>
    </row>
    <row r="229" spans="1:4" ht="15" customHeight="1" x14ac:dyDescent="0.2">
      <c r="A229" s="107">
        <v>229</v>
      </c>
      <c r="B229" s="106" t="s">
        <v>1362</v>
      </c>
      <c r="C229" s="106" t="s">
        <v>608</v>
      </c>
      <c r="D229" s="106" t="s">
        <v>565</v>
      </c>
    </row>
    <row r="230" spans="1:4" ht="15" customHeight="1" x14ac:dyDescent="0.2">
      <c r="A230" s="107">
        <v>230</v>
      </c>
      <c r="B230" s="106" t="s">
        <v>1365</v>
      </c>
      <c r="C230" s="106" t="s">
        <v>566</v>
      </c>
      <c r="D230" s="106" t="s">
        <v>567</v>
      </c>
    </row>
    <row r="231" spans="1:4" ht="15" customHeight="1" x14ac:dyDescent="0.2">
      <c r="A231" s="107">
        <v>231</v>
      </c>
      <c r="B231" s="106" t="s">
        <v>578</v>
      </c>
      <c r="C231" s="106" t="s">
        <v>1656</v>
      </c>
      <c r="D231" s="106" t="s">
        <v>1652</v>
      </c>
    </row>
    <row r="232" spans="1:4" ht="15" customHeight="1" x14ac:dyDescent="0.2">
      <c r="A232" s="107">
        <v>232</v>
      </c>
      <c r="B232" s="106" t="s">
        <v>1366</v>
      </c>
      <c r="C232" s="106" t="s">
        <v>586</v>
      </c>
      <c r="D232" s="106" t="s">
        <v>587</v>
      </c>
    </row>
    <row r="233" spans="1:4" ht="15" customHeight="1" x14ac:dyDescent="0.2">
      <c r="A233" s="107">
        <v>233</v>
      </c>
      <c r="B233" s="106" t="s">
        <v>579</v>
      </c>
      <c r="C233" s="106" t="s">
        <v>580</v>
      </c>
      <c r="D233" s="106" t="s">
        <v>581</v>
      </c>
    </row>
    <row r="234" spans="1:4" ht="15" customHeight="1" x14ac:dyDescent="0.2">
      <c r="A234" s="107">
        <v>234</v>
      </c>
      <c r="B234" s="106" t="s">
        <v>1368</v>
      </c>
      <c r="C234" s="106" t="s">
        <v>568</v>
      </c>
      <c r="D234" s="106" t="s">
        <v>569</v>
      </c>
    </row>
    <row r="235" spans="1:4" ht="15" customHeight="1" x14ac:dyDescent="0.2">
      <c r="A235" s="107">
        <v>235</v>
      </c>
      <c r="B235" s="106" t="s">
        <v>575</v>
      </c>
      <c r="C235" s="106" t="s">
        <v>573</v>
      </c>
      <c r="D235" s="106" t="s">
        <v>574</v>
      </c>
    </row>
    <row r="236" spans="1:4" ht="15" customHeight="1" x14ac:dyDescent="0.2">
      <c r="A236" s="107">
        <v>236</v>
      </c>
      <c r="B236" s="106" t="s">
        <v>1369</v>
      </c>
      <c r="C236" s="106" t="s">
        <v>582</v>
      </c>
      <c r="D236" s="106" t="s">
        <v>583</v>
      </c>
    </row>
    <row r="237" spans="1:4" ht="15" customHeight="1" x14ac:dyDescent="0.2">
      <c r="A237" s="107">
        <v>237</v>
      </c>
      <c r="B237" s="106" t="s">
        <v>1370</v>
      </c>
      <c r="C237" s="106" t="s">
        <v>443</v>
      </c>
      <c r="D237" s="106" t="s">
        <v>217</v>
      </c>
    </row>
    <row r="238" spans="1:4" ht="15" customHeight="1" x14ac:dyDescent="0.2">
      <c r="A238" s="107">
        <v>238</v>
      </c>
      <c r="B238" s="106" t="s">
        <v>588</v>
      </c>
      <c r="C238" s="106" t="s">
        <v>443</v>
      </c>
      <c r="D238" s="106" t="s">
        <v>444</v>
      </c>
    </row>
    <row r="239" spans="1:4" ht="15" customHeight="1" x14ac:dyDescent="0.2">
      <c r="A239" s="107">
        <v>239</v>
      </c>
      <c r="B239" s="106" t="s">
        <v>592</v>
      </c>
      <c r="C239" s="106" t="s">
        <v>297</v>
      </c>
      <c r="D239" s="106" t="s">
        <v>298</v>
      </c>
    </row>
    <row r="240" spans="1:4" ht="15" customHeight="1" x14ac:dyDescent="0.2">
      <c r="A240" s="107">
        <v>240</v>
      </c>
      <c r="B240" s="106" t="s">
        <v>1373</v>
      </c>
      <c r="C240" s="106" t="s">
        <v>593</v>
      </c>
      <c r="D240" s="106" t="s">
        <v>594</v>
      </c>
    </row>
    <row r="241" spans="1:4" ht="15" customHeight="1" x14ac:dyDescent="0.2">
      <c r="A241" s="107">
        <v>241</v>
      </c>
      <c r="B241" s="106" t="s">
        <v>1907</v>
      </c>
      <c r="C241" s="106" t="s">
        <v>598</v>
      </c>
      <c r="D241" s="106" t="s">
        <v>599</v>
      </c>
    </row>
    <row r="242" spans="1:4" ht="15" customHeight="1" x14ac:dyDescent="0.2">
      <c r="A242" s="107">
        <v>242</v>
      </c>
      <c r="B242" s="106" t="s">
        <v>600</v>
      </c>
      <c r="C242" s="106" t="s">
        <v>297</v>
      </c>
      <c r="D242" s="106" t="s">
        <v>444</v>
      </c>
    </row>
    <row r="243" spans="1:4" ht="15" customHeight="1" x14ac:dyDescent="0.2">
      <c r="A243" s="107">
        <v>243</v>
      </c>
      <c r="B243" s="106" t="s">
        <v>1374</v>
      </c>
      <c r="C243" s="106" t="s">
        <v>601</v>
      </c>
      <c r="D243" s="106" t="s">
        <v>602</v>
      </c>
    </row>
    <row r="244" spans="1:4" ht="15" customHeight="1" x14ac:dyDescent="0.2">
      <c r="A244" s="107">
        <v>244</v>
      </c>
      <c r="B244" s="106" t="s">
        <v>2006</v>
      </c>
      <c r="C244" s="106" t="s">
        <v>1524</v>
      </c>
      <c r="D244" s="106" t="s">
        <v>444</v>
      </c>
    </row>
    <row r="245" spans="1:4" ht="15" customHeight="1" x14ac:dyDescent="0.2">
      <c r="A245" s="107">
        <v>245</v>
      </c>
      <c r="B245" s="106" t="s">
        <v>1034</v>
      </c>
      <c r="C245" s="106" t="s">
        <v>1035</v>
      </c>
      <c r="D245" s="106" t="s">
        <v>444</v>
      </c>
    </row>
    <row r="246" spans="1:4" ht="15" customHeight="1" x14ac:dyDescent="0.2">
      <c r="A246" s="107">
        <v>246</v>
      </c>
      <c r="B246" s="106" t="s">
        <v>1376</v>
      </c>
      <c r="C246" s="106" t="s">
        <v>2007</v>
      </c>
      <c r="D246" s="106" t="s">
        <v>1033</v>
      </c>
    </row>
    <row r="247" spans="1:4" ht="15" customHeight="1" x14ac:dyDescent="0.2">
      <c r="A247" s="107">
        <v>247</v>
      </c>
      <c r="B247" s="106" t="s">
        <v>1036</v>
      </c>
      <c r="C247" s="106" t="s">
        <v>1837</v>
      </c>
      <c r="D247" s="106" t="s">
        <v>444</v>
      </c>
    </row>
    <row r="248" spans="1:4" ht="15" customHeight="1" x14ac:dyDescent="0.2">
      <c r="A248" s="107">
        <v>248</v>
      </c>
      <c r="B248" s="106" t="s">
        <v>595</v>
      </c>
      <c r="C248" s="106" t="s">
        <v>596</v>
      </c>
      <c r="D248" s="106" t="s">
        <v>597</v>
      </c>
    </row>
    <row r="249" spans="1:4" ht="15" customHeight="1" x14ac:dyDescent="0.2">
      <c r="A249" s="107">
        <v>249</v>
      </c>
      <c r="B249" s="106" t="s">
        <v>1037</v>
      </c>
      <c r="C249" s="106" t="s">
        <v>1038</v>
      </c>
      <c r="D249" s="106" t="s">
        <v>444</v>
      </c>
    </row>
    <row r="250" spans="1:4" ht="15" customHeight="1" x14ac:dyDescent="0.2">
      <c r="A250" s="107">
        <v>250</v>
      </c>
      <c r="B250" s="106" t="s">
        <v>1039</v>
      </c>
      <c r="C250" s="106" t="s">
        <v>2115</v>
      </c>
      <c r="D250" s="106" t="s">
        <v>444</v>
      </c>
    </row>
    <row r="251" spans="1:4" ht="15" customHeight="1" x14ac:dyDescent="0.2">
      <c r="A251" s="107">
        <v>251</v>
      </c>
      <c r="B251" s="106" t="s">
        <v>549</v>
      </c>
      <c r="C251" s="106" t="s">
        <v>1524</v>
      </c>
      <c r="D251" s="106" t="s">
        <v>444</v>
      </c>
    </row>
    <row r="252" spans="1:4" ht="15" customHeight="1" x14ac:dyDescent="0.2">
      <c r="A252" s="107">
        <v>252</v>
      </c>
      <c r="B252" s="106" t="s">
        <v>550</v>
      </c>
      <c r="C252" s="106" t="s">
        <v>551</v>
      </c>
      <c r="D252" s="106" t="s">
        <v>444</v>
      </c>
    </row>
    <row r="253" spans="1:4" ht="15" customHeight="1" x14ac:dyDescent="0.2">
      <c r="A253" s="107">
        <v>253</v>
      </c>
      <c r="B253" s="106" t="s">
        <v>554</v>
      </c>
      <c r="C253" s="106" t="s">
        <v>1749</v>
      </c>
      <c r="D253" s="106" t="s">
        <v>466</v>
      </c>
    </row>
    <row r="254" spans="1:4" ht="15" customHeight="1" x14ac:dyDescent="0.2">
      <c r="A254" s="107">
        <v>254</v>
      </c>
      <c r="B254" s="106" t="s">
        <v>555</v>
      </c>
      <c r="C254" s="106" t="s">
        <v>2115</v>
      </c>
      <c r="D254" s="106" t="s">
        <v>444</v>
      </c>
    </row>
    <row r="255" spans="1:4" ht="15" customHeight="1" x14ac:dyDescent="0.2">
      <c r="A255" s="107">
        <v>255</v>
      </c>
      <c r="B255" s="106" t="s">
        <v>1378</v>
      </c>
      <c r="C255" s="106" t="s">
        <v>2115</v>
      </c>
      <c r="D255" s="106" t="s">
        <v>2116</v>
      </c>
    </row>
    <row r="256" spans="1:4" ht="15" customHeight="1" x14ac:dyDescent="0.2">
      <c r="A256" s="107">
        <v>256</v>
      </c>
      <c r="B256" s="106" t="s">
        <v>556</v>
      </c>
      <c r="C256" s="106" t="s">
        <v>557</v>
      </c>
      <c r="D256" s="106" t="s">
        <v>1652</v>
      </c>
    </row>
    <row r="257" spans="1:4" ht="15" customHeight="1" x14ac:dyDescent="0.2">
      <c r="A257" s="107">
        <v>257</v>
      </c>
      <c r="B257" s="106" t="s">
        <v>1911</v>
      </c>
      <c r="C257" s="106" t="s">
        <v>1656</v>
      </c>
      <c r="D257" s="106" t="s">
        <v>276</v>
      </c>
    </row>
    <row r="258" spans="1:4" ht="15" customHeight="1" x14ac:dyDescent="0.2">
      <c r="A258" s="107">
        <v>258</v>
      </c>
      <c r="B258" s="106" t="s">
        <v>1381</v>
      </c>
      <c r="C258" s="106" t="s">
        <v>279</v>
      </c>
      <c r="D258" s="106" t="s">
        <v>278</v>
      </c>
    </row>
    <row r="259" spans="1:4" ht="15" customHeight="1" x14ac:dyDescent="0.2">
      <c r="A259" s="107">
        <v>259</v>
      </c>
      <c r="B259" s="106" t="s">
        <v>1382</v>
      </c>
      <c r="C259" s="106" t="s">
        <v>558</v>
      </c>
      <c r="D259" s="106" t="s">
        <v>1872</v>
      </c>
    </row>
    <row r="260" spans="1:4" ht="15" customHeight="1" x14ac:dyDescent="0.2">
      <c r="A260" s="107">
        <v>260</v>
      </c>
      <c r="B260" s="106" t="s">
        <v>1873</v>
      </c>
      <c r="C260" s="106" t="s">
        <v>1874</v>
      </c>
      <c r="D260" s="106" t="s">
        <v>444</v>
      </c>
    </row>
    <row r="261" spans="1:4" ht="15" customHeight="1" x14ac:dyDescent="0.2">
      <c r="A261" s="107">
        <v>261</v>
      </c>
      <c r="B261" s="106" t="s">
        <v>1383</v>
      </c>
      <c r="C261" s="106" t="s">
        <v>896</v>
      </c>
      <c r="D261" s="106" t="s">
        <v>897</v>
      </c>
    </row>
    <row r="262" spans="1:4" ht="15" customHeight="1" x14ac:dyDescent="0.2">
      <c r="A262" s="107">
        <v>262</v>
      </c>
      <c r="B262" s="106" t="s">
        <v>1384</v>
      </c>
      <c r="C262" s="106" t="s">
        <v>1656</v>
      </c>
      <c r="D262" s="106" t="s">
        <v>898</v>
      </c>
    </row>
    <row r="263" spans="1:4" ht="15" customHeight="1" x14ac:dyDescent="0.2">
      <c r="A263" s="107">
        <v>263</v>
      </c>
      <c r="B263" s="106" t="s">
        <v>1385</v>
      </c>
      <c r="C263" s="106" t="s">
        <v>2285</v>
      </c>
      <c r="D263" s="106" t="s">
        <v>2286</v>
      </c>
    </row>
    <row r="264" spans="1:4" ht="15" customHeight="1" x14ac:dyDescent="0.2">
      <c r="A264" s="107">
        <v>264</v>
      </c>
      <c r="B264" s="106" t="s">
        <v>1387</v>
      </c>
      <c r="C264" s="106" t="s">
        <v>2287</v>
      </c>
      <c r="D264" s="106" t="s">
        <v>2288</v>
      </c>
    </row>
    <row r="265" spans="1:4" ht="15" customHeight="1" x14ac:dyDescent="0.2">
      <c r="A265" s="107">
        <v>265</v>
      </c>
      <c r="B265" s="106" t="s">
        <v>1389</v>
      </c>
      <c r="C265" s="106" t="s">
        <v>1749</v>
      </c>
      <c r="D265" s="106" t="s">
        <v>2289</v>
      </c>
    </row>
    <row r="266" spans="1:4" ht="15" customHeight="1" x14ac:dyDescent="0.2">
      <c r="A266" s="107">
        <v>266</v>
      </c>
      <c r="B266" s="106" t="s">
        <v>1390</v>
      </c>
      <c r="C266" s="106" t="s">
        <v>2290</v>
      </c>
      <c r="D266" s="106" t="s">
        <v>2291</v>
      </c>
    </row>
    <row r="267" spans="1:4" ht="15" customHeight="1" x14ac:dyDescent="0.2">
      <c r="A267" s="107">
        <v>267</v>
      </c>
      <c r="B267" s="106" t="s">
        <v>1391</v>
      </c>
      <c r="C267" s="106" t="s">
        <v>2292</v>
      </c>
      <c r="D267" s="106" t="s">
        <v>2293</v>
      </c>
    </row>
    <row r="268" spans="1:4" ht="15" customHeight="1" x14ac:dyDescent="0.2">
      <c r="A268" s="107">
        <v>268</v>
      </c>
      <c r="B268" s="106" t="s">
        <v>1393</v>
      </c>
      <c r="C268" s="106" t="s">
        <v>1749</v>
      </c>
      <c r="D268" s="106" t="s">
        <v>2309</v>
      </c>
    </row>
    <row r="269" spans="1:4" ht="15" customHeight="1" x14ac:dyDescent="0.2">
      <c r="A269" s="107">
        <v>269</v>
      </c>
      <c r="B269" s="106" t="s">
        <v>1396</v>
      </c>
      <c r="C269" s="106" t="s">
        <v>2310</v>
      </c>
      <c r="D269" s="106" t="s">
        <v>218</v>
      </c>
    </row>
    <row r="270" spans="1:4" ht="15" customHeight="1" x14ac:dyDescent="0.2">
      <c r="A270" s="107">
        <v>270</v>
      </c>
      <c r="B270" s="106" t="s">
        <v>1397</v>
      </c>
      <c r="C270" s="106" t="s">
        <v>221</v>
      </c>
      <c r="D270" s="106" t="s">
        <v>222</v>
      </c>
    </row>
    <row r="271" spans="1:4" ht="15" customHeight="1" x14ac:dyDescent="0.2">
      <c r="A271" s="107">
        <v>271</v>
      </c>
      <c r="B271" s="106" t="s">
        <v>1398</v>
      </c>
      <c r="C271" s="106" t="s">
        <v>225</v>
      </c>
      <c r="D271" s="106" t="s">
        <v>226</v>
      </c>
    </row>
    <row r="272" spans="1:4" ht="15" customHeight="1" x14ac:dyDescent="0.2">
      <c r="A272" s="107">
        <v>272</v>
      </c>
      <c r="B272" s="106" t="s">
        <v>1399</v>
      </c>
      <c r="C272" s="106" t="s">
        <v>568</v>
      </c>
      <c r="D272" s="106" t="s">
        <v>569</v>
      </c>
    </row>
    <row r="273" spans="1:4" ht="15" customHeight="1" x14ac:dyDescent="0.2">
      <c r="A273" s="107">
        <v>273</v>
      </c>
      <c r="B273" s="106" t="s">
        <v>1400</v>
      </c>
      <c r="C273" s="106" t="s">
        <v>2294</v>
      </c>
      <c r="D273" s="106" t="s">
        <v>2295</v>
      </c>
    </row>
    <row r="274" spans="1:4" ht="15" customHeight="1" x14ac:dyDescent="0.2">
      <c r="A274" s="107">
        <v>274</v>
      </c>
      <c r="B274" s="106" t="s">
        <v>1401</v>
      </c>
      <c r="C274" s="106" t="s">
        <v>2297</v>
      </c>
      <c r="D274" s="106" t="s">
        <v>2298</v>
      </c>
    </row>
    <row r="275" spans="1:4" ht="15" customHeight="1" x14ac:dyDescent="0.2">
      <c r="A275" s="107">
        <v>275</v>
      </c>
      <c r="B275" s="106" t="s">
        <v>1402</v>
      </c>
      <c r="C275" s="106" t="s">
        <v>2299</v>
      </c>
      <c r="D275" s="106" t="s">
        <v>2300</v>
      </c>
    </row>
    <row r="276" spans="1:4" ht="15" customHeight="1" x14ac:dyDescent="0.2">
      <c r="A276" s="107">
        <v>276</v>
      </c>
      <c r="B276" s="106" t="s">
        <v>2301</v>
      </c>
      <c r="C276" s="106" t="s">
        <v>1749</v>
      </c>
      <c r="D276" s="106" t="s">
        <v>444</v>
      </c>
    </row>
    <row r="277" spans="1:4" ht="15" customHeight="1" x14ac:dyDescent="0.2">
      <c r="A277" s="107">
        <v>277</v>
      </c>
      <c r="B277" s="106" t="s">
        <v>1403</v>
      </c>
      <c r="C277" s="106" t="s">
        <v>2302</v>
      </c>
      <c r="D277" s="106" t="s">
        <v>2303</v>
      </c>
    </row>
    <row r="278" spans="1:4" ht="15" customHeight="1" x14ac:dyDescent="0.2">
      <c r="A278" s="107">
        <v>278</v>
      </c>
      <c r="B278" s="106" t="s">
        <v>1405</v>
      </c>
      <c r="C278" s="106" t="s">
        <v>2305</v>
      </c>
      <c r="D278" s="106" t="s">
        <v>2306</v>
      </c>
    </row>
    <row r="279" spans="1:4" ht="15" customHeight="1" x14ac:dyDescent="0.2">
      <c r="A279" s="107">
        <v>279</v>
      </c>
      <c r="B279" s="106" t="s">
        <v>2307</v>
      </c>
      <c r="C279" s="106" t="s">
        <v>2308</v>
      </c>
      <c r="D279" s="106" t="s">
        <v>1652</v>
      </c>
    </row>
    <row r="280" spans="1:4" ht="15" customHeight="1" x14ac:dyDescent="0.2">
      <c r="A280" s="107">
        <v>280</v>
      </c>
      <c r="B280" s="106" t="s">
        <v>1408</v>
      </c>
      <c r="C280" s="106" t="s">
        <v>2296</v>
      </c>
      <c r="D280" s="106" t="s">
        <v>1645</v>
      </c>
    </row>
    <row r="281" spans="1:4" ht="15" customHeight="1" x14ac:dyDescent="0.2">
      <c r="A281" s="107">
        <v>281</v>
      </c>
      <c r="B281" s="106" t="s">
        <v>1409</v>
      </c>
      <c r="C281" s="106" t="s">
        <v>1656</v>
      </c>
      <c r="D281" s="106" t="s">
        <v>2304</v>
      </c>
    </row>
    <row r="282" spans="1:4" ht="15" customHeight="1" x14ac:dyDescent="0.2">
      <c r="A282" s="107">
        <v>282</v>
      </c>
      <c r="B282" s="106" t="s">
        <v>219</v>
      </c>
      <c r="C282" s="106" t="s">
        <v>220</v>
      </c>
      <c r="D282" s="106" t="s">
        <v>444</v>
      </c>
    </row>
    <row r="283" spans="1:4" ht="15" customHeight="1" x14ac:dyDescent="0.2">
      <c r="A283" s="107">
        <v>283</v>
      </c>
      <c r="B283" s="106" t="s">
        <v>227</v>
      </c>
      <c r="C283" s="106" t="s">
        <v>2115</v>
      </c>
      <c r="D283" s="106" t="s">
        <v>444</v>
      </c>
    </row>
    <row r="284" spans="1:4" ht="15" customHeight="1" x14ac:dyDescent="0.2">
      <c r="A284" s="107">
        <v>284</v>
      </c>
      <c r="B284" s="106" t="s">
        <v>228</v>
      </c>
      <c r="C284" s="106" t="s">
        <v>1503</v>
      </c>
      <c r="D284" s="106" t="s">
        <v>444</v>
      </c>
    </row>
    <row r="285" spans="1:4" ht="15" customHeight="1" x14ac:dyDescent="0.2">
      <c r="A285" s="107">
        <v>285</v>
      </c>
      <c r="B285" s="106" t="s">
        <v>229</v>
      </c>
      <c r="C285" s="106" t="s">
        <v>1749</v>
      </c>
      <c r="D285" s="106" t="s">
        <v>444</v>
      </c>
    </row>
    <row r="286" spans="1:4" ht="15" customHeight="1" x14ac:dyDescent="0.2">
      <c r="A286" s="107">
        <v>286</v>
      </c>
      <c r="B286" s="106" t="s">
        <v>1410</v>
      </c>
      <c r="C286" s="106" t="s">
        <v>1524</v>
      </c>
      <c r="D286" s="106" t="s">
        <v>1525</v>
      </c>
    </row>
    <row r="287" spans="1:4" ht="15" customHeight="1" x14ac:dyDescent="0.2">
      <c r="A287" s="107">
        <v>287</v>
      </c>
      <c r="B287" s="106" t="s">
        <v>1412</v>
      </c>
      <c r="C287" s="106" t="s">
        <v>230</v>
      </c>
      <c r="D287" s="106" t="s">
        <v>231</v>
      </c>
    </row>
    <row r="288" spans="1:4" ht="15" customHeight="1" x14ac:dyDescent="0.2">
      <c r="A288" s="107">
        <v>288</v>
      </c>
      <c r="B288" s="106" t="s">
        <v>232</v>
      </c>
      <c r="C288" s="106" t="s">
        <v>233</v>
      </c>
      <c r="D288" s="106" t="s">
        <v>234</v>
      </c>
    </row>
    <row r="289" spans="1:4" ht="15" customHeight="1" x14ac:dyDescent="0.2">
      <c r="A289" s="107">
        <v>289</v>
      </c>
      <c r="B289" s="106" t="s">
        <v>1416</v>
      </c>
      <c r="C289" s="106" t="s">
        <v>235</v>
      </c>
      <c r="D289" s="106" t="s">
        <v>236</v>
      </c>
    </row>
    <row r="290" spans="1:4" ht="15" customHeight="1" x14ac:dyDescent="0.2">
      <c r="A290" s="107">
        <v>290</v>
      </c>
      <c r="B290" s="106" t="s">
        <v>1418</v>
      </c>
      <c r="C290" s="106" t="s">
        <v>237</v>
      </c>
      <c r="D290" s="106" t="s">
        <v>1165</v>
      </c>
    </row>
    <row r="291" spans="1:4" ht="15" customHeight="1" x14ac:dyDescent="0.2">
      <c r="A291" s="107">
        <v>291</v>
      </c>
      <c r="B291" s="106" t="s">
        <v>1166</v>
      </c>
      <c r="C291" s="106" t="s">
        <v>1167</v>
      </c>
      <c r="D291" s="106" t="s">
        <v>1652</v>
      </c>
    </row>
    <row r="292" spans="1:4" ht="15" customHeight="1" x14ac:dyDescent="0.2">
      <c r="A292" s="107">
        <v>292</v>
      </c>
      <c r="B292" s="106" t="s">
        <v>1168</v>
      </c>
      <c r="C292" s="106" t="s">
        <v>2115</v>
      </c>
      <c r="D292" s="106" t="s">
        <v>444</v>
      </c>
    </row>
    <row r="293" spans="1:4" ht="15" customHeight="1" x14ac:dyDescent="0.2">
      <c r="A293" s="107">
        <v>293</v>
      </c>
      <c r="B293" s="106" t="s">
        <v>1919</v>
      </c>
      <c r="C293" s="106" t="s">
        <v>1169</v>
      </c>
      <c r="D293" s="106" t="s">
        <v>1170</v>
      </c>
    </row>
    <row r="294" spans="1:4" ht="15" customHeight="1" x14ac:dyDescent="0.2">
      <c r="A294" s="107">
        <v>294</v>
      </c>
      <c r="B294" s="106" t="s">
        <v>1171</v>
      </c>
      <c r="C294" s="106" t="s">
        <v>1169</v>
      </c>
      <c r="D294" s="106" t="s">
        <v>1170</v>
      </c>
    </row>
    <row r="295" spans="1:4" ht="15" customHeight="1" x14ac:dyDescent="0.2">
      <c r="A295" s="107">
        <v>295</v>
      </c>
      <c r="B295" s="106" t="s">
        <v>1172</v>
      </c>
      <c r="C295" s="106" t="s">
        <v>1173</v>
      </c>
      <c r="D295" s="106" t="s">
        <v>444</v>
      </c>
    </row>
    <row r="296" spans="1:4" ht="15" customHeight="1" x14ac:dyDescent="0.2">
      <c r="A296" s="107">
        <v>296</v>
      </c>
      <c r="B296" s="106" t="s">
        <v>1419</v>
      </c>
      <c r="C296" s="106" t="s">
        <v>366</v>
      </c>
      <c r="D296" s="106" t="s">
        <v>367</v>
      </c>
    </row>
    <row r="297" spans="1:4" ht="15" customHeight="1" x14ac:dyDescent="0.2">
      <c r="A297" s="107">
        <v>297</v>
      </c>
      <c r="B297" s="106" t="s">
        <v>1421</v>
      </c>
      <c r="C297" s="106" t="s">
        <v>1749</v>
      </c>
      <c r="D297" s="106" t="s">
        <v>368</v>
      </c>
    </row>
    <row r="298" spans="1:4" ht="15" customHeight="1" x14ac:dyDescent="0.2">
      <c r="A298" s="107">
        <v>298</v>
      </c>
      <c r="B298" s="106" t="s">
        <v>1422</v>
      </c>
      <c r="C298" s="106" t="s">
        <v>369</v>
      </c>
      <c r="D298" s="106" t="s">
        <v>2095</v>
      </c>
    </row>
    <row r="299" spans="1:4" ht="15" customHeight="1" x14ac:dyDescent="0.2">
      <c r="A299" s="107">
        <v>299</v>
      </c>
      <c r="B299" s="106" t="s">
        <v>370</v>
      </c>
      <c r="C299" s="106" t="s">
        <v>1656</v>
      </c>
      <c r="D299" s="106" t="s">
        <v>444</v>
      </c>
    </row>
    <row r="300" spans="1:4" ht="15" customHeight="1" x14ac:dyDescent="0.2">
      <c r="A300" s="107">
        <v>300</v>
      </c>
      <c r="B300" s="106" t="s">
        <v>371</v>
      </c>
      <c r="C300" s="106" t="s">
        <v>372</v>
      </c>
      <c r="D300" s="106" t="s">
        <v>444</v>
      </c>
    </row>
    <row r="301" spans="1:4" ht="15" customHeight="1" x14ac:dyDescent="0.2">
      <c r="A301" s="107">
        <v>301</v>
      </c>
      <c r="B301" s="106" t="s">
        <v>373</v>
      </c>
      <c r="C301" s="106" t="s">
        <v>374</v>
      </c>
      <c r="D301" s="106" t="s">
        <v>444</v>
      </c>
    </row>
    <row r="302" spans="1:4" ht="15" customHeight="1" x14ac:dyDescent="0.2">
      <c r="A302" s="107">
        <v>302</v>
      </c>
      <c r="B302" s="106" t="s">
        <v>375</v>
      </c>
      <c r="C302" s="106" t="s">
        <v>1749</v>
      </c>
      <c r="D302" s="106" t="s">
        <v>466</v>
      </c>
    </row>
    <row r="303" spans="1:4" ht="15" customHeight="1" x14ac:dyDescent="0.2">
      <c r="A303" s="107">
        <v>303</v>
      </c>
      <c r="B303" s="106" t="s">
        <v>1423</v>
      </c>
      <c r="C303" s="106" t="s">
        <v>376</v>
      </c>
      <c r="D303" s="106" t="s">
        <v>377</v>
      </c>
    </row>
    <row r="304" spans="1:4" ht="15" customHeight="1" x14ac:dyDescent="0.2">
      <c r="A304" s="107">
        <v>304</v>
      </c>
      <c r="B304" s="106" t="s">
        <v>1303</v>
      </c>
      <c r="C304" s="106" t="s">
        <v>1304</v>
      </c>
      <c r="D304" s="106" t="s">
        <v>1652</v>
      </c>
    </row>
    <row r="305" spans="1:4" ht="15" customHeight="1" x14ac:dyDescent="0.2">
      <c r="A305" s="107">
        <v>305</v>
      </c>
      <c r="B305" s="106" t="s">
        <v>1305</v>
      </c>
      <c r="C305" s="106" t="s">
        <v>79</v>
      </c>
      <c r="D305" s="106" t="s">
        <v>2109</v>
      </c>
    </row>
    <row r="306" spans="1:4" ht="15" customHeight="1" x14ac:dyDescent="0.2">
      <c r="A306" s="107">
        <v>306</v>
      </c>
      <c r="B306" s="106" t="s">
        <v>1424</v>
      </c>
      <c r="C306" s="106" t="s">
        <v>80</v>
      </c>
      <c r="D306" s="106" t="s">
        <v>81</v>
      </c>
    </row>
    <row r="307" spans="1:4" ht="15" customHeight="1" x14ac:dyDescent="0.2">
      <c r="A307" s="107">
        <v>307</v>
      </c>
      <c r="B307" s="106" t="s">
        <v>82</v>
      </c>
      <c r="C307" s="106" t="s">
        <v>1749</v>
      </c>
      <c r="D307" s="106" t="s">
        <v>466</v>
      </c>
    </row>
    <row r="308" spans="1:4" ht="15" customHeight="1" x14ac:dyDescent="0.2">
      <c r="A308" s="107">
        <v>308</v>
      </c>
      <c r="B308" s="106" t="s">
        <v>83</v>
      </c>
      <c r="C308" s="106" t="s">
        <v>467</v>
      </c>
      <c r="D308" s="106" t="s">
        <v>1070</v>
      </c>
    </row>
    <row r="309" spans="1:4" ht="15" customHeight="1" x14ac:dyDescent="0.2">
      <c r="A309" s="107">
        <v>309</v>
      </c>
      <c r="B309" s="106" t="s">
        <v>84</v>
      </c>
      <c r="C309" s="106" t="s">
        <v>85</v>
      </c>
      <c r="D309" s="106" t="s">
        <v>86</v>
      </c>
    </row>
    <row r="310" spans="1:4" ht="15" customHeight="1" x14ac:dyDescent="0.2">
      <c r="A310" s="107">
        <v>310</v>
      </c>
      <c r="B310" s="106" t="s">
        <v>87</v>
      </c>
      <c r="C310" s="106" t="s">
        <v>88</v>
      </c>
      <c r="D310" s="106" t="s">
        <v>1652</v>
      </c>
    </row>
    <row r="311" spans="1:4" ht="15" customHeight="1" x14ac:dyDescent="0.2">
      <c r="A311" s="107">
        <v>311</v>
      </c>
      <c r="B311" s="106" t="s">
        <v>239</v>
      </c>
      <c r="C311" s="106" t="s">
        <v>611</v>
      </c>
      <c r="D311" s="106" t="s">
        <v>278</v>
      </c>
    </row>
    <row r="312" spans="1:4" ht="15" customHeight="1" x14ac:dyDescent="0.2">
      <c r="A312" s="107">
        <v>312</v>
      </c>
      <c r="B312" s="106" t="s">
        <v>93</v>
      </c>
      <c r="C312" s="106" t="s">
        <v>94</v>
      </c>
      <c r="D312" s="106" t="s">
        <v>444</v>
      </c>
    </row>
    <row r="313" spans="1:4" ht="15" customHeight="1" x14ac:dyDescent="0.2">
      <c r="A313" s="107">
        <v>313</v>
      </c>
      <c r="B313" s="106" t="s">
        <v>674</v>
      </c>
      <c r="C313" s="106" t="s">
        <v>95</v>
      </c>
      <c r="D313" s="106" t="s">
        <v>444</v>
      </c>
    </row>
    <row r="314" spans="1:4" ht="15" customHeight="1" x14ac:dyDescent="0.2">
      <c r="A314" s="107">
        <v>314</v>
      </c>
      <c r="B314" s="106" t="s">
        <v>241</v>
      </c>
      <c r="C314" s="106" t="s">
        <v>96</v>
      </c>
      <c r="D314" s="106" t="s">
        <v>97</v>
      </c>
    </row>
    <row r="315" spans="1:4" ht="15" customHeight="1" x14ac:dyDescent="0.2">
      <c r="A315" s="107">
        <v>315</v>
      </c>
      <c r="B315" s="106" t="s">
        <v>243</v>
      </c>
      <c r="C315" s="106" t="s">
        <v>297</v>
      </c>
      <c r="D315" s="106" t="s">
        <v>298</v>
      </c>
    </row>
    <row r="316" spans="1:4" ht="15" customHeight="1" x14ac:dyDescent="0.2">
      <c r="A316" s="107">
        <v>316</v>
      </c>
      <c r="B316" s="106" t="s">
        <v>100</v>
      </c>
      <c r="C316" s="106" t="s">
        <v>101</v>
      </c>
      <c r="D316" s="106" t="s">
        <v>444</v>
      </c>
    </row>
    <row r="317" spans="1:4" ht="15" customHeight="1" x14ac:dyDescent="0.2">
      <c r="A317" s="107">
        <v>317</v>
      </c>
      <c r="B317" s="106" t="s">
        <v>104</v>
      </c>
      <c r="C317" s="106" t="s">
        <v>1656</v>
      </c>
      <c r="D317" s="106" t="s">
        <v>1652</v>
      </c>
    </row>
    <row r="318" spans="1:4" ht="15" customHeight="1" x14ac:dyDescent="0.2">
      <c r="A318" s="107">
        <v>318</v>
      </c>
      <c r="B318" s="106" t="s">
        <v>102</v>
      </c>
      <c r="C318" s="106" t="s">
        <v>103</v>
      </c>
      <c r="D318" s="106" t="s">
        <v>1652</v>
      </c>
    </row>
    <row r="319" spans="1:4" ht="15" customHeight="1" x14ac:dyDescent="0.2">
      <c r="A319" s="107">
        <v>319</v>
      </c>
      <c r="B319" s="106" t="s">
        <v>107</v>
      </c>
      <c r="C319" s="106" t="s">
        <v>108</v>
      </c>
      <c r="D319" s="106" t="s">
        <v>444</v>
      </c>
    </row>
    <row r="320" spans="1:4" ht="15" customHeight="1" x14ac:dyDescent="0.2">
      <c r="A320" s="107">
        <v>320</v>
      </c>
      <c r="B320" s="106" t="s">
        <v>245</v>
      </c>
      <c r="C320" s="106" t="s">
        <v>112</v>
      </c>
      <c r="D320" s="106" t="s">
        <v>111</v>
      </c>
    </row>
    <row r="321" spans="1:4" ht="15" customHeight="1" x14ac:dyDescent="0.2">
      <c r="A321" s="107">
        <v>321</v>
      </c>
      <c r="B321" s="106" t="s">
        <v>116</v>
      </c>
      <c r="C321" s="106" t="s">
        <v>117</v>
      </c>
      <c r="D321" s="106" t="s">
        <v>444</v>
      </c>
    </row>
    <row r="322" spans="1:4" ht="15" customHeight="1" x14ac:dyDescent="0.2">
      <c r="A322" s="107">
        <v>322</v>
      </c>
      <c r="B322" s="106" t="s">
        <v>246</v>
      </c>
      <c r="C322" s="106" t="s">
        <v>118</v>
      </c>
      <c r="D322" s="106" t="s">
        <v>119</v>
      </c>
    </row>
    <row r="323" spans="1:4" ht="15" customHeight="1" x14ac:dyDescent="0.2">
      <c r="A323" s="107">
        <v>323</v>
      </c>
      <c r="B323" s="106" t="s">
        <v>248</v>
      </c>
      <c r="C323" s="106" t="s">
        <v>122</v>
      </c>
      <c r="D323" s="106" t="s">
        <v>123</v>
      </c>
    </row>
    <row r="324" spans="1:4" ht="15" customHeight="1" x14ac:dyDescent="0.2">
      <c r="A324" s="107">
        <v>324</v>
      </c>
      <c r="B324" s="106" t="s">
        <v>249</v>
      </c>
      <c r="C324" s="106" t="s">
        <v>124</v>
      </c>
      <c r="D324" s="106" t="s">
        <v>125</v>
      </c>
    </row>
    <row r="325" spans="1:4" ht="15" customHeight="1" x14ac:dyDescent="0.2">
      <c r="A325" s="107">
        <v>325</v>
      </c>
      <c r="B325" s="106" t="s">
        <v>250</v>
      </c>
      <c r="C325" s="106" t="s">
        <v>126</v>
      </c>
      <c r="D325" s="106" t="s">
        <v>127</v>
      </c>
    </row>
    <row r="326" spans="1:4" ht="15" customHeight="1" x14ac:dyDescent="0.2">
      <c r="A326" s="107">
        <v>326</v>
      </c>
      <c r="B326" s="106" t="s">
        <v>128</v>
      </c>
      <c r="C326" s="106" t="s">
        <v>129</v>
      </c>
      <c r="D326" s="106" t="s">
        <v>130</v>
      </c>
    </row>
    <row r="327" spans="1:4" ht="15" customHeight="1" x14ac:dyDescent="0.2">
      <c r="A327" s="107">
        <v>327</v>
      </c>
      <c r="B327" s="106" t="s">
        <v>253</v>
      </c>
      <c r="C327" s="106" t="s">
        <v>131</v>
      </c>
      <c r="D327" s="106" t="s">
        <v>132</v>
      </c>
    </row>
    <row r="328" spans="1:4" ht="15" customHeight="1" x14ac:dyDescent="0.2">
      <c r="A328" s="107">
        <v>328</v>
      </c>
      <c r="B328" s="106" t="s">
        <v>133</v>
      </c>
      <c r="C328" s="106" t="s">
        <v>474</v>
      </c>
      <c r="D328" s="106" t="s">
        <v>289</v>
      </c>
    </row>
    <row r="329" spans="1:4" ht="15" customHeight="1" x14ac:dyDescent="0.2">
      <c r="A329" s="107">
        <v>329</v>
      </c>
      <c r="B329" s="106" t="s">
        <v>257</v>
      </c>
      <c r="C329" s="106" t="s">
        <v>134</v>
      </c>
      <c r="D329" s="106" t="s">
        <v>135</v>
      </c>
    </row>
    <row r="330" spans="1:4" ht="15" customHeight="1" x14ac:dyDescent="0.2">
      <c r="A330" s="107">
        <v>330</v>
      </c>
      <c r="B330" s="106" t="s">
        <v>120</v>
      </c>
      <c r="C330" s="106" t="s">
        <v>121</v>
      </c>
      <c r="D330" s="106" t="s">
        <v>444</v>
      </c>
    </row>
    <row r="331" spans="1:4" ht="15" customHeight="1" x14ac:dyDescent="0.2">
      <c r="A331" s="107">
        <v>331</v>
      </c>
      <c r="B331" s="106" t="s">
        <v>258</v>
      </c>
      <c r="C331" s="106" t="s">
        <v>136</v>
      </c>
      <c r="D331" s="106" t="s">
        <v>1842</v>
      </c>
    </row>
    <row r="332" spans="1:4" ht="15" customHeight="1" x14ac:dyDescent="0.2">
      <c r="A332" s="107">
        <v>332</v>
      </c>
      <c r="B332" s="106" t="s">
        <v>54</v>
      </c>
      <c r="C332" s="106" t="s">
        <v>55</v>
      </c>
      <c r="D332" s="106" t="s">
        <v>444</v>
      </c>
    </row>
    <row r="333" spans="1:4" ht="15" customHeight="1" x14ac:dyDescent="0.2">
      <c r="A333" s="107">
        <v>333</v>
      </c>
      <c r="B333" s="106" t="s">
        <v>56</v>
      </c>
      <c r="C333" s="106" t="s">
        <v>57</v>
      </c>
      <c r="D333" s="106" t="s">
        <v>444</v>
      </c>
    </row>
    <row r="334" spans="1:4" ht="15" customHeight="1" x14ac:dyDescent="0.2">
      <c r="A334" s="107">
        <v>334</v>
      </c>
      <c r="B334" s="106" t="s">
        <v>259</v>
      </c>
      <c r="C334" s="106" t="s">
        <v>58</v>
      </c>
      <c r="D334" s="106" t="s">
        <v>59</v>
      </c>
    </row>
    <row r="335" spans="1:4" ht="15" customHeight="1" x14ac:dyDescent="0.2">
      <c r="A335" s="107">
        <v>335</v>
      </c>
      <c r="B335" s="106" t="s">
        <v>60</v>
      </c>
      <c r="C335" s="106" t="s">
        <v>61</v>
      </c>
      <c r="D335" s="106" t="s">
        <v>444</v>
      </c>
    </row>
    <row r="336" spans="1:4" ht="15" customHeight="1" x14ac:dyDescent="0.2">
      <c r="A336" s="107">
        <v>336</v>
      </c>
      <c r="B336" s="106" t="s">
        <v>2154</v>
      </c>
      <c r="C336" s="106" t="s">
        <v>62</v>
      </c>
      <c r="D336" s="106" t="s">
        <v>444</v>
      </c>
    </row>
    <row r="337" spans="1:4" ht="15" customHeight="1" x14ac:dyDescent="0.2">
      <c r="A337" s="107">
        <v>337</v>
      </c>
      <c r="B337" s="106" t="s">
        <v>260</v>
      </c>
      <c r="C337" s="106" t="s">
        <v>443</v>
      </c>
      <c r="D337" s="106" t="s">
        <v>2109</v>
      </c>
    </row>
    <row r="338" spans="1:4" ht="15" customHeight="1" x14ac:dyDescent="0.2">
      <c r="A338" s="107">
        <v>338</v>
      </c>
      <c r="B338" s="106" t="s">
        <v>63</v>
      </c>
      <c r="C338" s="106" t="s">
        <v>1521</v>
      </c>
      <c r="D338" s="106" t="s">
        <v>444</v>
      </c>
    </row>
    <row r="339" spans="1:4" ht="15" customHeight="1" x14ac:dyDescent="0.2">
      <c r="A339" s="107">
        <v>339</v>
      </c>
      <c r="B339" s="106" t="s">
        <v>1041</v>
      </c>
      <c r="C339" s="106" t="s">
        <v>271</v>
      </c>
      <c r="D339" s="106" t="s">
        <v>272</v>
      </c>
    </row>
    <row r="340" spans="1:4" ht="15" customHeight="1" x14ac:dyDescent="0.2">
      <c r="A340" s="107">
        <v>340</v>
      </c>
      <c r="B340" s="106" t="s">
        <v>64</v>
      </c>
      <c r="C340" s="106" t="s">
        <v>1285</v>
      </c>
      <c r="D340" s="106" t="s">
        <v>1286</v>
      </c>
    </row>
    <row r="341" spans="1:4" ht="15" customHeight="1" x14ac:dyDescent="0.2">
      <c r="A341" s="107">
        <v>341</v>
      </c>
      <c r="B341" s="106" t="s">
        <v>1287</v>
      </c>
      <c r="C341" s="106" t="s">
        <v>1285</v>
      </c>
      <c r="D341" s="106" t="s">
        <v>1286</v>
      </c>
    </row>
    <row r="342" spans="1:4" ht="15" customHeight="1" x14ac:dyDescent="0.2">
      <c r="A342" s="107">
        <v>342</v>
      </c>
      <c r="B342" s="106" t="s">
        <v>1288</v>
      </c>
      <c r="C342" s="106" t="s">
        <v>1799</v>
      </c>
      <c r="D342" s="106" t="s">
        <v>444</v>
      </c>
    </row>
    <row r="343" spans="1:4" ht="15" customHeight="1" x14ac:dyDescent="0.2">
      <c r="A343" s="107">
        <v>343</v>
      </c>
      <c r="B343" s="106" t="s">
        <v>1043</v>
      </c>
      <c r="C343" s="106" t="s">
        <v>1289</v>
      </c>
      <c r="D343" s="106" t="s">
        <v>1290</v>
      </c>
    </row>
    <row r="344" spans="1:4" ht="15" customHeight="1" x14ac:dyDescent="0.2">
      <c r="A344" s="107">
        <v>344</v>
      </c>
      <c r="B344" s="106" t="s">
        <v>1045</v>
      </c>
      <c r="C344" s="106" t="s">
        <v>1291</v>
      </c>
      <c r="D344" s="106" t="s">
        <v>1813</v>
      </c>
    </row>
    <row r="345" spans="1:4" ht="15" customHeight="1" x14ac:dyDescent="0.2">
      <c r="A345" s="107">
        <v>345</v>
      </c>
      <c r="B345" s="106" t="s">
        <v>1292</v>
      </c>
      <c r="C345" s="106" t="s">
        <v>1832</v>
      </c>
      <c r="D345" s="106" t="s">
        <v>1652</v>
      </c>
    </row>
    <row r="346" spans="1:4" ht="15" customHeight="1" x14ac:dyDescent="0.2">
      <c r="A346" s="107">
        <v>346</v>
      </c>
      <c r="B346" s="106" t="s">
        <v>1293</v>
      </c>
      <c r="C346" s="106" t="s">
        <v>1259</v>
      </c>
      <c r="D346" s="106" t="s">
        <v>444</v>
      </c>
    </row>
    <row r="347" spans="1:4" ht="15" customHeight="1" x14ac:dyDescent="0.2">
      <c r="A347" s="107">
        <v>347</v>
      </c>
      <c r="B347" s="106" t="s">
        <v>1046</v>
      </c>
      <c r="C347" s="106" t="s">
        <v>1260</v>
      </c>
      <c r="D347" s="106" t="s">
        <v>1261</v>
      </c>
    </row>
    <row r="348" spans="1:4" ht="15" customHeight="1" x14ac:dyDescent="0.2">
      <c r="A348" s="107">
        <v>348</v>
      </c>
      <c r="B348" s="106" t="s">
        <v>1262</v>
      </c>
      <c r="C348" s="106" t="s">
        <v>1263</v>
      </c>
      <c r="D348" s="106" t="s">
        <v>444</v>
      </c>
    </row>
    <row r="349" spans="1:4" ht="15" customHeight="1" x14ac:dyDescent="0.2">
      <c r="A349" s="107">
        <v>349</v>
      </c>
      <c r="B349" s="106" t="s">
        <v>1047</v>
      </c>
      <c r="C349" s="106" t="s">
        <v>1749</v>
      </c>
      <c r="D349" s="106" t="s">
        <v>1265</v>
      </c>
    </row>
    <row r="350" spans="1:4" ht="15" customHeight="1" x14ac:dyDescent="0.2">
      <c r="A350" s="107">
        <v>350</v>
      </c>
      <c r="B350" s="106" t="s">
        <v>1050</v>
      </c>
      <c r="C350" s="106" t="s">
        <v>1266</v>
      </c>
      <c r="D350" s="106" t="s">
        <v>338</v>
      </c>
    </row>
    <row r="351" spans="1:4" ht="15" customHeight="1" x14ac:dyDescent="0.2">
      <c r="A351" s="107">
        <v>351</v>
      </c>
      <c r="B351" s="106" t="s">
        <v>1052</v>
      </c>
      <c r="C351" s="106" t="s">
        <v>342</v>
      </c>
      <c r="D351" s="106" t="s">
        <v>343</v>
      </c>
    </row>
    <row r="352" spans="1:4" ht="15" customHeight="1" x14ac:dyDescent="0.2">
      <c r="A352" s="107">
        <v>352</v>
      </c>
      <c r="B352" s="106" t="s">
        <v>1054</v>
      </c>
      <c r="C352" s="106" t="s">
        <v>344</v>
      </c>
      <c r="D352" s="106" t="s">
        <v>814</v>
      </c>
    </row>
    <row r="353" spans="1:4" ht="15" customHeight="1" x14ac:dyDescent="0.2">
      <c r="A353" s="107">
        <v>353</v>
      </c>
      <c r="B353" s="106" t="s">
        <v>1055</v>
      </c>
      <c r="C353" s="106" t="s">
        <v>1749</v>
      </c>
      <c r="D353" s="106" t="s">
        <v>339</v>
      </c>
    </row>
    <row r="354" spans="1:4" ht="15" customHeight="1" x14ac:dyDescent="0.2">
      <c r="A354" s="107">
        <v>354</v>
      </c>
      <c r="B354" s="106" t="s">
        <v>815</v>
      </c>
      <c r="C354" s="106" t="s">
        <v>467</v>
      </c>
      <c r="D354" s="106" t="s">
        <v>466</v>
      </c>
    </row>
    <row r="355" spans="1:4" ht="15" customHeight="1" x14ac:dyDescent="0.2">
      <c r="A355" s="107">
        <v>355</v>
      </c>
      <c r="B355" s="106" t="s">
        <v>816</v>
      </c>
      <c r="C355" s="106" t="s">
        <v>817</v>
      </c>
      <c r="D355" s="106" t="s">
        <v>1652</v>
      </c>
    </row>
    <row r="356" spans="1:4" ht="15" customHeight="1" x14ac:dyDescent="0.2">
      <c r="A356" s="107">
        <v>356</v>
      </c>
      <c r="B356" s="106" t="s">
        <v>818</v>
      </c>
      <c r="C356" s="106" t="s">
        <v>819</v>
      </c>
      <c r="D356" s="106" t="s">
        <v>1652</v>
      </c>
    </row>
    <row r="357" spans="1:4" ht="15" customHeight="1" x14ac:dyDescent="0.2">
      <c r="A357" s="107">
        <v>357</v>
      </c>
      <c r="B357" s="106" t="s">
        <v>1056</v>
      </c>
      <c r="C357" s="106" t="s">
        <v>820</v>
      </c>
      <c r="D357" s="106" t="s">
        <v>821</v>
      </c>
    </row>
    <row r="358" spans="1:4" ht="15" customHeight="1" x14ac:dyDescent="0.2">
      <c r="A358" s="107">
        <v>358</v>
      </c>
      <c r="B358" s="106" t="s">
        <v>1057</v>
      </c>
      <c r="C358" s="106" t="s">
        <v>1723</v>
      </c>
      <c r="D358" s="106" t="s">
        <v>1724</v>
      </c>
    </row>
    <row r="359" spans="1:4" ht="15" customHeight="1" x14ac:dyDescent="0.2">
      <c r="A359" s="107">
        <v>359</v>
      </c>
      <c r="B359" s="106" t="s">
        <v>2155</v>
      </c>
      <c r="C359" s="106" t="s">
        <v>822</v>
      </c>
      <c r="D359" s="106" t="s">
        <v>1719</v>
      </c>
    </row>
    <row r="360" spans="1:4" ht="15" customHeight="1" x14ac:dyDescent="0.2">
      <c r="A360" s="107">
        <v>360</v>
      </c>
      <c r="B360" s="106" t="s">
        <v>1720</v>
      </c>
      <c r="C360" s="106" t="s">
        <v>467</v>
      </c>
      <c r="D360" s="106" t="s">
        <v>1070</v>
      </c>
    </row>
    <row r="361" spans="1:4" ht="15" customHeight="1" x14ac:dyDescent="0.2">
      <c r="A361" s="107">
        <v>361</v>
      </c>
      <c r="B361" s="106" t="s">
        <v>1060</v>
      </c>
      <c r="C361" s="106" t="s">
        <v>279</v>
      </c>
      <c r="D361" s="106" t="s">
        <v>278</v>
      </c>
    </row>
    <row r="362" spans="1:4" ht="15" customHeight="1" x14ac:dyDescent="0.2">
      <c r="A362" s="107">
        <v>362</v>
      </c>
      <c r="B362" s="106" t="s">
        <v>2156</v>
      </c>
      <c r="C362" s="106" t="s">
        <v>1721</v>
      </c>
      <c r="D362" s="106" t="s">
        <v>1722</v>
      </c>
    </row>
    <row r="363" spans="1:4" ht="15" customHeight="1" x14ac:dyDescent="0.2">
      <c r="A363" s="107">
        <v>363</v>
      </c>
      <c r="B363" s="106" t="s">
        <v>1725</v>
      </c>
      <c r="C363" s="106" t="s">
        <v>467</v>
      </c>
      <c r="D363" s="106" t="s">
        <v>1070</v>
      </c>
    </row>
    <row r="364" spans="1:4" ht="15" customHeight="1" x14ac:dyDescent="0.2">
      <c r="A364" s="107">
        <v>364</v>
      </c>
      <c r="B364" s="106" t="s">
        <v>2157</v>
      </c>
      <c r="C364" s="106" t="s">
        <v>1749</v>
      </c>
      <c r="D364" s="106" t="s">
        <v>1525</v>
      </c>
    </row>
    <row r="365" spans="1:4" ht="15" customHeight="1" x14ac:dyDescent="0.2">
      <c r="A365" s="107">
        <v>365</v>
      </c>
      <c r="B365" s="106" t="s">
        <v>1064</v>
      </c>
      <c r="C365" s="106" t="s">
        <v>1726</v>
      </c>
      <c r="D365" s="106" t="s">
        <v>1727</v>
      </c>
    </row>
    <row r="366" spans="1:4" ht="15" customHeight="1" x14ac:dyDescent="0.2">
      <c r="A366" s="107">
        <v>366</v>
      </c>
      <c r="B366" s="106" t="s">
        <v>1850</v>
      </c>
      <c r="C366" s="106" t="s">
        <v>1728</v>
      </c>
      <c r="D366" s="106" t="s">
        <v>1729</v>
      </c>
    </row>
    <row r="367" spans="1:4" ht="15" customHeight="1" x14ac:dyDescent="0.2">
      <c r="A367" s="107">
        <v>367</v>
      </c>
      <c r="B367" s="106" t="s">
        <v>1730</v>
      </c>
      <c r="C367" s="106" t="s">
        <v>1642</v>
      </c>
      <c r="D367" s="106" t="s">
        <v>1652</v>
      </c>
    </row>
    <row r="368" spans="1:4" ht="15" customHeight="1" x14ac:dyDescent="0.2">
      <c r="A368" s="107">
        <v>368</v>
      </c>
      <c r="B368" s="106" t="s">
        <v>1731</v>
      </c>
      <c r="C368" s="106" t="s">
        <v>1732</v>
      </c>
      <c r="D368" s="106" t="s">
        <v>1652</v>
      </c>
    </row>
    <row r="369" spans="1:4" ht="15" customHeight="1" x14ac:dyDescent="0.2">
      <c r="A369" s="107">
        <v>369</v>
      </c>
      <c r="B369" s="106" t="s">
        <v>1786</v>
      </c>
      <c r="C369" s="106" t="s">
        <v>2115</v>
      </c>
      <c r="D369" s="106" t="s">
        <v>1736</v>
      </c>
    </row>
    <row r="370" spans="1:4" ht="15" customHeight="1" x14ac:dyDescent="0.2">
      <c r="A370" s="107">
        <v>370</v>
      </c>
      <c r="B370" s="106" t="s">
        <v>1733</v>
      </c>
      <c r="C370" s="106" t="s">
        <v>1734</v>
      </c>
      <c r="D370" s="106" t="s">
        <v>1735</v>
      </c>
    </row>
    <row r="371" spans="1:4" ht="15" customHeight="1" x14ac:dyDescent="0.2">
      <c r="A371" s="107">
        <v>371</v>
      </c>
      <c r="B371" s="106" t="s">
        <v>1737</v>
      </c>
      <c r="C371" s="106" t="s">
        <v>1749</v>
      </c>
      <c r="D371" s="106" t="s">
        <v>1736</v>
      </c>
    </row>
    <row r="372" spans="1:4" ht="15" customHeight="1" x14ac:dyDescent="0.2">
      <c r="A372" s="107">
        <v>372</v>
      </c>
      <c r="B372" s="106" t="s">
        <v>1738</v>
      </c>
      <c r="C372" s="106" t="s">
        <v>467</v>
      </c>
      <c r="D372" s="106" t="s">
        <v>1070</v>
      </c>
    </row>
    <row r="373" spans="1:4" ht="15" customHeight="1" x14ac:dyDescent="0.2">
      <c r="A373" s="107">
        <v>373</v>
      </c>
      <c r="B373" s="106" t="s">
        <v>1179</v>
      </c>
      <c r="C373" s="106" t="s">
        <v>1177</v>
      </c>
      <c r="D373" s="106" t="s">
        <v>1178</v>
      </c>
    </row>
    <row r="374" spans="1:4" ht="15" customHeight="1" x14ac:dyDescent="0.2">
      <c r="A374" s="107">
        <v>374</v>
      </c>
      <c r="B374" s="106" t="s">
        <v>590</v>
      </c>
      <c r="C374" s="106" t="s">
        <v>1454</v>
      </c>
      <c r="D374" s="106" t="s">
        <v>483</v>
      </c>
    </row>
    <row r="375" spans="1:4" ht="15" customHeight="1" x14ac:dyDescent="0.2">
      <c r="A375" s="107">
        <v>375</v>
      </c>
      <c r="B375" s="106" t="s">
        <v>74</v>
      </c>
      <c r="C375" s="106" t="s">
        <v>1743</v>
      </c>
      <c r="D375" s="106" t="s">
        <v>1744</v>
      </c>
    </row>
    <row r="376" spans="1:4" ht="15" customHeight="1" x14ac:dyDescent="0.2">
      <c r="A376" s="107">
        <v>376</v>
      </c>
      <c r="B376" s="106" t="s">
        <v>1739</v>
      </c>
      <c r="C376" s="106" t="s">
        <v>1740</v>
      </c>
      <c r="D376" s="106" t="s">
        <v>1741</v>
      </c>
    </row>
    <row r="377" spans="1:4" ht="15" customHeight="1" x14ac:dyDescent="0.2">
      <c r="A377" s="107">
        <v>377</v>
      </c>
      <c r="B377" s="106" t="s">
        <v>381</v>
      </c>
      <c r="C377" s="106" t="s">
        <v>2100</v>
      </c>
      <c r="D377" s="106" t="s">
        <v>1745</v>
      </c>
    </row>
    <row r="378" spans="1:4" ht="15" customHeight="1" x14ac:dyDescent="0.2">
      <c r="A378" s="107">
        <v>378</v>
      </c>
      <c r="B378" s="106" t="s">
        <v>1746</v>
      </c>
      <c r="C378" s="106" t="s">
        <v>1747</v>
      </c>
      <c r="D378" s="106" t="s">
        <v>444</v>
      </c>
    </row>
    <row r="379" spans="1:4" ht="15" customHeight="1" x14ac:dyDescent="0.2">
      <c r="A379" s="107">
        <v>379</v>
      </c>
      <c r="B379" s="106" t="s">
        <v>1427</v>
      </c>
      <c r="C379" s="106" t="s">
        <v>1428</v>
      </c>
      <c r="D379" s="106" t="s">
        <v>444</v>
      </c>
    </row>
    <row r="380" spans="1:4" ht="15" customHeight="1" x14ac:dyDescent="0.2">
      <c r="A380" s="107">
        <v>380</v>
      </c>
      <c r="B380" s="106" t="s">
        <v>382</v>
      </c>
      <c r="C380" s="106" t="s">
        <v>1656</v>
      </c>
      <c r="D380" s="106" t="s">
        <v>1525</v>
      </c>
    </row>
    <row r="381" spans="1:4" ht="15" customHeight="1" x14ac:dyDescent="0.2">
      <c r="A381" s="107">
        <v>381</v>
      </c>
      <c r="B381" s="106" t="s">
        <v>1429</v>
      </c>
      <c r="C381" s="106" t="s">
        <v>1430</v>
      </c>
      <c r="D381" s="106" t="s">
        <v>1652</v>
      </c>
    </row>
    <row r="382" spans="1:4" ht="15" customHeight="1" x14ac:dyDescent="0.2">
      <c r="A382" s="107">
        <v>382</v>
      </c>
      <c r="B382" s="106" t="s">
        <v>1854</v>
      </c>
      <c r="C382" s="106" t="s">
        <v>1855</v>
      </c>
      <c r="D382" s="106" t="s">
        <v>1856</v>
      </c>
    </row>
    <row r="383" spans="1:4" ht="15" customHeight="1" x14ac:dyDescent="0.2">
      <c r="A383" s="107">
        <v>383</v>
      </c>
      <c r="B383" s="106" t="s">
        <v>1183</v>
      </c>
      <c r="C383" s="106" t="s">
        <v>1432</v>
      </c>
      <c r="D383" s="106" t="s">
        <v>148</v>
      </c>
    </row>
    <row r="384" spans="1:4" ht="15" customHeight="1" x14ac:dyDescent="0.2">
      <c r="A384" s="107">
        <v>384</v>
      </c>
      <c r="B384" s="106" t="s">
        <v>1185</v>
      </c>
      <c r="C384" s="106" t="s">
        <v>149</v>
      </c>
      <c r="D384" s="106" t="s">
        <v>150</v>
      </c>
    </row>
    <row r="385" spans="1:4" ht="15" customHeight="1" x14ac:dyDescent="0.2">
      <c r="A385" s="107">
        <v>385</v>
      </c>
      <c r="B385" s="106" t="s">
        <v>151</v>
      </c>
      <c r="C385" s="106" t="s">
        <v>152</v>
      </c>
      <c r="D385" s="106" t="s">
        <v>153</v>
      </c>
    </row>
    <row r="386" spans="1:4" ht="15" customHeight="1" x14ac:dyDescent="0.2">
      <c r="A386" s="107">
        <v>386</v>
      </c>
      <c r="B386" s="106" t="s">
        <v>1190</v>
      </c>
      <c r="C386" s="106" t="s">
        <v>566</v>
      </c>
      <c r="D386" s="106" t="s">
        <v>567</v>
      </c>
    </row>
    <row r="387" spans="1:4" ht="15" customHeight="1" x14ac:dyDescent="0.2">
      <c r="A387" s="107">
        <v>387</v>
      </c>
      <c r="B387" s="106" t="s">
        <v>1191</v>
      </c>
      <c r="C387" s="106" t="s">
        <v>1067</v>
      </c>
      <c r="D387" s="106" t="s">
        <v>1068</v>
      </c>
    </row>
    <row r="388" spans="1:4" ht="15" customHeight="1" x14ac:dyDescent="0.2">
      <c r="A388" s="107">
        <v>388</v>
      </c>
      <c r="B388" s="106" t="s">
        <v>1193</v>
      </c>
      <c r="C388" s="106" t="s">
        <v>1656</v>
      </c>
      <c r="D388" s="106" t="s">
        <v>1857</v>
      </c>
    </row>
    <row r="389" spans="1:4" ht="15" customHeight="1" x14ac:dyDescent="0.2">
      <c r="A389" s="107">
        <v>389</v>
      </c>
      <c r="B389" s="106" t="s">
        <v>1858</v>
      </c>
      <c r="C389" s="106" t="s">
        <v>1859</v>
      </c>
      <c r="D389" s="106" t="s">
        <v>1860</v>
      </c>
    </row>
    <row r="390" spans="1:4" ht="15" customHeight="1" x14ac:dyDescent="0.2">
      <c r="A390" s="107">
        <v>390</v>
      </c>
      <c r="B390" s="106" t="s">
        <v>1861</v>
      </c>
      <c r="C390" s="106" t="s">
        <v>1862</v>
      </c>
      <c r="D390" s="106" t="s">
        <v>1863</v>
      </c>
    </row>
    <row r="391" spans="1:4" ht="15" customHeight="1" x14ac:dyDescent="0.2">
      <c r="A391" s="107">
        <v>391</v>
      </c>
      <c r="B391" s="106" t="s">
        <v>1196</v>
      </c>
      <c r="C391" s="106" t="s">
        <v>1656</v>
      </c>
      <c r="D391" s="106" t="s">
        <v>1864</v>
      </c>
    </row>
    <row r="392" spans="1:4" ht="15" customHeight="1" x14ac:dyDescent="0.2">
      <c r="A392" s="107">
        <v>392</v>
      </c>
      <c r="B392" s="106" t="s">
        <v>1197</v>
      </c>
      <c r="C392" s="106" t="s">
        <v>1865</v>
      </c>
      <c r="D392" s="106" t="s">
        <v>1866</v>
      </c>
    </row>
    <row r="393" spans="1:4" ht="15" customHeight="1" x14ac:dyDescent="0.2">
      <c r="A393" s="107">
        <v>393</v>
      </c>
      <c r="B393" s="106" t="s">
        <v>1078</v>
      </c>
      <c r="C393" s="106" t="s">
        <v>297</v>
      </c>
      <c r="D393" s="106" t="s">
        <v>1736</v>
      </c>
    </row>
    <row r="394" spans="1:4" ht="15" customHeight="1" x14ac:dyDescent="0.2">
      <c r="A394" s="107">
        <v>394</v>
      </c>
      <c r="B394" s="106" t="s">
        <v>1079</v>
      </c>
      <c r="C394" s="106" t="s">
        <v>279</v>
      </c>
      <c r="D394" s="106" t="s">
        <v>444</v>
      </c>
    </row>
    <row r="395" spans="1:4" ht="15" customHeight="1" x14ac:dyDescent="0.2">
      <c r="A395" s="107">
        <v>395</v>
      </c>
      <c r="B395" s="106" t="s">
        <v>1089</v>
      </c>
      <c r="C395" s="106" t="s">
        <v>1090</v>
      </c>
      <c r="D395" s="106" t="s">
        <v>444</v>
      </c>
    </row>
    <row r="396" spans="1:4" ht="15" customHeight="1" x14ac:dyDescent="0.2">
      <c r="A396" s="107">
        <v>396</v>
      </c>
      <c r="B396" s="106" t="s">
        <v>1198</v>
      </c>
      <c r="C396" s="106" t="s">
        <v>1091</v>
      </c>
      <c r="D396" s="106" t="s">
        <v>1092</v>
      </c>
    </row>
    <row r="397" spans="1:4" ht="15" customHeight="1" x14ac:dyDescent="0.2">
      <c r="A397" s="107">
        <v>397</v>
      </c>
      <c r="B397" s="106" t="s">
        <v>1199</v>
      </c>
      <c r="C397" s="106" t="s">
        <v>1096</v>
      </c>
      <c r="D397" s="106" t="s">
        <v>1097</v>
      </c>
    </row>
    <row r="398" spans="1:4" ht="15" customHeight="1" x14ac:dyDescent="0.2">
      <c r="A398" s="107">
        <v>398</v>
      </c>
      <c r="B398" s="106" t="s">
        <v>1200</v>
      </c>
      <c r="C398" s="106" t="s">
        <v>1098</v>
      </c>
      <c r="D398" s="106" t="s">
        <v>1099</v>
      </c>
    </row>
    <row r="399" spans="1:4" ht="15" customHeight="1" x14ac:dyDescent="0.2">
      <c r="A399" s="107">
        <v>399</v>
      </c>
      <c r="B399" s="106" t="s">
        <v>1100</v>
      </c>
      <c r="C399" s="106" t="s">
        <v>2117</v>
      </c>
      <c r="D399" s="106" t="s">
        <v>1101</v>
      </c>
    </row>
    <row r="400" spans="1:4" ht="15" customHeight="1" x14ac:dyDescent="0.2">
      <c r="A400" s="107">
        <v>400</v>
      </c>
      <c r="B400" s="106" t="s">
        <v>1201</v>
      </c>
      <c r="C400" s="106" t="s">
        <v>1102</v>
      </c>
      <c r="D400" s="106" t="s">
        <v>898</v>
      </c>
    </row>
    <row r="401" spans="1:4" ht="15" customHeight="1" x14ac:dyDescent="0.2">
      <c r="A401" s="107">
        <v>401</v>
      </c>
      <c r="B401" s="106" t="s">
        <v>1202</v>
      </c>
      <c r="C401" s="106" t="s">
        <v>1103</v>
      </c>
      <c r="D401" s="106" t="s">
        <v>1104</v>
      </c>
    </row>
    <row r="402" spans="1:4" ht="15" customHeight="1" x14ac:dyDescent="0.2">
      <c r="A402" s="107">
        <v>402</v>
      </c>
      <c r="B402" s="106" t="s">
        <v>1105</v>
      </c>
      <c r="C402" s="106" t="s">
        <v>1470</v>
      </c>
      <c r="D402" s="106" t="s">
        <v>444</v>
      </c>
    </row>
    <row r="403" spans="1:4" ht="15" customHeight="1" x14ac:dyDescent="0.2">
      <c r="A403" s="107">
        <v>403</v>
      </c>
      <c r="B403" s="106" t="s">
        <v>1203</v>
      </c>
      <c r="C403" s="106" t="s">
        <v>1106</v>
      </c>
      <c r="D403" s="106" t="s">
        <v>1107</v>
      </c>
    </row>
    <row r="404" spans="1:4" ht="15" customHeight="1" x14ac:dyDescent="0.2">
      <c r="A404" s="107">
        <v>404</v>
      </c>
      <c r="B404" s="106" t="s">
        <v>1204</v>
      </c>
      <c r="C404" s="106" t="s">
        <v>1108</v>
      </c>
      <c r="D404" s="106" t="s">
        <v>1109</v>
      </c>
    </row>
    <row r="405" spans="1:4" ht="15" customHeight="1" x14ac:dyDescent="0.2">
      <c r="A405" s="107">
        <v>405</v>
      </c>
      <c r="B405" s="106" t="s">
        <v>1110</v>
      </c>
      <c r="C405" s="106" t="s">
        <v>297</v>
      </c>
      <c r="D405" s="106" t="s">
        <v>444</v>
      </c>
    </row>
    <row r="406" spans="1:4" ht="15" customHeight="1" x14ac:dyDescent="0.2">
      <c r="A406" s="107">
        <v>406</v>
      </c>
      <c r="B406" s="106" t="s">
        <v>1111</v>
      </c>
      <c r="C406" s="106" t="s">
        <v>1451</v>
      </c>
      <c r="D406" s="106" t="s">
        <v>444</v>
      </c>
    </row>
    <row r="407" spans="1:4" ht="15" customHeight="1" x14ac:dyDescent="0.2">
      <c r="A407" s="107">
        <v>407</v>
      </c>
      <c r="B407" s="106" t="s">
        <v>1867</v>
      </c>
      <c r="C407" s="106" t="s">
        <v>1868</v>
      </c>
      <c r="D407" s="106" t="s">
        <v>444</v>
      </c>
    </row>
    <row r="408" spans="1:4" ht="15" customHeight="1" x14ac:dyDescent="0.2">
      <c r="A408" s="107">
        <v>408</v>
      </c>
      <c r="B408" s="106" t="s">
        <v>154</v>
      </c>
      <c r="C408" s="106" t="s">
        <v>155</v>
      </c>
      <c r="D408" s="106" t="s">
        <v>444</v>
      </c>
    </row>
    <row r="409" spans="1:4" ht="15" customHeight="1" x14ac:dyDescent="0.2">
      <c r="A409" s="107">
        <v>409</v>
      </c>
      <c r="B409" s="106" t="s">
        <v>1206</v>
      </c>
      <c r="C409" s="106" t="s">
        <v>1065</v>
      </c>
      <c r="D409" s="106" t="s">
        <v>1066</v>
      </c>
    </row>
    <row r="410" spans="1:4" ht="15" customHeight="1" x14ac:dyDescent="0.2">
      <c r="A410" s="107">
        <v>410</v>
      </c>
      <c r="B410" s="106" t="s">
        <v>1208</v>
      </c>
      <c r="C410" s="106" t="s">
        <v>1069</v>
      </c>
      <c r="D410" s="106" t="s">
        <v>1853</v>
      </c>
    </row>
    <row r="411" spans="1:4" ht="15" customHeight="1" x14ac:dyDescent="0.2">
      <c r="A411" s="107">
        <v>411</v>
      </c>
      <c r="B411" s="106" t="s">
        <v>1209</v>
      </c>
      <c r="C411" s="106" t="s">
        <v>1869</v>
      </c>
      <c r="D411" s="106" t="s">
        <v>90</v>
      </c>
    </row>
    <row r="412" spans="1:4" ht="15" customHeight="1" x14ac:dyDescent="0.2">
      <c r="A412" s="107">
        <v>412</v>
      </c>
      <c r="B412" s="106" t="s">
        <v>1211</v>
      </c>
      <c r="C412" s="106" t="s">
        <v>1035</v>
      </c>
      <c r="D412" s="106" t="s">
        <v>1870</v>
      </c>
    </row>
    <row r="413" spans="1:4" ht="15" customHeight="1" x14ac:dyDescent="0.2">
      <c r="A413" s="107">
        <v>413</v>
      </c>
      <c r="B413" s="106" t="s">
        <v>1082</v>
      </c>
      <c r="C413" s="106" t="s">
        <v>1083</v>
      </c>
      <c r="D413" s="106" t="s">
        <v>444</v>
      </c>
    </row>
    <row r="414" spans="1:4" ht="15" customHeight="1" x14ac:dyDescent="0.2">
      <c r="A414" s="107">
        <v>414</v>
      </c>
      <c r="B414" s="106" t="s">
        <v>1212</v>
      </c>
      <c r="C414" s="106" t="s">
        <v>1084</v>
      </c>
      <c r="D414" s="106" t="s">
        <v>1085</v>
      </c>
    </row>
    <row r="415" spans="1:4" ht="15" customHeight="1" x14ac:dyDescent="0.2">
      <c r="A415" s="107">
        <v>415</v>
      </c>
      <c r="B415" s="106" t="s">
        <v>1213</v>
      </c>
      <c r="C415" s="106" t="s">
        <v>1656</v>
      </c>
      <c r="D415" s="106" t="s">
        <v>1086</v>
      </c>
    </row>
    <row r="416" spans="1:4" ht="15" customHeight="1" x14ac:dyDescent="0.2">
      <c r="A416" s="107">
        <v>416</v>
      </c>
      <c r="B416" s="106" t="s">
        <v>305</v>
      </c>
      <c r="C416" s="106" t="s">
        <v>443</v>
      </c>
      <c r="D416" s="106" t="s">
        <v>444</v>
      </c>
    </row>
    <row r="417" spans="1:4" ht="15" customHeight="1" x14ac:dyDescent="0.2">
      <c r="A417" s="107">
        <v>417</v>
      </c>
      <c r="B417" s="106" t="s">
        <v>306</v>
      </c>
      <c r="C417" s="106" t="s">
        <v>307</v>
      </c>
      <c r="D417" s="106" t="s">
        <v>308</v>
      </c>
    </row>
    <row r="418" spans="1:4" ht="15" customHeight="1" x14ac:dyDescent="0.2">
      <c r="A418" s="107">
        <v>418</v>
      </c>
      <c r="B418" s="106" t="s">
        <v>309</v>
      </c>
      <c r="C418" s="106" t="s">
        <v>310</v>
      </c>
      <c r="D418" s="106" t="s">
        <v>1070</v>
      </c>
    </row>
    <row r="419" spans="1:4" ht="15" customHeight="1" x14ac:dyDescent="0.2">
      <c r="A419" s="107">
        <v>419</v>
      </c>
      <c r="B419" s="106" t="s">
        <v>181</v>
      </c>
      <c r="C419" s="106" t="s">
        <v>179</v>
      </c>
      <c r="D419" s="106" t="s">
        <v>180</v>
      </c>
    </row>
    <row r="420" spans="1:4" ht="15" customHeight="1" x14ac:dyDescent="0.2">
      <c r="A420" s="107">
        <v>420</v>
      </c>
      <c r="B420" s="106" t="s">
        <v>2158</v>
      </c>
      <c r="C420" s="106" t="s">
        <v>311</v>
      </c>
      <c r="D420" s="106" t="s">
        <v>312</v>
      </c>
    </row>
    <row r="421" spans="1:4" ht="15" customHeight="1" x14ac:dyDescent="0.2">
      <c r="A421" s="107">
        <v>421</v>
      </c>
      <c r="B421" s="106" t="s">
        <v>1217</v>
      </c>
      <c r="C421" s="106" t="s">
        <v>1749</v>
      </c>
      <c r="D421" s="106" t="s">
        <v>217</v>
      </c>
    </row>
    <row r="422" spans="1:4" ht="15" customHeight="1" x14ac:dyDescent="0.2">
      <c r="A422" s="107">
        <v>422</v>
      </c>
      <c r="B422" s="106" t="s">
        <v>313</v>
      </c>
      <c r="C422" s="106" t="s">
        <v>314</v>
      </c>
      <c r="D422" s="106" t="s">
        <v>444</v>
      </c>
    </row>
    <row r="423" spans="1:4" ht="15" customHeight="1" x14ac:dyDescent="0.2">
      <c r="A423" s="107">
        <v>423</v>
      </c>
      <c r="B423" s="106" t="s">
        <v>1219</v>
      </c>
      <c r="C423" s="106" t="s">
        <v>315</v>
      </c>
      <c r="D423" s="106" t="s">
        <v>316</v>
      </c>
    </row>
    <row r="424" spans="1:4" ht="15" customHeight="1" x14ac:dyDescent="0.2">
      <c r="A424" s="107">
        <v>424</v>
      </c>
      <c r="B424" s="106" t="s">
        <v>1220</v>
      </c>
      <c r="C424" s="106" t="s">
        <v>317</v>
      </c>
      <c r="D424" s="106" t="s">
        <v>318</v>
      </c>
    </row>
    <row r="425" spans="1:4" ht="15" customHeight="1" x14ac:dyDescent="0.2">
      <c r="A425" s="107">
        <v>425</v>
      </c>
      <c r="B425" s="106" t="s">
        <v>190</v>
      </c>
      <c r="C425" s="106" t="s">
        <v>443</v>
      </c>
      <c r="D425" s="106" t="s">
        <v>444</v>
      </c>
    </row>
    <row r="426" spans="1:4" ht="15" customHeight="1" x14ac:dyDescent="0.2">
      <c r="A426" s="107">
        <v>426</v>
      </c>
      <c r="B426" s="106" t="s">
        <v>1448</v>
      </c>
      <c r="C426" s="106" t="s">
        <v>1446</v>
      </c>
      <c r="D426" s="106" t="s">
        <v>1447</v>
      </c>
    </row>
    <row r="427" spans="1:4" ht="15" customHeight="1" x14ac:dyDescent="0.2">
      <c r="A427" s="107">
        <v>427</v>
      </c>
      <c r="B427" s="106" t="s">
        <v>637</v>
      </c>
      <c r="C427" s="106" t="s">
        <v>1749</v>
      </c>
      <c r="D427" s="106" t="s">
        <v>444</v>
      </c>
    </row>
    <row r="428" spans="1:4" ht="15" customHeight="1" x14ac:dyDescent="0.2">
      <c r="A428" s="107">
        <v>428</v>
      </c>
      <c r="B428" s="106" t="s">
        <v>1998</v>
      </c>
      <c r="C428" s="106" t="s">
        <v>859</v>
      </c>
      <c r="D428" s="106" t="s">
        <v>2288</v>
      </c>
    </row>
    <row r="429" spans="1:4" ht="15" customHeight="1" x14ac:dyDescent="0.2">
      <c r="A429" s="107">
        <v>429</v>
      </c>
      <c r="B429" s="106" t="s">
        <v>860</v>
      </c>
      <c r="C429" s="106" t="s">
        <v>861</v>
      </c>
      <c r="D429" s="106" t="s">
        <v>444</v>
      </c>
    </row>
    <row r="430" spans="1:4" ht="15" customHeight="1" x14ac:dyDescent="0.2">
      <c r="A430" s="107">
        <v>430</v>
      </c>
      <c r="B430" s="106" t="s">
        <v>1221</v>
      </c>
      <c r="C430" s="106" t="s">
        <v>576</v>
      </c>
      <c r="D430" s="106" t="s">
        <v>577</v>
      </c>
    </row>
    <row r="431" spans="1:4" ht="15" customHeight="1" x14ac:dyDescent="0.2">
      <c r="A431" s="107">
        <v>431</v>
      </c>
      <c r="B431" s="106" t="s">
        <v>1222</v>
      </c>
      <c r="C431" s="106" t="s">
        <v>271</v>
      </c>
      <c r="D431" s="106" t="s">
        <v>272</v>
      </c>
    </row>
    <row r="432" spans="1:4" ht="15" customHeight="1" x14ac:dyDescent="0.2">
      <c r="A432" s="107">
        <v>432</v>
      </c>
      <c r="B432" s="106" t="s">
        <v>1223</v>
      </c>
      <c r="C432" s="106" t="s">
        <v>319</v>
      </c>
      <c r="D432" s="106" t="s">
        <v>320</v>
      </c>
    </row>
    <row r="433" spans="1:4" ht="15" customHeight="1" x14ac:dyDescent="0.2">
      <c r="A433" s="107">
        <v>433</v>
      </c>
      <c r="B433" s="106" t="s">
        <v>1226</v>
      </c>
      <c r="C433" s="106" t="s">
        <v>321</v>
      </c>
      <c r="D433" s="106" t="s">
        <v>322</v>
      </c>
    </row>
    <row r="434" spans="1:4" ht="15" customHeight="1" x14ac:dyDescent="0.2">
      <c r="A434" s="107">
        <v>434</v>
      </c>
      <c r="B434" s="106" t="s">
        <v>323</v>
      </c>
      <c r="C434" s="106" t="s">
        <v>324</v>
      </c>
      <c r="D434" s="106" t="s">
        <v>1652</v>
      </c>
    </row>
    <row r="435" spans="1:4" ht="15" customHeight="1" x14ac:dyDescent="0.2">
      <c r="A435" s="107">
        <v>435</v>
      </c>
      <c r="B435" s="106" t="s">
        <v>1798</v>
      </c>
      <c r="C435" s="106" t="s">
        <v>1799</v>
      </c>
      <c r="D435" s="106" t="s">
        <v>444</v>
      </c>
    </row>
    <row r="436" spans="1:4" ht="15" customHeight="1" x14ac:dyDescent="0.2">
      <c r="A436" s="107">
        <v>436</v>
      </c>
      <c r="B436" s="106" t="s">
        <v>1227</v>
      </c>
      <c r="C436" s="106" t="s">
        <v>1806</v>
      </c>
      <c r="D436" s="106" t="s">
        <v>1807</v>
      </c>
    </row>
    <row r="437" spans="1:4" ht="15" customHeight="1" x14ac:dyDescent="0.2">
      <c r="A437" s="107">
        <v>437</v>
      </c>
      <c r="B437" s="106" t="s">
        <v>1228</v>
      </c>
      <c r="C437" s="106" t="s">
        <v>1812</v>
      </c>
      <c r="D437" s="106" t="s">
        <v>1813</v>
      </c>
    </row>
    <row r="438" spans="1:4" ht="15" customHeight="1" x14ac:dyDescent="0.2">
      <c r="A438" s="107">
        <v>438</v>
      </c>
      <c r="B438" s="106" t="s">
        <v>1229</v>
      </c>
      <c r="C438" s="106" t="s">
        <v>1821</v>
      </c>
      <c r="D438" s="106" t="s">
        <v>1822</v>
      </c>
    </row>
    <row r="439" spans="1:4" ht="15" customHeight="1" x14ac:dyDescent="0.2">
      <c r="A439" s="107">
        <v>439</v>
      </c>
      <c r="B439" s="106" t="s">
        <v>1823</v>
      </c>
      <c r="C439" s="106" t="s">
        <v>1824</v>
      </c>
      <c r="D439" s="106" t="s">
        <v>444</v>
      </c>
    </row>
    <row r="440" spans="1:4" ht="15" customHeight="1" x14ac:dyDescent="0.2">
      <c r="A440" s="107">
        <v>440</v>
      </c>
      <c r="B440" s="106" t="s">
        <v>1230</v>
      </c>
      <c r="C440" s="106" t="s">
        <v>1825</v>
      </c>
      <c r="D440" s="106" t="s">
        <v>1826</v>
      </c>
    </row>
    <row r="441" spans="1:4" ht="15" customHeight="1" x14ac:dyDescent="0.2">
      <c r="A441" s="107">
        <v>441</v>
      </c>
      <c r="B441" s="106" t="s">
        <v>1231</v>
      </c>
      <c r="C441" s="106" t="s">
        <v>1817</v>
      </c>
      <c r="D441" s="106" t="s">
        <v>1818</v>
      </c>
    </row>
    <row r="442" spans="1:4" ht="15" customHeight="1" x14ac:dyDescent="0.2">
      <c r="A442" s="107">
        <v>442</v>
      </c>
      <c r="B442" s="106" t="s">
        <v>1831</v>
      </c>
      <c r="C442" s="106" t="s">
        <v>1832</v>
      </c>
      <c r="D442" s="106" t="s">
        <v>1652</v>
      </c>
    </row>
    <row r="443" spans="1:4" ht="15" customHeight="1" x14ac:dyDescent="0.2">
      <c r="A443" s="107">
        <v>443</v>
      </c>
      <c r="B443" s="106" t="s">
        <v>1232</v>
      </c>
      <c r="C443" s="106" t="s">
        <v>223</v>
      </c>
      <c r="D443" s="106" t="s">
        <v>224</v>
      </c>
    </row>
    <row r="444" spans="1:4" ht="15" customHeight="1" x14ac:dyDescent="0.2">
      <c r="A444" s="107">
        <v>444</v>
      </c>
      <c r="B444" s="106" t="s">
        <v>1233</v>
      </c>
      <c r="C444" s="106" t="s">
        <v>89</v>
      </c>
      <c r="D444" s="106" t="s">
        <v>90</v>
      </c>
    </row>
    <row r="445" spans="1:4" ht="15" customHeight="1" x14ac:dyDescent="0.2">
      <c r="A445" s="107">
        <v>445</v>
      </c>
      <c r="B445" s="106" t="s">
        <v>659</v>
      </c>
      <c r="C445" s="106" t="s">
        <v>105</v>
      </c>
      <c r="D445" s="106" t="s">
        <v>106</v>
      </c>
    </row>
    <row r="446" spans="1:4" ht="15" customHeight="1" x14ac:dyDescent="0.2">
      <c r="A446" s="107">
        <v>446</v>
      </c>
      <c r="B446" s="106" t="s">
        <v>109</v>
      </c>
      <c r="C446" s="106" t="s">
        <v>92</v>
      </c>
      <c r="D446" s="106" t="s">
        <v>1652</v>
      </c>
    </row>
    <row r="447" spans="1:4" ht="15" customHeight="1" x14ac:dyDescent="0.2">
      <c r="A447" s="107">
        <v>447</v>
      </c>
      <c r="B447" s="106" t="s">
        <v>1664</v>
      </c>
      <c r="C447" s="106" t="s">
        <v>1665</v>
      </c>
      <c r="D447" s="106" t="s">
        <v>2122</v>
      </c>
    </row>
    <row r="448" spans="1:4" ht="15" customHeight="1" x14ac:dyDescent="0.2">
      <c r="A448" s="107">
        <v>448</v>
      </c>
      <c r="B448" s="106" t="s">
        <v>2159</v>
      </c>
      <c r="C448" s="106" t="s">
        <v>812</v>
      </c>
      <c r="D448" s="106" t="s">
        <v>813</v>
      </c>
    </row>
    <row r="449" spans="1:4" ht="15" customHeight="1" x14ac:dyDescent="0.2">
      <c r="A449" s="107">
        <v>449</v>
      </c>
      <c r="B449" s="106" t="s">
        <v>0</v>
      </c>
      <c r="C449" s="106" t="s">
        <v>1542</v>
      </c>
      <c r="D449" s="106" t="s">
        <v>1543</v>
      </c>
    </row>
    <row r="450" spans="1:4" ht="15" customHeight="1" x14ac:dyDescent="0.2">
      <c r="A450" s="107">
        <v>450</v>
      </c>
      <c r="B450" s="106" t="s">
        <v>2</v>
      </c>
      <c r="C450" s="106" t="s">
        <v>279</v>
      </c>
      <c r="D450" s="106" t="s">
        <v>278</v>
      </c>
    </row>
    <row r="451" spans="1:4" ht="15" customHeight="1" x14ac:dyDescent="0.2">
      <c r="A451" s="107">
        <v>451</v>
      </c>
      <c r="B451" s="106" t="s">
        <v>340</v>
      </c>
      <c r="C451" s="106" t="s">
        <v>341</v>
      </c>
      <c r="D451" s="106" t="s">
        <v>444</v>
      </c>
    </row>
    <row r="452" spans="1:4" ht="15" customHeight="1" x14ac:dyDescent="0.2">
      <c r="A452" s="107">
        <v>452</v>
      </c>
      <c r="B452" s="106" t="s">
        <v>3</v>
      </c>
      <c r="C452" s="106" t="s">
        <v>1528</v>
      </c>
      <c r="D452" s="106" t="s">
        <v>1529</v>
      </c>
    </row>
    <row r="453" spans="1:4" ht="15" customHeight="1" x14ac:dyDescent="0.2">
      <c r="A453" s="107">
        <v>453</v>
      </c>
      <c r="B453" s="106" t="s">
        <v>4</v>
      </c>
      <c r="C453" s="106" t="s">
        <v>1530</v>
      </c>
      <c r="D453" s="106" t="s">
        <v>1531</v>
      </c>
    </row>
    <row r="454" spans="1:4" ht="15" customHeight="1" x14ac:dyDescent="0.2">
      <c r="A454" s="107">
        <v>454</v>
      </c>
      <c r="B454" s="106" t="s">
        <v>1930</v>
      </c>
      <c r="C454" s="106" t="s">
        <v>1533</v>
      </c>
      <c r="D454" s="106" t="s">
        <v>1534</v>
      </c>
    </row>
    <row r="455" spans="1:4" ht="15" customHeight="1" x14ac:dyDescent="0.2">
      <c r="A455" s="107">
        <v>455</v>
      </c>
      <c r="B455" s="106" t="s">
        <v>6</v>
      </c>
      <c r="C455" s="106" t="s">
        <v>1538</v>
      </c>
      <c r="D455" s="106" t="s">
        <v>1539</v>
      </c>
    </row>
    <row r="456" spans="1:4" ht="15" customHeight="1" x14ac:dyDescent="0.2">
      <c r="A456" s="107">
        <v>456</v>
      </c>
      <c r="B456" s="106" t="s">
        <v>8</v>
      </c>
      <c r="C456" s="106" t="s">
        <v>1540</v>
      </c>
      <c r="D456" s="106" t="s">
        <v>166</v>
      </c>
    </row>
    <row r="457" spans="1:4" ht="15" customHeight="1" x14ac:dyDescent="0.2">
      <c r="A457" s="107">
        <v>457</v>
      </c>
      <c r="B457" s="106" t="s">
        <v>9</v>
      </c>
      <c r="C457" s="106" t="s">
        <v>167</v>
      </c>
      <c r="D457" s="106" t="s">
        <v>168</v>
      </c>
    </row>
    <row r="458" spans="1:4" ht="15" customHeight="1" x14ac:dyDescent="0.2">
      <c r="A458" s="107">
        <v>458</v>
      </c>
      <c r="B458" s="106" t="s">
        <v>10</v>
      </c>
      <c r="C458" s="106" t="s">
        <v>2302</v>
      </c>
      <c r="D458" s="106" t="s">
        <v>169</v>
      </c>
    </row>
    <row r="459" spans="1:4" ht="15" customHeight="1" x14ac:dyDescent="0.2">
      <c r="A459" s="107">
        <v>459</v>
      </c>
      <c r="B459" s="106" t="s">
        <v>11</v>
      </c>
      <c r="C459" s="106" t="s">
        <v>1749</v>
      </c>
      <c r="D459" s="106" t="s">
        <v>170</v>
      </c>
    </row>
    <row r="460" spans="1:4" ht="15" customHeight="1" x14ac:dyDescent="0.2">
      <c r="A460" s="107">
        <v>460</v>
      </c>
      <c r="B460" s="106" t="s">
        <v>183</v>
      </c>
      <c r="C460" s="106" t="s">
        <v>1489</v>
      </c>
      <c r="D460" s="106" t="s">
        <v>1652</v>
      </c>
    </row>
    <row r="461" spans="1:4" ht="15" customHeight="1" x14ac:dyDescent="0.2">
      <c r="A461" s="107">
        <v>461</v>
      </c>
      <c r="B461" s="106" t="s">
        <v>176</v>
      </c>
      <c r="C461" s="106" t="s">
        <v>1656</v>
      </c>
      <c r="D461" s="106" t="s">
        <v>177</v>
      </c>
    </row>
    <row r="462" spans="1:4" ht="15" customHeight="1" x14ac:dyDescent="0.2">
      <c r="A462" s="107">
        <v>462</v>
      </c>
      <c r="B462" s="106" t="s">
        <v>1490</v>
      </c>
      <c r="C462" s="106" t="s">
        <v>478</v>
      </c>
      <c r="D462" s="106" t="s">
        <v>444</v>
      </c>
    </row>
    <row r="463" spans="1:4" ht="15" customHeight="1" x14ac:dyDescent="0.2">
      <c r="A463" s="107">
        <v>463</v>
      </c>
      <c r="B463" s="106" t="s">
        <v>13</v>
      </c>
      <c r="C463" s="106" t="s">
        <v>468</v>
      </c>
      <c r="D463" s="106" t="s">
        <v>469</v>
      </c>
    </row>
    <row r="464" spans="1:4" ht="15" customHeight="1" x14ac:dyDescent="0.2">
      <c r="A464" s="107">
        <v>464</v>
      </c>
      <c r="B464" s="106" t="s">
        <v>2274</v>
      </c>
      <c r="C464" s="106" t="s">
        <v>172</v>
      </c>
      <c r="D464" s="106" t="s">
        <v>1652</v>
      </c>
    </row>
    <row r="465" spans="1:4" ht="15" customHeight="1" x14ac:dyDescent="0.2">
      <c r="A465" s="107">
        <v>465</v>
      </c>
      <c r="B465" s="106" t="s">
        <v>15</v>
      </c>
      <c r="C465" s="106" t="s">
        <v>1444</v>
      </c>
      <c r="D465" s="106" t="s">
        <v>1445</v>
      </c>
    </row>
    <row r="466" spans="1:4" ht="15" customHeight="1" x14ac:dyDescent="0.2">
      <c r="A466" s="107">
        <v>466</v>
      </c>
      <c r="B466" s="106" t="s">
        <v>17</v>
      </c>
      <c r="C466" s="106" t="s">
        <v>161</v>
      </c>
      <c r="D466" s="106" t="s">
        <v>162</v>
      </c>
    </row>
    <row r="467" spans="1:4" ht="15" customHeight="1" x14ac:dyDescent="0.2">
      <c r="A467" s="107">
        <v>467</v>
      </c>
      <c r="B467" s="106" t="s">
        <v>18</v>
      </c>
      <c r="C467" s="106" t="s">
        <v>1752</v>
      </c>
      <c r="D467" s="106" t="s">
        <v>1753</v>
      </c>
    </row>
    <row r="468" spans="1:4" ht="15" customHeight="1" x14ac:dyDescent="0.2">
      <c r="A468" s="107">
        <v>468</v>
      </c>
      <c r="B468" s="106" t="s">
        <v>19</v>
      </c>
      <c r="C468" s="106" t="s">
        <v>277</v>
      </c>
      <c r="D468" s="106" t="s">
        <v>278</v>
      </c>
    </row>
    <row r="469" spans="1:4" ht="15" customHeight="1" x14ac:dyDescent="0.2">
      <c r="A469" s="107">
        <v>469</v>
      </c>
      <c r="B469" s="106" t="s">
        <v>21</v>
      </c>
      <c r="C469" s="106" t="s">
        <v>476</v>
      </c>
      <c r="D469" s="106" t="s">
        <v>477</v>
      </c>
    </row>
    <row r="470" spans="1:4" ht="15" customHeight="1" x14ac:dyDescent="0.2">
      <c r="A470" s="107">
        <v>470</v>
      </c>
      <c r="B470" s="106" t="s">
        <v>498</v>
      </c>
      <c r="C470" s="106" t="s">
        <v>499</v>
      </c>
      <c r="D470" s="106" t="s">
        <v>444</v>
      </c>
    </row>
    <row r="471" spans="1:4" ht="15" customHeight="1" x14ac:dyDescent="0.2">
      <c r="A471" s="107">
        <v>471</v>
      </c>
      <c r="B471" s="106" t="s">
        <v>500</v>
      </c>
      <c r="C471" s="106" t="s">
        <v>501</v>
      </c>
      <c r="D471" s="106" t="s">
        <v>444</v>
      </c>
    </row>
    <row r="472" spans="1:4" ht="15" customHeight="1" x14ac:dyDescent="0.2">
      <c r="A472" s="107">
        <v>472</v>
      </c>
      <c r="B472" s="106" t="s">
        <v>1176</v>
      </c>
      <c r="C472" s="106" t="s">
        <v>1177</v>
      </c>
      <c r="D472" s="106" t="s">
        <v>1178</v>
      </c>
    </row>
    <row r="473" spans="1:4" ht="15" customHeight="1" x14ac:dyDescent="0.2">
      <c r="A473" s="107">
        <v>473</v>
      </c>
      <c r="B473" s="106" t="s">
        <v>22</v>
      </c>
      <c r="C473" s="106" t="s">
        <v>1493</v>
      </c>
      <c r="D473" s="106" t="s">
        <v>1494</v>
      </c>
    </row>
    <row r="474" spans="1:4" ht="15" customHeight="1" x14ac:dyDescent="0.2">
      <c r="A474" s="107">
        <v>474</v>
      </c>
      <c r="B474" s="106" t="s">
        <v>24</v>
      </c>
      <c r="C474" s="106" t="s">
        <v>1497</v>
      </c>
      <c r="D474" s="106" t="s">
        <v>1498</v>
      </c>
    </row>
    <row r="475" spans="1:4" ht="15" customHeight="1" x14ac:dyDescent="0.2">
      <c r="A475" s="107">
        <v>475</v>
      </c>
      <c r="B475" s="106" t="s">
        <v>2121</v>
      </c>
      <c r="C475" s="106" t="s">
        <v>291</v>
      </c>
      <c r="D475" s="106" t="s">
        <v>2122</v>
      </c>
    </row>
    <row r="476" spans="1:4" ht="15" customHeight="1" x14ac:dyDescent="0.2">
      <c r="A476" s="107">
        <v>476</v>
      </c>
      <c r="B476" s="106" t="s">
        <v>25</v>
      </c>
      <c r="C476" s="106" t="s">
        <v>2135</v>
      </c>
      <c r="D476" s="106" t="s">
        <v>2136</v>
      </c>
    </row>
    <row r="477" spans="1:4" ht="15" customHeight="1" x14ac:dyDescent="0.2">
      <c r="A477" s="107">
        <v>477</v>
      </c>
      <c r="B477" s="106" t="s">
        <v>589</v>
      </c>
      <c r="C477" s="106" t="s">
        <v>1454</v>
      </c>
      <c r="D477" s="106" t="s">
        <v>483</v>
      </c>
    </row>
    <row r="478" spans="1:4" ht="15" customHeight="1" x14ac:dyDescent="0.2">
      <c r="A478" s="107">
        <v>478</v>
      </c>
      <c r="B478" s="106" t="s">
        <v>26</v>
      </c>
      <c r="C478" s="106" t="s">
        <v>1659</v>
      </c>
      <c r="D478" s="106" t="s">
        <v>217</v>
      </c>
    </row>
    <row r="479" spans="1:4" ht="15" customHeight="1" x14ac:dyDescent="0.2">
      <c r="A479" s="107">
        <v>479</v>
      </c>
      <c r="B479" s="106" t="s">
        <v>28</v>
      </c>
      <c r="C479" s="106" t="s">
        <v>1871</v>
      </c>
      <c r="D479" s="106" t="s">
        <v>1077</v>
      </c>
    </row>
    <row r="480" spans="1:4" ht="15" customHeight="1" x14ac:dyDescent="0.2">
      <c r="A480" s="107">
        <v>480</v>
      </c>
      <c r="B480" s="106" t="s">
        <v>178</v>
      </c>
      <c r="C480" s="106" t="s">
        <v>179</v>
      </c>
      <c r="D480" s="106" t="s">
        <v>180</v>
      </c>
    </row>
    <row r="481" spans="1:4" ht="15" customHeight="1" x14ac:dyDescent="0.2">
      <c r="A481" s="107">
        <v>481</v>
      </c>
      <c r="B481" s="106" t="s">
        <v>1827</v>
      </c>
      <c r="C481" s="106" t="s">
        <v>1828</v>
      </c>
      <c r="D481" s="106" t="s">
        <v>444</v>
      </c>
    </row>
    <row r="482" spans="1:4" ht="15" customHeight="1" x14ac:dyDescent="0.2">
      <c r="A482" s="107">
        <v>482</v>
      </c>
      <c r="B482" s="106" t="s">
        <v>2160</v>
      </c>
      <c r="C482" s="106" t="s">
        <v>1660</v>
      </c>
      <c r="D482" s="106" t="s">
        <v>1661</v>
      </c>
    </row>
    <row r="483" spans="1:4" ht="15" customHeight="1" x14ac:dyDescent="0.2">
      <c r="A483" s="107">
        <v>483</v>
      </c>
      <c r="B483" s="106" t="s">
        <v>548</v>
      </c>
      <c r="C483" s="106" t="s">
        <v>1446</v>
      </c>
      <c r="D483" s="106" t="s">
        <v>1447</v>
      </c>
    </row>
    <row r="484" spans="1:4" ht="15" customHeight="1" x14ac:dyDescent="0.2">
      <c r="A484" s="107">
        <v>484</v>
      </c>
      <c r="B484" s="106" t="s">
        <v>629</v>
      </c>
      <c r="C484" s="106" t="s">
        <v>630</v>
      </c>
      <c r="D484" s="106" t="s">
        <v>2122</v>
      </c>
    </row>
    <row r="485" spans="1:4" ht="15" customHeight="1" x14ac:dyDescent="0.2">
      <c r="A485" s="107">
        <v>485</v>
      </c>
      <c r="B485" s="106" t="s">
        <v>31</v>
      </c>
      <c r="C485" s="106" t="s">
        <v>612</v>
      </c>
      <c r="D485" s="106" t="s">
        <v>1178</v>
      </c>
    </row>
    <row r="486" spans="1:4" ht="15" customHeight="1" x14ac:dyDescent="0.2">
      <c r="A486" s="107">
        <v>486</v>
      </c>
      <c r="B486" s="106" t="s">
        <v>32</v>
      </c>
      <c r="C486" s="106" t="s">
        <v>1662</v>
      </c>
      <c r="D486" s="106" t="s">
        <v>231</v>
      </c>
    </row>
    <row r="487" spans="1:4" ht="15" customHeight="1" x14ac:dyDescent="0.2">
      <c r="A487" s="107">
        <v>487</v>
      </c>
      <c r="B487" s="106" t="s">
        <v>34</v>
      </c>
      <c r="C487" s="106" t="s">
        <v>798</v>
      </c>
      <c r="D487" s="106" t="s">
        <v>799</v>
      </c>
    </row>
    <row r="488" spans="1:4" ht="15" customHeight="1" x14ac:dyDescent="0.2">
      <c r="A488" s="107">
        <v>488</v>
      </c>
      <c r="B488" s="106" t="s">
        <v>694</v>
      </c>
      <c r="C488" s="106" t="s">
        <v>859</v>
      </c>
      <c r="D488" s="106" t="s">
        <v>2288</v>
      </c>
    </row>
    <row r="489" spans="1:4" ht="15" customHeight="1" x14ac:dyDescent="0.2">
      <c r="A489" s="107">
        <v>489</v>
      </c>
      <c r="B489" s="106" t="s">
        <v>37</v>
      </c>
      <c r="C489" s="106" t="s">
        <v>800</v>
      </c>
      <c r="D489" s="106" t="s">
        <v>801</v>
      </c>
    </row>
    <row r="490" spans="1:4" ht="15" customHeight="1" x14ac:dyDescent="0.2">
      <c r="A490" s="107">
        <v>490</v>
      </c>
      <c r="B490" s="106" t="s">
        <v>38</v>
      </c>
      <c r="C490" s="106" t="s">
        <v>279</v>
      </c>
      <c r="D490" s="106" t="s">
        <v>278</v>
      </c>
    </row>
    <row r="491" spans="1:4" ht="15" customHeight="1" x14ac:dyDescent="0.2">
      <c r="A491" s="107">
        <v>491</v>
      </c>
      <c r="B491" s="106" t="s">
        <v>802</v>
      </c>
      <c r="C491" s="106" t="s">
        <v>1072</v>
      </c>
      <c r="D491" s="106" t="s">
        <v>444</v>
      </c>
    </row>
    <row r="492" spans="1:4" ht="15" customHeight="1" x14ac:dyDescent="0.2">
      <c r="A492" s="107">
        <v>492</v>
      </c>
      <c r="B492" s="106" t="s">
        <v>803</v>
      </c>
      <c r="C492" s="106" t="s">
        <v>804</v>
      </c>
      <c r="D492" s="106" t="s">
        <v>805</v>
      </c>
    </row>
    <row r="493" spans="1:4" ht="15" customHeight="1" x14ac:dyDescent="0.2">
      <c r="A493" s="107">
        <v>493</v>
      </c>
      <c r="B493" s="106" t="s">
        <v>42</v>
      </c>
      <c r="C493" s="106" t="s">
        <v>806</v>
      </c>
      <c r="D493" s="106" t="s">
        <v>2116</v>
      </c>
    </row>
    <row r="494" spans="1:4" ht="15" customHeight="1" x14ac:dyDescent="0.2">
      <c r="A494" s="107">
        <v>494</v>
      </c>
      <c r="B494" s="106" t="s">
        <v>807</v>
      </c>
      <c r="C494" s="106" t="s">
        <v>1749</v>
      </c>
      <c r="D494" s="106" t="s">
        <v>1070</v>
      </c>
    </row>
    <row r="495" spans="1:4" ht="15" customHeight="1" x14ac:dyDescent="0.2">
      <c r="A495" s="107">
        <v>495</v>
      </c>
      <c r="B495" s="106" t="s">
        <v>1180</v>
      </c>
      <c r="C495" s="106" t="s">
        <v>1177</v>
      </c>
      <c r="D495" s="106" t="s">
        <v>1178</v>
      </c>
    </row>
    <row r="496" spans="1:4" ht="15" customHeight="1" x14ac:dyDescent="0.2">
      <c r="A496" s="107">
        <v>496</v>
      </c>
      <c r="B496" s="106" t="s">
        <v>43</v>
      </c>
      <c r="C496" s="106" t="s">
        <v>1656</v>
      </c>
      <c r="D496" s="106" t="s">
        <v>2137</v>
      </c>
    </row>
    <row r="497" spans="1:4" ht="15" customHeight="1" x14ac:dyDescent="0.2">
      <c r="A497" s="107">
        <v>497</v>
      </c>
      <c r="B497" s="106" t="s">
        <v>591</v>
      </c>
      <c r="C497" s="106" t="s">
        <v>1454</v>
      </c>
      <c r="D497" s="106" t="s">
        <v>483</v>
      </c>
    </row>
    <row r="498" spans="1:4" ht="15" customHeight="1" x14ac:dyDescent="0.2">
      <c r="A498" s="107">
        <v>498</v>
      </c>
      <c r="B498" s="106" t="s">
        <v>44</v>
      </c>
      <c r="C498" s="106" t="s">
        <v>808</v>
      </c>
      <c r="D498" s="106" t="s">
        <v>809</v>
      </c>
    </row>
    <row r="499" spans="1:4" ht="15" customHeight="1" x14ac:dyDescent="0.2">
      <c r="A499" s="107">
        <v>499</v>
      </c>
      <c r="B499" s="106" t="s">
        <v>810</v>
      </c>
      <c r="C499" s="106" t="s">
        <v>472</v>
      </c>
      <c r="D499" s="106" t="s">
        <v>1652</v>
      </c>
    </row>
    <row r="500" spans="1:4" ht="15" customHeight="1" x14ac:dyDescent="0.2">
      <c r="A500" s="107">
        <v>500</v>
      </c>
      <c r="B500" s="106" t="s">
        <v>45</v>
      </c>
      <c r="C500" s="106" t="s">
        <v>279</v>
      </c>
      <c r="D500" s="106" t="s">
        <v>278</v>
      </c>
    </row>
    <row r="501" spans="1:4" ht="15" customHeight="1" x14ac:dyDescent="0.2">
      <c r="A501" s="107">
        <v>501</v>
      </c>
      <c r="B501" s="106" t="s">
        <v>46</v>
      </c>
      <c r="C501" s="106" t="s">
        <v>279</v>
      </c>
      <c r="D501" s="106" t="s">
        <v>278</v>
      </c>
    </row>
    <row r="502" spans="1:4" ht="15" customHeight="1" x14ac:dyDescent="0.2">
      <c r="A502" s="107">
        <v>502</v>
      </c>
      <c r="B502" s="106" t="s">
        <v>473</v>
      </c>
      <c r="C502" s="106" t="s">
        <v>467</v>
      </c>
      <c r="D502" s="106" t="s">
        <v>466</v>
      </c>
    </row>
    <row r="503" spans="1:4" ht="15" customHeight="1" x14ac:dyDescent="0.2">
      <c r="A503" s="107">
        <v>503</v>
      </c>
      <c r="B503" s="106" t="s">
        <v>49</v>
      </c>
      <c r="C503" s="106" t="s">
        <v>1790</v>
      </c>
      <c r="D503" s="106" t="s">
        <v>1791</v>
      </c>
    </row>
    <row r="504" spans="1:4" ht="15" customHeight="1" x14ac:dyDescent="0.2">
      <c r="A504" s="107">
        <v>504</v>
      </c>
      <c r="B504" s="106" t="s">
        <v>50</v>
      </c>
      <c r="C504" s="106" t="s">
        <v>1792</v>
      </c>
      <c r="D504" s="106" t="s">
        <v>1282</v>
      </c>
    </row>
    <row r="505" spans="1:4" ht="15" customHeight="1" x14ac:dyDescent="0.2">
      <c r="A505" s="107">
        <v>505</v>
      </c>
      <c r="B505" s="106" t="s">
        <v>1283</v>
      </c>
      <c r="C505" s="106" t="s">
        <v>467</v>
      </c>
      <c r="D505" s="106" t="s">
        <v>1070</v>
      </c>
    </row>
    <row r="506" spans="1:4" ht="15" customHeight="1" x14ac:dyDescent="0.2">
      <c r="A506" s="107">
        <v>506</v>
      </c>
      <c r="B506" s="106" t="s">
        <v>52</v>
      </c>
      <c r="C506" s="106" t="s">
        <v>1284</v>
      </c>
      <c r="D506" s="106" t="s">
        <v>90</v>
      </c>
    </row>
    <row r="507" spans="1:4" ht="15" customHeight="1" x14ac:dyDescent="0.2">
      <c r="A507" s="107">
        <v>507</v>
      </c>
      <c r="B507" s="106" t="s">
        <v>1934</v>
      </c>
      <c r="C507" s="106" t="s">
        <v>156</v>
      </c>
      <c r="D507" s="106" t="s">
        <v>157</v>
      </c>
    </row>
    <row r="508" spans="1:4" ht="15" customHeight="1" x14ac:dyDescent="0.2">
      <c r="A508" s="107">
        <v>508</v>
      </c>
      <c r="B508" s="106" t="s">
        <v>158</v>
      </c>
      <c r="C508" s="106" t="s">
        <v>159</v>
      </c>
      <c r="D508" s="106" t="s">
        <v>444</v>
      </c>
    </row>
    <row r="509" spans="1:4" ht="15" customHeight="1" x14ac:dyDescent="0.2">
      <c r="A509" s="107">
        <v>509</v>
      </c>
      <c r="B509" s="106" t="s">
        <v>1113</v>
      </c>
      <c r="C509" s="106" t="s">
        <v>160</v>
      </c>
      <c r="D509" s="106" t="s">
        <v>2269</v>
      </c>
    </row>
    <row r="510" spans="1:4" ht="15" customHeight="1" x14ac:dyDescent="0.2">
      <c r="A510" s="107">
        <v>510</v>
      </c>
      <c r="B510" s="106" t="s">
        <v>2270</v>
      </c>
      <c r="C510" s="106" t="s">
        <v>160</v>
      </c>
      <c r="D510" s="106" t="s">
        <v>2269</v>
      </c>
    </row>
    <row r="511" spans="1:4" ht="15" customHeight="1" x14ac:dyDescent="0.2">
      <c r="A511" s="107">
        <v>511</v>
      </c>
      <c r="B511" s="106" t="s">
        <v>1115</v>
      </c>
      <c r="C511" s="106" t="s">
        <v>2271</v>
      </c>
      <c r="D511" s="106" t="s">
        <v>1830</v>
      </c>
    </row>
    <row r="512" spans="1:4" ht="15" customHeight="1" x14ac:dyDescent="0.2">
      <c r="A512" s="107">
        <v>512</v>
      </c>
      <c r="B512" s="106" t="s">
        <v>1116</v>
      </c>
      <c r="C512" s="106" t="s">
        <v>2272</v>
      </c>
      <c r="D512" s="106" t="s">
        <v>2273</v>
      </c>
    </row>
    <row r="513" spans="1:4" ht="15" customHeight="1" x14ac:dyDescent="0.2">
      <c r="A513" s="107">
        <v>513</v>
      </c>
      <c r="B513" s="106" t="s">
        <v>2275</v>
      </c>
      <c r="C513" s="106" t="s">
        <v>2276</v>
      </c>
      <c r="D513" s="106" t="s">
        <v>444</v>
      </c>
    </row>
    <row r="514" spans="1:4" ht="15" customHeight="1" x14ac:dyDescent="0.2">
      <c r="A514" s="107">
        <v>514</v>
      </c>
      <c r="B514" s="106" t="s">
        <v>2277</v>
      </c>
      <c r="C514" s="106" t="s">
        <v>2278</v>
      </c>
      <c r="D514" s="106" t="s">
        <v>444</v>
      </c>
    </row>
    <row r="515" spans="1:4" ht="15" customHeight="1" x14ac:dyDescent="0.2">
      <c r="A515" s="107">
        <v>515</v>
      </c>
      <c r="B515" s="106" t="s">
        <v>1118</v>
      </c>
      <c r="C515" s="106" t="s">
        <v>2279</v>
      </c>
      <c r="D515" s="106" t="s">
        <v>1494</v>
      </c>
    </row>
    <row r="516" spans="1:4" ht="15" customHeight="1" x14ac:dyDescent="0.2">
      <c r="A516" s="107">
        <v>516</v>
      </c>
      <c r="B516" s="106" t="s">
        <v>1120</v>
      </c>
      <c r="C516" s="106" t="s">
        <v>2280</v>
      </c>
      <c r="D516" s="106" t="s">
        <v>2281</v>
      </c>
    </row>
    <row r="517" spans="1:4" ht="15" customHeight="1" x14ac:dyDescent="0.2">
      <c r="A517" s="107">
        <v>517</v>
      </c>
      <c r="B517" s="106" t="s">
        <v>1121</v>
      </c>
      <c r="C517" s="106" t="s">
        <v>2282</v>
      </c>
      <c r="D517" s="106" t="s">
        <v>2283</v>
      </c>
    </row>
    <row r="518" spans="1:4" ht="15" customHeight="1" x14ac:dyDescent="0.2">
      <c r="A518" s="107">
        <v>518</v>
      </c>
      <c r="B518" s="106" t="s">
        <v>1122</v>
      </c>
      <c r="C518" s="106" t="s">
        <v>2284</v>
      </c>
      <c r="D518" s="106" t="s">
        <v>231</v>
      </c>
    </row>
    <row r="519" spans="1:4" ht="15" customHeight="1" x14ac:dyDescent="0.2">
      <c r="A519" s="107">
        <v>519</v>
      </c>
      <c r="B519" s="106" t="s">
        <v>2161</v>
      </c>
      <c r="C519" s="106" t="s">
        <v>184</v>
      </c>
      <c r="D519" s="106" t="s">
        <v>444</v>
      </c>
    </row>
    <row r="520" spans="1:4" ht="15" customHeight="1" x14ac:dyDescent="0.2">
      <c r="A520" s="107">
        <v>520</v>
      </c>
      <c r="B520" s="106" t="s">
        <v>1124</v>
      </c>
      <c r="C520" s="106" t="s">
        <v>1503</v>
      </c>
      <c r="D520" s="106" t="s">
        <v>1433</v>
      </c>
    </row>
    <row r="521" spans="1:4" ht="15" customHeight="1" x14ac:dyDescent="0.2">
      <c r="A521" s="107">
        <v>521</v>
      </c>
      <c r="B521" s="106" t="s">
        <v>1125</v>
      </c>
      <c r="C521" s="106" t="s">
        <v>1521</v>
      </c>
      <c r="D521" s="106" t="s">
        <v>185</v>
      </c>
    </row>
    <row r="522" spans="1:4" ht="15" customHeight="1" x14ac:dyDescent="0.2">
      <c r="A522" s="107">
        <v>522</v>
      </c>
      <c r="B522" s="106" t="s">
        <v>1127</v>
      </c>
      <c r="C522" s="106" t="s">
        <v>2284</v>
      </c>
      <c r="D522" s="106" t="s">
        <v>231</v>
      </c>
    </row>
    <row r="523" spans="1:4" ht="15" customHeight="1" x14ac:dyDescent="0.2">
      <c r="A523" s="107">
        <v>523</v>
      </c>
      <c r="B523" s="106" t="s">
        <v>1128</v>
      </c>
      <c r="C523" s="106" t="s">
        <v>186</v>
      </c>
      <c r="D523" s="106" t="s">
        <v>187</v>
      </c>
    </row>
    <row r="524" spans="1:4" ht="15" customHeight="1" x14ac:dyDescent="0.2">
      <c r="A524" s="107">
        <v>524</v>
      </c>
      <c r="B524" s="106" t="s">
        <v>1129</v>
      </c>
      <c r="C524" s="106" t="s">
        <v>188</v>
      </c>
      <c r="D524" s="106" t="s">
        <v>189</v>
      </c>
    </row>
    <row r="525" spans="1:4" ht="15" customHeight="1" x14ac:dyDescent="0.2">
      <c r="A525" s="107">
        <v>525</v>
      </c>
      <c r="B525" s="106" t="s">
        <v>191</v>
      </c>
      <c r="C525" s="106" t="s">
        <v>1749</v>
      </c>
      <c r="D525" s="106" t="s">
        <v>466</v>
      </c>
    </row>
    <row r="526" spans="1:4" ht="15" customHeight="1" x14ac:dyDescent="0.2">
      <c r="A526" s="107">
        <v>526</v>
      </c>
      <c r="B526" s="106" t="s">
        <v>1130</v>
      </c>
      <c r="C526" s="106" t="s">
        <v>1493</v>
      </c>
      <c r="D526" s="106" t="s">
        <v>2116</v>
      </c>
    </row>
    <row r="527" spans="1:4" ht="15" customHeight="1" x14ac:dyDescent="0.2">
      <c r="A527" s="107">
        <v>527</v>
      </c>
      <c r="B527" s="106" t="s">
        <v>1131</v>
      </c>
      <c r="C527" s="106" t="s">
        <v>1503</v>
      </c>
      <c r="D527" s="106" t="s">
        <v>1433</v>
      </c>
    </row>
    <row r="528" spans="1:4" ht="15" customHeight="1" x14ac:dyDescent="0.2">
      <c r="A528" s="107">
        <v>528</v>
      </c>
      <c r="B528" s="106" t="s">
        <v>192</v>
      </c>
      <c r="C528" s="106" t="s">
        <v>443</v>
      </c>
      <c r="D528" s="106" t="s">
        <v>444</v>
      </c>
    </row>
    <row r="529" spans="1:4" ht="15" customHeight="1" x14ac:dyDescent="0.2">
      <c r="A529" s="107">
        <v>529</v>
      </c>
      <c r="B529" s="106" t="s">
        <v>193</v>
      </c>
      <c r="C529" s="106" t="s">
        <v>467</v>
      </c>
      <c r="D529" s="106" t="s">
        <v>1070</v>
      </c>
    </row>
    <row r="530" spans="1:4" ht="15" customHeight="1" x14ac:dyDescent="0.2">
      <c r="A530" s="107">
        <v>530</v>
      </c>
      <c r="B530" s="106" t="s">
        <v>194</v>
      </c>
      <c r="C530" s="106" t="s">
        <v>1521</v>
      </c>
      <c r="D530" s="106" t="s">
        <v>444</v>
      </c>
    </row>
    <row r="531" spans="1:4" ht="15" customHeight="1" x14ac:dyDescent="0.2">
      <c r="A531" s="107">
        <v>531</v>
      </c>
      <c r="B531" s="106" t="s">
        <v>1132</v>
      </c>
      <c r="C531" s="106" t="s">
        <v>195</v>
      </c>
      <c r="D531" s="106" t="s">
        <v>196</v>
      </c>
    </row>
    <row r="532" spans="1:4" ht="15" customHeight="1" x14ac:dyDescent="0.2">
      <c r="A532" s="107">
        <v>532</v>
      </c>
      <c r="B532" s="106" t="s">
        <v>1134</v>
      </c>
      <c r="C532" s="106" t="s">
        <v>580</v>
      </c>
      <c r="D532" s="106" t="s">
        <v>1532</v>
      </c>
    </row>
    <row r="533" spans="1:4" ht="15" customHeight="1" x14ac:dyDescent="0.2">
      <c r="A533" s="107">
        <v>533</v>
      </c>
      <c r="B533" s="106" t="s">
        <v>1136</v>
      </c>
      <c r="C533" s="106" t="s">
        <v>1537</v>
      </c>
      <c r="D533" s="106" t="s">
        <v>483</v>
      </c>
    </row>
    <row r="534" spans="1:4" ht="15" customHeight="1" x14ac:dyDescent="0.2">
      <c r="A534" s="107">
        <v>534</v>
      </c>
      <c r="B534" s="106" t="s">
        <v>182</v>
      </c>
      <c r="C534" s="106" t="s">
        <v>179</v>
      </c>
      <c r="D534" s="106" t="s">
        <v>180</v>
      </c>
    </row>
    <row r="535" spans="1:4" ht="15" customHeight="1" x14ac:dyDescent="0.2">
      <c r="A535" s="107">
        <v>535</v>
      </c>
      <c r="B535" s="106" t="s">
        <v>1137</v>
      </c>
      <c r="C535" s="106" t="s">
        <v>467</v>
      </c>
      <c r="D535" s="106" t="s">
        <v>197</v>
      </c>
    </row>
    <row r="536" spans="1:4" ht="15" customHeight="1" x14ac:dyDescent="0.2">
      <c r="A536" s="107">
        <v>536</v>
      </c>
      <c r="B536" s="106" t="s">
        <v>2162</v>
      </c>
      <c r="C536" s="106" t="s">
        <v>201</v>
      </c>
      <c r="D536" s="106" t="s">
        <v>444</v>
      </c>
    </row>
    <row r="537" spans="1:4" ht="15" customHeight="1" x14ac:dyDescent="0.2">
      <c r="A537" s="107">
        <v>537</v>
      </c>
      <c r="B537" s="106" t="s">
        <v>198</v>
      </c>
      <c r="C537" s="106" t="s">
        <v>199</v>
      </c>
      <c r="D537" s="106" t="s">
        <v>200</v>
      </c>
    </row>
    <row r="538" spans="1:4" ht="15" customHeight="1" x14ac:dyDescent="0.2">
      <c r="A538" s="107">
        <v>538</v>
      </c>
      <c r="B538" s="106" t="s">
        <v>328</v>
      </c>
      <c r="C538" s="106" t="s">
        <v>2115</v>
      </c>
      <c r="D538" s="106" t="s">
        <v>2116</v>
      </c>
    </row>
    <row r="539" spans="1:4" ht="15" customHeight="1" x14ac:dyDescent="0.2">
      <c r="A539" s="107">
        <v>539</v>
      </c>
      <c r="B539" s="106" t="s">
        <v>1942</v>
      </c>
      <c r="C539" s="106" t="s">
        <v>1723</v>
      </c>
      <c r="D539" s="106" t="s">
        <v>1724</v>
      </c>
    </row>
    <row r="540" spans="1:4" ht="15" customHeight="1" x14ac:dyDescent="0.2">
      <c r="A540" s="107">
        <v>540</v>
      </c>
      <c r="B540" s="106" t="s">
        <v>202</v>
      </c>
      <c r="C540" s="106" t="s">
        <v>1656</v>
      </c>
      <c r="D540" s="106" t="s">
        <v>1652</v>
      </c>
    </row>
    <row r="541" spans="1:4" ht="15" customHeight="1" x14ac:dyDescent="0.2">
      <c r="A541" s="107">
        <v>541</v>
      </c>
      <c r="B541" s="106" t="s">
        <v>205</v>
      </c>
      <c r="C541" s="106" t="s">
        <v>206</v>
      </c>
      <c r="D541" s="106" t="s">
        <v>444</v>
      </c>
    </row>
    <row r="542" spans="1:4" ht="15" customHeight="1" x14ac:dyDescent="0.2">
      <c r="A542" s="107">
        <v>542</v>
      </c>
      <c r="B542" s="106" t="s">
        <v>209</v>
      </c>
      <c r="C542" s="106" t="s">
        <v>1440</v>
      </c>
      <c r="D542" s="106" t="s">
        <v>444</v>
      </c>
    </row>
    <row r="543" spans="1:4" ht="15" customHeight="1" x14ac:dyDescent="0.2">
      <c r="A543" s="107">
        <v>543</v>
      </c>
      <c r="B543" s="106" t="s">
        <v>1441</v>
      </c>
      <c r="C543" s="106" t="s">
        <v>1442</v>
      </c>
      <c r="D543" s="106" t="s">
        <v>1652</v>
      </c>
    </row>
    <row r="544" spans="1:4" ht="15" customHeight="1" x14ac:dyDescent="0.2">
      <c r="A544" s="107">
        <v>544</v>
      </c>
      <c r="B544" s="106" t="s">
        <v>1443</v>
      </c>
      <c r="C544" s="106" t="s">
        <v>1837</v>
      </c>
      <c r="D544" s="106" t="s">
        <v>444</v>
      </c>
    </row>
    <row r="545" spans="1:4" ht="15" customHeight="1" x14ac:dyDescent="0.2">
      <c r="A545" s="107">
        <v>545</v>
      </c>
      <c r="B545" s="106" t="s">
        <v>330</v>
      </c>
      <c r="C545" s="106" t="s">
        <v>1656</v>
      </c>
      <c r="D545" s="106" t="s">
        <v>163</v>
      </c>
    </row>
    <row r="546" spans="1:4" ht="15" customHeight="1" x14ac:dyDescent="0.2">
      <c r="A546" s="107">
        <v>546</v>
      </c>
      <c r="B546" s="106" t="s">
        <v>164</v>
      </c>
      <c r="C546" s="106" t="s">
        <v>165</v>
      </c>
      <c r="D546" s="106" t="s">
        <v>444</v>
      </c>
    </row>
    <row r="547" spans="1:4" ht="15" customHeight="1" x14ac:dyDescent="0.2">
      <c r="A547" s="107">
        <v>547</v>
      </c>
      <c r="B547" s="106" t="s">
        <v>865</v>
      </c>
      <c r="C547" s="106" t="s">
        <v>866</v>
      </c>
      <c r="D547" s="106" t="s">
        <v>444</v>
      </c>
    </row>
    <row r="548" spans="1:4" ht="15" customHeight="1" x14ac:dyDescent="0.2">
      <c r="A548" s="107">
        <v>548</v>
      </c>
      <c r="B548" s="106" t="s">
        <v>331</v>
      </c>
      <c r="C548" s="106" t="s">
        <v>867</v>
      </c>
      <c r="D548" s="106" t="s">
        <v>1750</v>
      </c>
    </row>
    <row r="549" spans="1:4" ht="15" customHeight="1" x14ac:dyDescent="0.2">
      <c r="A549" s="107">
        <v>549</v>
      </c>
      <c r="B549" s="106" t="s">
        <v>332</v>
      </c>
      <c r="C549" s="106" t="s">
        <v>1656</v>
      </c>
      <c r="D549" s="106" t="s">
        <v>1751</v>
      </c>
    </row>
    <row r="550" spans="1:4" ht="15" customHeight="1" x14ac:dyDescent="0.2">
      <c r="A550" s="107">
        <v>550</v>
      </c>
      <c r="B550" s="106" t="s">
        <v>1449</v>
      </c>
      <c r="C550" s="106" t="s">
        <v>1446</v>
      </c>
      <c r="D550" s="106" t="s">
        <v>1447</v>
      </c>
    </row>
    <row r="551" spans="1:4" ht="15" customHeight="1" x14ac:dyDescent="0.2">
      <c r="A551" s="107">
        <v>551</v>
      </c>
      <c r="B551" s="106" t="s">
        <v>333</v>
      </c>
      <c r="C551" s="106" t="s">
        <v>1829</v>
      </c>
      <c r="D551" s="106" t="s">
        <v>1830</v>
      </c>
    </row>
    <row r="552" spans="1:4" ht="15" customHeight="1" x14ac:dyDescent="0.2">
      <c r="A552" s="107">
        <v>552</v>
      </c>
      <c r="B552" s="106" t="s">
        <v>638</v>
      </c>
      <c r="C552" s="106" t="s">
        <v>1656</v>
      </c>
      <c r="D552" s="106" t="s">
        <v>444</v>
      </c>
    </row>
    <row r="553" spans="1:4" ht="15" customHeight="1" x14ac:dyDescent="0.2">
      <c r="A553" s="107">
        <v>553</v>
      </c>
      <c r="B553" s="106" t="s">
        <v>2000</v>
      </c>
      <c r="C553" s="106" t="s">
        <v>859</v>
      </c>
      <c r="D553" s="106" t="s">
        <v>2288</v>
      </c>
    </row>
    <row r="554" spans="1:4" ht="15" customHeight="1" x14ac:dyDescent="0.2">
      <c r="A554" s="107">
        <v>554</v>
      </c>
      <c r="B554" s="106" t="s">
        <v>334</v>
      </c>
      <c r="C554" s="106" t="s">
        <v>443</v>
      </c>
      <c r="D554" s="106" t="s">
        <v>217</v>
      </c>
    </row>
    <row r="555" spans="1:4" ht="15" customHeight="1" x14ac:dyDescent="0.2">
      <c r="A555" s="107">
        <v>555</v>
      </c>
      <c r="B555" s="106" t="s">
        <v>336</v>
      </c>
      <c r="C555" s="106" t="s">
        <v>1754</v>
      </c>
      <c r="D555" s="106" t="s">
        <v>1755</v>
      </c>
    </row>
    <row r="556" spans="1:4" ht="15" customHeight="1" x14ac:dyDescent="0.2">
      <c r="A556" s="107">
        <v>556</v>
      </c>
      <c r="B556" s="106" t="s">
        <v>1545</v>
      </c>
      <c r="C556" s="106" t="s">
        <v>1756</v>
      </c>
      <c r="D556" s="106" t="s">
        <v>1757</v>
      </c>
    </row>
    <row r="557" spans="1:4" ht="15" customHeight="1" x14ac:dyDescent="0.2">
      <c r="A557" s="107">
        <v>557</v>
      </c>
      <c r="B557" s="106" t="s">
        <v>1758</v>
      </c>
      <c r="C557" s="106" t="s">
        <v>1759</v>
      </c>
      <c r="D557" s="106" t="s">
        <v>444</v>
      </c>
    </row>
    <row r="558" spans="1:4" ht="15" customHeight="1" x14ac:dyDescent="0.2">
      <c r="A558" s="107">
        <v>558</v>
      </c>
      <c r="B558" s="106" t="s">
        <v>1546</v>
      </c>
      <c r="C558" s="106" t="s">
        <v>1503</v>
      </c>
      <c r="D558" s="106" t="s">
        <v>1433</v>
      </c>
    </row>
    <row r="559" spans="1:4" ht="15" customHeight="1" x14ac:dyDescent="0.2">
      <c r="A559" s="107">
        <v>559</v>
      </c>
      <c r="B559" s="106" t="s">
        <v>262</v>
      </c>
      <c r="C559" s="106" t="s">
        <v>1760</v>
      </c>
      <c r="D559" s="106" t="s">
        <v>1761</v>
      </c>
    </row>
    <row r="560" spans="1:4" ht="15" customHeight="1" x14ac:dyDescent="0.2">
      <c r="A560" s="107">
        <v>560</v>
      </c>
      <c r="B560" s="106" t="s">
        <v>1554</v>
      </c>
      <c r="C560" s="106" t="s">
        <v>1524</v>
      </c>
      <c r="D560" s="106" t="s">
        <v>1525</v>
      </c>
    </row>
    <row r="561" spans="1:4" ht="15" customHeight="1" x14ac:dyDescent="0.2">
      <c r="A561" s="107">
        <v>561</v>
      </c>
      <c r="B561" s="106" t="s">
        <v>78</v>
      </c>
      <c r="C561" s="106" t="s">
        <v>2198</v>
      </c>
      <c r="D561" s="106" t="s">
        <v>444</v>
      </c>
    </row>
    <row r="562" spans="1:4" ht="15" customHeight="1" x14ac:dyDescent="0.2">
      <c r="A562" s="107">
        <v>562</v>
      </c>
      <c r="B562" s="106" t="s">
        <v>1555</v>
      </c>
      <c r="C562" s="106" t="s">
        <v>443</v>
      </c>
      <c r="D562" s="106" t="s">
        <v>217</v>
      </c>
    </row>
    <row r="563" spans="1:4" ht="15" customHeight="1" x14ac:dyDescent="0.2">
      <c r="A563" s="107">
        <v>563</v>
      </c>
      <c r="B563" s="106" t="s">
        <v>2199</v>
      </c>
      <c r="C563" s="106" t="s">
        <v>1749</v>
      </c>
      <c r="D563" s="106" t="s">
        <v>466</v>
      </c>
    </row>
    <row r="564" spans="1:4" ht="15" customHeight="1" x14ac:dyDescent="0.2">
      <c r="A564" s="107">
        <v>564</v>
      </c>
      <c r="B564" s="106" t="s">
        <v>1557</v>
      </c>
      <c r="C564" s="106" t="s">
        <v>273</v>
      </c>
      <c r="D564" s="106" t="s">
        <v>274</v>
      </c>
    </row>
    <row r="565" spans="1:4" ht="15" customHeight="1" x14ac:dyDescent="0.2">
      <c r="A565" s="107">
        <v>565</v>
      </c>
      <c r="B565" s="106" t="s">
        <v>1559</v>
      </c>
      <c r="C565" s="106" t="s">
        <v>1808</v>
      </c>
      <c r="D565" s="106" t="s">
        <v>1809</v>
      </c>
    </row>
    <row r="566" spans="1:4" ht="15" customHeight="1" x14ac:dyDescent="0.2">
      <c r="A566" s="107">
        <v>566</v>
      </c>
      <c r="B566" s="106" t="s">
        <v>1560</v>
      </c>
      <c r="C566" s="106" t="s">
        <v>1814</v>
      </c>
      <c r="D566" s="106" t="s">
        <v>1815</v>
      </c>
    </row>
    <row r="567" spans="1:4" ht="15" customHeight="1" x14ac:dyDescent="0.2">
      <c r="A567" s="107">
        <v>567</v>
      </c>
      <c r="B567" s="106" t="s">
        <v>113</v>
      </c>
      <c r="C567" s="106" t="s">
        <v>114</v>
      </c>
      <c r="D567" s="106" t="s">
        <v>115</v>
      </c>
    </row>
    <row r="568" spans="1:4" ht="15" customHeight="1" x14ac:dyDescent="0.2">
      <c r="A568" s="107">
        <v>568</v>
      </c>
      <c r="B568" s="106" t="s">
        <v>2163</v>
      </c>
      <c r="C568" s="106" t="s">
        <v>2202</v>
      </c>
      <c r="D568" s="106" t="s">
        <v>2203</v>
      </c>
    </row>
    <row r="569" spans="1:4" ht="15" customHeight="1" x14ac:dyDescent="0.2">
      <c r="A569" s="107">
        <v>569</v>
      </c>
      <c r="B569" s="106" t="s">
        <v>76</v>
      </c>
      <c r="C569" s="106" t="s">
        <v>2200</v>
      </c>
      <c r="D569" s="106" t="s">
        <v>2201</v>
      </c>
    </row>
    <row r="570" spans="1:4" ht="15" customHeight="1" x14ac:dyDescent="0.2">
      <c r="A570" s="107">
        <v>570</v>
      </c>
      <c r="B570" s="106" t="s">
        <v>1563</v>
      </c>
      <c r="C570" s="106" t="s">
        <v>2204</v>
      </c>
      <c r="D570" s="106" t="s">
        <v>2205</v>
      </c>
    </row>
    <row r="571" spans="1:4" ht="15" customHeight="1" x14ac:dyDescent="0.2">
      <c r="A571" s="107">
        <v>571</v>
      </c>
      <c r="B571" s="106" t="s">
        <v>2207</v>
      </c>
      <c r="C571" s="106" t="s">
        <v>467</v>
      </c>
      <c r="D571" s="106" t="s">
        <v>466</v>
      </c>
    </row>
    <row r="572" spans="1:4" ht="15" customHeight="1" x14ac:dyDescent="0.2">
      <c r="A572" s="107">
        <v>572</v>
      </c>
      <c r="B572" s="106" t="s">
        <v>2208</v>
      </c>
      <c r="C572" s="106" t="s">
        <v>467</v>
      </c>
      <c r="D572" s="106" t="s">
        <v>466</v>
      </c>
    </row>
    <row r="573" spans="1:4" ht="15" customHeight="1" x14ac:dyDescent="0.2">
      <c r="A573" s="107">
        <v>573</v>
      </c>
      <c r="B573" s="106" t="s">
        <v>2209</v>
      </c>
      <c r="C573" s="106" t="s">
        <v>2210</v>
      </c>
      <c r="D573" s="106" t="s">
        <v>444</v>
      </c>
    </row>
    <row r="574" spans="1:4" ht="15" customHeight="1" x14ac:dyDescent="0.2">
      <c r="A574" s="107">
        <v>574</v>
      </c>
      <c r="B574" s="106" t="s">
        <v>2164</v>
      </c>
      <c r="C574" s="106" t="s">
        <v>2211</v>
      </c>
      <c r="D574" s="106" t="s">
        <v>2212</v>
      </c>
    </row>
    <row r="575" spans="1:4" ht="15" customHeight="1" x14ac:dyDescent="0.2">
      <c r="A575" s="107">
        <v>575</v>
      </c>
      <c r="B575" s="106" t="s">
        <v>2213</v>
      </c>
      <c r="C575" s="106" t="s">
        <v>2214</v>
      </c>
      <c r="D575" s="106" t="s">
        <v>308</v>
      </c>
    </row>
    <row r="576" spans="1:4" ht="15" customHeight="1" x14ac:dyDescent="0.2">
      <c r="A576" s="107">
        <v>576</v>
      </c>
      <c r="B576" s="106" t="s">
        <v>2165</v>
      </c>
      <c r="C576" s="106" t="s">
        <v>2223</v>
      </c>
      <c r="D576" s="106" t="s">
        <v>2224</v>
      </c>
    </row>
    <row r="577" spans="1:4" ht="15" customHeight="1" x14ac:dyDescent="0.2">
      <c r="A577" s="107">
        <v>577</v>
      </c>
      <c r="B577" s="106" t="s">
        <v>2215</v>
      </c>
      <c r="C577" s="106" t="s">
        <v>2216</v>
      </c>
      <c r="D577" s="106" t="s">
        <v>2217</v>
      </c>
    </row>
    <row r="578" spans="1:4" ht="15" customHeight="1" x14ac:dyDescent="0.2">
      <c r="A578" s="107">
        <v>578</v>
      </c>
      <c r="B578" s="106" t="s">
        <v>2218</v>
      </c>
      <c r="C578" s="106" t="s">
        <v>2219</v>
      </c>
      <c r="D578" s="106" t="s">
        <v>444</v>
      </c>
    </row>
    <row r="579" spans="1:4" ht="15" customHeight="1" x14ac:dyDescent="0.2">
      <c r="A579" s="107">
        <v>579</v>
      </c>
      <c r="B579" s="106" t="s">
        <v>2220</v>
      </c>
      <c r="C579" s="106" t="s">
        <v>443</v>
      </c>
      <c r="D579" s="106" t="s">
        <v>444</v>
      </c>
    </row>
    <row r="580" spans="1:4" ht="15" customHeight="1" x14ac:dyDescent="0.2">
      <c r="A580" s="107">
        <v>580</v>
      </c>
      <c r="B580" s="106" t="s">
        <v>2221</v>
      </c>
      <c r="C580" s="106" t="s">
        <v>199</v>
      </c>
      <c r="D580" s="106" t="s">
        <v>200</v>
      </c>
    </row>
    <row r="581" spans="1:4" ht="15" customHeight="1" x14ac:dyDescent="0.2">
      <c r="A581" s="107">
        <v>581</v>
      </c>
      <c r="B581" s="106" t="s">
        <v>2222</v>
      </c>
      <c r="C581" s="106" t="s">
        <v>2216</v>
      </c>
      <c r="D581" s="106" t="s">
        <v>2217</v>
      </c>
    </row>
    <row r="582" spans="1:4" ht="15" customHeight="1" x14ac:dyDescent="0.2">
      <c r="A582" s="107">
        <v>582</v>
      </c>
      <c r="B582" s="106" t="s">
        <v>1568</v>
      </c>
      <c r="C582" s="106" t="s">
        <v>201</v>
      </c>
      <c r="D582" s="106" t="s">
        <v>2225</v>
      </c>
    </row>
    <row r="583" spans="1:4" ht="15" customHeight="1" x14ac:dyDescent="0.2">
      <c r="A583" s="107">
        <v>583</v>
      </c>
      <c r="B583" s="106" t="s">
        <v>2226</v>
      </c>
      <c r="C583" s="106" t="s">
        <v>443</v>
      </c>
      <c r="D583" s="106" t="s">
        <v>444</v>
      </c>
    </row>
    <row r="584" spans="1:4" ht="15" customHeight="1" x14ac:dyDescent="0.2">
      <c r="A584" s="107">
        <v>584</v>
      </c>
      <c r="B584" s="106" t="s">
        <v>2227</v>
      </c>
      <c r="C584" s="106" t="s">
        <v>467</v>
      </c>
      <c r="D584" s="106" t="s">
        <v>1070</v>
      </c>
    </row>
    <row r="585" spans="1:4" ht="15" customHeight="1" x14ac:dyDescent="0.2">
      <c r="A585" s="107">
        <v>585</v>
      </c>
      <c r="B585" s="106" t="s">
        <v>1569</v>
      </c>
      <c r="C585" s="106" t="s">
        <v>2228</v>
      </c>
      <c r="D585" s="106" t="s">
        <v>2229</v>
      </c>
    </row>
    <row r="586" spans="1:4" ht="15" customHeight="1" x14ac:dyDescent="0.2">
      <c r="A586" s="107">
        <v>586</v>
      </c>
      <c r="B586" s="106" t="s">
        <v>2166</v>
      </c>
      <c r="C586" s="106" t="s">
        <v>1436</v>
      </c>
      <c r="D586" s="106" t="s">
        <v>1436</v>
      </c>
    </row>
    <row r="587" spans="1:4" ht="15" customHeight="1" x14ac:dyDescent="0.2">
      <c r="A587" s="107">
        <v>587</v>
      </c>
      <c r="B587" s="106" t="s">
        <v>1570</v>
      </c>
      <c r="C587" s="106" t="s">
        <v>2230</v>
      </c>
      <c r="D587" s="106" t="s">
        <v>2231</v>
      </c>
    </row>
    <row r="588" spans="1:4" ht="15" customHeight="1" x14ac:dyDescent="0.2">
      <c r="A588" s="107">
        <v>588</v>
      </c>
      <c r="B588" s="106" t="s">
        <v>702</v>
      </c>
      <c r="C588" s="106" t="s">
        <v>2232</v>
      </c>
      <c r="D588" s="106" t="s">
        <v>2233</v>
      </c>
    </row>
    <row r="589" spans="1:4" ht="15" customHeight="1" x14ac:dyDescent="0.2">
      <c r="A589" s="107">
        <v>589</v>
      </c>
      <c r="B589" s="106" t="s">
        <v>2234</v>
      </c>
      <c r="C589" s="106" t="s">
        <v>2235</v>
      </c>
      <c r="D589" s="106" t="s">
        <v>444</v>
      </c>
    </row>
    <row r="590" spans="1:4" ht="15" customHeight="1" x14ac:dyDescent="0.2">
      <c r="A590" s="107">
        <v>590</v>
      </c>
      <c r="B590" s="106" t="s">
        <v>2236</v>
      </c>
      <c r="C590" s="106" t="s">
        <v>2237</v>
      </c>
      <c r="D590" s="106" t="s">
        <v>1652</v>
      </c>
    </row>
    <row r="591" spans="1:4" ht="15" customHeight="1" x14ac:dyDescent="0.2">
      <c r="A591" s="107">
        <v>591</v>
      </c>
      <c r="B591" s="106" t="s">
        <v>2238</v>
      </c>
      <c r="C591" s="106" t="s">
        <v>467</v>
      </c>
      <c r="D591" s="106" t="s">
        <v>1070</v>
      </c>
    </row>
    <row r="592" spans="1:4" ht="15" customHeight="1" x14ac:dyDescent="0.2">
      <c r="A592" s="107">
        <v>592</v>
      </c>
      <c r="B592" s="106" t="s">
        <v>1573</v>
      </c>
      <c r="C592" s="106" t="s">
        <v>2239</v>
      </c>
      <c r="D592" s="106" t="s">
        <v>2240</v>
      </c>
    </row>
    <row r="593" spans="1:4" ht="15" customHeight="1" x14ac:dyDescent="0.2">
      <c r="A593" s="107">
        <v>593</v>
      </c>
      <c r="B593" s="106" t="s">
        <v>868</v>
      </c>
      <c r="C593" s="106" t="s">
        <v>869</v>
      </c>
      <c r="D593" s="106" t="s">
        <v>870</v>
      </c>
    </row>
    <row r="594" spans="1:4" ht="15" customHeight="1" x14ac:dyDescent="0.2">
      <c r="A594" s="107">
        <v>594</v>
      </c>
      <c r="B594" s="106" t="s">
        <v>1574</v>
      </c>
      <c r="C594" s="106" t="s">
        <v>871</v>
      </c>
      <c r="D594" s="106" t="s">
        <v>872</v>
      </c>
    </row>
    <row r="595" spans="1:4" ht="15" customHeight="1" x14ac:dyDescent="0.2">
      <c r="A595" s="107">
        <v>595</v>
      </c>
      <c r="B595" s="106" t="s">
        <v>1575</v>
      </c>
      <c r="C595" s="106" t="s">
        <v>873</v>
      </c>
      <c r="D595" s="106" t="s">
        <v>874</v>
      </c>
    </row>
    <row r="596" spans="1:4" ht="15" customHeight="1" x14ac:dyDescent="0.2">
      <c r="A596" s="107">
        <v>596</v>
      </c>
      <c r="B596" s="106" t="s">
        <v>875</v>
      </c>
      <c r="C596" s="106" t="s">
        <v>618</v>
      </c>
      <c r="D596" s="106" t="s">
        <v>444</v>
      </c>
    </row>
    <row r="597" spans="1:4" ht="15" customHeight="1" x14ac:dyDescent="0.2">
      <c r="A597" s="107">
        <v>597</v>
      </c>
      <c r="B597" s="106" t="s">
        <v>1577</v>
      </c>
      <c r="C597" s="106" t="s">
        <v>1521</v>
      </c>
      <c r="D597" s="106" t="s">
        <v>185</v>
      </c>
    </row>
    <row r="598" spans="1:4" ht="15" customHeight="1" x14ac:dyDescent="0.2">
      <c r="A598" s="107">
        <v>598</v>
      </c>
      <c r="B598" s="106" t="s">
        <v>1578</v>
      </c>
      <c r="C598" s="106" t="s">
        <v>876</v>
      </c>
      <c r="D598" s="106" t="s">
        <v>1647</v>
      </c>
    </row>
    <row r="599" spans="1:4" ht="15" customHeight="1" x14ac:dyDescent="0.2">
      <c r="A599" s="107">
        <v>599</v>
      </c>
      <c r="B599" s="106" t="s">
        <v>877</v>
      </c>
      <c r="C599" s="106" t="s">
        <v>1521</v>
      </c>
      <c r="D599" s="106" t="s">
        <v>444</v>
      </c>
    </row>
    <row r="600" spans="1:4" ht="15" customHeight="1" x14ac:dyDescent="0.2">
      <c r="A600" s="107">
        <v>600</v>
      </c>
      <c r="B600" s="106" t="s">
        <v>878</v>
      </c>
      <c r="C600" s="106" t="s">
        <v>879</v>
      </c>
      <c r="D600" s="106" t="s">
        <v>308</v>
      </c>
    </row>
    <row r="601" spans="1:4" ht="15" customHeight="1" x14ac:dyDescent="0.2">
      <c r="A601" s="107">
        <v>601</v>
      </c>
      <c r="B601" s="106" t="s">
        <v>1580</v>
      </c>
      <c r="C601" s="108"/>
      <c r="D601" s="106" t="s">
        <v>1659</v>
      </c>
    </row>
    <row r="602" spans="1:4" ht="15" customHeight="1" x14ac:dyDescent="0.2">
      <c r="A602" s="107">
        <v>602</v>
      </c>
      <c r="B602" s="106" t="s">
        <v>1582</v>
      </c>
      <c r="C602" s="106" t="s">
        <v>297</v>
      </c>
      <c r="D602" s="106" t="s">
        <v>298</v>
      </c>
    </row>
    <row r="603" spans="1:4" ht="15" customHeight="1" x14ac:dyDescent="0.2">
      <c r="A603" s="107">
        <v>603</v>
      </c>
      <c r="B603" s="106" t="s">
        <v>880</v>
      </c>
      <c r="C603" s="106" t="s">
        <v>881</v>
      </c>
      <c r="D603" s="106" t="s">
        <v>882</v>
      </c>
    </row>
    <row r="604" spans="1:4" ht="15" customHeight="1" x14ac:dyDescent="0.2">
      <c r="A604" s="107">
        <v>604</v>
      </c>
      <c r="B604" s="106" t="s">
        <v>1585</v>
      </c>
      <c r="C604" s="106" t="s">
        <v>883</v>
      </c>
      <c r="D604" s="106" t="s">
        <v>545</v>
      </c>
    </row>
    <row r="605" spans="1:4" ht="15" customHeight="1" x14ac:dyDescent="0.2">
      <c r="A605" s="107">
        <v>605</v>
      </c>
      <c r="B605" s="106" t="s">
        <v>546</v>
      </c>
      <c r="C605" s="106" t="s">
        <v>467</v>
      </c>
      <c r="D605" s="106" t="s">
        <v>466</v>
      </c>
    </row>
    <row r="606" spans="1:4" ht="15" customHeight="1" x14ac:dyDescent="0.2">
      <c r="A606" s="107">
        <v>606</v>
      </c>
      <c r="B606" s="106" t="s">
        <v>1586</v>
      </c>
      <c r="C606" s="106" t="s">
        <v>806</v>
      </c>
      <c r="D606" s="106" t="s">
        <v>547</v>
      </c>
    </row>
    <row r="607" spans="1:4" ht="15" customHeight="1" x14ac:dyDescent="0.2">
      <c r="A607" s="107">
        <v>607</v>
      </c>
      <c r="B607" s="106" t="s">
        <v>1588</v>
      </c>
      <c r="C607" s="106" t="s">
        <v>1808</v>
      </c>
      <c r="D607" s="106" t="s">
        <v>1809</v>
      </c>
    </row>
    <row r="608" spans="1:4" ht="15" customHeight="1" x14ac:dyDescent="0.2">
      <c r="A608" s="107">
        <v>608</v>
      </c>
      <c r="B608" s="106" t="s">
        <v>1589</v>
      </c>
      <c r="C608" s="106" t="s">
        <v>1816</v>
      </c>
      <c r="D608" s="106" t="s">
        <v>1813</v>
      </c>
    </row>
    <row r="609" spans="1:4" ht="15" customHeight="1" x14ac:dyDescent="0.2">
      <c r="A609" s="107">
        <v>609</v>
      </c>
      <c r="B609" s="106" t="s">
        <v>1590</v>
      </c>
      <c r="C609" s="106" t="s">
        <v>1819</v>
      </c>
      <c r="D609" s="106" t="s">
        <v>1820</v>
      </c>
    </row>
    <row r="610" spans="1:4" ht="15" customHeight="1" x14ac:dyDescent="0.2">
      <c r="A610" s="107">
        <v>610</v>
      </c>
      <c r="B610" s="106" t="s">
        <v>784</v>
      </c>
      <c r="C610" s="106" t="s">
        <v>1848</v>
      </c>
      <c r="D610" s="106" t="s">
        <v>1849</v>
      </c>
    </row>
    <row r="611" spans="1:4" ht="15" customHeight="1" x14ac:dyDescent="0.2">
      <c r="A611" s="107">
        <v>611</v>
      </c>
      <c r="B611" s="106" t="s">
        <v>1591</v>
      </c>
      <c r="C611" s="106" t="s">
        <v>529</v>
      </c>
      <c r="D611" s="106" t="s">
        <v>530</v>
      </c>
    </row>
    <row r="612" spans="1:4" ht="15" customHeight="1" x14ac:dyDescent="0.2">
      <c r="A612" s="107">
        <v>612</v>
      </c>
      <c r="B612" s="106" t="s">
        <v>1592</v>
      </c>
      <c r="C612" s="106" t="s">
        <v>531</v>
      </c>
      <c r="D612" s="106" t="s">
        <v>532</v>
      </c>
    </row>
    <row r="613" spans="1:4" ht="15" customHeight="1" x14ac:dyDescent="0.2">
      <c r="A613" s="107">
        <v>613</v>
      </c>
      <c r="B613" s="106" t="s">
        <v>1595</v>
      </c>
      <c r="C613" s="106" t="s">
        <v>533</v>
      </c>
      <c r="D613" s="106" t="s">
        <v>1801</v>
      </c>
    </row>
    <row r="614" spans="1:4" ht="15" customHeight="1" x14ac:dyDescent="0.2">
      <c r="A614" s="107">
        <v>614</v>
      </c>
      <c r="B614" s="106" t="s">
        <v>1596</v>
      </c>
      <c r="C614" s="106" t="s">
        <v>531</v>
      </c>
      <c r="D614" s="106" t="s">
        <v>532</v>
      </c>
    </row>
    <row r="615" spans="1:4" ht="15" customHeight="1" x14ac:dyDescent="0.2">
      <c r="A615" s="107">
        <v>615</v>
      </c>
      <c r="B615" s="106" t="s">
        <v>1597</v>
      </c>
      <c r="C615" s="106" t="s">
        <v>534</v>
      </c>
      <c r="D615" s="106" t="s">
        <v>535</v>
      </c>
    </row>
    <row r="616" spans="1:4" ht="15" customHeight="1" x14ac:dyDescent="0.2">
      <c r="A616" s="107">
        <v>616</v>
      </c>
      <c r="B616" s="106" t="s">
        <v>1598</v>
      </c>
      <c r="C616" s="106" t="s">
        <v>536</v>
      </c>
      <c r="D616" s="106" t="s">
        <v>537</v>
      </c>
    </row>
    <row r="617" spans="1:4" ht="15" customHeight="1" x14ac:dyDescent="0.2">
      <c r="A617" s="107">
        <v>617</v>
      </c>
      <c r="B617" s="106" t="s">
        <v>538</v>
      </c>
      <c r="C617" s="106" t="s">
        <v>443</v>
      </c>
      <c r="D617" s="106" t="s">
        <v>444</v>
      </c>
    </row>
    <row r="618" spans="1:4" ht="15" customHeight="1" x14ac:dyDescent="0.2">
      <c r="A618" s="107">
        <v>618</v>
      </c>
      <c r="B618" s="106" t="s">
        <v>1599</v>
      </c>
      <c r="C618" s="106" t="s">
        <v>539</v>
      </c>
      <c r="D618" s="106" t="s">
        <v>594</v>
      </c>
    </row>
    <row r="619" spans="1:4" ht="15" customHeight="1" x14ac:dyDescent="0.2">
      <c r="A619" s="107">
        <v>619</v>
      </c>
      <c r="B619" s="106" t="s">
        <v>2167</v>
      </c>
      <c r="C619" s="106" t="s">
        <v>2115</v>
      </c>
      <c r="D619" s="106" t="s">
        <v>2116</v>
      </c>
    </row>
    <row r="620" spans="1:4" ht="15" customHeight="1" x14ac:dyDescent="0.2">
      <c r="A620" s="107">
        <v>620</v>
      </c>
      <c r="B620" s="106" t="s">
        <v>541</v>
      </c>
      <c r="C620" s="106" t="s">
        <v>1468</v>
      </c>
      <c r="D620" s="106" t="s">
        <v>444</v>
      </c>
    </row>
    <row r="621" spans="1:4" ht="15" customHeight="1" x14ac:dyDescent="0.2">
      <c r="A621" s="107">
        <v>621</v>
      </c>
      <c r="B621" s="106" t="s">
        <v>542</v>
      </c>
      <c r="C621" s="106" t="s">
        <v>543</v>
      </c>
      <c r="D621" s="106" t="s">
        <v>444</v>
      </c>
    </row>
    <row r="622" spans="1:4" ht="15" customHeight="1" x14ac:dyDescent="0.2">
      <c r="A622" s="107">
        <v>622</v>
      </c>
      <c r="B622" s="106" t="s">
        <v>1602</v>
      </c>
      <c r="C622" s="106" t="s">
        <v>443</v>
      </c>
      <c r="D622" s="106" t="s">
        <v>217</v>
      </c>
    </row>
    <row r="623" spans="1:4" ht="15" customHeight="1" x14ac:dyDescent="0.2">
      <c r="A623" s="107">
        <v>623</v>
      </c>
      <c r="B623" s="106" t="s">
        <v>2168</v>
      </c>
      <c r="C623" s="106" t="s">
        <v>625</v>
      </c>
      <c r="D623" s="106" t="s">
        <v>626</v>
      </c>
    </row>
    <row r="624" spans="1:4" ht="15" customHeight="1" x14ac:dyDescent="0.2">
      <c r="A624" s="107">
        <v>624</v>
      </c>
      <c r="B624" s="106" t="s">
        <v>77</v>
      </c>
      <c r="C624" s="106" t="s">
        <v>544</v>
      </c>
      <c r="D624" s="106" t="s">
        <v>624</v>
      </c>
    </row>
    <row r="625" spans="1:4" ht="15" customHeight="1" x14ac:dyDescent="0.2">
      <c r="A625" s="107">
        <v>625</v>
      </c>
      <c r="B625" s="106" t="s">
        <v>627</v>
      </c>
      <c r="C625" s="106" t="s">
        <v>1072</v>
      </c>
      <c r="D625" s="106" t="s">
        <v>444</v>
      </c>
    </row>
    <row r="626" spans="1:4" ht="15" customHeight="1" x14ac:dyDescent="0.2">
      <c r="A626" s="107">
        <v>626</v>
      </c>
      <c r="B626" s="106" t="s">
        <v>628</v>
      </c>
      <c r="C626" s="106" t="s">
        <v>1072</v>
      </c>
      <c r="D626" s="106" t="s">
        <v>444</v>
      </c>
    </row>
    <row r="627" spans="1:4" ht="15" customHeight="1" x14ac:dyDescent="0.2">
      <c r="A627" s="107">
        <v>627</v>
      </c>
      <c r="B627" s="106" t="s">
        <v>1607</v>
      </c>
      <c r="C627" s="106" t="s">
        <v>1656</v>
      </c>
      <c r="D627" s="106" t="s">
        <v>1525</v>
      </c>
    </row>
    <row r="628" spans="1:4" ht="15" customHeight="1" x14ac:dyDescent="0.2">
      <c r="A628" s="107">
        <v>628</v>
      </c>
      <c r="B628" s="106" t="s">
        <v>698</v>
      </c>
      <c r="C628" s="106" t="s">
        <v>631</v>
      </c>
      <c r="D628" s="106" t="s">
        <v>632</v>
      </c>
    </row>
    <row r="629" spans="1:4" ht="15" customHeight="1" x14ac:dyDescent="0.2">
      <c r="A629" s="107">
        <v>629</v>
      </c>
      <c r="B629" s="106" t="s">
        <v>635</v>
      </c>
      <c r="C629" s="106" t="s">
        <v>1656</v>
      </c>
      <c r="D629" s="106" t="s">
        <v>636</v>
      </c>
    </row>
    <row r="630" spans="1:4" ht="15" customHeight="1" x14ac:dyDescent="0.2">
      <c r="A630" s="107">
        <v>630</v>
      </c>
      <c r="B630" s="106" t="s">
        <v>633</v>
      </c>
      <c r="C630" s="106" t="s">
        <v>634</v>
      </c>
      <c r="D630" s="106" t="s">
        <v>1652</v>
      </c>
    </row>
    <row r="631" spans="1:4" ht="15" customHeight="1" x14ac:dyDescent="0.2">
      <c r="A631" s="107">
        <v>631</v>
      </c>
      <c r="B631" s="106" t="s">
        <v>1610</v>
      </c>
      <c r="C631" s="106" t="s">
        <v>1548</v>
      </c>
      <c r="D631" s="106" t="s">
        <v>597</v>
      </c>
    </row>
    <row r="632" spans="1:4" ht="15" customHeight="1" x14ac:dyDescent="0.2">
      <c r="A632" s="107">
        <v>632</v>
      </c>
      <c r="B632" s="106" t="s">
        <v>1549</v>
      </c>
      <c r="C632" s="106" t="s">
        <v>160</v>
      </c>
      <c r="D632" s="106" t="s">
        <v>444</v>
      </c>
    </row>
    <row r="633" spans="1:4" ht="15" customHeight="1" x14ac:dyDescent="0.2">
      <c r="A633" s="107">
        <v>633</v>
      </c>
      <c r="B633" s="106" t="s">
        <v>792</v>
      </c>
      <c r="C633" s="106" t="s">
        <v>291</v>
      </c>
      <c r="D633" s="106" t="s">
        <v>2181</v>
      </c>
    </row>
    <row r="634" spans="1:4" ht="15" customHeight="1" x14ac:dyDescent="0.2">
      <c r="A634" s="107">
        <v>634</v>
      </c>
      <c r="B634" s="106" t="s">
        <v>1611</v>
      </c>
      <c r="C634" s="106" t="s">
        <v>159</v>
      </c>
      <c r="D634" s="106" t="s">
        <v>2182</v>
      </c>
    </row>
    <row r="635" spans="1:4" ht="15" customHeight="1" x14ac:dyDescent="0.2">
      <c r="A635" s="107">
        <v>635</v>
      </c>
      <c r="B635" s="106" t="s">
        <v>1612</v>
      </c>
      <c r="C635" s="106" t="s">
        <v>1749</v>
      </c>
      <c r="D635" s="106" t="s">
        <v>1745</v>
      </c>
    </row>
    <row r="636" spans="1:4" ht="15" customHeight="1" x14ac:dyDescent="0.2">
      <c r="A636" s="107">
        <v>636</v>
      </c>
      <c r="B636" s="106" t="s">
        <v>1613</v>
      </c>
      <c r="C636" s="106" t="s">
        <v>2188</v>
      </c>
      <c r="D636" s="106" t="s">
        <v>2189</v>
      </c>
    </row>
    <row r="637" spans="1:4" ht="15" customHeight="1" x14ac:dyDescent="0.2">
      <c r="A637" s="107">
        <v>637</v>
      </c>
      <c r="B637" s="106" t="s">
        <v>2190</v>
      </c>
      <c r="C637" s="106" t="s">
        <v>2191</v>
      </c>
      <c r="D637" s="106" t="s">
        <v>444</v>
      </c>
    </row>
    <row r="638" spans="1:4" ht="15" customHeight="1" x14ac:dyDescent="0.2">
      <c r="A638" s="107">
        <v>638</v>
      </c>
      <c r="B638" s="106" t="s">
        <v>2197</v>
      </c>
      <c r="C638" s="106" t="s">
        <v>490</v>
      </c>
      <c r="D638" s="106" t="s">
        <v>444</v>
      </c>
    </row>
    <row r="639" spans="1:4" ht="15" customHeight="1" x14ac:dyDescent="0.2">
      <c r="A639" s="107">
        <v>639</v>
      </c>
      <c r="B639" s="106" t="s">
        <v>2192</v>
      </c>
      <c r="C639" s="106" t="s">
        <v>2193</v>
      </c>
      <c r="D639" s="106" t="s">
        <v>444</v>
      </c>
    </row>
    <row r="640" spans="1:4" ht="15" customHeight="1" x14ac:dyDescent="0.2">
      <c r="A640" s="107">
        <v>640</v>
      </c>
      <c r="B640" s="106" t="s">
        <v>1614</v>
      </c>
      <c r="C640" s="106" t="s">
        <v>2115</v>
      </c>
      <c r="D640" s="106" t="s">
        <v>521</v>
      </c>
    </row>
    <row r="641" spans="1:4" ht="15" customHeight="1" x14ac:dyDescent="0.2">
      <c r="A641" s="107">
        <v>641</v>
      </c>
      <c r="B641" s="106" t="s">
        <v>1617</v>
      </c>
      <c r="C641" s="106" t="s">
        <v>825</v>
      </c>
      <c r="D641" s="106" t="s">
        <v>826</v>
      </c>
    </row>
    <row r="642" spans="1:4" ht="15" customHeight="1" x14ac:dyDescent="0.2">
      <c r="A642" s="107">
        <v>642</v>
      </c>
      <c r="B642" s="106" t="s">
        <v>824</v>
      </c>
      <c r="C642" s="106" t="s">
        <v>443</v>
      </c>
      <c r="D642" s="106" t="s">
        <v>444</v>
      </c>
    </row>
    <row r="643" spans="1:4" ht="15" customHeight="1" x14ac:dyDescent="0.2">
      <c r="A643" s="107">
        <v>643</v>
      </c>
      <c r="B643" s="106" t="s">
        <v>827</v>
      </c>
      <c r="C643" s="106" t="s">
        <v>828</v>
      </c>
      <c r="D643" s="106" t="s">
        <v>444</v>
      </c>
    </row>
    <row r="644" spans="1:4" ht="15" customHeight="1" x14ac:dyDescent="0.2">
      <c r="A644" s="107">
        <v>644</v>
      </c>
      <c r="B644" s="106" t="s">
        <v>829</v>
      </c>
      <c r="C644" s="106" t="s">
        <v>2284</v>
      </c>
      <c r="D644" s="106" t="s">
        <v>444</v>
      </c>
    </row>
    <row r="645" spans="1:4" ht="15" customHeight="1" x14ac:dyDescent="0.2">
      <c r="A645" s="107">
        <v>645</v>
      </c>
      <c r="B645" s="106" t="s">
        <v>830</v>
      </c>
      <c r="C645" s="106" t="s">
        <v>1665</v>
      </c>
      <c r="D645" s="106" t="s">
        <v>831</v>
      </c>
    </row>
    <row r="646" spans="1:4" ht="15" customHeight="1" x14ac:dyDescent="0.2">
      <c r="A646" s="107">
        <v>646</v>
      </c>
      <c r="B646" s="106" t="s">
        <v>1618</v>
      </c>
      <c r="C646" s="106" t="s">
        <v>832</v>
      </c>
      <c r="D646" s="106" t="s">
        <v>833</v>
      </c>
    </row>
    <row r="647" spans="1:4" ht="15" customHeight="1" x14ac:dyDescent="0.2">
      <c r="A647" s="107">
        <v>647</v>
      </c>
      <c r="B647" s="106" t="s">
        <v>1619</v>
      </c>
      <c r="C647" s="106" t="s">
        <v>836</v>
      </c>
      <c r="D647" s="106" t="s">
        <v>837</v>
      </c>
    </row>
    <row r="648" spans="1:4" ht="15" customHeight="1" x14ac:dyDescent="0.2">
      <c r="A648" s="107">
        <v>648</v>
      </c>
      <c r="B648" s="106" t="s">
        <v>1622</v>
      </c>
      <c r="C648" s="106" t="s">
        <v>2206</v>
      </c>
      <c r="D648" s="106" t="s">
        <v>838</v>
      </c>
    </row>
    <row r="649" spans="1:4" ht="15" customHeight="1" x14ac:dyDescent="0.2">
      <c r="A649" s="107">
        <v>649</v>
      </c>
      <c r="B649" s="106" t="s">
        <v>2169</v>
      </c>
      <c r="C649" s="106" t="s">
        <v>840</v>
      </c>
      <c r="D649" s="106" t="s">
        <v>841</v>
      </c>
    </row>
    <row r="650" spans="1:4" ht="15" customHeight="1" x14ac:dyDescent="0.2">
      <c r="A650" s="107">
        <v>650</v>
      </c>
      <c r="B650" s="106" t="s">
        <v>842</v>
      </c>
      <c r="C650" s="106" t="s">
        <v>467</v>
      </c>
      <c r="D650" s="106" t="s">
        <v>1070</v>
      </c>
    </row>
    <row r="651" spans="1:4" ht="15" customHeight="1" x14ac:dyDescent="0.2">
      <c r="A651" s="107">
        <v>651</v>
      </c>
      <c r="B651" s="106" t="s">
        <v>843</v>
      </c>
      <c r="C651" s="106" t="s">
        <v>844</v>
      </c>
      <c r="D651" s="106" t="s">
        <v>444</v>
      </c>
    </row>
    <row r="652" spans="1:4" ht="15" customHeight="1" x14ac:dyDescent="0.2">
      <c r="A652" s="107">
        <v>652</v>
      </c>
      <c r="B652" s="106" t="s">
        <v>845</v>
      </c>
      <c r="C652" s="106" t="s">
        <v>1656</v>
      </c>
      <c r="D652" s="106" t="s">
        <v>444</v>
      </c>
    </row>
    <row r="653" spans="1:4" ht="15" customHeight="1" x14ac:dyDescent="0.2">
      <c r="A653" s="107">
        <v>653</v>
      </c>
      <c r="B653" s="106" t="s">
        <v>846</v>
      </c>
      <c r="C653" s="106" t="s">
        <v>1656</v>
      </c>
      <c r="D653" s="106" t="s">
        <v>847</v>
      </c>
    </row>
    <row r="654" spans="1:4" ht="15" customHeight="1" x14ac:dyDescent="0.2">
      <c r="A654" s="107">
        <v>654</v>
      </c>
      <c r="B654" s="106" t="s">
        <v>848</v>
      </c>
      <c r="C654" s="106" t="s">
        <v>2183</v>
      </c>
      <c r="D654" s="106" t="s">
        <v>444</v>
      </c>
    </row>
    <row r="655" spans="1:4" ht="15" customHeight="1" x14ac:dyDescent="0.2">
      <c r="A655" s="107">
        <v>655</v>
      </c>
      <c r="B655" s="106" t="s">
        <v>849</v>
      </c>
      <c r="C655" s="106" t="s">
        <v>850</v>
      </c>
      <c r="D655" s="106" t="s">
        <v>1652</v>
      </c>
    </row>
    <row r="656" spans="1:4" ht="15" customHeight="1" x14ac:dyDescent="0.2">
      <c r="A656" s="107">
        <v>656</v>
      </c>
      <c r="B656" s="106" t="s">
        <v>1627</v>
      </c>
      <c r="C656" s="106" t="s">
        <v>853</v>
      </c>
      <c r="D656" s="106" t="s">
        <v>854</v>
      </c>
    </row>
    <row r="657" spans="1:4" ht="15" customHeight="1" x14ac:dyDescent="0.2">
      <c r="A657" s="107">
        <v>657</v>
      </c>
      <c r="B657" s="106" t="s">
        <v>851</v>
      </c>
      <c r="C657" s="106" t="s">
        <v>1656</v>
      </c>
      <c r="D657" s="106" t="s">
        <v>444</v>
      </c>
    </row>
    <row r="658" spans="1:4" ht="15" customHeight="1" x14ac:dyDescent="0.2">
      <c r="A658" s="107">
        <v>658</v>
      </c>
      <c r="B658" s="106" t="s">
        <v>852</v>
      </c>
      <c r="C658" s="106" t="s">
        <v>850</v>
      </c>
      <c r="D658" s="106" t="s">
        <v>1652</v>
      </c>
    </row>
    <row r="659" spans="1:4" ht="15" customHeight="1" x14ac:dyDescent="0.2">
      <c r="A659" s="107">
        <v>659</v>
      </c>
      <c r="B659" s="106" t="s">
        <v>855</v>
      </c>
      <c r="C659" s="106" t="s">
        <v>1284</v>
      </c>
      <c r="D659" s="106" t="s">
        <v>444</v>
      </c>
    </row>
    <row r="660" spans="1:4" ht="15" customHeight="1" x14ac:dyDescent="0.2">
      <c r="A660" s="107">
        <v>660</v>
      </c>
      <c r="B660" s="106" t="s">
        <v>1628</v>
      </c>
      <c r="C660" s="106" t="s">
        <v>1503</v>
      </c>
      <c r="D660" s="106" t="s">
        <v>1433</v>
      </c>
    </row>
    <row r="661" spans="1:4" ht="15" customHeight="1" x14ac:dyDescent="0.2">
      <c r="A661" s="107">
        <v>661</v>
      </c>
      <c r="B661" s="106" t="s">
        <v>856</v>
      </c>
      <c r="C661" s="106" t="s">
        <v>1656</v>
      </c>
      <c r="D661" s="106" t="s">
        <v>444</v>
      </c>
    </row>
    <row r="662" spans="1:4" ht="15" customHeight="1" x14ac:dyDescent="0.2">
      <c r="A662" s="107">
        <v>662</v>
      </c>
      <c r="B662" s="106" t="s">
        <v>857</v>
      </c>
      <c r="C662" s="106" t="s">
        <v>858</v>
      </c>
      <c r="D662" s="106" t="s">
        <v>466</v>
      </c>
    </row>
    <row r="663" spans="1:4" ht="15" customHeight="1" x14ac:dyDescent="0.2">
      <c r="A663" s="107">
        <v>663</v>
      </c>
      <c r="B663" s="106" t="s">
        <v>1438</v>
      </c>
      <c r="C663" s="106" t="s">
        <v>839</v>
      </c>
      <c r="D663" s="106" t="s">
        <v>444</v>
      </c>
    </row>
    <row r="664" spans="1:4" ht="15" customHeight="1" x14ac:dyDescent="0.2">
      <c r="A664" s="107">
        <v>664</v>
      </c>
      <c r="B664" s="106" t="s">
        <v>1632</v>
      </c>
      <c r="C664" s="106" t="s">
        <v>341</v>
      </c>
      <c r="D664" s="106" t="s">
        <v>577</v>
      </c>
    </row>
    <row r="665" spans="1:4" ht="15" customHeight="1" x14ac:dyDescent="0.2">
      <c r="A665" s="107">
        <v>665</v>
      </c>
      <c r="B665" s="106" t="s">
        <v>862</v>
      </c>
      <c r="C665" s="106" t="s">
        <v>863</v>
      </c>
      <c r="D665" s="106" t="s">
        <v>864</v>
      </c>
    </row>
    <row r="666" spans="1:4" ht="15" customHeight="1" x14ac:dyDescent="0.2">
      <c r="A666" s="107">
        <v>666</v>
      </c>
      <c r="B666" s="106" t="s">
        <v>2170</v>
      </c>
      <c r="C666" s="106" t="s">
        <v>1662</v>
      </c>
      <c r="D666" s="106" t="s">
        <v>231</v>
      </c>
    </row>
    <row r="667" spans="1:4" ht="15" customHeight="1" x14ac:dyDescent="0.2">
      <c r="A667" s="107">
        <v>667</v>
      </c>
      <c r="B667" s="106" t="s">
        <v>1636</v>
      </c>
      <c r="C667" s="106" t="s">
        <v>797</v>
      </c>
      <c r="D667" s="106" t="s">
        <v>2178</v>
      </c>
    </row>
    <row r="668" spans="1:4" ht="15" customHeight="1" x14ac:dyDescent="0.2">
      <c r="A668" s="107">
        <v>668</v>
      </c>
      <c r="B668" s="106" t="s">
        <v>2177</v>
      </c>
      <c r="C668" s="106" t="s">
        <v>467</v>
      </c>
      <c r="D668" s="106" t="s">
        <v>466</v>
      </c>
    </row>
    <row r="669" spans="1:4" ht="15" customHeight="1" x14ac:dyDescent="0.2">
      <c r="A669" s="107">
        <v>669</v>
      </c>
      <c r="B669" s="106" t="s">
        <v>1637</v>
      </c>
      <c r="C669" s="106" t="s">
        <v>65</v>
      </c>
      <c r="D669" s="106" t="s">
        <v>597</v>
      </c>
    </row>
    <row r="670" spans="1:4" ht="15" customHeight="1" x14ac:dyDescent="0.2">
      <c r="A670" s="107">
        <v>670</v>
      </c>
      <c r="B670" s="106" t="s">
        <v>620</v>
      </c>
      <c r="C670" s="106" t="s">
        <v>621</v>
      </c>
      <c r="D670" s="106" t="s">
        <v>622</v>
      </c>
    </row>
    <row r="671" spans="1:4" ht="15" customHeight="1" x14ac:dyDescent="0.2">
      <c r="A671" s="107">
        <v>671</v>
      </c>
      <c r="B671" s="106" t="s">
        <v>1112</v>
      </c>
      <c r="C671" s="106" t="s">
        <v>303</v>
      </c>
      <c r="D671" s="106" t="s">
        <v>304</v>
      </c>
    </row>
    <row r="672" spans="1:4" ht="15" customHeight="1" x14ac:dyDescent="0.2">
      <c r="A672" s="107">
        <v>672</v>
      </c>
      <c r="B672" s="106" t="s">
        <v>325</v>
      </c>
      <c r="C672" s="106" t="s">
        <v>1656</v>
      </c>
      <c r="D672" s="106" t="s">
        <v>326</v>
      </c>
    </row>
    <row r="673" spans="1:4" ht="15" customHeight="1" x14ac:dyDescent="0.2">
      <c r="A673" s="107">
        <v>673</v>
      </c>
      <c r="B673" s="106" t="s">
        <v>495</v>
      </c>
      <c r="C673" s="106" t="s">
        <v>496</v>
      </c>
      <c r="D673" s="106" t="s">
        <v>497</v>
      </c>
    </row>
    <row r="674" spans="1:4" ht="15" customHeight="1" x14ac:dyDescent="0.2">
      <c r="A674" s="107">
        <v>674</v>
      </c>
      <c r="B674" s="106" t="s">
        <v>327</v>
      </c>
      <c r="C674" s="106" t="s">
        <v>1656</v>
      </c>
      <c r="D674" s="106" t="s">
        <v>1663</v>
      </c>
    </row>
    <row r="675" spans="1:4" ht="15" customHeight="1" x14ac:dyDescent="0.2">
      <c r="A675" s="107">
        <v>675</v>
      </c>
      <c r="B675" s="106" t="s">
        <v>207</v>
      </c>
      <c r="C675" s="106" t="s">
        <v>1656</v>
      </c>
      <c r="D675" s="106" t="s">
        <v>208</v>
      </c>
    </row>
    <row r="676" spans="1:4" ht="15" customHeight="1" x14ac:dyDescent="0.2">
      <c r="B676" s="106"/>
      <c r="C676" s="106"/>
      <c r="D676" s="106" t="s">
        <v>1742</v>
      </c>
    </row>
  </sheetData>
  <customSheetViews>
    <customSheetView guid="{776C10C2-77F2-4CFD-9E92-E6EDB92F6F51}" state="hidden" showRuler="0" topLeftCell="B77">
      <selection activeCell="B88" sqref="B88"/>
      <pageMargins left="0.75" right="0.75" top="1" bottom="1" header="0.5" footer="0.5"/>
      <headerFooter alignWithMargins="0"/>
    </customSheetView>
    <customSheetView guid="{3FA39ECE-601C-11DB-9F30-00C04F1DE3C7}" state="hidden" showRuler="0" topLeftCell="B77">
      <selection activeCell="B88" sqref="B88"/>
      <pageMargins left="0.75" right="0.75" top="1" bottom="1" header="0.5" footer="0.5"/>
      <headerFooter alignWithMargins="0"/>
    </customSheetView>
    <customSheetView guid="{3FA39ED5-601C-11DB-9F30-00C04F1DE3C7}" state="hidden" showRuler="0" topLeftCell="B77">
      <selection activeCell="B88" sqref="B88"/>
      <pageMargins left="0.75" right="0.75" top="1" bottom="1" header="0.5" footer="0.5"/>
      <headerFooter alignWithMargins="0"/>
    </customSheetView>
  </customSheetViews>
  <pageMargins left="0.75" right="0.75" top="1" bottom="1" header="0.5" footer="0.5"/>
  <pageSetup orientation="portrait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E398"/>
  <sheetViews>
    <sheetView workbookViewId="0">
      <selection activeCell="C6" sqref="C6"/>
    </sheetView>
  </sheetViews>
  <sheetFormatPr defaultColWidth="25.140625" defaultRowHeight="12" customHeight="1" x14ac:dyDescent="0.2"/>
  <cols>
    <col min="1" max="1" width="5" style="96" customWidth="1"/>
    <col min="2" max="2" width="38" style="105" customWidth="1"/>
    <col min="3" max="16384" width="25.140625" style="96"/>
  </cols>
  <sheetData>
    <row r="1" spans="1:5" s="91" customFormat="1" ht="30.75" customHeight="1" x14ac:dyDescent="0.2">
      <c r="B1" s="92" t="s">
        <v>926</v>
      </c>
      <c r="C1" s="91" t="s">
        <v>927</v>
      </c>
      <c r="D1" s="91" t="s">
        <v>928</v>
      </c>
    </row>
    <row r="2" spans="1:5" ht="12" customHeight="1" x14ac:dyDescent="0.2">
      <c r="A2" s="93">
        <v>1</v>
      </c>
      <c r="B2" s="94" t="s">
        <v>929</v>
      </c>
      <c r="C2" s="95" t="s">
        <v>930</v>
      </c>
      <c r="D2" s="95" t="s">
        <v>931</v>
      </c>
      <c r="E2" s="95"/>
    </row>
    <row r="3" spans="1:5" ht="12" customHeight="1" x14ac:dyDescent="0.2">
      <c r="A3" s="93">
        <v>2</v>
      </c>
      <c r="B3" s="94" t="s">
        <v>932</v>
      </c>
      <c r="C3" s="95" t="s">
        <v>930</v>
      </c>
      <c r="D3" s="95" t="s">
        <v>931</v>
      </c>
      <c r="E3" s="95"/>
    </row>
    <row r="4" spans="1:5" ht="12" customHeight="1" x14ac:dyDescent="0.2">
      <c r="A4" s="93">
        <v>3</v>
      </c>
      <c r="B4" s="94" t="s">
        <v>1950</v>
      </c>
      <c r="C4" s="95" t="s">
        <v>933</v>
      </c>
      <c r="D4" s="95" t="s">
        <v>934</v>
      </c>
      <c r="E4" s="95"/>
    </row>
    <row r="5" spans="1:5" ht="12" customHeight="1" x14ac:dyDescent="0.2">
      <c r="A5" s="93">
        <v>4</v>
      </c>
      <c r="B5" s="94" t="s">
        <v>935</v>
      </c>
      <c r="C5" s="95" t="s">
        <v>936</v>
      </c>
      <c r="D5" s="95" t="s">
        <v>931</v>
      </c>
      <c r="E5" s="95"/>
    </row>
    <row r="6" spans="1:5" ht="12" customHeight="1" x14ac:dyDescent="0.2">
      <c r="A6" s="93">
        <v>5</v>
      </c>
      <c r="B6" s="94" t="s">
        <v>937</v>
      </c>
      <c r="C6" s="95" t="s">
        <v>938</v>
      </c>
      <c r="D6" s="95" t="s">
        <v>934</v>
      </c>
      <c r="E6" s="95"/>
    </row>
    <row r="7" spans="1:5" ht="12" customHeight="1" x14ac:dyDescent="0.2">
      <c r="A7" s="93">
        <v>6</v>
      </c>
      <c r="B7" s="94" t="s">
        <v>939</v>
      </c>
      <c r="C7" s="95" t="s">
        <v>933</v>
      </c>
      <c r="D7" s="95" t="s">
        <v>940</v>
      </c>
      <c r="E7" s="95"/>
    </row>
    <row r="8" spans="1:5" ht="12" customHeight="1" x14ac:dyDescent="0.2">
      <c r="A8" s="93">
        <v>7</v>
      </c>
      <c r="B8" s="94" t="s">
        <v>735</v>
      </c>
      <c r="C8" s="95" t="s">
        <v>941</v>
      </c>
      <c r="D8" s="95" t="s">
        <v>942</v>
      </c>
      <c r="E8" s="95"/>
    </row>
    <row r="9" spans="1:5" ht="12" customHeight="1" x14ac:dyDescent="0.2">
      <c r="A9" s="93">
        <v>8</v>
      </c>
      <c r="B9" s="94" t="s">
        <v>943</v>
      </c>
      <c r="C9" s="95" t="s">
        <v>944</v>
      </c>
      <c r="D9" s="95" t="s">
        <v>945</v>
      </c>
      <c r="E9" s="95"/>
    </row>
    <row r="10" spans="1:5" ht="12" customHeight="1" x14ac:dyDescent="0.2">
      <c r="A10" s="93">
        <v>9</v>
      </c>
      <c r="B10" s="94" t="s">
        <v>946</v>
      </c>
      <c r="C10" s="95" t="s">
        <v>947</v>
      </c>
      <c r="D10" s="95" t="s">
        <v>934</v>
      </c>
      <c r="E10" s="95"/>
    </row>
    <row r="11" spans="1:5" ht="12" customHeight="1" x14ac:dyDescent="0.2">
      <c r="A11" s="93">
        <v>10</v>
      </c>
      <c r="B11" s="94" t="s">
        <v>948</v>
      </c>
      <c r="C11" s="95" t="s">
        <v>941</v>
      </c>
      <c r="D11" s="95" t="s">
        <v>947</v>
      </c>
      <c r="E11" s="95"/>
    </row>
    <row r="12" spans="1:5" ht="12" customHeight="1" x14ac:dyDescent="0.2">
      <c r="A12" s="93">
        <v>11</v>
      </c>
      <c r="B12" s="94" t="s">
        <v>670</v>
      </c>
      <c r="C12" s="95" t="s">
        <v>949</v>
      </c>
      <c r="D12" s="95" t="s">
        <v>950</v>
      </c>
      <c r="E12" s="95"/>
    </row>
    <row r="13" spans="1:5" ht="12" customHeight="1" x14ac:dyDescent="0.2">
      <c r="A13" s="93">
        <v>12</v>
      </c>
      <c r="B13" s="94" t="s">
        <v>951</v>
      </c>
      <c r="C13" s="95" t="s">
        <v>952</v>
      </c>
      <c r="D13" s="95" t="s">
        <v>953</v>
      </c>
      <c r="E13" s="95"/>
    </row>
    <row r="14" spans="1:5" ht="12" customHeight="1" x14ac:dyDescent="0.2">
      <c r="A14" s="93">
        <v>13</v>
      </c>
      <c r="B14" s="94" t="s">
        <v>954</v>
      </c>
      <c r="C14" s="95" t="s">
        <v>931</v>
      </c>
      <c r="D14" s="95" t="s">
        <v>934</v>
      </c>
      <c r="E14" s="95"/>
    </row>
    <row r="15" spans="1:5" ht="12" customHeight="1" x14ac:dyDescent="0.2">
      <c r="A15" s="93">
        <v>14</v>
      </c>
      <c r="B15" s="94" t="s">
        <v>955</v>
      </c>
      <c r="C15" s="95" t="s">
        <v>956</v>
      </c>
      <c r="D15" s="95" t="s">
        <v>947</v>
      </c>
      <c r="E15" s="95"/>
    </row>
    <row r="16" spans="1:5" ht="12" customHeight="1" x14ac:dyDescent="0.2">
      <c r="A16" s="93">
        <v>15</v>
      </c>
      <c r="B16" s="94" t="s">
        <v>957</v>
      </c>
      <c r="C16" s="95" t="s">
        <v>958</v>
      </c>
      <c r="D16" s="95" t="s">
        <v>959</v>
      </c>
      <c r="E16" s="95"/>
    </row>
    <row r="17" spans="1:5" ht="12" customHeight="1" x14ac:dyDescent="0.2">
      <c r="A17" s="93">
        <v>16</v>
      </c>
      <c r="B17" s="94" t="s">
        <v>960</v>
      </c>
      <c r="C17" s="95" t="s">
        <v>952</v>
      </c>
      <c r="D17" s="95" t="s">
        <v>961</v>
      </c>
      <c r="E17" s="95"/>
    </row>
    <row r="18" spans="1:5" ht="12" customHeight="1" x14ac:dyDescent="0.2">
      <c r="A18" s="93">
        <v>17</v>
      </c>
      <c r="B18" s="94" t="s">
        <v>962</v>
      </c>
      <c r="C18" s="95" t="s">
        <v>963</v>
      </c>
      <c r="D18" s="95" t="s">
        <v>964</v>
      </c>
      <c r="E18" s="95"/>
    </row>
    <row r="19" spans="1:5" ht="12" customHeight="1" x14ac:dyDescent="0.2">
      <c r="A19" s="93">
        <v>18</v>
      </c>
      <c r="B19" s="94" t="s">
        <v>965</v>
      </c>
      <c r="C19" s="95" t="s">
        <v>964</v>
      </c>
      <c r="D19" s="95" t="s">
        <v>966</v>
      </c>
      <c r="E19" s="95"/>
    </row>
    <row r="20" spans="1:5" ht="12" customHeight="1" x14ac:dyDescent="0.2">
      <c r="A20" s="93">
        <v>19</v>
      </c>
      <c r="B20" s="94" t="s">
        <v>715</v>
      </c>
      <c r="C20" s="95" t="s">
        <v>942</v>
      </c>
      <c r="D20" s="95" t="s">
        <v>967</v>
      </c>
      <c r="E20" s="95"/>
    </row>
    <row r="21" spans="1:5" ht="12" customHeight="1" x14ac:dyDescent="0.2">
      <c r="A21" s="93">
        <v>20</v>
      </c>
      <c r="B21" s="94" t="s">
        <v>968</v>
      </c>
      <c r="C21" s="95" t="s">
        <v>969</v>
      </c>
      <c r="D21" s="95" t="s">
        <v>970</v>
      </c>
      <c r="E21" s="95"/>
    </row>
    <row r="22" spans="1:5" ht="12" customHeight="1" x14ac:dyDescent="0.2">
      <c r="A22" s="93">
        <v>21</v>
      </c>
      <c r="B22" s="94" t="s">
        <v>971</v>
      </c>
      <c r="C22" s="95" t="s">
        <v>938</v>
      </c>
      <c r="D22" s="95" t="s">
        <v>934</v>
      </c>
      <c r="E22" s="95"/>
    </row>
    <row r="23" spans="1:5" ht="12" customHeight="1" x14ac:dyDescent="0.2">
      <c r="A23" s="93">
        <v>22</v>
      </c>
      <c r="B23" s="94" t="s">
        <v>972</v>
      </c>
      <c r="C23" s="95" t="s">
        <v>973</v>
      </c>
      <c r="D23" s="95" t="s">
        <v>938</v>
      </c>
      <c r="E23" s="95"/>
    </row>
    <row r="24" spans="1:5" ht="12" customHeight="1" x14ac:dyDescent="0.2">
      <c r="A24" s="93">
        <v>23</v>
      </c>
      <c r="B24" s="94" t="s">
        <v>974</v>
      </c>
      <c r="C24" s="95" t="s">
        <v>975</v>
      </c>
      <c r="D24" s="95" t="s">
        <v>938</v>
      </c>
      <c r="E24" s="95"/>
    </row>
    <row r="25" spans="1:5" ht="12" customHeight="1" x14ac:dyDescent="0.2">
      <c r="A25" s="93">
        <v>24</v>
      </c>
      <c r="B25" s="94" t="s">
        <v>976</v>
      </c>
      <c r="C25" s="95" t="s">
        <v>977</v>
      </c>
      <c r="D25" s="95" t="s">
        <v>978</v>
      </c>
      <c r="E25" s="95"/>
    </row>
    <row r="26" spans="1:5" ht="12" customHeight="1" x14ac:dyDescent="0.2">
      <c r="A26" s="93">
        <v>25</v>
      </c>
      <c r="B26" s="94" t="s">
        <v>979</v>
      </c>
      <c r="C26" s="95" t="s">
        <v>956</v>
      </c>
      <c r="D26" s="95" t="s">
        <v>934</v>
      </c>
      <c r="E26" s="95"/>
    </row>
    <row r="27" spans="1:5" ht="12" customHeight="1" x14ac:dyDescent="0.2">
      <c r="A27" s="93">
        <v>26</v>
      </c>
      <c r="B27" s="94" t="s">
        <v>980</v>
      </c>
      <c r="C27" s="95" t="s">
        <v>977</v>
      </c>
      <c r="D27" s="95" t="s">
        <v>981</v>
      </c>
      <c r="E27" s="95"/>
    </row>
    <row r="28" spans="1:5" ht="12" customHeight="1" x14ac:dyDescent="0.2">
      <c r="A28" s="93">
        <v>27</v>
      </c>
      <c r="B28" s="94" t="s">
        <v>982</v>
      </c>
      <c r="C28" s="95" t="s">
        <v>942</v>
      </c>
      <c r="D28" s="95" t="s">
        <v>934</v>
      </c>
      <c r="E28" s="95"/>
    </row>
    <row r="29" spans="1:5" ht="12" customHeight="1" x14ac:dyDescent="0.2">
      <c r="A29" s="93">
        <v>28</v>
      </c>
      <c r="B29" s="94" t="s">
        <v>2031</v>
      </c>
      <c r="C29" s="95" t="s">
        <v>983</v>
      </c>
      <c r="D29" s="95" t="s">
        <v>931</v>
      </c>
      <c r="E29" s="95"/>
    </row>
    <row r="30" spans="1:5" ht="12" customHeight="1" x14ac:dyDescent="0.2">
      <c r="A30" s="93">
        <v>29</v>
      </c>
      <c r="B30" s="94" t="s">
        <v>984</v>
      </c>
      <c r="C30" s="95" t="s">
        <v>947</v>
      </c>
      <c r="D30" s="95" t="s">
        <v>944</v>
      </c>
      <c r="E30" s="95"/>
    </row>
    <row r="31" spans="1:5" ht="12" customHeight="1" x14ac:dyDescent="0.2">
      <c r="A31" s="93">
        <v>30</v>
      </c>
      <c r="B31" s="94" t="s">
        <v>985</v>
      </c>
      <c r="C31" s="95" t="s">
        <v>947</v>
      </c>
      <c r="D31" s="95" t="s">
        <v>986</v>
      </c>
      <c r="E31" s="95"/>
    </row>
    <row r="32" spans="1:5" ht="12" customHeight="1" x14ac:dyDescent="0.2">
      <c r="A32" s="93">
        <v>31</v>
      </c>
      <c r="B32" s="94" t="s">
        <v>710</v>
      </c>
      <c r="C32" s="95" t="s">
        <v>987</v>
      </c>
      <c r="D32" s="95" t="s">
        <v>988</v>
      </c>
      <c r="E32" s="95"/>
    </row>
    <row r="33" spans="1:5" ht="12" customHeight="1" x14ac:dyDescent="0.2">
      <c r="A33" s="93">
        <v>32</v>
      </c>
      <c r="B33" s="94" t="s">
        <v>2039</v>
      </c>
      <c r="C33" s="95" t="s">
        <v>941</v>
      </c>
      <c r="D33" s="95" t="s">
        <v>938</v>
      </c>
      <c r="E33" s="95"/>
    </row>
    <row r="34" spans="1:5" ht="12" customHeight="1" x14ac:dyDescent="0.2">
      <c r="A34" s="93">
        <v>33</v>
      </c>
      <c r="B34" s="94" t="s">
        <v>989</v>
      </c>
      <c r="C34" s="95" t="s">
        <v>990</v>
      </c>
      <c r="D34" s="95" t="s">
        <v>991</v>
      </c>
      <c r="E34" s="95"/>
    </row>
    <row r="35" spans="1:5" ht="12" customHeight="1" x14ac:dyDescent="0.2">
      <c r="A35" s="93">
        <v>34</v>
      </c>
      <c r="B35" s="94" t="s">
        <v>1970</v>
      </c>
      <c r="C35" s="95" t="s">
        <v>958</v>
      </c>
      <c r="D35" s="95" t="s">
        <v>992</v>
      </c>
      <c r="E35" s="95"/>
    </row>
    <row r="36" spans="1:5" ht="12" customHeight="1" x14ac:dyDescent="0.2">
      <c r="A36" s="93">
        <v>35</v>
      </c>
      <c r="B36" s="94" t="s">
        <v>993</v>
      </c>
      <c r="C36" s="95" t="s">
        <v>952</v>
      </c>
      <c r="D36" s="95" t="s">
        <v>994</v>
      </c>
      <c r="E36" s="95"/>
    </row>
    <row r="37" spans="1:5" ht="12" customHeight="1" x14ac:dyDescent="0.2">
      <c r="A37" s="93">
        <v>36</v>
      </c>
      <c r="B37" s="94" t="s">
        <v>2047</v>
      </c>
      <c r="C37" s="95" t="s">
        <v>938</v>
      </c>
      <c r="D37" s="95" t="s">
        <v>995</v>
      </c>
      <c r="E37" s="95"/>
    </row>
    <row r="38" spans="1:5" ht="12" customHeight="1" x14ac:dyDescent="0.2">
      <c r="A38" s="93">
        <v>37</v>
      </c>
      <c r="B38" s="94" t="s">
        <v>996</v>
      </c>
      <c r="C38" s="95" t="s">
        <v>966</v>
      </c>
      <c r="D38" s="95" t="s">
        <v>997</v>
      </c>
      <c r="E38" s="95"/>
    </row>
    <row r="39" spans="1:5" ht="12" customHeight="1" x14ac:dyDescent="0.2">
      <c r="A39" s="93">
        <v>38</v>
      </c>
      <c r="B39" s="94" t="s">
        <v>998</v>
      </c>
      <c r="C39" s="95" t="s">
        <v>933</v>
      </c>
      <c r="D39" s="95" t="s">
        <v>999</v>
      </c>
      <c r="E39" s="95"/>
    </row>
    <row r="40" spans="1:5" ht="12" customHeight="1" x14ac:dyDescent="0.2">
      <c r="A40" s="93">
        <v>39</v>
      </c>
      <c r="B40" s="94" t="s">
        <v>1000</v>
      </c>
      <c r="C40" s="95" t="s">
        <v>1001</v>
      </c>
      <c r="D40" s="95" t="s">
        <v>1002</v>
      </c>
      <c r="E40" s="95"/>
    </row>
    <row r="41" spans="1:5" ht="12" customHeight="1" x14ac:dyDescent="0.2">
      <c r="A41" s="93">
        <v>40</v>
      </c>
      <c r="B41" s="94" t="s">
        <v>1003</v>
      </c>
      <c r="C41" s="95" t="s">
        <v>1004</v>
      </c>
      <c r="D41" s="95" t="s">
        <v>944</v>
      </c>
      <c r="E41" s="95"/>
    </row>
    <row r="42" spans="1:5" ht="12" customHeight="1" x14ac:dyDescent="0.2">
      <c r="A42" s="93">
        <v>41</v>
      </c>
      <c r="B42" s="94" t="s">
        <v>1005</v>
      </c>
      <c r="C42" s="95" t="s">
        <v>966</v>
      </c>
      <c r="D42" s="95" t="s">
        <v>1006</v>
      </c>
      <c r="E42" s="95"/>
    </row>
    <row r="43" spans="1:5" ht="12" customHeight="1" x14ac:dyDescent="0.2">
      <c r="A43" s="93">
        <v>42</v>
      </c>
      <c r="B43" s="94" t="s">
        <v>910</v>
      </c>
      <c r="C43" s="95" t="s">
        <v>938</v>
      </c>
      <c r="D43" s="95" t="s">
        <v>1001</v>
      </c>
      <c r="E43" s="95"/>
    </row>
    <row r="44" spans="1:5" ht="12" customHeight="1" x14ac:dyDescent="0.2">
      <c r="A44" s="93">
        <v>43</v>
      </c>
      <c r="B44" s="94" t="s">
        <v>1007</v>
      </c>
      <c r="C44" s="95" t="s">
        <v>1008</v>
      </c>
      <c r="D44" s="95" t="s">
        <v>1009</v>
      </c>
      <c r="E44" s="95"/>
    </row>
    <row r="45" spans="1:5" ht="12" customHeight="1" x14ac:dyDescent="0.2">
      <c r="A45" s="93">
        <v>44</v>
      </c>
      <c r="B45" s="94" t="s">
        <v>2051</v>
      </c>
      <c r="C45" s="95" t="s">
        <v>934</v>
      </c>
      <c r="D45" s="95" t="s">
        <v>1010</v>
      </c>
      <c r="E45" s="95"/>
    </row>
    <row r="46" spans="1:5" ht="12" customHeight="1" x14ac:dyDescent="0.2">
      <c r="A46" s="93">
        <v>45</v>
      </c>
      <c r="B46" s="94" t="s">
        <v>2145</v>
      </c>
      <c r="C46" s="95" t="s">
        <v>1011</v>
      </c>
      <c r="D46" s="95" t="s">
        <v>1012</v>
      </c>
      <c r="E46" s="95"/>
    </row>
    <row r="47" spans="1:5" ht="12" customHeight="1" x14ac:dyDescent="0.2">
      <c r="A47" s="93">
        <v>46</v>
      </c>
      <c r="B47" s="94" t="s">
        <v>1013</v>
      </c>
      <c r="C47" s="95" t="s">
        <v>966</v>
      </c>
      <c r="D47" s="95" t="s">
        <v>1014</v>
      </c>
      <c r="E47" s="95"/>
    </row>
    <row r="48" spans="1:5" ht="12" customHeight="1" x14ac:dyDescent="0.2">
      <c r="A48" s="93">
        <v>47</v>
      </c>
      <c r="B48" s="94" t="s">
        <v>2146</v>
      </c>
      <c r="C48" s="95" t="s">
        <v>1015</v>
      </c>
      <c r="D48" s="95" t="s">
        <v>1016</v>
      </c>
      <c r="E48" s="95"/>
    </row>
    <row r="49" spans="1:5" ht="12" customHeight="1" x14ac:dyDescent="0.2">
      <c r="A49" s="93">
        <v>48</v>
      </c>
      <c r="B49" s="94" t="s">
        <v>1017</v>
      </c>
      <c r="C49" s="95" t="s">
        <v>1018</v>
      </c>
      <c r="D49" s="95" t="s">
        <v>1019</v>
      </c>
      <c r="E49" s="95"/>
    </row>
    <row r="50" spans="1:5" ht="12" customHeight="1" x14ac:dyDescent="0.2">
      <c r="A50" s="93">
        <v>49</v>
      </c>
      <c r="B50" s="94" t="s">
        <v>1020</v>
      </c>
      <c r="C50" s="95" t="s">
        <v>1021</v>
      </c>
      <c r="D50" s="95" t="s">
        <v>1022</v>
      </c>
      <c r="E50" s="95"/>
    </row>
    <row r="51" spans="1:5" ht="12" customHeight="1" x14ac:dyDescent="0.2">
      <c r="A51" s="93">
        <v>50</v>
      </c>
      <c r="B51" s="94" t="s">
        <v>2147</v>
      </c>
      <c r="C51" s="95" t="s">
        <v>1023</v>
      </c>
      <c r="D51" s="95" t="s">
        <v>1024</v>
      </c>
      <c r="E51" s="95"/>
    </row>
    <row r="52" spans="1:5" ht="12" customHeight="1" x14ac:dyDescent="0.2">
      <c r="A52" s="93">
        <v>51</v>
      </c>
      <c r="B52" s="94" t="s">
        <v>678</v>
      </c>
      <c r="C52" s="95" t="s">
        <v>942</v>
      </c>
      <c r="D52" s="95" t="s">
        <v>938</v>
      </c>
      <c r="E52" s="95"/>
    </row>
    <row r="53" spans="1:5" ht="12" customHeight="1" x14ac:dyDescent="0.2">
      <c r="A53" s="93">
        <v>52</v>
      </c>
      <c r="B53" s="94" t="s">
        <v>1025</v>
      </c>
      <c r="C53" s="95" t="s">
        <v>1026</v>
      </c>
      <c r="D53" s="95" t="s">
        <v>1009</v>
      </c>
      <c r="E53" s="95"/>
    </row>
    <row r="54" spans="1:5" ht="12" customHeight="1" x14ac:dyDescent="0.2">
      <c r="A54" s="93">
        <v>53</v>
      </c>
      <c r="B54" s="94" t="s">
        <v>1027</v>
      </c>
      <c r="C54" s="95" t="s">
        <v>990</v>
      </c>
      <c r="D54" s="95" t="s">
        <v>1028</v>
      </c>
      <c r="E54" s="95"/>
    </row>
    <row r="55" spans="1:5" ht="12" customHeight="1" x14ac:dyDescent="0.2">
      <c r="A55" s="93">
        <v>54</v>
      </c>
      <c r="B55" s="94" t="s">
        <v>2148</v>
      </c>
      <c r="C55" s="95" t="s">
        <v>1029</v>
      </c>
      <c r="D55" s="95" t="s">
        <v>1030</v>
      </c>
      <c r="E55" s="95"/>
    </row>
    <row r="56" spans="1:5" ht="12" customHeight="1" x14ac:dyDescent="0.2">
      <c r="A56" s="93">
        <v>55</v>
      </c>
      <c r="B56" s="94" t="s">
        <v>1031</v>
      </c>
      <c r="C56" s="95" t="s">
        <v>1032</v>
      </c>
      <c r="D56" s="95" t="s">
        <v>1001</v>
      </c>
      <c r="E56" s="95"/>
    </row>
    <row r="57" spans="1:5" ht="12" customHeight="1" x14ac:dyDescent="0.2">
      <c r="A57" s="93">
        <v>56</v>
      </c>
      <c r="B57" s="94" t="s">
        <v>138</v>
      </c>
      <c r="C57" s="95" t="s">
        <v>139</v>
      </c>
      <c r="D57" s="95" t="s">
        <v>140</v>
      </c>
      <c r="E57" s="95"/>
    </row>
    <row r="58" spans="1:5" ht="12" customHeight="1" x14ac:dyDescent="0.2">
      <c r="A58" s="93">
        <v>57</v>
      </c>
      <c r="B58" s="94" t="s">
        <v>141</v>
      </c>
      <c r="C58" s="95" t="s">
        <v>934</v>
      </c>
      <c r="D58" s="95" t="s">
        <v>940</v>
      </c>
      <c r="E58" s="95"/>
    </row>
    <row r="59" spans="1:5" ht="12" customHeight="1" x14ac:dyDescent="0.2">
      <c r="A59" s="93">
        <v>58</v>
      </c>
      <c r="B59" s="94" t="s">
        <v>142</v>
      </c>
      <c r="C59" s="95" t="s">
        <v>990</v>
      </c>
      <c r="D59" s="95" t="s">
        <v>1019</v>
      </c>
      <c r="E59" s="95"/>
    </row>
    <row r="60" spans="1:5" ht="12" customHeight="1" x14ac:dyDescent="0.2">
      <c r="A60" s="93">
        <v>59</v>
      </c>
      <c r="B60" s="94" t="s">
        <v>788</v>
      </c>
      <c r="C60" s="95" t="s">
        <v>952</v>
      </c>
      <c r="D60" s="95" t="s">
        <v>143</v>
      </c>
      <c r="E60" s="95"/>
    </row>
    <row r="61" spans="1:5" ht="12" customHeight="1" x14ac:dyDescent="0.2">
      <c r="A61" s="93">
        <v>60</v>
      </c>
      <c r="B61" s="94" t="s">
        <v>2149</v>
      </c>
      <c r="C61" s="95" t="s">
        <v>146</v>
      </c>
      <c r="D61" s="95" t="s">
        <v>2241</v>
      </c>
      <c r="E61" s="95"/>
    </row>
    <row r="62" spans="1:5" ht="12" customHeight="1" x14ac:dyDescent="0.2">
      <c r="A62" s="93">
        <v>61</v>
      </c>
      <c r="B62" s="94" t="s">
        <v>144</v>
      </c>
      <c r="C62" s="95" t="s">
        <v>145</v>
      </c>
      <c r="D62" s="95" t="s">
        <v>146</v>
      </c>
      <c r="E62" s="95"/>
    </row>
    <row r="63" spans="1:5" ht="12" customHeight="1" x14ac:dyDescent="0.2">
      <c r="A63" s="93">
        <v>62</v>
      </c>
      <c r="B63" s="94" t="s">
        <v>2150</v>
      </c>
      <c r="C63" s="95" t="s">
        <v>1015</v>
      </c>
      <c r="D63" s="95" t="s">
        <v>1016</v>
      </c>
      <c r="E63" s="95"/>
    </row>
    <row r="64" spans="1:5" ht="12" customHeight="1" x14ac:dyDescent="0.2">
      <c r="A64" s="93">
        <v>63</v>
      </c>
      <c r="B64" s="94" t="s">
        <v>2243</v>
      </c>
      <c r="C64" s="95" t="s">
        <v>952</v>
      </c>
      <c r="D64" s="95" t="s">
        <v>997</v>
      </c>
      <c r="E64" s="95"/>
    </row>
    <row r="65" spans="1:5" ht="12" customHeight="1" x14ac:dyDescent="0.2">
      <c r="A65" s="93">
        <v>64</v>
      </c>
      <c r="B65" s="94" t="s">
        <v>2244</v>
      </c>
      <c r="C65" s="95" t="s">
        <v>2245</v>
      </c>
      <c r="D65" s="95" t="s">
        <v>2246</v>
      </c>
      <c r="E65" s="95"/>
    </row>
    <row r="66" spans="1:5" ht="12" customHeight="1" x14ac:dyDescent="0.2">
      <c r="A66" s="93">
        <v>65</v>
      </c>
      <c r="B66" s="94" t="s">
        <v>2247</v>
      </c>
      <c r="C66" s="95" t="s">
        <v>2248</v>
      </c>
      <c r="D66" s="95" t="s">
        <v>966</v>
      </c>
      <c r="E66" s="95"/>
    </row>
    <row r="67" spans="1:5" ht="12" customHeight="1" x14ac:dyDescent="0.2">
      <c r="A67" s="93">
        <v>66</v>
      </c>
      <c r="B67" s="94" t="s">
        <v>2249</v>
      </c>
      <c r="C67" s="95" t="s">
        <v>139</v>
      </c>
      <c r="D67" s="95" t="s">
        <v>2250</v>
      </c>
      <c r="E67" s="95"/>
    </row>
    <row r="68" spans="1:5" ht="12" customHeight="1" x14ac:dyDescent="0.2">
      <c r="A68" s="93">
        <v>67</v>
      </c>
      <c r="B68" s="94" t="s">
        <v>2251</v>
      </c>
      <c r="C68" s="95" t="s">
        <v>2252</v>
      </c>
      <c r="D68" s="95" t="s">
        <v>2253</v>
      </c>
      <c r="E68" s="95"/>
    </row>
    <row r="69" spans="1:5" ht="12" customHeight="1" x14ac:dyDescent="0.2">
      <c r="A69" s="93">
        <v>68</v>
      </c>
      <c r="B69" s="94" t="s">
        <v>2254</v>
      </c>
      <c r="C69" s="95" t="s">
        <v>938</v>
      </c>
      <c r="D69" s="95" t="s">
        <v>2255</v>
      </c>
      <c r="E69" s="95"/>
    </row>
    <row r="70" spans="1:5" ht="12" customHeight="1" x14ac:dyDescent="0.2">
      <c r="A70" s="93">
        <v>69</v>
      </c>
      <c r="B70" s="94" t="s">
        <v>2256</v>
      </c>
      <c r="C70" s="95" t="s">
        <v>981</v>
      </c>
      <c r="D70" s="95" t="s">
        <v>2257</v>
      </c>
      <c r="E70" s="95"/>
    </row>
    <row r="71" spans="1:5" ht="12" customHeight="1" x14ac:dyDescent="0.2">
      <c r="A71" s="93">
        <v>70</v>
      </c>
      <c r="B71" s="94" t="s">
        <v>2258</v>
      </c>
      <c r="C71" s="95" t="s">
        <v>1001</v>
      </c>
      <c r="D71" s="95" t="s">
        <v>986</v>
      </c>
      <c r="E71" s="95"/>
    </row>
    <row r="72" spans="1:5" ht="12" customHeight="1" x14ac:dyDescent="0.2">
      <c r="A72" s="93">
        <v>71</v>
      </c>
      <c r="B72" s="94" t="s">
        <v>2259</v>
      </c>
      <c r="C72" s="95" t="s">
        <v>964</v>
      </c>
      <c r="D72" s="95" t="s">
        <v>966</v>
      </c>
      <c r="E72" s="95"/>
    </row>
    <row r="73" spans="1:5" ht="12" customHeight="1" x14ac:dyDescent="0.2">
      <c r="A73" s="93">
        <v>72</v>
      </c>
      <c r="B73" s="94" t="s">
        <v>2260</v>
      </c>
      <c r="C73" s="95" t="s">
        <v>2245</v>
      </c>
      <c r="D73" s="95" t="s">
        <v>2246</v>
      </c>
      <c r="E73" s="95"/>
    </row>
    <row r="74" spans="1:5" ht="12" customHeight="1" x14ac:dyDescent="0.2">
      <c r="A74" s="93">
        <v>73</v>
      </c>
      <c r="B74" s="94" t="s">
        <v>2261</v>
      </c>
      <c r="C74" s="95" t="s">
        <v>952</v>
      </c>
      <c r="D74" s="95" t="s">
        <v>953</v>
      </c>
      <c r="E74" s="95"/>
    </row>
    <row r="75" spans="1:5" ht="12" customHeight="1" x14ac:dyDescent="0.2">
      <c r="A75" s="93">
        <v>74</v>
      </c>
      <c r="B75" s="94" t="s">
        <v>909</v>
      </c>
      <c r="C75" s="95" t="s">
        <v>2262</v>
      </c>
      <c r="D75" s="95" t="s">
        <v>990</v>
      </c>
      <c r="E75" s="95"/>
    </row>
    <row r="76" spans="1:5" ht="12" customHeight="1" x14ac:dyDescent="0.2">
      <c r="A76" s="93">
        <v>75</v>
      </c>
      <c r="B76" s="94" t="s">
        <v>2263</v>
      </c>
      <c r="C76" s="95" t="s">
        <v>990</v>
      </c>
      <c r="D76" s="95" t="s">
        <v>958</v>
      </c>
      <c r="E76" s="95"/>
    </row>
    <row r="77" spans="1:5" ht="12" customHeight="1" x14ac:dyDescent="0.2">
      <c r="A77" s="93">
        <v>76</v>
      </c>
      <c r="B77" s="94" t="s">
        <v>2264</v>
      </c>
      <c r="C77" s="95" t="s">
        <v>999</v>
      </c>
      <c r="D77" s="95" t="s">
        <v>1267</v>
      </c>
      <c r="E77" s="95"/>
    </row>
    <row r="78" spans="1:5" ht="12" customHeight="1" x14ac:dyDescent="0.2">
      <c r="A78" s="93">
        <v>77</v>
      </c>
      <c r="B78" s="94" t="s">
        <v>1268</v>
      </c>
      <c r="C78" s="95" t="s">
        <v>934</v>
      </c>
      <c r="D78" s="95" t="s">
        <v>1269</v>
      </c>
      <c r="E78" s="95"/>
    </row>
    <row r="79" spans="1:5" ht="12" customHeight="1" x14ac:dyDescent="0.2">
      <c r="A79" s="93">
        <v>78</v>
      </c>
      <c r="B79" s="94" t="s">
        <v>2019</v>
      </c>
      <c r="C79" s="95" t="s">
        <v>1270</v>
      </c>
      <c r="D79" s="95" t="s">
        <v>947</v>
      </c>
      <c r="E79" s="95"/>
    </row>
    <row r="80" spans="1:5" ht="12" customHeight="1" x14ac:dyDescent="0.2">
      <c r="A80" s="93">
        <v>79</v>
      </c>
      <c r="B80" s="94" t="s">
        <v>1271</v>
      </c>
      <c r="C80" s="95" t="s">
        <v>977</v>
      </c>
      <c r="D80" s="95" t="s">
        <v>931</v>
      </c>
      <c r="E80" s="95"/>
    </row>
    <row r="81" spans="1:5" ht="12" customHeight="1" x14ac:dyDescent="0.2">
      <c r="A81" s="93">
        <v>80</v>
      </c>
      <c r="B81" s="94" t="s">
        <v>1272</v>
      </c>
      <c r="C81" s="95" t="s">
        <v>1022</v>
      </c>
      <c r="D81" s="95" t="s">
        <v>953</v>
      </c>
      <c r="E81" s="95"/>
    </row>
    <row r="82" spans="1:5" ht="12" customHeight="1" x14ac:dyDescent="0.2">
      <c r="A82" s="93">
        <v>81</v>
      </c>
      <c r="B82" s="94" t="s">
        <v>1273</v>
      </c>
      <c r="C82" s="95" t="s">
        <v>953</v>
      </c>
      <c r="D82" s="95" t="s">
        <v>1274</v>
      </c>
      <c r="E82" s="95"/>
    </row>
    <row r="83" spans="1:5" ht="12" customHeight="1" x14ac:dyDescent="0.2">
      <c r="A83" s="93">
        <v>82</v>
      </c>
      <c r="B83" s="94" t="s">
        <v>760</v>
      </c>
      <c r="C83" s="95" t="s">
        <v>947</v>
      </c>
      <c r="D83" s="95" t="s">
        <v>938</v>
      </c>
      <c r="E83" s="95"/>
    </row>
    <row r="84" spans="1:5" ht="12" customHeight="1" x14ac:dyDescent="0.2">
      <c r="A84" s="93">
        <v>83</v>
      </c>
      <c r="B84" s="94" t="s">
        <v>1275</v>
      </c>
      <c r="C84" s="95" t="s">
        <v>1276</v>
      </c>
      <c r="D84" s="95" t="s">
        <v>992</v>
      </c>
      <c r="E84" s="95"/>
    </row>
    <row r="85" spans="1:5" ht="12" customHeight="1" x14ac:dyDescent="0.2">
      <c r="A85" s="93">
        <v>84</v>
      </c>
      <c r="B85" s="94" t="s">
        <v>1277</v>
      </c>
      <c r="C85" s="95" t="s">
        <v>1278</v>
      </c>
      <c r="D85" s="95" t="s">
        <v>1279</v>
      </c>
      <c r="E85" s="95"/>
    </row>
    <row r="86" spans="1:5" ht="12" customHeight="1" x14ac:dyDescent="0.2">
      <c r="A86" s="93">
        <v>85</v>
      </c>
      <c r="B86" s="94" t="s">
        <v>2151</v>
      </c>
      <c r="C86" s="95" t="s">
        <v>139</v>
      </c>
      <c r="D86" s="95" t="s">
        <v>1306</v>
      </c>
      <c r="E86" s="95"/>
    </row>
    <row r="87" spans="1:5" ht="12" customHeight="1" x14ac:dyDescent="0.2">
      <c r="A87" s="93">
        <v>86</v>
      </c>
      <c r="B87" s="94" t="s">
        <v>1280</v>
      </c>
      <c r="C87" s="95" t="s">
        <v>139</v>
      </c>
      <c r="D87" s="95" t="s">
        <v>1281</v>
      </c>
      <c r="E87" s="95"/>
    </row>
    <row r="88" spans="1:5" ht="12" customHeight="1" x14ac:dyDescent="0.2">
      <c r="A88" s="93">
        <v>87</v>
      </c>
      <c r="B88" s="94" t="s">
        <v>1307</v>
      </c>
      <c r="C88" s="95" t="s">
        <v>139</v>
      </c>
      <c r="D88" s="95" t="s">
        <v>1308</v>
      </c>
      <c r="E88" s="95"/>
    </row>
    <row r="89" spans="1:5" ht="12" customHeight="1" x14ac:dyDescent="0.2">
      <c r="A89" s="93">
        <v>88</v>
      </c>
      <c r="B89" s="94" t="s">
        <v>1309</v>
      </c>
      <c r="C89" s="95" t="s">
        <v>1310</v>
      </c>
      <c r="D89" s="95" t="s">
        <v>1311</v>
      </c>
      <c r="E89" s="95"/>
    </row>
    <row r="90" spans="1:5" ht="12" customHeight="1" x14ac:dyDescent="0.2">
      <c r="A90" s="93">
        <v>89</v>
      </c>
      <c r="B90" s="94" t="s">
        <v>2152</v>
      </c>
      <c r="C90" s="95" t="s">
        <v>1312</v>
      </c>
      <c r="D90" s="95" t="s">
        <v>1313</v>
      </c>
      <c r="E90" s="95"/>
    </row>
    <row r="91" spans="1:5" ht="12" customHeight="1" x14ac:dyDescent="0.2">
      <c r="A91" s="93">
        <v>90</v>
      </c>
      <c r="B91" s="94" t="s">
        <v>2153</v>
      </c>
      <c r="C91" s="95" t="s">
        <v>139</v>
      </c>
      <c r="D91" s="95" t="s">
        <v>1315</v>
      </c>
      <c r="E91" s="95"/>
    </row>
    <row r="92" spans="1:5" ht="12" customHeight="1" x14ac:dyDescent="0.2">
      <c r="A92" s="93">
        <v>91</v>
      </c>
      <c r="B92" s="94" t="s">
        <v>1314</v>
      </c>
      <c r="C92" s="95" t="s">
        <v>139</v>
      </c>
      <c r="D92" s="95" t="s">
        <v>1315</v>
      </c>
      <c r="E92" s="95"/>
    </row>
    <row r="93" spans="1:5" ht="12" customHeight="1" x14ac:dyDescent="0.2">
      <c r="A93" s="93">
        <v>92</v>
      </c>
      <c r="B93" s="94" t="s">
        <v>1316</v>
      </c>
      <c r="C93" s="95" t="s">
        <v>139</v>
      </c>
      <c r="D93" s="95" t="s">
        <v>966</v>
      </c>
      <c r="E93" s="95"/>
    </row>
    <row r="94" spans="1:5" ht="12" customHeight="1" x14ac:dyDescent="0.2">
      <c r="A94" s="93">
        <v>93</v>
      </c>
      <c r="B94" s="94" t="s">
        <v>1317</v>
      </c>
      <c r="C94" s="95" t="s">
        <v>1008</v>
      </c>
      <c r="D94" s="95" t="s">
        <v>964</v>
      </c>
      <c r="E94" s="95"/>
    </row>
    <row r="95" spans="1:5" ht="12" customHeight="1" x14ac:dyDescent="0.2">
      <c r="A95" s="93">
        <v>94</v>
      </c>
      <c r="B95" s="94" t="s">
        <v>1318</v>
      </c>
      <c r="C95" s="95" t="s">
        <v>1002</v>
      </c>
      <c r="D95" s="95" t="s">
        <v>1319</v>
      </c>
      <c r="E95" s="95"/>
    </row>
    <row r="96" spans="1:5" ht="12" customHeight="1" x14ac:dyDescent="0.2">
      <c r="A96" s="93">
        <v>95</v>
      </c>
      <c r="B96" s="97" t="s">
        <v>1320</v>
      </c>
      <c r="C96" s="95" t="s">
        <v>1321</v>
      </c>
      <c r="D96" s="95" t="s">
        <v>997</v>
      </c>
      <c r="E96" s="95"/>
    </row>
    <row r="97" spans="1:5" ht="12" customHeight="1" x14ac:dyDescent="0.2">
      <c r="A97" s="93">
        <v>96</v>
      </c>
      <c r="B97" s="94" t="s">
        <v>1322</v>
      </c>
      <c r="C97" s="95" t="s">
        <v>1032</v>
      </c>
      <c r="D97" s="95" t="s">
        <v>944</v>
      </c>
      <c r="E97" s="95"/>
    </row>
    <row r="98" spans="1:5" ht="12" customHeight="1" x14ac:dyDescent="0.2">
      <c r="A98" s="93">
        <v>97</v>
      </c>
      <c r="B98" s="94" t="s">
        <v>690</v>
      </c>
      <c r="C98" s="95" t="s">
        <v>1323</v>
      </c>
      <c r="D98" s="95" t="s">
        <v>1324</v>
      </c>
      <c r="E98" s="95"/>
    </row>
    <row r="99" spans="1:5" ht="12" customHeight="1" x14ac:dyDescent="0.2">
      <c r="A99" s="93">
        <v>98</v>
      </c>
      <c r="B99" s="94" t="s">
        <v>1325</v>
      </c>
      <c r="C99" s="95" t="s">
        <v>1326</v>
      </c>
      <c r="D99" s="95" t="s">
        <v>1327</v>
      </c>
      <c r="E99" s="95"/>
    </row>
    <row r="100" spans="1:5" ht="12" customHeight="1" x14ac:dyDescent="0.2">
      <c r="A100" s="93">
        <v>99</v>
      </c>
      <c r="B100" s="94" t="s">
        <v>654</v>
      </c>
      <c r="C100" s="95" t="s">
        <v>983</v>
      </c>
      <c r="D100" s="95" t="s">
        <v>1328</v>
      </c>
      <c r="E100" s="95"/>
    </row>
    <row r="101" spans="1:5" ht="12" customHeight="1" x14ac:dyDescent="0.2">
      <c r="A101" s="93">
        <v>100</v>
      </c>
      <c r="B101" s="94" t="s">
        <v>1329</v>
      </c>
      <c r="C101" s="95" t="s">
        <v>1330</v>
      </c>
      <c r="D101" s="95" t="s">
        <v>1032</v>
      </c>
      <c r="E101" s="95"/>
    </row>
    <row r="102" spans="1:5" ht="12" customHeight="1" x14ac:dyDescent="0.2">
      <c r="A102" s="93">
        <v>101</v>
      </c>
      <c r="B102" s="94" t="s">
        <v>1331</v>
      </c>
      <c r="C102" s="95" t="s">
        <v>977</v>
      </c>
      <c r="D102" s="95" t="s">
        <v>969</v>
      </c>
      <c r="E102" s="95"/>
    </row>
    <row r="103" spans="1:5" ht="12" customHeight="1" x14ac:dyDescent="0.2">
      <c r="A103" s="93">
        <v>102</v>
      </c>
      <c r="B103" s="94" t="s">
        <v>1332</v>
      </c>
      <c r="C103" s="95" t="s">
        <v>983</v>
      </c>
      <c r="D103" s="95" t="s">
        <v>931</v>
      </c>
      <c r="E103" s="95"/>
    </row>
    <row r="104" spans="1:5" ht="12" customHeight="1" x14ac:dyDescent="0.2">
      <c r="A104" s="93">
        <v>103</v>
      </c>
      <c r="B104" s="94" t="s">
        <v>1333</v>
      </c>
      <c r="C104" s="95" t="s">
        <v>931</v>
      </c>
      <c r="D104" s="95" t="s">
        <v>1334</v>
      </c>
      <c r="E104" s="95"/>
    </row>
    <row r="105" spans="1:5" ht="12" customHeight="1" x14ac:dyDescent="0.2">
      <c r="A105" s="93">
        <v>104</v>
      </c>
      <c r="B105" s="94" t="s">
        <v>1335</v>
      </c>
      <c r="C105" s="95" t="s">
        <v>139</v>
      </c>
      <c r="D105" s="95" t="s">
        <v>964</v>
      </c>
      <c r="E105" s="95"/>
    </row>
    <row r="106" spans="1:5" ht="12" customHeight="1" x14ac:dyDescent="0.2">
      <c r="A106" s="93">
        <v>105</v>
      </c>
      <c r="B106" s="94" t="s">
        <v>1336</v>
      </c>
      <c r="C106" s="95" t="s">
        <v>966</v>
      </c>
      <c r="D106" s="95" t="s">
        <v>1006</v>
      </c>
      <c r="E106" s="95"/>
    </row>
    <row r="107" spans="1:5" ht="12" customHeight="1" x14ac:dyDescent="0.2">
      <c r="A107" s="93">
        <v>106</v>
      </c>
      <c r="B107" s="94" t="s">
        <v>1337</v>
      </c>
      <c r="C107" s="95" t="s">
        <v>1021</v>
      </c>
      <c r="D107" s="95" t="s">
        <v>1022</v>
      </c>
      <c r="E107" s="95"/>
    </row>
    <row r="108" spans="1:5" ht="12" customHeight="1" x14ac:dyDescent="0.2">
      <c r="A108" s="93">
        <v>107</v>
      </c>
      <c r="B108" s="94" t="s">
        <v>1338</v>
      </c>
      <c r="C108" s="95" t="s">
        <v>952</v>
      </c>
      <c r="D108" s="95" t="s">
        <v>1008</v>
      </c>
      <c r="E108" s="95"/>
    </row>
    <row r="109" spans="1:5" ht="12" customHeight="1" x14ac:dyDescent="0.2">
      <c r="A109" s="93">
        <v>108</v>
      </c>
      <c r="B109" s="94" t="s">
        <v>1339</v>
      </c>
      <c r="C109" s="95" t="s">
        <v>1340</v>
      </c>
      <c r="D109" s="95" t="s">
        <v>1341</v>
      </c>
      <c r="E109" s="95"/>
    </row>
    <row r="110" spans="1:5" ht="12" customHeight="1" x14ac:dyDescent="0.2">
      <c r="A110" s="93">
        <v>109</v>
      </c>
      <c r="B110" s="94" t="s">
        <v>1342</v>
      </c>
      <c r="C110" s="95" t="s">
        <v>992</v>
      </c>
      <c r="D110" s="95" t="s">
        <v>1343</v>
      </c>
      <c r="E110" s="95"/>
    </row>
    <row r="111" spans="1:5" ht="12" customHeight="1" x14ac:dyDescent="0.2">
      <c r="A111" s="93">
        <v>110</v>
      </c>
      <c r="B111" s="94" t="s">
        <v>1344</v>
      </c>
      <c r="C111" s="95" t="s">
        <v>1345</v>
      </c>
      <c r="D111" s="95" t="s">
        <v>945</v>
      </c>
      <c r="E111" s="95"/>
    </row>
    <row r="112" spans="1:5" ht="12" customHeight="1" x14ac:dyDescent="0.2">
      <c r="A112" s="93">
        <v>111</v>
      </c>
      <c r="B112" s="94" t="s">
        <v>1346</v>
      </c>
      <c r="C112" s="95" t="s">
        <v>1347</v>
      </c>
      <c r="D112" s="95" t="s">
        <v>2262</v>
      </c>
      <c r="E112" s="95"/>
    </row>
    <row r="113" spans="1:5" ht="12" customHeight="1" x14ac:dyDescent="0.2">
      <c r="A113" s="93">
        <v>112</v>
      </c>
      <c r="B113" s="94" t="s">
        <v>1348</v>
      </c>
      <c r="C113" s="95" t="s">
        <v>1349</v>
      </c>
      <c r="D113" s="95" t="s">
        <v>1350</v>
      </c>
      <c r="E113" s="95"/>
    </row>
    <row r="114" spans="1:5" ht="12" customHeight="1" x14ac:dyDescent="0.2">
      <c r="A114" s="93">
        <v>113</v>
      </c>
      <c r="B114" s="94" t="s">
        <v>768</v>
      </c>
      <c r="C114" s="95" t="s">
        <v>2252</v>
      </c>
      <c r="D114" s="95" t="s">
        <v>930</v>
      </c>
      <c r="E114" s="95"/>
    </row>
    <row r="115" spans="1:5" ht="12" customHeight="1" x14ac:dyDescent="0.2">
      <c r="A115" s="93">
        <v>114</v>
      </c>
      <c r="B115" s="94" t="s">
        <v>1351</v>
      </c>
      <c r="C115" s="95" t="s">
        <v>1002</v>
      </c>
      <c r="D115" s="95" t="s">
        <v>934</v>
      </c>
      <c r="E115" s="95"/>
    </row>
    <row r="116" spans="1:5" ht="12" customHeight="1" x14ac:dyDescent="0.2">
      <c r="A116" s="93">
        <v>115</v>
      </c>
      <c r="B116" s="94" t="s">
        <v>1352</v>
      </c>
      <c r="C116" s="95" t="s">
        <v>2252</v>
      </c>
      <c r="D116" s="95" t="s">
        <v>977</v>
      </c>
      <c r="E116" s="95"/>
    </row>
    <row r="117" spans="1:5" ht="12" customHeight="1" x14ac:dyDescent="0.2">
      <c r="A117" s="93">
        <v>116</v>
      </c>
      <c r="B117" s="94" t="s">
        <v>1353</v>
      </c>
      <c r="C117" s="95" t="s">
        <v>2252</v>
      </c>
      <c r="D117" s="95" t="s">
        <v>930</v>
      </c>
      <c r="E117" s="95"/>
    </row>
    <row r="118" spans="1:5" ht="12" customHeight="1" x14ac:dyDescent="0.2">
      <c r="A118" s="93">
        <v>117</v>
      </c>
      <c r="B118" s="94" t="s">
        <v>1354</v>
      </c>
      <c r="C118" s="95" t="s">
        <v>2245</v>
      </c>
      <c r="D118" s="95" t="s">
        <v>966</v>
      </c>
      <c r="E118" s="95"/>
    </row>
    <row r="119" spans="1:5" ht="12" customHeight="1" x14ac:dyDescent="0.2">
      <c r="A119" s="93">
        <v>118</v>
      </c>
      <c r="B119" s="94" t="s">
        <v>1355</v>
      </c>
      <c r="C119" s="95" t="s">
        <v>1356</v>
      </c>
      <c r="D119" s="95" t="s">
        <v>1357</v>
      </c>
      <c r="E119" s="95"/>
    </row>
    <row r="120" spans="1:5" ht="12" customHeight="1" x14ac:dyDescent="0.2">
      <c r="A120" s="93">
        <v>119</v>
      </c>
      <c r="B120" s="94" t="s">
        <v>1358</v>
      </c>
      <c r="C120" s="95" t="s">
        <v>931</v>
      </c>
      <c r="D120" s="95" t="s">
        <v>986</v>
      </c>
      <c r="E120" s="95"/>
    </row>
    <row r="121" spans="1:5" ht="12" customHeight="1" x14ac:dyDescent="0.2">
      <c r="A121" s="93">
        <v>120</v>
      </c>
      <c r="B121" s="94" t="s">
        <v>1359</v>
      </c>
      <c r="C121" s="95" t="s">
        <v>975</v>
      </c>
      <c r="D121" s="95" t="s">
        <v>931</v>
      </c>
      <c r="E121" s="95"/>
    </row>
    <row r="122" spans="1:5" ht="12" customHeight="1" x14ac:dyDescent="0.2">
      <c r="A122" s="93">
        <v>121</v>
      </c>
      <c r="B122" s="94" t="s">
        <v>1360</v>
      </c>
      <c r="C122" s="95" t="s">
        <v>940</v>
      </c>
      <c r="D122" s="95" t="s">
        <v>990</v>
      </c>
      <c r="E122" s="95"/>
    </row>
    <row r="123" spans="1:5" ht="12" customHeight="1" x14ac:dyDescent="0.2">
      <c r="A123" s="93">
        <v>122</v>
      </c>
      <c r="B123" s="94" t="s">
        <v>1361</v>
      </c>
      <c r="C123" s="95" t="s">
        <v>931</v>
      </c>
      <c r="D123" s="95" t="s">
        <v>938</v>
      </c>
      <c r="E123" s="95"/>
    </row>
    <row r="124" spans="1:5" ht="12" customHeight="1" x14ac:dyDescent="0.2">
      <c r="A124" s="93">
        <v>123</v>
      </c>
      <c r="B124" s="94" t="s">
        <v>1362</v>
      </c>
      <c r="C124" s="95" t="s">
        <v>947</v>
      </c>
      <c r="D124" s="95" t="s">
        <v>986</v>
      </c>
      <c r="E124" s="95"/>
    </row>
    <row r="125" spans="1:5" ht="12" customHeight="1" x14ac:dyDescent="0.2">
      <c r="A125" s="93">
        <v>124</v>
      </c>
      <c r="B125" s="94" t="s">
        <v>1363</v>
      </c>
      <c r="C125" s="95" t="s">
        <v>1364</v>
      </c>
      <c r="D125" s="95" t="s">
        <v>2245</v>
      </c>
      <c r="E125" s="95"/>
    </row>
    <row r="126" spans="1:5" ht="12" customHeight="1" x14ac:dyDescent="0.2">
      <c r="A126" s="93">
        <v>125</v>
      </c>
      <c r="B126" s="94" t="s">
        <v>1365</v>
      </c>
      <c r="C126" s="95" t="s">
        <v>1032</v>
      </c>
      <c r="D126" s="95" t="s">
        <v>1001</v>
      </c>
      <c r="E126" s="95"/>
    </row>
    <row r="127" spans="1:5" ht="12" customHeight="1" x14ac:dyDescent="0.2">
      <c r="A127" s="93">
        <v>126</v>
      </c>
      <c r="B127" s="94" t="s">
        <v>1366</v>
      </c>
      <c r="C127" s="95" t="s">
        <v>990</v>
      </c>
      <c r="D127" s="95" t="s">
        <v>1367</v>
      </c>
      <c r="E127" s="95"/>
    </row>
    <row r="128" spans="1:5" ht="12" customHeight="1" x14ac:dyDescent="0.2">
      <c r="A128" s="93">
        <v>127</v>
      </c>
      <c r="B128" s="94" t="s">
        <v>1368</v>
      </c>
      <c r="C128" s="95" t="s">
        <v>931</v>
      </c>
      <c r="D128" s="95" t="s">
        <v>938</v>
      </c>
      <c r="E128" s="95"/>
    </row>
    <row r="129" spans="1:5" ht="12" customHeight="1" x14ac:dyDescent="0.2">
      <c r="A129" s="93">
        <v>128</v>
      </c>
      <c r="B129" s="94" t="s">
        <v>1369</v>
      </c>
      <c r="C129" s="95" t="s">
        <v>1330</v>
      </c>
      <c r="D129" s="95" t="s">
        <v>938</v>
      </c>
      <c r="E129" s="95"/>
    </row>
    <row r="130" spans="1:5" ht="12" customHeight="1" x14ac:dyDescent="0.2">
      <c r="A130" s="93">
        <v>129</v>
      </c>
      <c r="B130" s="94" t="s">
        <v>1370</v>
      </c>
      <c r="C130" s="95" t="s">
        <v>1349</v>
      </c>
      <c r="D130" s="95" t="s">
        <v>140</v>
      </c>
      <c r="E130" s="95"/>
    </row>
    <row r="131" spans="1:5" ht="12" customHeight="1" x14ac:dyDescent="0.2">
      <c r="A131" s="93">
        <v>130</v>
      </c>
      <c r="B131" s="94" t="s">
        <v>1371</v>
      </c>
      <c r="C131" s="95" t="s">
        <v>2245</v>
      </c>
      <c r="D131" s="95" t="s">
        <v>1357</v>
      </c>
      <c r="E131" s="95"/>
    </row>
    <row r="132" spans="1:5" ht="12" customHeight="1" x14ac:dyDescent="0.2">
      <c r="A132" s="93">
        <v>131</v>
      </c>
      <c r="B132" s="94" t="s">
        <v>1372</v>
      </c>
      <c r="C132" s="95" t="s">
        <v>953</v>
      </c>
      <c r="D132" s="95" t="s">
        <v>1274</v>
      </c>
      <c r="E132" s="95"/>
    </row>
    <row r="133" spans="1:5" ht="12" customHeight="1" x14ac:dyDescent="0.2">
      <c r="A133" s="93">
        <v>132</v>
      </c>
      <c r="B133" s="94" t="s">
        <v>1373</v>
      </c>
      <c r="C133" s="95" t="s">
        <v>2245</v>
      </c>
      <c r="D133" s="95" t="s">
        <v>1357</v>
      </c>
      <c r="E133" s="95"/>
    </row>
    <row r="134" spans="1:5" ht="12" customHeight="1" x14ac:dyDescent="0.2">
      <c r="A134" s="93">
        <v>133</v>
      </c>
      <c r="B134" s="94" t="s">
        <v>1907</v>
      </c>
      <c r="C134" s="95" t="s">
        <v>931</v>
      </c>
      <c r="D134" s="95" t="s">
        <v>938</v>
      </c>
      <c r="E134" s="95"/>
    </row>
    <row r="135" spans="1:5" ht="12" customHeight="1" x14ac:dyDescent="0.2">
      <c r="A135" s="93">
        <v>134</v>
      </c>
      <c r="B135" s="94" t="s">
        <v>1374</v>
      </c>
      <c r="C135" s="95" t="s">
        <v>1375</v>
      </c>
      <c r="D135" s="95" t="s">
        <v>966</v>
      </c>
      <c r="E135" s="95"/>
    </row>
    <row r="136" spans="1:5" ht="12" customHeight="1" x14ac:dyDescent="0.2">
      <c r="A136" s="93">
        <v>135</v>
      </c>
      <c r="B136" s="94" t="s">
        <v>1376</v>
      </c>
      <c r="C136" s="95" t="s">
        <v>952</v>
      </c>
      <c r="D136" s="95" t="s">
        <v>1377</v>
      </c>
      <c r="E136" s="95"/>
    </row>
    <row r="137" spans="1:5" ht="12" customHeight="1" x14ac:dyDescent="0.2">
      <c r="A137" s="93">
        <v>136</v>
      </c>
      <c r="B137" s="94" t="s">
        <v>1378</v>
      </c>
      <c r="C137" s="95" t="s">
        <v>140</v>
      </c>
      <c r="D137" s="95" t="s">
        <v>1379</v>
      </c>
      <c r="E137" s="95"/>
    </row>
    <row r="138" spans="1:5" ht="12" customHeight="1" x14ac:dyDescent="0.2">
      <c r="A138" s="93">
        <v>137</v>
      </c>
      <c r="B138" s="94" t="s">
        <v>1911</v>
      </c>
      <c r="C138" s="95" t="s">
        <v>1002</v>
      </c>
      <c r="D138" s="95" t="s">
        <v>1380</v>
      </c>
      <c r="E138" s="95"/>
    </row>
    <row r="139" spans="1:5" ht="12" customHeight="1" x14ac:dyDescent="0.2">
      <c r="A139" s="93">
        <v>138</v>
      </c>
      <c r="B139" s="94" t="s">
        <v>1381</v>
      </c>
      <c r="C139" s="95" t="s">
        <v>1357</v>
      </c>
      <c r="D139" s="95" t="s">
        <v>953</v>
      </c>
      <c r="E139" s="95"/>
    </row>
    <row r="140" spans="1:5" ht="12" customHeight="1" x14ac:dyDescent="0.2">
      <c r="A140" s="93">
        <v>139</v>
      </c>
      <c r="B140" s="94" t="s">
        <v>1382</v>
      </c>
      <c r="C140" s="95" t="s">
        <v>947</v>
      </c>
      <c r="D140" s="95" t="s">
        <v>2262</v>
      </c>
      <c r="E140" s="95"/>
    </row>
    <row r="141" spans="1:5" ht="12" customHeight="1" x14ac:dyDescent="0.2">
      <c r="A141" s="93">
        <v>140</v>
      </c>
      <c r="B141" s="94" t="s">
        <v>1383</v>
      </c>
      <c r="C141" s="95" t="s">
        <v>983</v>
      </c>
      <c r="D141" s="95" t="s">
        <v>950</v>
      </c>
      <c r="E141" s="95"/>
    </row>
    <row r="142" spans="1:5" ht="12" customHeight="1" x14ac:dyDescent="0.2">
      <c r="A142" s="93">
        <v>141</v>
      </c>
      <c r="B142" s="94" t="s">
        <v>1384</v>
      </c>
      <c r="C142" s="95" t="s">
        <v>931</v>
      </c>
      <c r="D142" s="95" t="s">
        <v>1001</v>
      </c>
      <c r="E142" s="95"/>
    </row>
    <row r="143" spans="1:5" ht="12" customHeight="1" x14ac:dyDescent="0.2">
      <c r="A143" s="93">
        <v>142</v>
      </c>
      <c r="B143" s="94" t="s">
        <v>1385</v>
      </c>
      <c r="C143" s="95" t="s">
        <v>930</v>
      </c>
      <c r="D143" s="95" t="s">
        <v>1386</v>
      </c>
      <c r="E143" s="95"/>
    </row>
    <row r="144" spans="1:5" ht="12" customHeight="1" x14ac:dyDescent="0.2">
      <c r="A144" s="93">
        <v>143</v>
      </c>
      <c r="B144" s="94" t="s">
        <v>1387</v>
      </c>
      <c r="C144" s="95" t="s">
        <v>931</v>
      </c>
      <c r="D144" s="95" t="s">
        <v>1388</v>
      </c>
      <c r="E144" s="95"/>
    </row>
    <row r="145" spans="1:5" ht="12" customHeight="1" x14ac:dyDescent="0.2">
      <c r="A145" s="93">
        <v>144</v>
      </c>
      <c r="B145" s="94" t="s">
        <v>1389</v>
      </c>
      <c r="C145" s="95" t="s">
        <v>1330</v>
      </c>
      <c r="D145" s="95" t="s">
        <v>931</v>
      </c>
      <c r="E145" s="95"/>
    </row>
    <row r="146" spans="1:5" ht="12" customHeight="1" x14ac:dyDescent="0.2">
      <c r="A146" s="93">
        <v>145</v>
      </c>
      <c r="B146" s="94" t="s">
        <v>1390</v>
      </c>
      <c r="C146" s="95" t="s">
        <v>942</v>
      </c>
      <c r="D146" s="95" t="s">
        <v>947</v>
      </c>
      <c r="E146" s="95"/>
    </row>
    <row r="147" spans="1:5" ht="12" customHeight="1" x14ac:dyDescent="0.2">
      <c r="A147" s="93">
        <v>146</v>
      </c>
      <c r="B147" s="94" t="s">
        <v>1391</v>
      </c>
      <c r="C147" s="95" t="s">
        <v>987</v>
      </c>
      <c r="D147" s="95" t="s">
        <v>1392</v>
      </c>
      <c r="E147" s="95"/>
    </row>
    <row r="148" spans="1:5" ht="12" customHeight="1" x14ac:dyDescent="0.2">
      <c r="A148" s="93">
        <v>147</v>
      </c>
      <c r="B148" s="94" t="s">
        <v>1393</v>
      </c>
      <c r="C148" s="95" t="s">
        <v>1394</v>
      </c>
      <c r="D148" s="95" t="s">
        <v>1395</v>
      </c>
      <c r="E148" s="95"/>
    </row>
    <row r="149" spans="1:5" ht="12" customHeight="1" x14ac:dyDescent="0.2">
      <c r="A149" s="93">
        <v>148</v>
      </c>
      <c r="B149" s="94" t="s">
        <v>1396</v>
      </c>
      <c r="C149" s="95" t="s">
        <v>1323</v>
      </c>
      <c r="D149" s="95" t="s">
        <v>981</v>
      </c>
      <c r="E149" s="95"/>
    </row>
    <row r="150" spans="1:5" ht="12" customHeight="1" x14ac:dyDescent="0.2">
      <c r="A150" s="93">
        <v>149</v>
      </c>
      <c r="B150" s="94" t="s">
        <v>1397</v>
      </c>
      <c r="C150" s="95" t="s">
        <v>975</v>
      </c>
      <c r="D150" s="95" t="s">
        <v>938</v>
      </c>
      <c r="E150" s="95"/>
    </row>
    <row r="151" spans="1:5" ht="12" customHeight="1" x14ac:dyDescent="0.2">
      <c r="A151" s="93">
        <v>150</v>
      </c>
      <c r="B151" s="94" t="s">
        <v>1398</v>
      </c>
      <c r="C151" s="95" t="s">
        <v>947</v>
      </c>
      <c r="D151" s="95" t="s">
        <v>969</v>
      </c>
      <c r="E151" s="95"/>
    </row>
    <row r="152" spans="1:5" ht="12" customHeight="1" x14ac:dyDescent="0.2">
      <c r="A152" s="93">
        <v>151</v>
      </c>
      <c r="B152" s="94" t="s">
        <v>1399</v>
      </c>
      <c r="C152" s="95" t="s">
        <v>941</v>
      </c>
      <c r="D152" s="95" t="s">
        <v>1377</v>
      </c>
      <c r="E152" s="95"/>
    </row>
    <row r="153" spans="1:5" ht="12" customHeight="1" x14ac:dyDescent="0.2">
      <c r="A153" s="93">
        <v>152</v>
      </c>
      <c r="B153" s="94" t="s">
        <v>1400</v>
      </c>
      <c r="C153" s="95" t="s">
        <v>990</v>
      </c>
      <c r="D153" s="95" t="s">
        <v>1367</v>
      </c>
      <c r="E153" s="95"/>
    </row>
    <row r="154" spans="1:5" ht="12" customHeight="1" x14ac:dyDescent="0.2">
      <c r="A154" s="93">
        <v>153</v>
      </c>
      <c r="B154" s="94" t="s">
        <v>1401</v>
      </c>
      <c r="C154" s="95" t="s">
        <v>1032</v>
      </c>
      <c r="D154" s="95" t="s">
        <v>934</v>
      </c>
      <c r="E154" s="95"/>
    </row>
    <row r="155" spans="1:5" ht="12" customHeight="1" x14ac:dyDescent="0.2">
      <c r="A155" s="93">
        <v>154</v>
      </c>
      <c r="B155" s="94" t="s">
        <v>1402</v>
      </c>
      <c r="C155" s="95" t="s">
        <v>947</v>
      </c>
      <c r="D155" s="95" t="s">
        <v>944</v>
      </c>
      <c r="E155" s="95"/>
    </row>
    <row r="156" spans="1:5" ht="12" customHeight="1" x14ac:dyDescent="0.2">
      <c r="A156" s="93">
        <v>155</v>
      </c>
      <c r="B156" s="94" t="s">
        <v>1403</v>
      </c>
      <c r="C156" s="95" t="s">
        <v>964</v>
      </c>
      <c r="D156" s="95" t="s">
        <v>1404</v>
      </c>
      <c r="E156" s="95"/>
    </row>
    <row r="157" spans="1:5" ht="12" customHeight="1" x14ac:dyDescent="0.2">
      <c r="A157" s="93">
        <v>156</v>
      </c>
      <c r="B157" s="94" t="s">
        <v>1405</v>
      </c>
      <c r="C157" s="95" t="s">
        <v>1406</v>
      </c>
      <c r="D157" s="95" t="s">
        <v>1407</v>
      </c>
      <c r="E157" s="95"/>
    </row>
    <row r="158" spans="1:5" ht="12" customHeight="1" x14ac:dyDescent="0.2">
      <c r="A158" s="93">
        <v>157</v>
      </c>
      <c r="B158" s="94" t="s">
        <v>1408</v>
      </c>
      <c r="C158" s="95" t="s">
        <v>931</v>
      </c>
      <c r="D158" s="95" t="s">
        <v>947</v>
      </c>
      <c r="E158" s="95"/>
    </row>
    <row r="159" spans="1:5" ht="12" customHeight="1" x14ac:dyDescent="0.2">
      <c r="A159" s="93">
        <v>158</v>
      </c>
      <c r="B159" s="94" t="s">
        <v>1409</v>
      </c>
      <c r="C159" s="95" t="s">
        <v>934</v>
      </c>
      <c r="D159" s="95" t="s">
        <v>1010</v>
      </c>
      <c r="E159" s="95"/>
    </row>
    <row r="160" spans="1:5" ht="12" customHeight="1" x14ac:dyDescent="0.2">
      <c r="A160" s="93">
        <v>159</v>
      </c>
      <c r="B160" s="94" t="s">
        <v>1410</v>
      </c>
      <c r="C160" s="95" t="s">
        <v>139</v>
      </c>
      <c r="D160" s="95" t="s">
        <v>1411</v>
      </c>
      <c r="E160" s="95"/>
    </row>
    <row r="161" spans="1:5" ht="12" customHeight="1" x14ac:dyDescent="0.2">
      <c r="A161" s="93">
        <v>160</v>
      </c>
      <c r="B161" s="94" t="s">
        <v>1412</v>
      </c>
      <c r="C161" s="95" t="s">
        <v>139</v>
      </c>
      <c r="D161" s="95" t="s">
        <v>964</v>
      </c>
      <c r="E161" s="95"/>
    </row>
    <row r="162" spans="1:5" ht="12" customHeight="1" x14ac:dyDescent="0.2">
      <c r="A162" s="93">
        <v>161</v>
      </c>
      <c r="B162" s="94" t="s">
        <v>1413</v>
      </c>
      <c r="C162" s="95" t="s">
        <v>1414</v>
      </c>
      <c r="D162" s="95" t="s">
        <v>1415</v>
      </c>
      <c r="E162" s="95"/>
    </row>
    <row r="163" spans="1:5" ht="12" customHeight="1" x14ac:dyDescent="0.2">
      <c r="A163" s="93">
        <v>162</v>
      </c>
      <c r="B163" s="94" t="s">
        <v>1416</v>
      </c>
      <c r="C163" s="95" t="s">
        <v>940</v>
      </c>
      <c r="D163" s="95" t="s">
        <v>1417</v>
      </c>
      <c r="E163" s="95"/>
    </row>
    <row r="164" spans="1:5" ht="12" customHeight="1" x14ac:dyDescent="0.2">
      <c r="A164" s="93">
        <v>163</v>
      </c>
      <c r="B164" s="94" t="s">
        <v>1418</v>
      </c>
      <c r="C164" s="95" t="s">
        <v>983</v>
      </c>
      <c r="D164" s="95" t="s">
        <v>931</v>
      </c>
      <c r="E164" s="95"/>
    </row>
    <row r="165" spans="1:5" ht="12" customHeight="1" x14ac:dyDescent="0.2">
      <c r="A165" s="93">
        <v>164</v>
      </c>
      <c r="B165" s="94" t="s">
        <v>1919</v>
      </c>
      <c r="C165" s="95" t="s">
        <v>2262</v>
      </c>
      <c r="D165" s="95" t="s">
        <v>999</v>
      </c>
      <c r="E165" s="95"/>
    </row>
    <row r="166" spans="1:5" ht="12" customHeight="1" x14ac:dyDescent="0.2">
      <c r="A166" s="93">
        <v>165</v>
      </c>
      <c r="B166" s="94" t="s">
        <v>1419</v>
      </c>
      <c r="C166" s="95" t="s">
        <v>2262</v>
      </c>
      <c r="D166" s="95" t="s">
        <v>1420</v>
      </c>
      <c r="E166" s="95"/>
    </row>
    <row r="167" spans="1:5" ht="12" customHeight="1" x14ac:dyDescent="0.2">
      <c r="A167" s="93">
        <v>166</v>
      </c>
      <c r="B167" s="94" t="s">
        <v>1421</v>
      </c>
      <c r="C167" s="95" t="s">
        <v>1002</v>
      </c>
      <c r="D167" s="95" t="s">
        <v>934</v>
      </c>
      <c r="E167" s="95"/>
    </row>
    <row r="168" spans="1:5" ht="12" customHeight="1" x14ac:dyDescent="0.2">
      <c r="A168" s="93">
        <v>167</v>
      </c>
      <c r="B168" s="94" t="s">
        <v>1422</v>
      </c>
      <c r="C168" s="95" t="s">
        <v>1002</v>
      </c>
      <c r="D168" s="95" t="s">
        <v>1380</v>
      </c>
      <c r="E168" s="95"/>
    </row>
    <row r="169" spans="1:5" ht="12" customHeight="1" x14ac:dyDescent="0.2">
      <c r="A169" s="93">
        <v>168</v>
      </c>
      <c r="B169" s="94" t="s">
        <v>1423</v>
      </c>
      <c r="C169" s="95" t="s">
        <v>938</v>
      </c>
      <c r="D169" s="95" t="s">
        <v>933</v>
      </c>
      <c r="E169" s="95"/>
    </row>
    <row r="170" spans="1:5" ht="12" customHeight="1" x14ac:dyDescent="0.2">
      <c r="A170" s="93">
        <v>169</v>
      </c>
      <c r="B170" s="94" t="s">
        <v>1424</v>
      </c>
      <c r="C170" s="95" t="s">
        <v>139</v>
      </c>
      <c r="D170" s="95" t="s">
        <v>1425</v>
      </c>
      <c r="E170" s="95"/>
    </row>
    <row r="171" spans="1:5" ht="12" customHeight="1" x14ac:dyDescent="0.2">
      <c r="A171" s="93">
        <v>170</v>
      </c>
      <c r="B171" s="94" t="s">
        <v>1426</v>
      </c>
      <c r="C171" s="95" t="s">
        <v>952</v>
      </c>
      <c r="D171" s="95" t="s">
        <v>238</v>
      </c>
      <c r="E171" s="95"/>
    </row>
    <row r="172" spans="1:5" ht="12" customHeight="1" x14ac:dyDescent="0.2">
      <c r="A172" s="93">
        <v>171</v>
      </c>
      <c r="B172" s="94" t="s">
        <v>239</v>
      </c>
      <c r="C172" s="95" t="s">
        <v>1310</v>
      </c>
      <c r="D172" s="95" t="s">
        <v>240</v>
      </c>
      <c r="E172" s="95"/>
    </row>
    <row r="173" spans="1:5" ht="12" customHeight="1" x14ac:dyDescent="0.2">
      <c r="A173" s="93">
        <v>172</v>
      </c>
      <c r="B173" s="94" t="s">
        <v>241</v>
      </c>
      <c r="C173" s="95" t="s">
        <v>1001</v>
      </c>
      <c r="D173" s="95" t="s">
        <v>242</v>
      </c>
      <c r="E173" s="95"/>
    </row>
    <row r="174" spans="1:5" ht="12" customHeight="1" x14ac:dyDescent="0.2">
      <c r="A174" s="93">
        <v>173</v>
      </c>
      <c r="B174" s="94" t="s">
        <v>243</v>
      </c>
      <c r="C174" s="95" t="s">
        <v>1379</v>
      </c>
      <c r="D174" s="95" t="s">
        <v>244</v>
      </c>
      <c r="E174" s="95"/>
    </row>
    <row r="175" spans="1:5" ht="12" customHeight="1" x14ac:dyDescent="0.2">
      <c r="A175" s="93">
        <v>174</v>
      </c>
      <c r="B175" s="94" t="s">
        <v>245</v>
      </c>
      <c r="C175" s="95" t="s">
        <v>942</v>
      </c>
      <c r="D175" s="95" t="s">
        <v>938</v>
      </c>
      <c r="E175" s="95"/>
    </row>
    <row r="176" spans="1:5" ht="12" customHeight="1" x14ac:dyDescent="0.2">
      <c r="A176" s="93">
        <v>175</v>
      </c>
      <c r="B176" s="94" t="s">
        <v>246</v>
      </c>
      <c r="C176" s="95" t="s">
        <v>247</v>
      </c>
      <c r="D176" s="95" t="s">
        <v>944</v>
      </c>
      <c r="E176" s="95"/>
    </row>
    <row r="177" spans="1:5" ht="12" customHeight="1" x14ac:dyDescent="0.2">
      <c r="A177" s="93">
        <v>176</v>
      </c>
      <c r="B177" s="94" t="s">
        <v>248</v>
      </c>
      <c r="C177" s="95" t="s">
        <v>944</v>
      </c>
      <c r="D177" s="95" t="s">
        <v>2262</v>
      </c>
      <c r="E177" s="95"/>
    </row>
    <row r="178" spans="1:5" ht="12" customHeight="1" x14ac:dyDescent="0.2">
      <c r="A178" s="93">
        <v>177</v>
      </c>
      <c r="B178" s="94" t="s">
        <v>249</v>
      </c>
      <c r="C178" s="95" t="s">
        <v>934</v>
      </c>
      <c r="D178" s="95" t="s">
        <v>944</v>
      </c>
      <c r="E178" s="95"/>
    </row>
    <row r="179" spans="1:5" ht="12" customHeight="1" x14ac:dyDescent="0.2">
      <c r="A179" s="93">
        <v>178</v>
      </c>
      <c r="B179" s="94" t="s">
        <v>250</v>
      </c>
      <c r="C179" s="95" t="s">
        <v>944</v>
      </c>
      <c r="D179" s="95" t="s">
        <v>251</v>
      </c>
      <c r="E179" s="95"/>
    </row>
    <row r="180" spans="1:5" ht="12" customHeight="1" x14ac:dyDescent="0.2">
      <c r="A180" s="93">
        <v>179</v>
      </c>
      <c r="B180" s="94" t="s">
        <v>252</v>
      </c>
      <c r="C180" s="95" t="s">
        <v>2262</v>
      </c>
      <c r="D180" s="95" t="s">
        <v>1420</v>
      </c>
      <c r="E180" s="95"/>
    </row>
    <row r="181" spans="1:5" ht="12" customHeight="1" x14ac:dyDescent="0.2">
      <c r="A181" s="93">
        <v>180</v>
      </c>
      <c r="B181" s="94" t="s">
        <v>253</v>
      </c>
      <c r="C181" s="95" t="s">
        <v>1380</v>
      </c>
      <c r="D181" s="95" t="s">
        <v>254</v>
      </c>
      <c r="E181" s="95"/>
    </row>
    <row r="182" spans="1:5" ht="12" customHeight="1" x14ac:dyDescent="0.2">
      <c r="A182" s="93">
        <v>181</v>
      </c>
      <c r="B182" s="94" t="s">
        <v>255</v>
      </c>
      <c r="C182" s="95" t="s">
        <v>992</v>
      </c>
      <c r="D182" s="95" t="s">
        <v>256</v>
      </c>
      <c r="E182" s="95"/>
    </row>
    <row r="183" spans="1:5" ht="12" customHeight="1" x14ac:dyDescent="0.2">
      <c r="A183" s="93">
        <v>182</v>
      </c>
      <c r="B183" s="94" t="s">
        <v>257</v>
      </c>
      <c r="C183" s="95" t="s">
        <v>1001</v>
      </c>
      <c r="D183" s="95" t="s">
        <v>934</v>
      </c>
      <c r="E183" s="95"/>
    </row>
    <row r="184" spans="1:5" ht="12" customHeight="1" x14ac:dyDescent="0.2">
      <c r="A184" s="93">
        <v>183</v>
      </c>
      <c r="B184" s="94" t="s">
        <v>258</v>
      </c>
      <c r="C184" s="95" t="s">
        <v>952</v>
      </c>
      <c r="D184" s="95" t="s">
        <v>1357</v>
      </c>
      <c r="E184" s="95"/>
    </row>
    <row r="185" spans="1:5" ht="12" customHeight="1" x14ac:dyDescent="0.2">
      <c r="A185" s="93">
        <v>184</v>
      </c>
      <c r="B185" s="94" t="s">
        <v>259</v>
      </c>
      <c r="C185" s="95" t="s">
        <v>990</v>
      </c>
      <c r="D185" s="95" t="s">
        <v>992</v>
      </c>
      <c r="E185" s="95"/>
    </row>
    <row r="186" spans="1:5" ht="12" customHeight="1" x14ac:dyDescent="0.2">
      <c r="A186" s="93">
        <v>185</v>
      </c>
      <c r="B186" s="94" t="s">
        <v>2154</v>
      </c>
      <c r="C186" s="95" t="s">
        <v>139</v>
      </c>
      <c r="D186" s="95" t="s">
        <v>261</v>
      </c>
      <c r="E186" s="95"/>
    </row>
    <row r="187" spans="1:5" ht="12" customHeight="1" x14ac:dyDescent="0.2">
      <c r="A187" s="93">
        <v>186</v>
      </c>
      <c r="B187" s="94" t="s">
        <v>1041</v>
      </c>
      <c r="C187" s="95" t="s">
        <v>942</v>
      </c>
      <c r="D187" s="95" t="s">
        <v>947</v>
      </c>
      <c r="E187" s="95"/>
    </row>
    <row r="188" spans="1:5" ht="12" customHeight="1" x14ac:dyDescent="0.2">
      <c r="A188" s="93">
        <v>187</v>
      </c>
      <c r="B188" s="94" t="s">
        <v>1042</v>
      </c>
      <c r="C188" s="95" t="s">
        <v>983</v>
      </c>
      <c r="D188" s="95" t="s">
        <v>938</v>
      </c>
      <c r="E188" s="95"/>
    </row>
    <row r="189" spans="1:5" ht="12" customHeight="1" x14ac:dyDescent="0.2">
      <c r="A189" s="93">
        <v>188</v>
      </c>
      <c r="B189" s="94" t="s">
        <v>1043</v>
      </c>
      <c r="C189" s="95" t="s">
        <v>1044</v>
      </c>
      <c r="D189" s="95" t="s">
        <v>1328</v>
      </c>
      <c r="E189" s="95"/>
    </row>
    <row r="190" spans="1:5" ht="12" customHeight="1" x14ac:dyDescent="0.2">
      <c r="A190" s="93">
        <v>189</v>
      </c>
      <c r="B190" s="94" t="s">
        <v>1045</v>
      </c>
      <c r="C190" s="95" t="s">
        <v>1323</v>
      </c>
      <c r="D190" s="95" t="s">
        <v>978</v>
      </c>
      <c r="E190" s="95"/>
    </row>
    <row r="191" spans="1:5" ht="12" customHeight="1" x14ac:dyDescent="0.2">
      <c r="A191" s="93">
        <v>190</v>
      </c>
      <c r="B191" s="94" t="s">
        <v>1046</v>
      </c>
      <c r="C191" s="95" t="s">
        <v>1406</v>
      </c>
      <c r="D191" s="95" t="s">
        <v>986</v>
      </c>
      <c r="E191" s="95"/>
    </row>
    <row r="192" spans="1:5" ht="12" customHeight="1" x14ac:dyDescent="0.2">
      <c r="A192" s="93">
        <v>191</v>
      </c>
      <c r="B192" s="94" t="s">
        <v>1047</v>
      </c>
      <c r="C192" s="95" t="s">
        <v>1048</v>
      </c>
      <c r="D192" s="95" t="s">
        <v>1049</v>
      </c>
      <c r="E192" s="95"/>
    </row>
    <row r="193" spans="1:5" ht="12" customHeight="1" x14ac:dyDescent="0.2">
      <c r="A193" s="93">
        <v>192</v>
      </c>
      <c r="B193" s="94" t="s">
        <v>1050</v>
      </c>
      <c r="C193" s="95" t="s">
        <v>1051</v>
      </c>
      <c r="D193" s="95" t="s">
        <v>950</v>
      </c>
      <c r="E193" s="95"/>
    </row>
    <row r="194" spans="1:5" ht="12" customHeight="1" x14ac:dyDescent="0.2">
      <c r="A194" s="93">
        <v>193</v>
      </c>
      <c r="B194" s="94" t="s">
        <v>1052</v>
      </c>
      <c r="C194" s="95" t="s">
        <v>983</v>
      </c>
      <c r="D194" s="95" t="s">
        <v>1053</v>
      </c>
      <c r="E194" s="95"/>
    </row>
    <row r="195" spans="1:5" ht="12" customHeight="1" x14ac:dyDescent="0.2">
      <c r="A195" s="93">
        <v>194</v>
      </c>
      <c r="B195" s="94" t="s">
        <v>1054</v>
      </c>
      <c r="C195" s="95" t="s">
        <v>947</v>
      </c>
      <c r="D195" s="95" t="s">
        <v>1032</v>
      </c>
      <c r="E195" s="95"/>
    </row>
    <row r="196" spans="1:5" ht="12" customHeight="1" x14ac:dyDescent="0.2">
      <c r="A196" s="93">
        <v>195</v>
      </c>
      <c r="B196" s="94" t="s">
        <v>1055</v>
      </c>
      <c r="C196" s="95" t="s">
        <v>941</v>
      </c>
      <c r="D196" s="95" t="s">
        <v>1334</v>
      </c>
      <c r="E196" s="95"/>
    </row>
    <row r="197" spans="1:5" ht="12" customHeight="1" x14ac:dyDescent="0.2">
      <c r="A197" s="93">
        <v>196</v>
      </c>
      <c r="B197" s="94" t="s">
        <v>1056</v>
      </c>
      <c r="C197" s="95" t="s">
        <v>952</v>
      </c>
      <c r="D197" s="95" t="s">
        <v>958</v>
      </c>
      <c r="E197" s="95"/>
    </row>
    <row r="198" spans="1:5" ht="12" customHeight="1" x14ac:dyDescent="0.2">
      <c r="A198" s="93">
        <v>197</v>
      </c>
      <c r="B198" s="94" t="s">
        <v>1057</v>
      </c>
      <c r="C198" s="95" t="s">
        <v>1394</v>
      </c>
      <c r="D198" s="95" t="s">
        <v>950</v>
      </c>
      <c r="E198" s="95"/>
    </row>
    <row r="199" spans="1:5" ht="12" customHeight="1" x14ac:dyDescent="0.2">
      <c r="A199" s="93">
        <v>198</v>
      </c>
      <c r="B199" s="94" t="s">
        <v>2155</v>
      </c>
      <c r="C199" s="95" t="s">
        <v>1058</v>
      </c>
      <c r="D199" s="95" t="s">
        <v>1059</v>
      </c>
      <c r="E199" s="95"/>
    </row>
    <row r="200" spans="1:5" ht="12" customHeight="1" x14ac:dyDescent="0.2">
      <c r="A200" s="93">
        <v>199</v>
      </c>
      <c r="B200" s="94" t="s">
        <v>1060</v>
      </c>
      <c r="C200" s="95" t="s">
        <v>963</v>
      </c>
      <c r="D200" s="95" t="s">
        <v>1357</v>
      </c>
      <c r="E200" s="95"/>
    </row>
    <row r="201" spans="1:5" ht="12" customHeight="1" x14ac:dyDescent="0.2">
      <c r="A201" s="93">
        <v>200</v>
      </c>
      <c r="B201" s="94" t="s">
        <v>2156</v>
      </c>
      <c r="C201" s="95" t="s">
        <v>1061</v>
      </c>
      <c r="D201" s="95" t="s">
        <v>1062</v>
      </c>
      <c r="E201" s="95"/>
    </row>
    <row r="202" spans="1:5" ht="12" customHeight="1" x14ac:dyDescent="0.2">
      <c r="A202" s="93">
        <v>201</v>
      </c>
      <c r="B202" s="94" t="s">
        <v>2157</v>
      </c>
      <c r="C202" s="95" t="s">
        <v>139</v>
      </c>
      <c r="D202" s="95" t="s">
        <v>1063</v>
      </c>
      <c r="E202" s="95"/>
    </row>
    <row r="203" spans="1:5" ht="12" customHeight="1" x14ac:dyDescent="0.2">
      <c r="A203" s="93">
        <v>202</v>
      </c>
      <c r="B203" s="94" t="s">
        <v>1064</v>
      </c>
      <c r="C203" s="95" t="s">
        <v>1008</v>
      </c>
      <c r="D203" s="95" t="s">
        <v>961</v>
      </c>
      <c r="E203" s="95"/>
    </row>
    <row r="204" spans="1:5" ht="12" customHeight="1" x14ac:dyDescent="0.2">
      <c r="A204" s="93">
        <v>203</v>
      </c>
      <c r="B204" s="94" t="s">
        <v>1850</v>
      </c>
      <c r="C204" s="95" t="s">
        <v>952</v>
      </c>
      <c r="D204" s="95" t="s">
        <v>1022</v>
      </c>
      <c r="E204" s="95"/>
    </row>
    <row r="205" spans="1:5" ht="12" customHeight="1" x14ac:dyDescent="0.2">
      <c r="A205" s="93">
        <v>204</v>
      </c>
      <c r="B205" s="94" t="s">
        <v>1786</v>
      </c>
      <c r="C205" s="95" t="s">
        <v>139</v>
      </c>
      <c r="D205" s="95" t="s">
        <v>1851</v>
      </c>
      <c r="E205" s="95"/>
    </row>
    <row r="206" spans="1:5" ht="12" customHeight="1" x14ac:dyDescent="0.2">
      <c r="A206" s="93">
        <v>205</v>
      </c>
      <c r="B206" s="94" t="s">
        <v>74</v>
      </c>
      <c r="C206" s="95" t="s">
        <v>1852</v>
      </c>
      <c r="D206" s="95" t="s">
        <v>378</v>
      </c>
      <c r="E206" s="95"/>
    </row>
    <row r="207" spans="1:5" ht="12" customHeight="1" x14ac:dyDescent="0.2">
      <c r="A207" s="93">
        <v>206</v>
      </c>
      <c r="B207" s="94" t="s">
        <v>379</v>
      </c>
      <c r="C207" s="95" t="s">
        <v>380</v>
      </c>
      <c r="D207" s="95" t="s">
        <v>1852</v>
      </c>
      <c r="E207" s="95"/>
    </row>
    <row r="208" spans="1:5" ht="12" customHeight="1" x14ac:dyDescent="0.2">
      <c r="A208" s="93">
        <v>207</v>
      </c>
      <c r="B208" s="94" t="s">
        <v>381</v>
      </c>
      <c r="C208" s="95" t="s">
        <v>977</v>
      </c>
      <c r="D208" s="95" t="s">
        <v>1053</v>
      </c>
      <c r="E208" s="95"/>
    </row>
    <row r="209" spans="1:5" ht="12" customHeight="1" x14ac:dyDescent="0.2">
      <c r="A209" s="93">
        <v>208</v>
      </c>
      <c r="B209" s="94" t="s">
        <v>382</v>
      </c>
      <c r="C209" s="95" t="s">
        <v>139</v>
      </c>
      <c r="D209" s="95" t="s">
        <v>1008</v>
      </c>
      <c r="E209" s="95"/>
    </row>
    <row r="210" spans="1:5" ht="12" customHeight="1" x14ac:dyDescent="0.2">
      <c r="A210" s="93">
        <v>209</v>
      </c>
      <c r="B210" s="94" t="s">
        <v>1182</v>
      </c>
      <c r="C210" s="95" t="s">
        <v>941</v>
      </c>
      <c r="D210" s="95" t="s">
        <v>1406</v>
      </c>
      <c r="E210" s="95"/>
    </row>
    <row r="211" spans="1:5" ht="12" customHeight="1" x14ac:dyDescent="0.2">
      <c r="A211" s="93">
        <v>210</v>
      </c>
      <c r="B211" s="94" t="s">
        <v>1183</v>
      </c>
      <c r="C211" s="95" t="s">
        <v>983</v>
      </c>
      <c r="D211" s="95" t="s">
        <v>1184</v>
      </c>
      <c r="E211" s="95"/>
    </row>
    <row r="212" spans="1:5" ht="12" customHeight="1" x14ac:dyDescent="0.2">
      <c r="A212" s="93">
        <v>211</v>
      </c>
      <c r="B212" s="94" t="s">
        <v>1185</v>
      </c>
      <c r="C212" s="95" t="s">
        <v>1186</v>
      </c>
      <c r="D212" s="95" t="s">
        <v>1187</v>
      </c>
      <c r="E212" s="95"/>
    </row>
    <row r="213" spans="1:5" ht="12" customHeight="1" x14ac:dyDescent="0.2">
      <c r="A213" s="93">
        <v>212</v>
      </c>
      <c r="B213" s="94" t="s">
        <v>1188</v>
      </c>
      <c r="C213" s="95" t="s">
        <v>930</v>
      </c>
      <c r="D213" s="95" t="s">
        <v>1189</v>
      </c>
      <c r="E213" s="95"/>
    </row>
    <row r="214" spans="1:5" ht="12" customHeight="1" x14ac:dyDescent="0.2">
      <c r="A214" s="93">
        <v>213</v>
      </c>
      <c r="B214" s="94" t="s">
        <v>1190</v>
      </c>
      <c r="C214" s="95" t="s">
        <v>947</v>
      </c>
      <c r="D214" s="95" t="s">
        <v>1002</v>
      </c>
      <c r="E214" s="95"/>
    </row>
    <row r="215" spans="1:5" ht="12" customHeight="1" x14ac:dyDescent="0.2">
      <c r="A215" s="93">
        <v>214</v>
      </c>
      <c r="B215" s="94" t="s">
        <v>1191</v>
      </c>
      <c r="C215" s="95" t="s">
        <v>1192</v>
      </c>
      <c r="D215" s="95" t="s">
        <v>973</v>
      </c>
      <c r="E215" s="95"/>
    </row>
    <row r="216" spans="1:5" ht="12" customHeight="1" x14ac:dyDescent="0.2">
      <c r="A216" s="93">
        <v>215</v>
      </c>
      <c r="B216" s="94" t="s">
        <v>1193</v>
      </c>
      <c r="C216" s="95" t="s">
        <v>931</v>
      </c>
      <c r="D216" s="95" t="s">
        <v>1002</v>
      </c>
      <c r="E216" s="95"/>
    </row>
    <row r="217" spans="1:5" ht="12" customHeight="1" x14ac:dyDescent="0.2">
      <c r="A217" s="93">
        <v>216</v>
      </c>
      <c r="B217" s="94" t="s">
        <v>1194</v>
      </c>
      <c r="C217" s="95" t="s">
        <v>931</v>
      </c>
      <c r="D217" s="95" t="s">
        <v>986</v>
      </c>
      <c r="E217" s="95"/>
    </row>
    <row r="218" spans="1:5" ht="12" customHeight="1" x14ac:dyDescent="0.2">
      <c r="A218" s="93">
        <v>217</v>
      </c>
      <c r="B218" s="94" t="s">
        <v>1195</v>
      </c>
      <c r="C218" s="95" t="s">
        <v>941</v>
      </c>
      <c r="D218" s="95" t="s">
        <v>986</v>
      </c>
      <c r="E218" s="95"/>
    </row>
    <row r="219" spans="1:5" ht="12" customHeight="1" x14ac:dyDescent="0.2">
      <c r="A219" s="93">
        <v>218</v>
      </c>
      <c r="B219" s="94" t="s">
        <v>1196</v>
      </c>
      <c r="C219" s="95" t="s">
        <v>983</v>
      </c>
      <c r="D219" s="95" t="s">
        <v>931</v>
      </c>
      <c r="E219" s="95"/>
    </row>
    <row r="220" spans="1:5" ht="12" customHeight="1" x14ac:dyDescent="0.2">
      <c r="A220" s="93">
        <v>219</v>
      </c>
      <c r="B220" s="94" t="s">
        <v>1197</v>
      </c>
      <c r="C220" s="95" t="s">
        <v>947</v>
      </c>
      <c r="D220" s="95" t="s">
        <v>969</v>
      </c>
      <c r="E220" s="95"/>
    </row>
    <row r="221" spans="1:5" ht="12" customHeight="1" x14ac:dyDescent="0.2">
      <c r="A221" s="93">
        <v>220</v>
      </c>
      <c r="B221" s="94" t="s">
        <v>1198</v>
      </c>
      <c r="C221" s="95" t="s">
        <v>977</v>
      </c>
      <c r="D221" s="95" t="s">
        <v>936</v>
      </c>
      <c r="E221" s="95"/>
    </row>
    <row r="222" spans="1:5" ht="12" customHeight="1" x14ac:dyDescent="0.2">
      <c r="A222" s="93">
        <v>221</v>
      </c>
      <c r="B222" s="94" t="s">
        <v>1199</v>
      </c>
      <c r="C222" s="95" t="s">
        <v>944</v>
      </c>
      <c r="D222" s="95" t="s">
        <v>999</v>
      </c>
      <c r="E222" s="95"/>
    </row>
    <row r="223" spans="1:5" ht="12" customHeight="1" x14ac:dyDescent="0.2">
      <c r="A223" s="93">
        <v>222</v>
      </c>
      <c r="B223" s="94" t="s">
        <v>1200</v>
      </c>
      <c r="C223" s="95" t="s">
        <v>1406</v>
      </c>
      <c r="D223" s="95" t="s">
        <v>934</v>
      </c>
      <c r="E223" s="95"/>
    </row>
    <row r="224" spans="1:5" ht="12" customHeight="1" x14ac:dyDescent="0.2">
      <c r="A224" s="93">
        <v>223</v>
      </c>
      <c r="B224" s="94" t="s">
        <v>1201</v>
      </c>
      <c r="C224" s="95" t="s">
        <v>931</v>
      </c>
      <c r="D224" s="95" t="s">
        <v>1032</v>
      </c>
      <c r="E224" s="95"/>
    </row>
    <row r="225" spans="1:5" ht="12" customHeight="1" x14ac:dyDescent="0.2">
      <c r="A225" s="93">
        <v>224</v>
      </c>
      <c r="B225" s="94" t="s">
        <v>1202</v>
      </c>
      <c r="C225" s="95" t="s">
        <v>999</v>
      </c>
      <c r="D225" s="95" t="s">
        <v>1019</v>
      </c>
      <c r="E225" s="95"/>
    </row>
    <row r="226" spans="1:5" ht="12" customHeight="1" x14ac:dyDescent="0.2">
      <c r="A226" s="93">
        <v>225</v>
      </c>
      <c r="B226" s="94" t="s">
        <v>1203</v>
      </c>
      <c r="C226" s="95" t="s">
        <v>1032</v>
      </c>
      <c r="D226" s="95" t="s">
        <v>933</v>
      </c>
      <c r="E226" s="95"/>
    </row>
    <row r="227" spans="1:5" ht="12" customHeight="1" x14ac:dyDescent="0.2">
      <c r="A227" s="93">
        <v>226</v>
      </c>
      <c r="B227" s="94" t="s">
        <v>1204</v>
      </c>
      <c r="C227" s="95" t="s">
        <v>941</v>
      </c>
      <c r="D227" s="95" t="s">
        <v>947</v>
      </c>
      <c r="E227" s="95"/>
    </row>
    <row r="228" spans="1:5" ht="12" customHeight="1" x14ac:dyDescent="0.2">
      <c r="A228" s="93">
        <v>227</v>
      </c>
      <c r="B228" s="94" t="s">
        <v>1205</v>
      </c>
      <c r="C228" s="95" t="s">
        <v>977</v>
      </c>
      <c r="D228" s="95" t="s">
        <v>969</v>
      </c>
      <c r="E228" s="95"/>
    </row>
    <row r="229" spans="1:5" ht="12" customHeight="1" x14ac:dyDescent="0.2">
      <c r="A229" s="93">
        <v>228</v>
      </c>
      <c r="B229" s="94" t="s">
        <v>1206</v>
      </c>
      <c r="C229" s="95" t="s">
        <v>1186</v>
      </c>
      <c r="D229" s="95" t="s">
        <v>1207</v>
      </c>
      <c r="E229" s="95"/>
    </row>
    <row r="230" spans="1:5" ht="12" customHeight="1" x14ac:dyDescent="0.2">
      <c r="A230" s="93">
        <v>229</v>
      </c>
      <c r="B230" s="94" t="s">
        <v>1208</v>
      </c>
      <c r="C230" s="95" t="s">
        <v>934</v>
      </c>
      <c r="D230" s="95" t="s">
        <v>1010</v>
      </c>
      <c r="E230" s="95"/>
    </row>
    <row r="231" spans="1:5" ht="12" customHeight="1" x14ac:dyDescent="0.2">
      <c r="A231" s="93">
        <v>230</v>
      </c>
      <c r="B231" s="94" t="s">
        <v>1209</v>
      </c>
      <c r="C231" s="95" t="s">
        <v>983</v>
      </c>
      <c r="D231" s="95" t="s">
        <v>1210</v>
      </c>
      <c r="E231" s="95"/>
    </row>
    <row r="232" spans="1:5" ht="12" customHeight="1" x14ac:dyDescent="0.2">
      <c r="A232" s="93">
        <v>231</v>
      </c>
      <c r="B232" s="94" t="s">
        <v>1211</v>
      </c>
      <c r="C232" s="95" t="s">
        <v>983</v>
      </c>
      <c r="D232" s="95" t="s">
        <v>938</v>
      </c>
      <c r="E232" s="95"/>
    </row>
    <row r="233" spans="1:5" ht="12" customHeight="1" x14ac:dyDescent="0.2">
      <c r="A233" s="93">
        <v>232</v>
      </c>
      <c r="B233" s="94" t="s">
        <v>1212</v>
      </c>
      <c r="C233" s="95" t="s">
        <v>966</v>
      </c>
      <c r="D233" s="95" t="s">
        <v>1404</v>
      </c>
      <c r="E233" s="95"/>
    </row>
    <row r="234" spans="1:5" ht="12" customHeight="1" x14ac:dyDescent="0.2">
      <c r="A234" s="93">
        <v>233</v>
      </c>
      <c r="B234" s="94" t="s">
        <v>1213</v>
      </c>
      <c r="C234" s="95" t="s">
        <v>977</v>
      </c>
      <c r="D234" s="95" t="s">
        <v>956</v>
      </c>
      <c r="E234" s="95"/>
    </row>
    <row r="235" spans="1:5" ht="12" customHeight="1" x14ac:dyDescent="0.2">
      <c r="A235" s="93">
        <v>234</v>
      </c>
      <c r="B235" s="94" t="s">
        <v>1214</v>
      </c>
      <c r="C235" s="95" t="s">
        <v>139</v>
      </c>
      <c r="D235" s="95" t="s">
        <v>1009</v>
      </c>
      <c r="E235" s="95"/>
    </row>
    <row r="236" spans="1:5" ht="12" customHeight="1" x14ac:dyDescent="0.2">
      <c r="A236" s="93">
        <v>235</v>
      </c>
      <c r="B236" s="94" t="s">
        <v>2158</v>
      </c>
      <c r="C236" s="95" t="s">
        <v>139</v>
      </c>
      <c r="D236" s="95" t="s">
        <v>1218</v>
      </c>
      <c r="E236" s="95"/>
    </row>
    <row r="237" spans="1:5" ht="12" customHeight="1" x14ac:dyDescent="0.2">
      <c r="A237" s="93">
        <v>236</v>
      </c>
      <c r="B237" s="94" t="s">
        <v>1215</v>
      </c>
      <c r="C237" s="95" t="s">
        <v>139</v>
      </c>
      <c r="D237" s="95" t="s">
        <v>1216</v>
      </c>
      <c r="E237" s="95"/>
    </row>
    <row r="238" spans="1:5" ht="12" customHeight="1" x14ac:dyDescent="0.2">
      <c r="A238" s="93">
        <v>237</v>
      </c>
      <c r="B238" s="94" t="s">
        <v>1219</v>
      </c>
      <c r="C238" s="95" t="s">
        <v>934</v>
      </c>
      <c r="D238" s="95" t="s">
        <v>1010</v>
      </c>
      <c r="E238" s="95"/>
    </row>
    <row r="239" spans="1:5" ht="12" customHeight="1" x14ac:dyDescent="0.2">
      <c r="A239" s="93">
        <v>238</v>
      </c>
      <c r="B239" s="94" t="s">
        <v>1220</v>
      </c>
      <c r="C239" s="95" t="s">
        <v>1323</v>
      </c>
      <c r="D239" s="95" t="s">
        <v>1053</v>
      </c>
      <c r="E239" s="95"/>
    </row>
    <row r="240" spans="1:5" ht="12" customHeight="1" x14ac:dyDescent="0.2">
      <c r="A240" s="93">
        <v>239</v>
      </c>
      <c r="B240" s="94" t="s">
        <v>1221</v>
      </c>
      <c r="C240" s="95" t="s">
        <v>934</v>
      </c>
      <c r="D240" s="95" t="s">
        <v>1010</v>
      </c>
      <c r="E240" s="95"/>
    </row>
    <row r="241" spans="1:5" ht="12" customHeight="1" x14ac:dyDescent="0.2">
      <c r="A241" s="93">
        <v>240</v>
      </c>
      <c r="B241" s="94" t="s">
        <v>1222</v>
      </c>
      <c r="C241" s="95" t="s">
        <v>941</v>
      </c>
      <c r="D241" s="95" t="s">
        <v>947</v>
      </c>
      <c r="E241" s="95"/>
    </row>
    <row r="242" spans="1:5" ht="12" customHeight="1" x14ac:dyDescent="0.2">
      <c r="A242" s="93">
        <v>241</v>
      </c>
      <c r="B242" s="94" t="s">
        <v>1223</v>
      </c>
      <c r="C242" s="95" t="s">
        <v>1224</v>
      </c>
      <c r="D242" s="95" t="s">
        <v>1225</v>
      </c>
      <c r="E242" s="95"/>
    </row>
    <row r="243" spans="1:5" ht="12" customHeight="1" x14ac:dyDescent="0.2">
      <c r="A243" s="93">
        <v>242</v>
      </c>
      <c r="B243" s="94" t="s">
        <v>1226</v>
      </c>
      <c r="C243" s="95" t="s">
        <v>938</v>
      </c>
      <c r="D243" s="95" t="s">
        <v>1002</v>
      </c>
      <c r="E243" s="95"/>
    </row>
    <row r="244" spans="1:5" ht="12" customHeight="1" x14ac:dyDescent="0.2">
      <c r="A244" s="93">
        <v>243</v>
      </c>
      <c r="B244" s="94" t="s">
        <v>1227</v>
      </c>
      <c r="C244" s="95" t="s">
        <v>983</v>
      </c>
      <c r="D244" s="95" t="s">
        <v>1187</v>
      </c>
      <c r="E244" s="95"/>
    </row>
    <row r="245" spans="1:5" ht="12" customHeight="1" x14ac:dyDescent="0.2">
      <c r="A245" s="93">
        <v>244</v>
      </c>
      <c r="B245" s="94" t="s">
        <v>1228</v>
      </c>
      <c r="C245" s="95" t="s">
        <v>1323</v>
      </c>
      <c r="D245" s="95" t="s">
        <v>1053</v>
      </c>
      <c r="E245" s="95"/>
    </row>
    <row r="246" spans="1:5" ht="12" customHeight="1" x14ac:dyDescent="0.2">
      <c r="A246" s="93">
        <v>245</v>
      </c>
      <c r="B246" s="94" t="s">
        <v>1229</v>
      </c>
      <c r="C246" s="95" t="s">
        <v>1330</v>
      </c>
      <c r="D246" s="95" t="s">
        <v>1002</v>
      </c>
      <c r="E246" s="95"/>
    </row>
    <row r="247" spans="1:5" ht="12" customHeight="1" x14ac:dyDescent="0.2">
      <c r="A247" s="93">
        <v>246</v>
      </c>
      <c r="B247" s="94" t="s">
        <v>1230</v>
      </c>
      <c r="C247" s="95" t="s">
        <v>975</v>
      </c>
      <c r="D247" s="95" t="s">
        <v>938</v>
      </c>
      <c r="E247" s="95"/>
    </row>
    <row r="248" spans="1:5" ht="12" customHeight="1" x14ac:dyDescent="0.2">
      <c r="A248" s="93">
        <v>247</v>
      </c>
      <c r="B248" s="94" t="s">
        <v>1231</v>
      </c>
      <c r="C248" s="95" t="s">
        <v>931</v>
      </c>
      <c r="D248" s="95" t="s">
        <v>1001</v>
      </c>
      <c r="E248" s="95"/>
    </row>
    <row r="249" spans="1:5" ht="12" customHeight="1" x14ac:dyDescent="0.2">
      <c r="A249" s="93">
        <v>248</v>
      </c>
      <c r="B249" s="94" t="s">
        <v>1232</v>
      </c>
      <c r="C249" s="95" t="s">
        <v>931</v>
      </c>
      <c r="D249" s="95" t="s">
        <v>934</v>
      </c>
      <c r="E249" s="95"/>
    </row>
    <row r="250" spans="1:5" ht="12" customHeight="1" x14ac:dyDescent="0.2">
      <c r="A250" s="93">
        <v>249</v>
      </c>
      <c r="B250" s="94" t="s">
        <v>1233</v>
      </c>
      <c r="C250" s="95" t="s">
        <v>977</v>
      </c>
      <c r="D250" s="95" t="s">
        <v>1334</v>
      </c>
      <c r="E250" s="95"/>
    </row>
    <row r="251" spans="1:5" ht="12" customHeight="1" x14ac:dyDescent="0.2">
      <c r="A251" s="93">
        <v>250</v>
      </c>
      <c r="B251" s="94" t="s">
        <v>659</v>
      </c>
      <c r="C251" s="95" t="s">
        <v>977</v>
      </c>
      <c r="D251" s="95" t="s">
        <v>1234</v>
      </c>
      <c r="E251" s="95"/>
    </row>
    <row r="252" spans="1:5" ht="12" customHeight="1" x14ac:dyDescent="0.2">
      <c r="A252" s="93">
        <v>251</v>
      </c>
      <c r="B252" s="94" t="s">
        <v>2159</v>
      </c>
      <c r="C252" s="95" t="s">
        <v>1367</v>
      </c>
      <c r="D252" s="95" t="s">
        <v>992</v>
      </c>
      <c r="E252" s="95"/>
    </row>
    <row r="253" spans="1:5" ht="12" customHeight="1" x14ac:dyDescent="0.2">
      <c r="A253" s="93">
        <v>252</v>
      </c>
      <c r="B253" s="94" t="s">
        <v>0</v>
      </c>
      <c r="C253" s="95" t="s">
        <v>139</v>
      </c>
      <c r="D253" s="95" t="s">
        <v>1</v>
      </c>
      <c r="E253" s="95"/>
    </row>
    <row r="254" spans="1:5" ht="12" customHeight="1" x14ac:dyDescent="0.2">
      <c r="A254" s="93">
        <v>253</v>
      </c>
      <c r="B254" s="94" t="s">
        <v>2</v>
      </c>
      <c r="C254" s="95" t="s">
        <v>240</v>
      </c>
      <c r="D254" s="95" t="s">
        <v>953</v>
      </c>
      <c r="E254" s="95"/>
    </row>
    <row r="255" spans="1:5" ht="12" customHeight="1" x14ac:dyDescent="0.2">
      <c r="A255" s="93">
        <v>254</v>
      </c>
      <c r="B255" s="94" t="s">
        <v>3</v>
      </c>
      <c r="C255" s="95" t="s">
        <v>934</v>
      </c>
      <c r="D255" s="95" t="s">
        <v>940</v>
      </c>
      <c r="E255" s="95"/>
    </row>
    <row r="256" spans="1:5" ht="12" customHeight="1" x14ac:dyDescent="0.2">
      <c r="A256" s="93">
        <v>255</v>
      </c>
      <c r="B256" s="94" t="s">
        <v>4</v>
      </c>
      <c r="C256" s="95" t="s">
        <v>934</v>
      </c>
      <c r="D256" s="95" t="s">
        <v>1010</v>
      </c>
      <c r="E256" s="95"/>
    </row>
    <row r="257" spans="1:5" ht="12" customHeight="1" x14ac:dyDescent="0.2">
      <c r="A257" s="93">
        <v>256</v>
      </c>
      <c r="B257" s="94" t="s">
        <v>1930</v>
      </c>
      <c r="C257" s="95" t="s">
        <v>986</v>
      </c>
      <c r="D257" s="95" t="s">
        <v>5</v>
      </c>
      <c r="E257" s="95"/>
    </row>
    <row r="258" spans="1:5" ht="12" customHeight="1" x14ac:dyDescent="0.2">
      <c r="A258" s="93">
        <v>257</v>
      </c>
      <c r="B258" s="94" t="s">
        <v>6</v>
      </c>
      <c r="C258" s="95" t="s">
        <v>947</v>
      </c>
      <c r="D258" s="95" t="s">
        <v>7</v>
      </c>
      <c r="E258" s="95"/>
    </row>
    <row r="259" spans="1:5" ht="12" customHeight="1" x14ac:dyDescent="0.2">
      <c r="A259" s="93">
        <v>258</v>
      </c>
      <c r="B259" s="94" t="s">
        <v>8</v>
      </c>
      <c r="C259" s="95" t="s">
        <v>944</v>
      </c>
      <c r="D259" s="95" t="s">
        <v>999</v>
      </c>
      <c r="E259" s="95"/>
    </row>
    <row r="260" spans="1:5" ht="12" customHeight="1" x14ac:dyDescent="0.2">
      <c r="A260" s="93">
        <v>259</v>
      </c>
      <c r="B260" s="94" t="s">
        <v>9</v>
      </c>
      <c r="C260" s="95" t="s">
        <v>931</v>
      </c>
      <c r="D260" s="95" t="s">
        <v>947</v>
      </c>
      <c r="E260" s="95"/>
    </row>
    <row r="261" spans="1:5" ht="12" customHeight="1" x14ac:dyDescent="0.2">
      <c r="A261" s="93">
        <v>260</v>
      </c>
      <c r="B261" s="94" t="s">
        <v>10</v>
      </c>
      <c r="C261" s="95" t="s">
        <v>964</v>
      </c>
      <c r="D261" s="95" t="s">
        <v>1404</v>
      </c>
      <c r="E261" s="95"/>
    </row>
    <row r="262" spans="1:5" ht="12" customHeight="1" x14ac:dyDescent="0.2">
      <c r="A262" s="93">
        <v>261</v>
      </c>
      <c r="B262" s="94" t="s">
        <v>11</v>
      </c>
      <c r="C262" s="95" t="s">
        <v>947</v>
      </c>
      <c r="D262" s="95" t="s">
        <v>1334</v>
      </c>
      <c r="E262" s="95"/>
    </row>
    <row r="263" spans="1:5" ht="12" customHeight="1" x14ac:dyDescent="0.2">
      <c r="A263" s="93">
        <v>262</v>
      </c>
      <c r="B263" s="94" t="s">
        <v>12</v>
      </c>
      <c r="C263" s="95" t="s">
        <v>986</v>
      </c>
      <c r="D263" s="95" t="s">
        <v>5</v>
      </c>
      <c r="E263" s="95"/>
    </row>
    <row r="264" spans="1:5" ht="12" customHeight="1" x14ac:dyDescent="0.2">
      <c r="A264" s="93">
        <v>263</v>
      </c>
      <c r="B264" s="94" t="s">
        <v>13</v>
      </c>
      <c r="C264" s="95" t="s">
        <v>1186</v>
      </c>
      <c r="D264" s="95" t="s">
        <v>14</v>
      </c>
      <c r="E264" s="95"/>
    </row>
    <row r="265" spans="1:5" ht="12" customHeight="1" x14ac:dyDescent="0.2">
      <c r="A265" s="93">
        <v>264</v>
      </c>
      <c r="B265" s="94" t="s">
        <v>15</v>
      </c>
      <c r="C265" s="95" t="s">
        <v>1323</v>
      </c>
      <c r="D265" s="95" t="s">
        <v>16</v>
      </c>
      <c r="E265" s="95"/>
    </row>
    <row r="266" spans="1:5" ht="12" customHeight="1" x14ac:dyDescent="0.2">
      <c r="A266" s="93">
        <v>265</v>
      </c>
      <c r="B266" s="94" t="s">
        <v>17</v>
      </c>
      <c r="C266" s="95" t="s">
        <v>941</v>
      </c>
      <c r="D266" s="95" t="s">
        <v>1406</v>
      </c>
      <c r="E266" s="95"/>
    </row>
    <row r="267" spans="1:5" ht="12" customHeight="1" x14ac:dyDescent="0.2">
      <c r="A267" s="93">
        <v>266</v>
      </c>
      <c r="B267" s="94" t="s">
        <v>18</v>
      </c>
      <c r="C267" s="95" t="s">
        <v>931</v>
      </c>
      <c r="D267" s="95" t="s">
        <v>938</v>
      </c>
      <c r="E267" s="95"/>
    </row>
    <row r="268" spans="1:5" ht="12" customHeight="1" x14ac:dyDescent="0.2">
      <c r="A268" s="93">
        <v>267</v>
      </c>
      <c r="B268" s="94" t="s">
        <v>19</v>
      </c>
      <c r="C268" s="95" t="s">
        <v>1357</v>
      </c>
      <c r="D268" s="95" t="s">
        <v>20</v>
      </c>
      <c r="E268" s="95"/>
    </row>
    <row r="269" spans="1:5" ht="12" customHeight="1" x14ac:dyDescent="0.2">
      <c r="A269" s="93">
        <v>268</v>
      </c>
      <c r="B269" s="94" t="s">
        <v>21</v>
      </c>
      <c r="C269" s="95" t="s">
        <v>1379</v>
      </c>
      <c r="D269" s="95" t="s">
        <v>244</v>
      </c>
      <c r="E269" s="95"/>
    </row>
    <row r="270" spans="1:5" ht="12" customHeight="1" x14ac:dyDescent="0.2">
      <c r="A270" s="93">
        <v>269</v>
      </c>
      <c r="B270" s="94" t="s">
        <v>22</v>
      </c>
      <c r="C270" s="95" t="s">
        <v>952</v>
      </c>
      <c r="D270" s="95" t="s">
        <v>23</v>
      </c>
      <c r="E270" s="95"/>
    </row>
    <row r="271" spans="1:5" ht="12" customHeight="1" x14ac:dyDescent="0.2">
      <c r="A271" s="93">
        <v>270</v>
      </c>
      <c r="B271" s="94" t="s">
        <v>24</v>
      </c>
      <c r="C271" s="95" t="s">
        <v>977</v>
      </c>
      <c r="D271" s="95" t="s">
        <v>1225</v>
      </c>
      <c r="E271" s="95"/>
    </row>
    <row r="272" spans="1:5" ht="12" customHeight="1" x14ac:dyDescent="0.2">
      <c r="A272" s="93">
        <v>271</v>
      </c>
      <c r="B272" s="94" t="s">
        <v>25</v>
      </c>
      <c r="C272" s="95" t="s">
        <v>947</v>
      </c>
      <c r="D272" s="95" t="s">
        <v>986</v>
      </c>
      <c r="E272" s="95"/>
    </row>
    <row r="273" spans="1:5" ht="12" customHeight="1" x14ac:dyDescent="0.2">
      <c r="A273" s="93">
        <v>272</v>
      </c>
      <c r="B273" s="94" t="s">
        <v>26</v>
      </c>
      <c r="C273" s="95" t="s">
        <v>139</v>
      </c>
      <c r="D273" s="95" t="s">
        <v>27</v>
      </c>
      <c r="E273" s="95"/>
    </row>
    <row r="274" spans="1:5" ht="12" customHeight="1" x14ac:dyDescent="0.2">
      <c r="A274" s="93">
        <v>273</v>
      </c>
      <c r="B274" s="94" t="s">
        <v>28</v>
      </c>
      <c r="C274" s="95" t="s">
        <v>975</v>
      </c>
      <c r="D274" s="95" t="s">
        <v>1377</v>
      </c>
      <c r="E274" s="95"/>
    </row>
    <row r="275" spans="1:5" ht="12" customHeight="1" x14ac:dyDescent="0.2">
      <c r="A275" s="93">
        <v>274</v>
      </c>
      <c r="B275" s="94" t="s">
        <v>2160</v>
      </c>
      <c r="C275" s="95" t="s">
        <v>29</v>
      </c>
      <c r="D275" s="95" t="s">
        <v>30</v>
      </c>
      <c r="E275" s="95"/>
    </row>
    <row r="276" spans="1:5" ht="12" customHeight="1" x14ac:dyDescent="0.2">
      <c r="A276" s="93">
        <v>275</v>
      </c>
      <c r="B276" s="94" t="s">
        <v>31</v>
      </c>
      <c r="C276" s="95" t="s">
        <v>934</v>
      </c>
      <c r="D276" s="95" t="s">
        <v>944</v>
      </c>
      <c r="E276" s="95"/>
    </row>
    <row r="277" spans="1:5" ht="12" customHeight="1" x14ac:dyDescent="0.2">
      <c r="A277" s="93">
        <v>276</v>
      </c>
      <c r="B277" s="94" t="s">
        <v>32</v>
      </c>
      <c r="C277" s="95" t="s">
        <v>964</v>
      </c>
      <c r="D277" s="95" t="s">
        <v>33</v>
      </c>
      <c r="E277" s="95"/>
    </row>
    <row r="278" spans="1:5" ht="12" customHeight="1" x14ac:dyDescent="0.2">
      <c r="A278" s="93">
        <v>277</v>
      </c>
      <c r="B278" s="94" t="s">
        <v>34</v>
      </c>
      <c r="C278" s="95" t="s">
        <v>35</v>
      </c>
      <c r="D278" s="95" t="s">
        <v>36</v>
      </c>
      <c r="E278" s="95"/>
    </row>
    <row r="279" spans="1:5" ht="12" customHeight="1" x14ac:dyDescent="0.2">
      <c r="A279" s="93">
        <v>278</v>
      </c>
      <c r="B279" s="94" t="s">
        <v>37</v>
      </c>
      <c r="C279" s="95" t="s">
        <v>990</v>
      </c>
      <c r="D279" s="95" t="s">
        <v>958</v>
      </c>
      <c r="E279" s="95"/>
    </row>
    <row r="280" spans="1:5" ht="12" customHeight="1" x14ac:dyDescent="0.2">
      <c r="A280" s="93">
        <v>279</v>
      </c>
      <c r="B280" s="94" t="s">
        <v>38</v>
      </c>
      <c r="C280" s="95" t="s">
        <v>1357</v>
      </c>
      <c r="D280" s="95" t="s">
        <v>20</v>
      </c>
      <c r="E280" s="95"/>
    </row>
    <row r="281" spans="1:5" ht="12" customHeight="1" x14ac:dyDescent="0.2">
      <c r="A281" s="93">
        <v>280</v>
      </c>
      <c r="B281" s="94" t="s">
        <v>39</v>
      </c>
      <c r="C281" s="95" t="s">
        <v>40</v>
      </c>
      <c r="D281" s="95" t="s">
        <v>41</v>
      </c>
      <c r="E281" s="95"/>
    </row>
    <row r="282" spans="1:5" ht="12" customHeight="1" x14ac:dyDescent="0.2">
      <c r="A282" s="93">
        <v>281</v>
      </c>
      <c r="B282" s="94" t="s">
        <v>42</v>
      </c>
      <c r="C282" s="95" t="s">
        <v>1021</v>
      </c>
      <c r="D282" s="95" t="s">
        <v>1022</v>
      </c>
      <c r="E282" s="95"/>
    </row>
    <row r="283" spans="1:5" ht="12" customHeight="1" x14ac:dyDescent="0.2">
      <c r="A283" s="93">
        <v>282</v>
      </c>
      <c r="B283" s="94" t="s">
        <v>43</v>
      </c>
      <c r="C283" s="95" t="s">
        <v>947</v>
      </c>
      <c r="D283" s="95" t="s">
        <v>933</v>
      </c>
      <c r="E283" s="95"/>
    </row>
    <row r="284" spans="1:5" ht="12" customHeight="1" x14ac:dyDescent="0.2">
      <c r="A284" s="93">
        <v>283</v>
      </c>
      <c r="B284" s="94" t="s">
        <v>44</v>
      </c>
      <c r="C284" s="95" t="s">
        <v>1019</v>
      </c>
      <c r="D284" s="95" t="s">
        <v>256</v>
      </c>
      <c r="E284" s="95"/>
    </row>
    <row r="285" spans="1:5" ht="12" customHeight="1" x14ac:dyDescent="0.2">
      <c r="A285" s="93">
        <v>284</v>
      </c>
      <c r="B285" s="94" t="s">
        <v>45</v>
      </c>
      <c r="C285" s="95" t="s">
        <v>952</v>
      </c>
      <c r="D285" s="95" t="s">
        <v>23</v>
      </c>
      <c r="E285" s="95"/>
    </row>
    <row r="286" spans="1:5" ht="12" customHeight="1" x14ac:dyDescent="0.2">
      <c r="A286" s="93">
        <v>285</v>
      </c>
      <c r="B286" s="94" t="s">
        <v>46</v>
      </c>
      <c r="C286" s="95" t="s">
        <v>47</v>
      </c>
      <c r="D286" s="95" t="s">
        <v>48</v>
      </c>
      <c r="E286" s="95"/>
    </row>
    <row r="287" spans="1:5" ht="12" customHeight="1" x14ac:dyDescent="0.2">
      <c r="A287" s="93">
        <v>286</v>
      </c>
      <c r="B287" s="94" t="s">
        <v>49</v>
      </c>
      <c r="C287" s="95" t="s">
        <v>990</v>
      </c>
      <c r="D287" s="95" t="s">
        <v>1028</v>
      </c>
      <c r="E287" s="95"/>
    </row>
    <row r="288" spans="1:5" ht="12" customHeight="1" x14ac:dyDescent="0.2">
      <c r="A288" s="93">
        <v>287</v>
      </c>
      <c r="B288" s="94" t="s">
        <v>50</v>
      </c>
      <c r="C288" s="95" t="s">
        <v>51</v>
      </c>
      <c r="D288" s="95" t="s">
        <v>934</v>
      </c>
      <c r="E288" s="95"/>
    </row>
    <row r="289" spans="1:5" ht="12" customHeight="1" x14ac:dyDescent="0.2">
      <c r="A289" s="93">
        <v>288</v>
      </c>
      <c r="B289" s="94" t="s">
        <v>52</v>
      </c>
      <c r="C289" s="95" t="s">
        <v>983</v>
      </c>
      <c r="D289" s="95" t="s">
        <v>1234</v>
      </c>
      <c r="E289" s="95"/>
    </row>
    <row r="290" spans="1:5" ht="12" customHeight="1" x14ac:dyDescent="0.2">
      <c r="A290" s="93">
        <v>289</v>
      </c>
      <c r="B290" s="94" t="s">
        <v>1934</v>
      </c>
      <c r="C290" s="95" t="s">
        <v>1002</v>
      </c>
      <c r="D290" s="95" t="s">
        <v>1319</v>
      </c>
      <c r="E290" s="95"/>
    </row>
    <row r="291" spans="1:5" ht="12" customHeight="1" x14ac:dyDescent="0.2">
      <c r="A291" s="93">
        <v>290</v>
      </c>
      <c r="B291" s="94" t="s">
        <v>1113</v>
      </c>
      <c r="C291" s="95" t="s">
        <v>139</v>
      </c>
      <c r="D291" s="95" t="s">
        <v>934</v>
      </c>
      <c r="E291" s="95"/>
    </row>
    <row r="292" spans="1:5" ht="12" customHeight="1" x14ac:dyDescent="0.2">
      <c r="A292" s="93">
        <v>291</v>
      </c>
      <c r="B292" s="94" t="s">
        <v>1114</v>
      </c>
      <c r="C292" s="95" t="s">
        <v>139</v>
      </c>
      <c r="D292" s="95" t="s">
        <v>990</v>
      </c>
      <c r="E292" s="95"/>
    </row>
    <row r="293" spans="1:5" ht="12" customHeight="1" x14ac:dyDescent="0.2">
      <c r="A293" s="93">
        <v>292</v>
      </c>
      <c r="B293" s="94" t="s">
        <v>1115</v>
      </c>
      <c r="C293" s="95" t="s">
        <v>952</v>
      </c>
      <c r="D293" s="95" t="s">
        <v>934</v>
      </c>
      <c r="E293" s="95"/>
    </row>
    <row r="294" spans="1:5" ht="12" customHeight="1" x14ac:dyDescent="0.2">
      <c r="A294" s="93">
        <v>293</v>
      </c>
      <c r="B294" s="94" t="s">
        <v>1116</v>
      </c>
      <c r="C294" s="95" t="s">
        <v>1117</v>
      </c>
      <c r="D294" s="95" t="s">
        <v>945</v>
      </c>
      <c r="E294" s="95"/>
    </row>
    <row r="295" spans="1:5" ht="12" customHeight="1" x14ac:dyDescent="0.2">
      <c r="A295" s="93">
        <v>294</v>
      </c>
      <c r="B295" s="94" t="s">
        <v>1118</v>
      </c>
      <c r="C295" s="95" t="s">
        <v>1276</v>
      </c>
      <c r="D295" s="95" t="s">
        <v>1119</v>
      </c>
      <c r="E295" s="95"/>
    </row>
    <row r="296" spans="1:5" ht="12" customHeight="1" x14ac:dyDescent="0.2">
      <c r="A296" s="93">
        <v>295</v>
      </c>
      <c r="B296" s="94" t="s">
        <v>1120</v>
      </c>
      <c r="C296" s="95" t="s">
        <v>992</v>
      </c>
      <c r="D296" s="95" t="s">
        <v>1343</v>
      </c>
      <c r="E296" s="95"/>
    </row>
    <row r="297" spans="1:5" ht="12" customHeight="1" x14ac:dyDescent="0.2">
      <c r="A297" s="93">
        <v>296</v>
      </c>
      <c r="B297" s="94" t="s">
        <v>1121</v>
      </c>
      <c r="C297" s="95" t="s">
        <v>986</v>
      </c>
      <c r="D297" s="95" t="s">
        <v>944</v>
      </c>
      <c r="E297" s="95"/>
    </row>
    <row r="298" spans="1:5" ht="12" customHeight="1" x14ac:dyDescent="0.2">
      <c r="A298" s="93">
        <v>297</v>
      </c>
      <c r="B298" s="94" t="s">
        <v>1122</v>
      </c>
      <c r="C298" s="95" t="s">
        <v>1123</v>
      </c>
      <c r="D298" s="95" t="s">
        <v>963</v>
      </c>
      <c r="E298" s="95"/>
    </row>
    <row r="299" spans="1:5" ht="12" customHeight="1" x14ac:dyDescent="0.2">
      <c r="A299" s="93">
        <v>298</v>
      </c>
      <c r="B299" s="94" t="s">
        <v>2161</v>
      </c>
      <c r="C299" s="95" t="s">
        <v>139</v>
      </c>
      <c r="D299" s="95" t="s">
        <v>953</v>
      </c>
      <c r="E299" s="95"/>
    </row>
    <row r="300" spans="1:5" ht="12" customHeight="1" x14ac:dyDescent="0.2">
      <c r="A300" s="93">
        <v>299</v>
      </c>
      <c r="B300" s="94" t="s">
        <v>1125</v>
      </c>
      <c r="C300" s="95" t="s">
        <v>2245</v>
      </c>
      <c r="D300" s="95" t="s">
        <v>1126</v>
      </c>
      <c r="E300" s="95"/>
    </row>
    <row r="301" spans="1:5" ht="12" customHeight="1" x14ac:dyDescent="0.2">
      <c r="A301" s="93">
        <v>300</v>
      </c>
      <c r="B301" s="94" t="s">
        <v>1127</v>
      </c>
      <c r="C301" s="95" t="s">
        <v>1063</v>
      </c>
      <c r="D301" s="95" t="s">
        <v>961</v>
      </c>
      <c r="E301" s="95"/>
    </row>
    <row r="302" spans="1:5" ht="12" customHeight="1" x14ac:dyDescent="0.2">
      <c r="A302" s="93">
        <v>301</v>
      </c>
      <c r="B302" s="94" t="s">
        <v>1128</v>
      </c>
      <c r="C302" s="95" t="s">
        <v>944</v>
      </c>
      <c r="D302" s="95" t="s">
        <v>940</v>
      </c>
      <c r="E302" s="95"/>
    </row>
    <row r="303" spans="1:5" ht="12" customHeight="1" x14ac:dyDescent="0.2">
      <c r="A303" s="93">
        <v>302</v>
      </c>
      <c r="B303" s="94" t="s">
        <v>1129</v>
      </c>
      <c r="C303" s="95" t="s">
        <v>1123</v>
      </c>
      <c r="D303" s="95" t="s">
        <v>994</v>
      </c>
      <c r="E303" s="95"/>
    </row>
    <row r="304" spans="1:5" ht="12" customHeight="1" x14ac:dyDescent="0.2">
      <c r="A304" s="93">
        <v>303</v>
      </c>
      <c r="B304" s="94" t="s">
        <v>1130</v>
      </c>
      <c r="C304" s="95" t="s">
        <v>966</v>
      </c>
      <c r="D304" s="95" t="s">
        <v>1404</v>
      </c>
      <c r="E304" s="95"/>
    </row>
    <row r="305" spans="1:5" ht="12" customHeight="1" x14ac:dyDescent="0.2">
      <c r="A305" s="93">
        <v>304</v>
      </c>
      <c r="B305" s="94" t="s">
        <v>1131</v>
      </c>
      <c r="C305" s="95" t="s">
        <v>2245</v>
      </c>
      <c r="D305" s="95" t="s">
        <v>966</v>
      </c>
      <c r="E305" s="95"/>
    </row>
    <row r="306" spans="1:5" ht="12" customHeight="1" x14ac:dyDescent="0.2">
      <c r="A306" s="93">
        <v>305</v>
      </c>
      <c r="B306" s="94" t="s">
        <v>1132</v>
      </c>
      <c r="C306" s="95" t="s">
        <v>139</v>
      </c>
      <c r="D306" s="95" t="s">
        <v>1133</v>
      </c>
      <c r="E306" s="95"/>
    </row>
    <row r="307" spans="1:5" ht="12" customHeight="1" x14ac:dyDescent="0.2">
      <c r="A307" s="93">
        <v>306</v>
      </c>
      <c r="B307" s="94" t="s">
        <v>1134</v>
      </c>
      <c r="C307" s="95" t="s">
        <v>1375</v>
      </c>
      <c r="D307" s="95" t="s">
        <v>1135</v>
      </c>
      <c r="E307" s="95"/>
    </row>
    <row r="308" spans="1:5" ht="12" customHeight="1" x14ac:dyDescent="0.2">
      <c r="A308" s="93">
        <v>307</v>
      </c>
      <c r="B308" s="94" t="s">
        <v>1136</v>
      </c>
      <c r="C308" s="95" t="s">
        <v>963</v>
      </c>
      <c r="D308" s="95" t="s">
        <v>966</v>
      </c>
      <c r="E308" s="95"/>
    </row>
    <row r="309" spans="1:5" ht="12" customHeight="1" x14ac:dyDescent="0.2">
      <c r="A309" s="93">
        <v>308</v>
      </c>
      <c r="B309" s="94" t="s">
        <v>1137</v>
      </c>
      <c r="C309" s="95" t="s">
        <v>139</v>
      </c>
      <c r="D309" s="95" t="s">
        <v>1008</v>
      </c>
      <c r="E309" s="95"/>
    </row>
    <row r="310" spans="1:5" ht="12" customHeight="1" x14ac:dyDescent="0.2">
      <c r="A310" s="93">
        <v>309</v>
      </c>
      <c r="B310" s="94" t="s">
        <v>328</v>
      </c>
      <c r="C310" s="95" t="s">
        <v>952</v>
      </c>
      <c r="D310" s="95" t="s">
        <v>997</v>
      </c>
      <c r="E310" s="95"/>
    </row>
    <row r="311" spans="1:5" ht="12" customHeight="1" x14ac:dyDescent="0.2">
      <c r="A311" s="93">
        <v>310</v>
      </c>
      <c r="B311" s="94" t="s">
        <v>1942</v>
      </c>
      <c r="C311" s="95" t="s">
        <v>949</v>
      </c>
      <c r="D311" s="95" t="s">
        <v>329</v>
      </c>
      <c r="E311" s="95"/>
    </row>
    <row r="312" spans="1:5" ht="12" customHeight="1" x14ac:dyDescent="0.2">
      <c r="A312" s="93">
        <v>311</v>
      </c>
      <c r="B312" s="94" t="s">
        <v>330</v>
      </c>
      <c r="C312" s="95" t="s">
        <v>931</v>
      </c>
      <c r="D312" s="95" t="s">
        <v>1032</v>
      </c>
      <c r="E312" s="95"/>
    </row>
    <row r="313" spans="1:5" ht="12" customHeight="1" x14ac:dyDescent="0.2">
      <c r="A313" s="93">
        <v>312</v>
      </c>
      <c r="B313" s="94" t="s">
        <v>331</v>
      </c>
      <c r="C313" s="95" t="s">
        <v>938</v>
      </c>
      <c r="D313" s="95" t="s">
        <v>934</v>
      </c>
      <c r="E313" s="95"/>
    </row>
    <row r="314" spans="1:5" ht="12" customHeight="1" x14ac:dyDescent="0.2">
      <c r="A314" s="93">
        <v>313</v>
      </c>
      <c r="B314" s="94" t="s">
        <v>332</v>
      </c>
      <c r="C314" s="95" t="s">
        <v>931</v>
      </c>
      <c r="D314" s="95" t="s">
        <v>1032</v>
      </c>
      <c r="E314" s="95"/>
    </row>
    <row r="315" spans="1:5" ht="12" customHeight="1" x14ac:dyDescent="0.2">
      <c r="A315" s="93">
        <v>314</v>
      </c>
      <c r="B315" s="94" t="s">
        <v>333</v>
      </c>
      <c r="C315" s="95" t="s">
        <v>947</v>
      </c>
      <c r="D315" s="95" t="s">
        <v>934</v>
      </c>
      <c r="E315" s="95"/>
    </row>
    <row r="316" spans="1:5" ht="12" customHeight="1" x14ac:dyDescent="0.2">
      <c r="A316" s="93">
        <v>315</v>
      </c>
      <c r="B316" s="94" t="s">
        <v>334</v>
      </c>
      <c r="C316" s="95" t="s">
        <v>1008</v>
      </c>
      <c r="D316" s="95" t="s">
        <v>335</v>
      </c>
      <c r="E316" s="95"/>
    </row>
    <row r="317" spans="1:5" ht="12" customHeight="1" x14ac:dyDescent="0.2">
      <c r="A317" s="93">
        <v>316</v>
      </c>
      <c r="B317" s="94" t="s">
        <v>336</v>
      </c>
      <c r="C317" s="95" t="s">
        <v>337</v>
      </c>
      <c r="D317" s="95" t="s">
        <v>947</v>
      </c>
      <c r="E317" s="95"/>
    </row>
    <row r="318" spans="1:5" ht="12" customHeight="1" x14ac:dyDescent="0.2">
      <c r="A318" s="93">
        <v>317</v>
      </c>
      <c r="B318" s="97" t="s">
        <v>1544</v>
      </c>
      <c r="C318" s="95" t="s">
        <v>1321</v>
      </c>
      <c r="D318" s="95" t="s">
        <v>1357</v>
      </c>
      <c r="E318" s="95"/>
    </row>
    <row r="319" spans="1:5" ht="12" customHeight="1" x14ac:dyDescent="0.2">
      <c r="A319" s="93">
        <v>318</v>
      </c>
      <c r="B319" s="94" t="s">
        <v>1545</v>
      </c>
      <c r="C319" s="95" t="s">
        <v>1375</v>
      </c>
      <c r="D319" s="95" t="s">
        <v>966</v>
      </c>
      <c r="E319" s="95"/>
    </row>
    <row r="320" spans="1:5" ht="12" customHeight="1" x14ac:dyDescent="0.2">
      <c r="A320" s="93">
        <v>319</v>
      </c>
      <c r="B320" s="94" t="s">
        <v>1435</v>
      </c>
      <c r="C320" s="95" t="s">
        <v>139</v>
      </c>
      <c r="D320" s="95" t="s">
        <v>1553</v>
      </c>
      <c r="E320" s="95"/>
    </row>
    <row r="321" spans="1:5" ht="12" customHeight="1" x14ac:dyDescent="0.2">
      <c r="A321" s="93">
        <v>320</v>
      </c>
      <c r="B321" s="94" t="s">
        <v>1546</v>
      </c>
      <c r="C321" s="95" t="s">
        <v>139</v>
      </c>
      <c r="D321" s="95" t="s">
        <v>1547</v>
      </c>
      <c r="E321" s="95"/>
    </row>
    <row r="322" spans="1:5" ht="12" customHeight="1" x14ac:dyDescent="0.2">
      <c r="A322" s="93">
        <v>321</v>
      </c>
      <c r="B322" s="94" t="s">
        <v>1554</v>
      </c>
      <c r="C322" s="95" t="s">
        <v>1008</v>
      </c>
      <c r="D322" s="95" t="s">
        <v>1375</v>
      </c>
      <c r="E322" s="95"/>
    </row>
    <row r="323" spans="1:5" ht="12" customHeight="1" x14ac:dyDescent="0.2">
      <c r="A323" s="93">
        <v>322</v>
      </c>
      <c r="B323" s="94" t="s">
        <v>1555</v>
      </c>
      <c r="C323" s="95" t="s">
        <v>952</v>
      </c>
      <c r="D323" s="95" t="s">
        <v>27</v>
      </c>
      <c r="E323" s="95"/>
    </row>
    <row r="324" spans="1:5" ht="12" customHeight="1" x14ac:dyDescent="0.2">
      <c r="A324" s="93">
        <v>323</v>
      </c>
      <c r="B324" s="94" t="s">
        <v>1556</v>
      </c>
      <c r="C324" s="95" t="s">
        <v>941</v>
      </c>
      <c r="D324" s="95" t="s">
        <v>938</v>
      </c>
      <c r="E324" s="95"/>
    </row>
    <row r="325" spans="1:5" ht="12" customHeight="1" x14ac:dyDescent="0.2">
      <c r="A325" s="93">
        <v>324</v>
      </c>
      <c r="B325" s="94" t="s">
        <v>1557</v>
      </c>
      <c r="C325" s="95" t="s">
        <v>1558</v>
      </c>
      <c r="D325" s="95" t="s">
        <v>947</v>
      </c>
      <c r="E325" s="95"/>
    </row>
    <row r="326" spans="1:5" ht="12" customHeight="1" x14ac:dyDescent="0.2">
      <c r="A326" s="93">
        <v>325</v>
      </c>
      <c r="B326" s="94" t="s">
        <v>1559</v>
      </c>
      <c r="C326" s="95" t="s">
        <v>983</v>
      </c>
      <c r="D326" s="95" t="s">
        <v>1187</v>
      </c>
      <c r="E326" s="95"/>
    </row>
    <row r="327" spans="1:5" ht="12" customHeight="1" x14ac:dyDescent="0.2">
      <c r="A327" s="93">
        <v>326</v>
      </c>
      <c r="B327" s="94" t="s">
        <v>1560</v>
      </c>
      <c r="C327" s="95" t="s">
        <v>983</v>
      </c>
      <c r="D327" s="95" t="s">
        <v>931</v>
      </c>
      <c r="E327" s="95"/>
    </row>
    <row r="328" spans="1:5" ht="12" customHeight="1" x14ac:dyDescent="0.2">
      <c r="A328" s="93">
        <v>327</v>
      </c>
      <c r="B328" s="94" t="s">
        <v>2163</v>
      </c>
      <c r="C328" s="95" t="s">
        <v>952</v>
      </c>
      <c r="D328" s="95" t="s">
        <v>1561</v>
      </c>
      <c r="E328" s="95"/>
    </row>
    <row r="329" spans="1:5" ht="12" customHeight="1" x14ac:dyDescent="0.2">
      <c r="A329" s="93">
        <v>328</v>
      </c>
      <c r="B329" s="94" t="s">
        <v>1562</v>
      </c>
      <c r="C329" s="95" t="s">
        <v>958</v>
      </c>
      <c r="D329" s="95" t="s">
        <v>992</v>
      </c>
      <c r="E329" s="95"/>
    </row>
    <row r="330" spans="1:5" ht="12" customHeight="1" x14ac:dyDescent="0.2">
      <c r="A330" s="93">
        <v>329</v>
      </c>
      <c r="B330" s="94" t="s">
        <v>1563</v>
      </c>
      <c r="C330" s="95" t="s">
        <v>139</v>
      </c>
      <c r="D330" s="95" t="s">
        <v>1564</v>
      </c>
      <c r="E330" s="95"/>
    </row>
    <row r="331" spans="1:5" ht="12" customHeight="1" x14ac:dyDescent="0.2">
      <c r="A331" s="93">
        <v>330</v>
      </c>
      <c r="B331" s="98" t="s">
        <v>1565</v>
      </c>
      <c r="C331" s="95" t="s">
        <v>139</v>
      </c>
      <c r="D331" s="95" t="s">
        <v>1321</v>
      </c>
      <c r="E331" s="95"/>
    </row>
    <row r="332" spans="1:5" ht="12" customHeight="1" x14ac:dyDescent="0.2">
      <c r="A332" s="93">
        <v>331</v>
      </c>
      <c r="B332" s="94" t="s">
        <v>2164</v>
      </c>
      <c r="C332" s="95" t="s">
        <v>139</v>
      </c>
      <c r="D332" s="95" t="s">
        <v>1566</v>
      </c>
      <c r="E332" s="95"/>
    </row>
    <row r="333" spans="1:5" ht="12" customHeight="1" x14ac:dyDescent="0.2">
      <c r="A333" s="93">
        <v>332</v>
      </c>
      <c r="B333" s="94" t="s">
        <v>1567</v>
      </c>
      <c r="C333" s="95" t="s">
        <v>139</v>
      </c>
      <c r="D333" s="95" t="s">
        <v>1564</v>
      </c>
      <c r="E333" s="95"/>
    </row>
    <row r="334" spans="1:5" ht="12" customHeight="1" x14ac:dyDescent="0.2">
      <c r="A334" s="93">
        <v>333</v>
      </c>
      <c r="B334" s="94" t="s">
        <v>2165</v>
      </c>
      <c r="C334" s="95" t="s">
        <v>953</v>
      </c>
      <c r="D334" s="95" t="s">
        <v>48</v>
      </c>
      <c r="E334" s="95"/>
    </row>
    <row r="335" spans="1:5" ht="12" customHeight="1" x14ac:dyDescent="0.2">
      <c r="A335" s="93">
        <v>334</v>
      </c>
      <c r="B335" s="94" t="s">
        <v>1568</v>
      </c>
      <c r="C335" s="95" t="s">
        <v>961</v>
      </c>
      <c r="D335" s="95" t="s">
        <v>1022</v>
      </c>
      <c r="E335" s="95"/>
    </row>
    <row r="336" spans="1:5" ht="12" customHeight="1" x14ac:dyDescent="0.2">
      <c r="A336" s="93">
        <v>335</v>
      </c>
      <c r="B336" s="94" t="s">
        <v>1569</v>
      </c>
      <c r="C336" s="95" t="s">
        <v>1345</v>
      </c>
      <c r="D336" s="95" t="s">
        <v>958</v>
      </c>
      <c r="E336" s="95"/>
    </row>
    <row r="337" spans="1:5" ht="12" customHeight="1" x14ac:dyDescent="0.2">
      <c r="A337" s="93">
        <v>336</v>
      </c>
      <c r="B337" s="94" t="s">
        <v>2166</v>
      </c>
      <c r="C337" s="95" t="s">
        <v>1436</v>
      </c>
      <c r="D337" s="95" t="s">
        <v>1436</v>
      </c>
      <c r="E337" s="95"/>
    </row>
    <row r="338" spans="1:5" ht="12" customHeight="1" x14ac:dyDescent="0.2">
      <c r="A338" s="93">
        <v>337</v>
      </c>
      <c r="B338" s="94" t="s">
        <v>1570</v>
      </c>
      <c r="C338" s="95" t="s">
        <v>1571</v>
      </c>
      <c r="D338" s="95" t="s">
        <v>1572</v>
      </c>
      <c r="E338" s="95"/>
    </row>
    <row r="339" spans="1:5" ht="12" customHeight="1" x14ac:dyDescent="0.2">
      <c r="A339" s="93">
        <v>338</v>
      </c>
      <c r="B339" s="94" t="s">
        <v>702</v>
      </c>
      <c r="C339" s="95" t="s">
        <v>977</v>
      </c>
      <c r="D339" s="95" t="s">
        <v>969</v>
      </c>
      <c r="E339" s="95"/>
    </row>
    <row r="340" spans="1:5" ht="12" customHeight="1" x14ac:dyDescent="0.2">
      <c r="A340" s="93">
        <v>339</v>
      </c>
      <c r="B340" s="94" t="s">
        <v>1573</v>
      </c>
      <c r="C340" s="95" t="s">
        <v>934</v>
      </c>
      <c r="D340" s="95" t="s">
        <v>1010</v>
      </c>
      <c r="E340" s="95"/>
    </row>
    <row r="341" spans="1:5" ht="12" customHeight="1" x14ac:dyDescent="0.2">
      <c r="A341" s="93">
        <v>340</v>
      </c>
      <c r="B341" s="94" t="s">
        <v>1574</v>
      </c>
      <c r="C341" s="95" t="s">
        <v>990</v>
      </c>
      <c r="D341" s="95" t="s">
        <v>958</v>
      </c>
      <c r="E341" s="95"/>
    </row>
    <row r="342" spans="1:5" ht="12" customHeight="1" x14ac:dyDescent="0.2">
      <c r="A342" s="93">
        <v>341</v>
      </c>
      <c r="B342" s="94" t="s">
        <v>1575</v>
      </c>
      <c r="C342" s="95" t="s">
        <v>256</v>
      </c>
      <c r="D342" s="95" t="s">
        <v>1576</v>
      </c>
      <c r="E342" s="95"/>
    </row>
    <row r="343" spans="1:5" ht="12" customHeight="1" x14ac:dyDescent="0.2">
      <c r="A343" s="93">
        <v>342</v>
      </c>
      <c r="B343" s="94" t="s">
        <v>1577</v>
      </c>
      <c r="C343" s="95" t="s">
        <v>1311</v>
      </c>
      <c r="D343" s="95" t="s">
        <v>1006</v>
      </c>
      <c r="E343" s="95"/>
    </row>
    <row r="344" spans="1:5" ht="12" customHeight="1" x14ac:dyDescent="0.2">
      <c r="A344" s="93">
        <v>343</v>
      </c>
      <c r="B344" s="94" t="s">
        <v>1578</v>
      </c>
      <c r="C344" s="95" t="s">
        <v>947</v>
      </c>
      <c r="D344" s="95" t="s">
        <v>986</v>
      </c>
      <c r="E344" s="95"/>
    </row>
    <row r="345" spans="1:5" ht="12" customHeight="1" x14ac:dyDescent="0.2">
      <c r="A345" s="93">
        <v>344</v>
      </c>
      <c r="B345" s="94" t="s">
        <v>1579</v>
      </c>
      <c r="C345" s="95" t="s">
        <v>139</v>
      </c>
      <c r="D345" s="95" t="s">
        <v>963</v>
      </c>
      <c r="E345" s="95"/>
    </row>
    <row r="346" spans="1:5" ht="12" customHeight="1" x14ac:dyDescent="0.2">
      <c r="A346" s="93">
        <v>345</v>
      </c>
      <c r="B346" s="94" t="s">
        <v>1580</v>
      </c>
      <c r="C346" s="95" t="s">
        <v>139</v>
      </c>
      <c r="D346" s="95" t="s">
        <v>1581</v>
      </c>
      <c r="E346" s="95"/>
    </row>
    <row r="347" spans="1:5" ht="12" customHeight="1" x14ac:dyDescent="0.2">
      <c r="A347" s="93">
        <v>346</v>
      </c>
      <c r="B347" s="94" t="s">
        <v>1582</v>
      </c>
      <c r="C347" s="95" t="s">
        <v>240</v>
      </c>
      <c r="D347" s="95" t="s">
        <v>1022</v>
      </c>
      <c r="E347" s="95"/>
    </row>
    <row r="348" spans="1:5" ht="12" customHeight="1" x14ac:dyDescent="0.2">
      <c r="A348" s="93">
        <v>347</v>
      </c>
      <c r="B348" s="94" t="s">
        <v>1583</v>
      </c>
      <c r="C348" s="95" t="s">
        <v>139</v>
      </c>
      <c r="D348" s="95" t="s">
        <v>1584</v>
      </c>
      <c r="E348" s="95"/>
    </row>
    <row r="349" spans="1:5" ht="12" customHeight="1" x14ac:dyDescent="0.2">
      <c r="A349" s="93">
        <v>348</v>
      </c>
      <c r="B349" s="94" t="s">
        <v>1585</v>
      </c>
      <c r="C349" s="95" t="s">
        <v>256</v>
      </c>
      <c r="D349" s="95" t="s">
        <v>1576</v>
      </c>
      <c r="E349" s="95"/>
    </row>
    <row r="350" spans="1:5" ht="12" customHeight="1" x14ac:dyDescent="0.2">
      <c r="A350" s="93">
        <v>349</v>
      </c>
      <c r="B350" s="94" t="s">
        <v>1586</v>
      </c>
      <c r="C350" s="95" t="s">
        <v>1022</v>
      </c>
      <c r="D350" s="95" t="s">
        <v>953</v>
      </c>
      <c r="E350" s="95"/>
    </row>
    <row r="351" spans="1:5" ht="12" customHeight="1" x14ac:dyDescent="0.2">
      <c r="A351" s="93">
        <v>350</v>
      </c>
      <c r="B351" s="94" t="s">
        <v>1587</v>
      </c>
      <c r="C351" s="95" t="s">
        <v>952</v>
      </c>
      <c r="D351" s="95" t="s">
        <v>964</v>
      </c>
      <c r="E351" s="95"/>
    </row>
    <row r="352" spans="1:5" ht="12" customHeight="1" x14ac:dyDescent="0.2">
      <c r="A352" s="93">
        <v>351</v>
      </c>
      <c r="B352" s="94" t="s">
        <v>1588</v>
      </c>
      <c r="C352" s="95" t="s">
        <v>983</v>
      </c>
      <c r="D352" s="95" t="s">
        <v>14</v>
      </c>
      <c r="E352" s="95"/>
    </row>
    <row r="353" spans="1:5" ht="12" customHeight="1" x14ac:dyDescent="0.2">
      <c r="A353" s="93">
        <v>352</v>
      </c>
      <c r="B353" s="94" t="s">
        <v>1589</v>
      </c>
      <c r="C353" s="95" t="s">
        <v>1323</v>
      </c>
      <c r="D353" s="95" t="s">
        <v>978</v>
      </c>
      <c r="E353" s="95"/>
    </row>
    <row r="354" spans="1:5" ht="12" customHeight="1" x14ac:dyDescent="0.2">
      <c r="A354" s="93">
        <v>353</v>
      </c>
      <c r="B354" s="94" t="s">
        <v>1590</v>
      </c>
      <c r="C354" s="95" t="s">
        <v>1278</v>
      </c>
      <c r="D354" s="95" t="s">
        <v>1279</v>
      </c>
      <c r="E354" s="95"/>
    </row>
    <row r="355" spans="1:5" ht="12" customHeight="1" x14ac:dyDescent="0.2">
      <c r="A355" s="93">
        <v>354</v>
      </c>
      <c r="B355" s="94" t="s">
        <v>784</v>
      </c>
      <c r="C355" s="95" t="s">
        <v>938</v>
      </c>
      <c r="D355" s="95" t="s">
        <v>933</v>
      </c>
      <c r="E355" s="95"/>
    </row>
    <row r="356" spans="1:5" ht="12" customHeight="1" x14ac:dyDescent="0.2">
      <c r="A356" s="93">
        <v>355</v>
      </c>
      <c r="B356" s="94" t="s">
        <v>1591</v>
      </c>
      <c r="C356" s="95" t="s">
        <v>952</v>
      </c>
      <c r="D356" s="95" t="s">
        <v>23</v>
      </c>
      <c r="E356" s="95"/>
    </row>
    <row r="357" spans="1:5" ht="12" customHeight="1" x14ac:dyDescent="0.2">
      <c r="A357" s="93">
        <v>356</v>
      </c>
      <c r="B357" s="94" t="s">
        <v>1592</v>
      </c>
      <c r="C357" s="95" t="s">
        <v>1593</v>
      </c>
      <c r="D357" s="95" t="s">
        <v>1594</v>
      </c>
      <c r="E357" s="95"/>
    </row>
    <row r="358" spans="1:5" ht="12" customHeight="1" x14ac:dyDescent="0.2">
      <c r="A358" s="93">
        <v>357</v>
      </c>
      <c r="B358" s="94" t="s">
        <v>1595</v>
      </c>
      <c r="C358" s="95" t="s">
        <v>949</v>
      </c>
      <c r="D358" s="95" t="s">
        <v>950</v>
      </c>
      <c r="E358" s="95"/>
    </row>
    <row r="359" spans="1:5" ht="12" customHeight="1" x14ac:dyDescent="0.2">
      <c r="A359" s="93">
        <v>358</v>
      </c>
      <c r="B359" s="94" t="s">
        <v>1596</v>
      </c>
      <c r="C359" s="95" t="s">
        <v>1593</v>
      </c>
      <c r="D359" s="95" t="s">
        <v>1594</v>
      </c>
      <c r="E359" s="95"/>
    </row>
    <row r="360" spans="1:5" ht="12" customHeight="1" x14ac:dyDescent="0.2">
      <c r="A360" s="93">
        <v>359</v>
      </c>
      <c r="B360" s="94" t="s">
        <v>1597</v>
      </c>
      <c r="C360" s="95" t="s">
        <v>958</v>
      </c>
      <c r="D360" s="95" t="s">
        <v>959</v>
      </c>
      <c r="E360" s="95"/>
    </row>
    <row r="361" spans="1:5" ht="12" customHeight="1" x14ac:dyDescent="0.2">
      <c r="A361" s="93">
        <v>360</v>
      </c>
      <c r="B361" s="94" t="s">
        <v>1598</v>
      </c>
      <c r="C361" s="95" t="s">
        <v>958</v>
      </c>
      <c r="D361" s="95" t="s">
        <v>1276</v>
      </c>
      <c r="E361" s="95"/>
    </row>
    <row r="362" spans="1:5" ht="12" customHeight="1" x14ac:dyDescent="0.2">
      <c r="A362" s="93">
        <v>361</v>
      </c>
      <c r="B362" s="94" t="s">
        <v>1599</v>
      </c>
      <c r="C362" s="95" t="s">
        <v>139</v>
      </c>
      <c r="D362" s="95" t="s">
        <v>1063</v>
      </c>
      <c r="E362" s="95"/>
    </row>
    <row r="363" spans="1:5" ht="12" customHeight="1" x14ac:dyDescent="0.2">
      <c r="A363" s="93">
        <v>362</v>
      </c>
      <c r="B363" s="94" t="s">
        <v>2167</v>
      </c>
      <c r="C363" s="95" t="s">
        <v>1600</v>
      </c>
      <c r="D363" s="95" t="s">
        <v>1601</v>
      </c>
      <c r="E363" s="95"/>
    </row>
    <row r="364" spans="1:5" ht="12" customHeight="1" x14ac:dyDescent="0.2">
      <c r="A364" s="93">
        <v>363</v>
      </c>
      <c r="B364" s="94" t="s">
        <v>1602</v>
      </c>
      <c r="C364" s="95" t="s">
        <v>1009</v>
      </c>
      <c r="D364" s="95" t="s">
        <v>966</v>
      </c>
      <c r="E364" s="95"/>
    </row>
    <row r="365" spans="1:5" ht="12" customHeight="1" x14ac:dyDescent="0.2">
      <c r="A365" s="93">
        <v>364</v>
      </c>
      <c r="B365" s="94" t="s">
        <v>2168</v>
      </c>
      <c r="C365" s="95" t="s">
        <v>952</v>
      </c>
      <c r="D365" s="95" t="s">
        <v>1606</v>
      </c>
      <c r="E365" s="95"/>
    </row>
    <row r="366" spans="1:5" ht="12" customHeight="1" x14ac:dyDescent="0.2">
      <c r="A366" s="93">
        <v>365</v>
      </c>
      <c r="B366" s="94" t="s">
        <v>1603</v>
      </c>
      <c r="C366" s="95" t="s">
        <v>1604</v>
      </c>
      <c r="D366" s="95" t="s">
        <v>1605</v>
      </c>
      <c r="E366" s="95"/>
    </row>
    <row r="367" spans="1:5" ht="12" customHeight="1" x14ac:dyDescent="0.2">
      <c r="A367" s="93">
        <v>366</v>
      </c>
      <c r="B367" s="94" t="s">
        <v>1607</v>
      </c>
      <c r="C367" s="95" t="s">
        <v>139</v>
      </c>
      <c r="D367" s="95" t="s">
        <v>1008</v>
      </c>
      <c r="E367" s="95"/>
    </row>
    <row r="368" spans="1:5" ht="12" customHeight="1" x14ac:dyDescent="0.2">
      <c r="A368" s="93">
        <v>367</v>
      </c>
      <c r="B368" s="94" t="s">
        <v>698</v>
      </c>
      <c r="C368" s="95" t="s">
        <v>931</v>
      </c>
      <c r="D368" s="95" t="s">
        <v>938</v>
      </c>
      <c r="E368" s="95"/>
    </row>
    <row r="369" spans="1:5" ht="12" customHeight="1" x14ac:dyDescent="0.2">
      <c r="A369" s="93">
        <v>368</v>
      </c>
      <c r="B369" s="94" t="s">
        <v>1608</v>
      </c>
      <c r="C369" s="95" t="s">
        <v>990</v>
      </c>
      <c r="D369" s="95" t="s">
        <v>1609</v>
      </c>
      <c r="E369" s="95"/>
    </row>
    <row r="370" spans="1:5" ht="12" customHeight="1" x14ac:dyDescent="0.2">
      <c r="A370" s="93">
        <v>369</v>
      </c>
      <c r="B370" s="94" t="s">
        <v>1610</v>
      </c>
      <c r="C370" s="95" t="s">
        <v>1347</v>
      </c>
      <c r="D370" s="95" t="s">
        <v>2262</v>
      </c>
      <c r="E370" s="95"/>
    </row>
    <row r="371" spans="1:5" ht="12" customHeight="1" x14ac:dyDescent="0.2">
      <c r="A371" s="93">
        <v>370</v>
      </c>
      <c r="B371" s="94" t="s">
        <v>792</v>
      </c>
      <c r="C371" s="95" t="s">
        <v>947</v>
      </c>
      <c r="D371" s="95" t="s">
        <v>7</v>
      </c>
      <c r="E371" s="95"/>
    </row>
    <row r="372" spans="1:5" ht="12" customHeight="1" x14ac:dyDescent="0.2">
      <c r="A372" s="93">
        <v>371</v>
      </c>
      <c r="B372" s="94" t="s">
        <v>1611</v>
      </c>
      <c r="C372" s="95" t="s">
        <v>952</v>
      </c>
      <c r="D372" s="95" t="s">
        <v>23</v>
      </c>
      <c r="E372" s="95"/>
    </row>
    <row r="373" spans="1:5" ht="12" customHeight="1" x14ac:dyDescent="0.2">
      <c r="A373" s="93">
        <v>372</v>
      </c>
      <c r="B373" s="94" t="s">
        <v>1612</v>
      </c>
      <c r="C373" s="95" t="s">
        <v>947</v>
      </c>
      <c r="D373" s="95" t="s">
        <v>986</v>
      </c>
      <c r="E373" s="95"/>
    </row>
    <row r="374" spans="1:5" ht="12" customHeight="1" x14ac:dyDescent="0.2">
      <c r="A374" s="93">
        <v>373</v>
      </c>
      <c r="B374" s="94" t="s">
        <v>1613</v>
      </c>
      <c r="C374" s="95" t="s">
        <v>2252</v>
      </c>
      <c r="D374" s="95" t="s">
        <v>2253</v>
      </c>
      <c r="E374" s="95"/>
    </row>
    <row r="375" spans="1:5" ht="12" customHeight="1" x14ac:dyDescent="0.2">
      <c r="A375" s="93">
        <v>374</v>
      </c>
      <c r="B375" s="94" t="s">
        <v>1614</v>
      </c>
      <c r="C375" s="95" t="s">
        <v>1615</v>
      </c>
      <c r="D375" s="95" t="s">
        <v>1616</v>
      </c>
      <c r="E375" s="95"/>
    </row>
    <row r="376" spans="1:5" ht="12" customHeight="1" x14ac:dyDescent="0.2">
      <c r="A376" s="93">
        <v>375</v>
      </c>
      <c r="B376" s="94" t="s">
        <v>1617</v>
      </c>
      <c r="C376" s="95" t="s">
        <v>139</v>
      </c>
      <c r="D376" s="95" t="s">
        <v>963</v>
      </c>
      <c r="E376" s="95"/>
    </row>
    <row r="377" spans="1:5" ht="12" customHeight="1" x14ac:dyDescent="0.2">
      <c r="A377" s="93">
        <v>376</v>
      </c>
      <c r="B377" s="94" t="s">
        <v>1618</v>
      </c>
      <c r="C377" s="95" t="s">
        <v>981</v>
      </c>
      <c r="D377" s="95" t="s">
        <v>1406</v>
      </c>
      <c r="E377" s="95"/>
    </row>
    <row r="378" spans="1:5" ht="12" customHeight="1" x14ac:dyDescent="0.2">
      <c r="A378" s="93">
        <v>377</v>
      </c>
      <c r="B378" s="94" t="s">
        <v>1619</v>
      </c>
      <c r="C378" s="95" t="s">
        <v>1620</v>
      </c>
      <c r="D378" s="95" t="s">
        <v>1621</v>
      </c>
      <c r="E378" s="95"/>
    </row>
    <row r="379" spans="1:5" ht="12" customHeight="1" x14ac:dyDescent="0.2">
      <c r="A379" s="93">
        <v>378</v>
      </c>
      <c r="B379" s="94" t="s">
        <v>1622</v>
      </c>
      <c r="C379" s="95" t="s">
        <v>1623</v>
      </c>
      <c r="D379" s="95" t="s">
        <v>1621</v>
      </c>
      <c r="E379" s="95"/>
    </row>
    <row r="380" spans="1:5" ht="12" customHeight="1" x14ac:dyDescent="0.2">
      <c r="A380" s="93">
        <v>379</v>
      </c>
      <c r="B380" s="94" t="s">
        <v>2169</v>
      </c>
      <c r="C380" s="95" t="s">
        <v>1625</v>
      </c>
      <c r="D380" s="95" t="s">
        <v>1626</v>
      </c>
      <c r="E380" s="95"/>
    </row>
    <row r="381" spans="1:5" ht="12" customHeight="1" x14ac:dyDescent="0.2">
      <c r="A381" s="93">
        <v>380</v>
      </c>
      <c r="B381" s="94" t="s">
        <v>1624</v>
      </c>
      <c r="C381" s="95" t="s">
        <v>1625</v>
      </c>
      <c r="D381" s="95" t="s">
        <v>1626</v>
      </c>
      <c r="E381" s="95"/>
    </row>
    <row r="382" spans="1:5" ht="12" customHeight="1" x14ac:dyDescent="0.2">
      <c r="A382" s="93">
        <v>381</v>
      </c>
      <c r="B382" s="94" t="s">
        <v>1627</v>
      </c>
      <c r="C382" s="95" t="s">
        <v>977</v>
      </c>
      <c r="D382" s="95" t="s">
        <v>1032</v>
      </c>
      <c r="E382" s="95"/>
    </row>
    <row r="383" spans="1:5" ht="12" customHeight="1" x14ac:dyDescent="0.2">
      <c r="A383" s="93">
        <v>382</v>
      </c>
      <c r="B383" s="94" t="s">
        <v>1628</v>
      </c>
      <c r="C383" s="95" t="s">
        <v>1629</v>
      </c>
      <c r="D383" s="95" t="s">
        <v>966</v>
      </c>
      <c r="E383" s="95"/>
    </row>
    <row r="384" spans="1:5" ht="12" customHeight="1" x14ac:dyDescent="0.2">
      <c r="A384" s="93">
        <v>383</v>
      </c>
      <c r="B384" s="94" t="s">
        <v>1630</v>
      </c>
      <c r="C384" s="95" t="s">
        <v>947</v>
      </c>
      <c r="D384" s="95" t="s">
        <v>1631</v>
      </c>
      <c r="E384" s="95"/>
    </row>
    <row r="385" spans="1:5" ht="12" customHeight="1" x14ac:dyDescent="0.2">
      <c r="A385" s="93">
        <v>384</v>
      </c>
      <c r="B385" s="94" t="s">
        <v>1632</v>
      </c>
      <c r="C385" s="95" t="s">
        <v>933</v>
      </c>
      <c r="D385" s="95" t="s">
        <v>944</v>
      </c>
      <c r="E385" s="95"/>
    </row>
    <row r="386" spans="1:5" ht="12" customHeight="1" x14ac:dyDescent="0.2">
      <c r="A386" s="93">
        <v>385</v>
      </c>
      <c r="B386" s="94" t="s">
        <v>1633</v>
      </c>
      <c r="C386" s="95" t="s">
        <v>139</v>
      </c>
      <c r="D386" s="95" t="s">
        <v>1634</v>
      </c>
      <c r="E386" s="95"/>
    </row>
    <row r="387" spans="1:5" ht="12" customHeight="1" x14ac:dyDescent="0.2">
      <c r="A387" s="93">
        <v>386</v>
      </c>
      <c r="B387" s="94" t="s">
        <v>2170</v>
      </c>
      <c r="C387" s="95" t="s">
        <v>1635</v>
      </c>
      <c r="D387" s="95" t="s">
        <v>1357</v>
      </c>
      <c r="E387" s="95"/>
    </row>
    <row r="388" spans="1:5" ht="12" customHeight="1" x14ac:dyDescent="0.2">
      <c r="A388" s="93">
        <v>387</v>
      </c>
      <c r="B388" s="94" t="s">
        <v>1636</v>
      </c>
      <c r="C388" s="95" t="s">
        <v>27</v>
      </c>
      <c r="D388" s="95" t="s">
        <v>964</v>
      </c>
      <c r="E388" s="95"/>
    </row>
    <row r="389" spans="1:5" ht="12" customHeight="1" x14ac:dyDescent="0.2">
      <c r="A389" s="93">
        <v>388</v>
      </c>
      <c r="B389" s="94" t="s">
        <v>1637</v>
      </c>
      <c r="C389" s="95" t="s">
        <v>1638</v>
      </c>
      <c r="D389" s="95" t="s">
        <v>1639</v>
      </c>
      <c r="E389" s="95"/>
    </row>
    <row r="390" spans="1:5" ht="12" customHeight="1" x14ac:dyDescent="0.2">
      <c r="A390" s="93">
        <v>389</v>
      </c>
      <c r="B390" s="99"/>
      <c r="C390" s="95"/>
      <c r="D390" s="95"/>
      <c r="E390" s="95"/>
    </row>
    <row r="391" spans="1:5" ht="12" customHeight="1" x14ac:dyDescent="0.2">
      <c r="A391" s="93"/>
      <c r="B391" s="100"/>
      <c r="C391" s="101"/>
      <c r="D391" s="95"/>
      <c r="E391" s="95"/>
    </row>
    <row r="392" spans="1:5" ht="12" customHeight="1" x14ac:dyDescent="0.2">
      <c r="A392" s="93"/>
      <c r="B392" s="102"/>
      <c r="C392" s="103"/>
    </row>
    <row r="393" spans="1:5" ht="12" customHeight="1" x14ac:dyDescent="0.2">
      <c r="A393" s="93"/>
      <c r="B393" s="104"/>
    </row>
    <row r="394" spans="1:5" ht="12" customHeight="1" x14ac:dyDescent="0.2">
      <c r="A394" s="93"/>
    </row>
    <row r="395" spans="1:5" ht="12" customHeight="1" x14ac:dyDescent="0.2">
      <c r="A395" s="93"/>
    </row>
    <row r="396" spans="1:5" ht="12" customHeight="1" x14ac:dyDescent="0.2">
      <c r="A396" s="93"/>
    </row>
    <row r="397" spans="1:5" ht="12" customHeight="1" x14ac:dyDescent="0.2">
      <c r="A397" s="93"/>
    </row>
    <row r="398" spans="1:5" ht="12" customHeight="1" x14ac:dyDescent="0.2">
      <c r="A398" s="93"/>
    </row>
  </sheetData>
  <customSheetViews>
    <customSheetView guid="{776C10C2-77F2-4CFD-9E92-E6EDB92F6F51}" state="hidden" showRuler="0" topLeftCell="A382">
      <selection activeCell="B383" sqref="B383"/>
      <pageMargins left="0.75" right="0.75" top="1" bottom="1" header="0.5" footer="0.5"/>
      <headerFooter alignWithMargins="0"/>
    </customSheetView>
    <customSheetView guid="{3FA39ECE-601C-11DB-9F30-00C04F1DE3C7}" state="hidden" showRuler="0" topLeftCell="A382">
      <selection activeCell="B383" sqref="B383"/>
      <pageMargins left="0.75" right="0.75" top="1" bottom="1" header="0.5" footer="0.5"/>
      <headerFooter alignWithMargins="0"/>
    </customSheetView>
    <customSheetView guid="{3FA39ED5-601C-11DB-9F30-00C04F1DE3C7}" state="hidden" showRuler="0" topLeftCell="A382">
      <selection activeCell="B383" sqref="B383"/>
      <pageMargins left="0.75" right="0.75" top="1" bottom="1" header="0.5" footer="0.5"/>
      <headerFooter alignWithMargins="0"/>
    </customSheetView>
  </customSheetViews>
  <hyperlinks>
    <hyperlink ref="B29" r:id="rId1" display="http://www.cdc.gov/niosh/idlh/75070.html" xr:uid="{00000000-0004-0000-0700-000000000000}"/>
    <hyperlink ref="B30" r:id="rId2" display="http://www.cdc.gov/niosh/idlh/64197.html" xr:uid="{00000000-0004-0000-0700-000001000000}"/>
    <hyperlink ref="B31" r:id="rId3" display="http://www.cdc.gov/niosh/idlh/108247.html" xr:uid="{00000000-0004-0000-0700-000002000000}"/>
    <hyperlink ref="B32" r:id="rId4" display="http://www.cdc.gov/niosh/idlh/67641.html" xr:uid="{00000000-0004-0000-0700-000003000000}"/>
    <hyperlink ref="B33" r:id="rId5" display="http://www.cdc.gov/niosh/idlh/75058.html" xr:uid="{00000000-0004-0000-0700-000004000000}"/>
    <hyperlink ref="B34" r:id="rId6" display="http://www.cdc.gov/niosh/idlh/79276.html" xr:uid="{00000000-0004-0000-0700-000005000000}"/>
    <hyperlink ref="B35" r:id="rId7" display="http://www.cdc.gov/niosh/idlh/107028.html" xr:uid="{00000000-0004-0000-0700-000006000000}"/>
    <hyperlink ref="B36" r:id="rId8" display="http://www.cdc.gov/niosh/idlh/79061.html" xr:uid="{00000000-0004-0000-0700-000007000000}"/>
    <hyperlink ref="B37" r:id="rId9" display="http://www.cdc.gov/niosh/idlh/107131.html" xr:uid="{00000000-0004-0000-0700-000008000000}"/>
    <hyperlink ref="B38" r:id="rId10" display="http://www.cdc.gov/niosh/idlh/309002.html" xr:uid="{00000000-0004-0000-0700-000009000000}"/>
    <hyperlink ref="B39" r:id="rId11" display="http://www.cdc.gov/niosh/idlh/107186.html" xr:uid="{00000000-0004-0000-0700-00000A000000}"/>
    <hyperlink ref="B40" r:id="rId12" display="http://www.cdc.gov/niosh/idlh/107051.html" xr:uid="{00000000-0004-0000-0700-00000B000000}"/>
    <hyperlink ref="B41" r:id="rId13" display="http://www.cdc.gov/niosh/idlh/106923.html" xr:uid="{00000000-0004-0000-0700-00000C000000}"/>
    <hyperlink ref="B16" r:id="rId14" display="http://www.cdc.gov/niosh/idlh/504290.html" xr:uid="{00000000-0004-0000-0700-00000D000000}"/>
    <hyperlink ref="B43" r:id="rId15" display="http://www.cdc.gov/niosh/idlh/7664417.html" xr:uid="{00000000-0004-0000-0700-00000E000000}"/>
    <hyperlink ref="B44" r:id="rId16" display="http://www.cdc.gov/niosh/idlh/7773060.html" xr:uid="{00000000-0004-0000-0700-00000F000000}"/>
    <hyperlink ref="B241" r:id="rId17" display="http://www.cdc.gov/niosh/idlh/628637.html" xr:uid="{00000000-0004-0000-0700-000010000000}"/>
    <hyperlink ref="B325" r:id="rId18" display="http://www.cdc.gov/niosh/idlh/626380.html" xr:uid="{00000000-0004-0000-0700-000011000000}"/>
    <hyperlink ref="B45" r:id="rId19" display="http://www.cdc.gov/niosh/idlh/62533.html" xr:uid="{00000000-0004-0000-0700-000012000000}"/>
    <hyperlink ref="B268" r:id="rId20" display="http://www.cdc.gov/niosh/idlh/90040.html" xr:uid="{00000000-0004-0000-0700-000013000000}"/>
    <hyperlink ref="B280" r:id="rId21" display="http://www.cdc.gov/niosh/idlh/104949.html" xr:uid="{00000000-0004-0000-0700-000014000000}"/>
    <hyperlink ref="B46" r:id="rId22" display="http://www.cdc.gov/niosh/idlh/7440360.html" xr:uid="{00000000-0004-0000-0700-000015000000}"/>
    <hyperlink ref="B47" r:id="rId23" display="http://www.cdc.gov/niosh/idlh/86884.html" xr:uid="{00000000-0004-0000-0700-000016000000}"/>
    <hyperlink ref="B48" r:id="rId24" display="http://www.cdc.gov/niosh/idlh/7440382.html" xr:uid="{00000000-0004-0000-0700-000017000000}"/>
    <hyperlink ref="B49" r:id="rId25" display="http://www.cdc.gov/niosh/idlh/7784421.html" xr:uid="{00000000-0004-0000-0700-000018000000}"/>
    <hyperlink ref="B50" r:id="rId26" display="http://www.cdc.gov/niosh/idlh/86500.html" xr:uid="{00000000-0004-0000-0700-000019000000}"/>
    <hyperlink ref="B51" r:id="rId27" display="http://www.cdc.gov/niosh/idlh/7440393.html" xr:uid="{00000000-0004-0000-0700-00001A000000}"/>
    <hyperlink ref="B52" r:id="rId28" display="http://www.cdc.gov/niosh/idlh/71432.html" xr:uid="{00000000-0004-0000-0700-00001B000000}"/>
    <hyperlink ref="B53" r:id="rId29" display="http://www.cdc.gov/niosh/idlh/94360.html" xr:uid="{00000000-0004-0000-0700-00001C000000}"/>
    <hyperlink ref="B54" r:id="rId30" display="http://www.cdc.gov/niosh/idlh/100447.html" xr:uid="{00000000-0004-0000-0700-00001D000000}"/>
    <hyperlink ref="B55" r:id="rId31" display="http://www.cdc.gov/niosh/idlh/7440417.html" xr:uid="{00000000-0004-0000-0700-00001E000000}"/>
    <hyperlink ref="B57" r:id="rId32" display="http://www.cdc.gov/niosh/idlh/1303862.html" xr:uid="{00000000-0004-0000-0700-00001F000000}"/>
    <hyperlink ref="B58" r:id="rId33" display="http://www.cdc.gov/niosh/idlh/7637072.html" xr:uid="{00000000-0004-0000-0700-000020000000}"/>
    <hyperlink ref="B59" r:id="rId34" display="http://www.cdc.gov/niosh/idlh/7726956.html" xr:uid="{00000000-0004-0000-0700-000021000000}"/>
    <hyperlink ref="B60" r:id="rId35" display="http://www.cdc.gov/niosh/idlh/75252.html" xr:uid="{00000000-0004-0000-0700-000022000000}"/>
    <hyperlink ref="B12" r:id="rId36" display="http://www.cdc.gov/niosh/idlh/106990.html" xr:uid="{00000000-0004-0000-0700-000023000000}"/>
    <hyperlink ref="B20" r:id="rId37" display="http://www.cdc.gov/niosh/idlh/78933.html" xr:uid="{00000000-0004-0000-0700-000024000000}"/>
    <hyperlink ref="B21" r:id="rId38" display="http://www.cdc.gov/niosh/idlh/111762.html" xr:uid="{00000000-0004-0000-0700-000025000000}"/>
    <hyperlink ref="B244" r:id="rId39" display="http://www.cdc.gov/niosh/idlh/123864.html" xr:uid="{00000000-0004-0000-0700-000026000000}"/>
    <hyperlink ref="B326" r:id="rId40" display="http://www.cdc.gov/niosh/idlh/105464.html" xr:uid="{00000000-0004-0000-0700-000027000000}"/>
    <hyperlink ref="B352" r:id="rId41" display="http://www.cdc.gov/niosh/idlh/540885.html" xr:uid="{00000000-0004-0000-0700-000028000000}"/>
    <hyperlink ref="B245" r:id="rId42" display="http://www.cdc.gov/niosh/idlh/71363.html" xr:uid="{00000000-0004-0000-0700-000029000000}"/>
    <hyperlink ref="B327" r:id="rId43" display="http://www.cdc.gov/niosh/idlh/78922.html" xr:uid="{00000000-0004-0000-0700-00002A000000}"/>
    <hyperlink ref="B353" r:id="rId44" display="http://www.cdc.gov/niosh/idlh/75650.html" xr:uid="{00000000-0004-0000-0700-00002B000000}"/>
    <hyperlink ref="B248" r:id="rId45" display="http://www.cdc.gov/niosh/idlh/109739.html" xr:uid="{00000000-0004-0000-0700-00002C000000}"/>
    <hyperlink ref="B354" r:id="rId46" display="http://www.cdc.gov/niosh/idlh/1189851.html" xr:uid="{00000000-0004-0000-0700-00002D000000}"/>
    <hyperlink ref="B246" r:id="rId47" display="http://www.cdc.gov/niosh/idlh/2426086.html" xr:uid="{00000000-0004-0000-0700-00002E000000}"/>
    <hyperlink ref="B247" r:id="rId48" display="http://www.cdc.gov/niosh/idlh/109795.html" xr:uid="{00000000-0004-0000-0700-00002F000000}"/>
    <hyperlink ref="B315" r:id="rId49" display="http://www.cdc.gov/niosh/idlh/98511.html" xr:uid="{00000000-0004-0000-0700-000030000000}"/>
    <hyperlink ref="B62" r:id="rId50" display="http://www.cdc.gov/niosh/idlh/7440439.html" xr:uid="{00000000-0004-0000-0700-000031000000}"/>
    <hyperlink ref="B61" r:id="rId51" display="http://www.cdc.gov/niosh/idlh/7440439.html" xr:uid="{00000000-0004-0000-0700-000032000000}"/>
    <hyperlink ref="B63" r:id="rId52" display="http://www.cdc.gov/niosh/idlh/7778441.html" xr:uid="{00000000-0004-0000-0700-000033000000}"/>
    <hyperlink ref="B64" r:id="rId53" display="http://www.cdc.gov/niosh/idlh/1305788.html" xr:uid="{00000000-0004-0000-0700-000034000000}"/>
    <hyperlink ref="B65" r:id="rId54" display="http://www.cdc.gov/niosh/idlh/76222.html" xr:uid="{00000000-0004-0000-0700-000035000000}"/>
    <hyperlink ref="B66" r:id="rId55" display="http://www.cdc.gov/niosh/idlh/63252.html" xr:uid="{00000000-0004-0000-0700-000036000000}"/>
    <hyperlink ref="B67" r:id="rId56" display="http://www.cdc.gov/niosh/idlh/1333864.html" xr:uid="{00000000-0004-0000-0700-000037000000}"/>
    <hyperlink ref="B68" r:id="rId57" display="http://www.cdc.gov/niosh/idlh/124389.html" xr:uid="{00000000-0004-0000-0700-000038000000}"/>
    <hyperlink ref="B69" r:id="rId58" display="http://www.cdc.gov/niosh/idlh/75150.html" xr:uid="{00000000-0004-0000-0700-000039000000}"/>
    <hyperlink ref="B70" r:id="rId59" display="http://www.cdc.gov/niosh/idlh/630080.html" xr:uid="{00000000-0004-0000-0700-00003A000000}"/>
    <hyperlink ref="B71" r:id="rId60" display="http://www.cdc.gov/niosh/idlh/56235.html" xr:uid="{00000000-0004-0000-0700-00003B000000}"/>
    <hyperlink ref="B72" r:id="rId61" display="http://www.cdc.gov/niosh/idlh/57749.html" xr:uid="{00000000-0004-0000-0700-00003C000000}"/>
    <hyperlink ref="B73" r:id="rId62" display="http://www.cdc.gov/niosh/idlh/8001352.html" xr:uid="{00000000-0004-0000-0700-00003D000000}"/>
    <hyperlink ref="B74" r:id="rId63" display="http://www.cdc.gov/niosh/idlh/31242930.html" xr:uid="{00000000-0004-0000-0700-00003E000000}"/>
    <hyperlink ref="B75" r:id="rId64" display="http://www.cdc.gov/niosh/idlh/7782505.html" xr:uid="{00000000-0004-0000-0700-00003F000000}"/>
    <hyperlink ref="B76" r:id="rId65" display="http://www.cdc.gov/niosh/idlh/10049044.html" xr:uid="{00000000-0004-0000-0700-000040000000}"/>
    <hyperlink ref="B77" r:id="rId66" display="http://www.cdc.gov/niosh/idlh/7790912.html" xr:uid="{00000000-0004-0000-0700-000041000000}"/>
    <hyperlink ref="B78" r:id="rId67" display="http://www.cdc.gov/niosh/idlh/107200.html" xr:uid="{00000000-0004-0000-0700-000042000000}"/>
    <hyperlink ref="B42" r:id="rId68" display="http://www.cdc.gov/niosh/idlh/532274.html" xr:uid="{00000000-0004-0000-0700-000043000000}"/>
    <hyperlink ref="B79" r:id="rId69" display="http://www.cdc.gov/niosh/idlh/108907.html" xr:uid="{00000000-0004-0000-0700-000044000000}"/>
    <hyperlink ref="B269" r:id="rId70" display="http://www.cdc.gov/niosh/idlh/2698411.html" xr:uid="{00000000-0004-0000-0700-000045000000}"/>
    <hyperlink ref="B80" r:id="rId71" display="http://www.cdc.gov/niosh/idlh/74975.html" xr:uid="{00000000-0004-0000-0700-000046000000}"/>
    <hyperlink ref="B81" r:id="rId72" display="http://www.cdc.gov/niosh/idlh/53469219.html" xr:uid="{00000000-0004-0000-0700-000047000000}"/>
    <hyperlink ref="B82" r:id="rId73" display="http://www.cdc.gov/niosh/idlh/53469219.html" xr:uid="{00000000-0004-0000-0700-000048000000}"/>
    <hyperlink ref="B83" r:id="rId74" display="http://www.cdc.gov/niosh/idlh/67663.html" xr:uid="{00000000-0004-0000-0700-000049000000}"/>
    <hyperlink ref="B14" r:id="rId75" display="http://www.cdc.gov/niosh/idlh/600259.html" xr:uid="{00000000-0004-0000-0700-00004A000000}"/>
    <hyperlink ref="B84" r:id="rId76" display="http://www.cdc.gov/niosh/idlh/76062.html" xr:uid="{00000000-0004-0000-0700-00004B000000}"/>
    <hyperlink ref="B56" r:id="rId77" display="http://www.cdc.gov/niosh/idlh/126998.html" xr:uid="{00000000-0004-0000-0700-00004C000000}"/>
    <hyperlink ref="B85" r:id="rId78" display="http://www.cdc.gov/niosh/idlh/1333820.html" xr:uid="{00000000-0004-0000-0700-00004D000000}"/>
    <hyperlink ref="B87" r:id="rId79" display="http://www.cdc.gov/niosh/idlh/Cr2M3.html" xr:uid="{00000000-0004-0000-0700-00004E000000}"/>
    <hyperlink ref="B86" r:id="rId80" display="http://www.cdc.gov/niosh/idlh/Cr3M3.html" xr:uid="{00000000-0004-0000-0700-00004F000000}"/>
    <hyperlink ref="B88" r:id="rId81" display="http://www.cdc.gov/niosh/idlh/7440473.html" xr:uid="{00000000-0004-0000-0700-000050000000}"/>
    <hyperlink ref="B89" r:id="rId82" display="http://www.cdc.gov/niosh/idlh/65996932.html" xr:uid="{00000000-0004-0000-0700-000051000000}"/>
    <hyperlink ref="B90" r:id="rId83" display="http://www.cdc.gov/niosh/idlh/7440484.html" xr:uid="{00000000-0004-0000-0700-000052000000}"/>
    <hyperlink ref="B92" r:id="rId84" display="http://www.cdc.gov/niosh/idlh/7440508.html" xr:uid="{00000000-0004-0000-0700-000053000000}"/>
    <hyperlink ref="B91" r:id="rId85" display="http://www.cdc.gov/niosh/idlh/1317380.html" xr:uid="{00000000-0004-0000-0700-000054000000}"/>
    <hyperlink ref="B93" r:id="rId86" display="http://www.cdc.gov/niosh/idlh/cotdust.html" xr:uid="{00000000-0004-0000-0700-000055000000}"/>
    <hyperlink ref="B94" r:id="rId87" display="http://www.cdc.gov/niosh/idlh/136787.html" xr:uid="{00000000-0004-0000-0700-000056000000}"/>
    <hyperlink ref="B95" r:id="rId88" display="http://www.cdc.gov/niosh/idlh/cresol.html" xr:uid="{00000000-0004-0000-0700-000057000000}"/>
    <hyperlink ref="B97" r:id="rId89" display="http://www.cdc.gov/niosh/idlh/123739.html" xr:uid="{00000000-0004-0000-0700-000058000000}"/>
    <hyperlink ref="B98" r:id="rId90" display="http://www.cdc.gov/niosh/idlh/98828.html" xr:uid="{00000000-0004-0000-0700-000059000000}"/>
    <hyperlink ref="B99" r:id="rId91" display="http://www.cdc.gov/niosh/idlh/cyanides.html" xr:uid="{00000000-0004-0000-0700-00005A000000}"/>
    <hyperlink ref="B100" r:id="rId92" display="http://www.cdc.gov/niosh/idlh/110827.html" xr:uid="{00000000-0004-0000-0700-00005B000000}"/>
    <hyperlink ref="B101" r:id="rId93" display="http://www.cdc.gov/niosh/idlh/108930.html" xr:uid="{00000000-0004-0000-0700-00005C000000}"/>
    <hyperlink ref="B102" r:id="rId94" display="http://www.cdc.gov/niosh/idlh/108941.html" xr:uid="{00000000-0004-0000-0700-00005D000000}"/>
    <hyperlink ref="B103" r:id="rId95" display="http://www.cdc.gov/niosh/idlh/110838.html" xr:uid="{00000000-0004-0000-0700-00005E000000}"/>
    <hyperlink ref="B104" r:id="rId96" display="http://www.cdc.gov/niosh/idlh/542927.html" xr:uid="{00000000-0004-0000-0700-00005F000000}"/>
    <hyperlink ref="B19" r:id="rId97" display="http://www.cdc.gov/niosh/idlh/94757.html" xr:uid="{00000000-0004-0000-0700-000060000000}"/>
    <hyperlink ref="B105" r:id="rId98" display="http://www.cdc.gov/niosh/idlh/50293.html" xr:uid="{00000000-0004-0000-0700-000061000000}"/>
    <hyperlink ref="B106" r:id="rId99" display="http://www.cdc.gov/niosh/idlh/17702419.html" xr:uid="{00000000-0004-0000-0700-000062000000}"/>
    <hyperlink ref="B107" r:id="rId100" display="http://www.cdc.gov/niosh/idlh/8065483.html" xr:uid="{00000000-0004-0000-0700-000063000000}"/>
    <hyperlink ref="B109" r:id="rId101" display="http://www.cdc.gov/niosh/idlh/123422.html" xr:uid="{00000000-0004-0000-0700-000064000000}"/>
    <hyperlink ref="B110" r:id="rId102" display="http://www.cdc.gov/niosh/idlh/334883.html" xr:uid="{00000000-0004-0000-0700-000065000000}"/>
    <hyperlink ref="B111" r:id="rId103" display="http://www.cdc.gov/niosh/idlh/19287457.html" xr:uid="{00000000-0004-0000-0700-000066000000}"/>
    <hyperlink ref="B112" r:id="rId104" display="http://www.cdc.gov/niosh/idlh/107664.html" xr:uid="{00000000-0004-0000-0700-000067000000}"/>
    <hyperlink ref="B113" r:id="rId105" display="http://www.cdc.gov/niosh/idlh/84742.html" xr:uid="{00000000-0004-0000-0700-000068000000}"/>
    <hyperlink ref="B272" r:id="rId106" display="http://www.cdc.gov/niosh/idlh/95501.html" xr:uid="{00000000-0004-0000-0700-000069000000}"/>
    <hyperlink ref="B283" r:id="rId107" display="http://www.cdc.gov/niosh/idlh/106467.html" xr:uid="{00000000-0004-0000-0700-00006A000000}"/>
    <hyperlink ref="B114" r:id="rId108" display="http://www.cdc.gov/niosh/idlh/75718.html" xr:uid="{00000000-0004-0000-0700-00006B000000}"/>
    <hyperlink ref="B13" r:id="rId109" display="http://www.cdc.gov/niosh/idlh/118525.html" xr:uid="{00000000-0004-0000-0700-00006C000000}"/>
    <hyperlink ref="B8" r:id="rId110" display="http://www.cdc.gov/niosh/idlh/75343.html" xr:uid="{00000000-0004-0000-0700-00006D000000}"/>
    <hyperlink ref="B11" r:id="rId111" display="http://www.cdc.gov/niosh/idlh/540590.html" xr:uid="{00000000-0004-0000-0700-00006E000000}"/>
    <hyperlink ref="B115" r:id="rId112" display="http://www.cdc.gov/niosh/idlh/111444.html" xr:uid="{00000000-0004-0000-0700-00006F000000}"/>
    <hyperlink ref="B116" r:id="rId113" display="http://www.cdc.gov/niosh/idlh/75434.html" xr:uid="{00000000-0004-0000-0700-000070000000}"/>
    <hyperlink ref="B7" r:id="rId114" display="http://www.cdc.gov/niosh/idlh/594729.html" xr:uid="{00000000-0004-0000-0700-000071000000}"/>
    <hyperlink ref="B117" r:id="rId115" display="http://www.cdc.gov/niosh/idlh/76142.html" xr:uid="{00000000-0004-0000-0700-000072000000}"/>
    <hyperlink ref="B118" r:id="rId116" display="http://www.cdc.gov/niosh/idlh/62737.html" xr:uid="{00000000-0004-0000-0700-000073000000}"/>
    <hyperlink ref="B119" r:id="rId117" display="http://www.cdc.gov/niosh/idlh/60571.html" xr:uid="{00000000-0004-0000-0700-000074000000}"/>
    <hyperlink ref="B120" r:id="rId118" display="http://www.cdc.gov/niosh/idlh/109897.html" xr:uid="{00000000-0004-0000-0700-000075000000}"/>
    <hyperlink ref="B22" r:id="rId119" display="http://www.cdc.gov/niosh/idlh/100378.html" xr:uid="{00000000-0004-0000-0700-000076000000}"/>
    <hyperlink ref="B121" r:id="rId120" display="http://www.cdc.gov/niosh/idlh/75616.html" xr:uid="{00000000-0004-0000-0700-000077000000}"/>
    <hyperlink ref="B122" r:id="rId121" display="http://www.cdc.gov/niosh/idlh/2238075.html" xr:uid="{00000000-0004-0000-0700-000078000000}"/>
    <hyperlink ref="B123" r:id="rId122" display="http://www.cdc.gov/niosh/idlh/108838.html" xr:uid="{00000000-0004-0000-0700-000079000000}"/>
    <hyperlink ref="B124" r:id="rId123" display="http://www.cdc.gov/niosh/idlh/108189.html" xr:uid="{00000000-0004-0000-0700-00007A000000}"/>
    <hyperlink ref="B126" r:id="rId124" display="http://www.cdc.gov/niosh/idlh/127195.html" xr:uid="{00000000-0004-0000-0700-00007B000000}"/>
    <hyperlink ref="B128" r:id="rId125" display="http://www.cdc.gov/niosh/idlh/124403.html" xr:uid="{00000000-0004-0000-0700-00007C000000}"/>
    <hyperlink ref="B240" r:id="rId126" display="http://www.cdc.gov/niosh/idlh/121697.html" xr:uid="{00000000-0004-0000-0700-00007D000000}"/>
    <hyperlink ref="B125" r:id="rId127" display="http://www.cdc.gov/niosh/idlh/300765.html" xr:uid="{00000000-0004-0000-0700-00007E000000}"/>
    <hyperlink ref="B129" r:id="rId128" display="http://www.cdc.gov/niosh/idlh/68122.html" xr:uid="{00000000-0004-0000-0700-00007F000000}"/>
    <hyperlink ref="B9" r:id="rId129" display="http://www.cdc.gov/niosh/idlh/57147.html" xr:uid="{00000000-0004-0000-0700-000080000000}"/>
    <hyperlink ref="B130" r:id="rId130" display="http://www.cdc.gov/niosh/idlh/131113.html" xr:uid="{00000000-0004-0000-0700-000081000000}"/>
    <hyperlink ref="B127" r:id="rId131" display="http://www.cdc.gov/niosh/idlh/77781.html" xr:uid="{00000000-0004-0000-0700-000082000000}"/>
    <hyperlink ref="B131" r:id="rId132" display="http://www.cdc.gov/niosh/idlh/528290.html" xr:uid="{00000000-0004-0000-0700-000083000000}"/>
    <hyperlink ref="B132" r:id="rId133" display="http://www.cdc.gov/niosh/idlh/534521.html" xr:uid="{00000000-0004-0000-0700-000084000000}"/>
    <hyperlink ref="B133" r:id="rId134" display="http://www.cdc.gov/niosh/idlh/25321146.html" xr:uid="{00000000-0004-0000-0700-000085000000}"/>
    <hyperlink ref="B108" r:id="rId135" display="http://www.cdc.gov/niosh/idlh/117817.html" xr:uid="{00000000-0004-0000-0700-000086000000}"/>
    <hyperlink ref="B134" r:id="rId136" display="http://www.cdc.gov/niosh/idlh/123911.html" xr:uid="{00000000-0004-0000-0700-000087000000}"/>
    <hyperlink ref="B135" r:id="rId137" display="http://www.cdc.gov/niosh/idlh/92524.html" xr:uid="{00000000-0004-0000-0700-000088000000}"/>
    <hyperlink ref="B136" r:id="rId138" display="http://www.cdc.gov/niosh/idlh/34590948.html" xr:uid="{00000000-0004-0000-0700-000089000000}"/>
    <hyperlink ref="B137" r:id="rId139" display="http://www.cdc.gov/niosh/idlh/72208.html" xr:uid="{00000000-0004-0000-0700-00008A000000}"/>
    <hyperlink ref="B138" r:id="rId140" display="http://www.cdc.gov/niosh/idlh/106898.html" xr:uid="{00000000-0004-0000-0700-00008B000000}"/>
    <hyperlink ref="B139" r:id="rId141" display="http://www.cdc.gov/niosh/idlh/2104645.html" xr:uid="{00000000-0004-0000-0700-00008C000000}"/>
    <hyperlink ref="B140" r:id="rId142" display="http://www.cdc.gov/niosh/idlh/141435.html" xr:uid="{00000000-0004-0000-0700-00008D000000}"/>
    <hyperlink ref="B23" r:id="rId143" display="http://www.cdc.gov/niosh/idlh/110805.html" xr:uid="{00000000-0004-0000-0700-00008E000000}"/>
    <hyperlink ref="B24" r:id="rId144" display="http://www.cdc.gov/niosh/idlh/111159.html" xr:uid="{00000000-0004-0000-0700-00008F000000}"/>
    <hyperlink ref="B141" r:id="rId145" display="http://www.cdc.gov/niosh/idlh/141786.html" xr:uid="{00000000-0004-0000-0700-000090000000}"/>
    <hyperlink ref="B142" r:id="rId146" display="http://www.cdc.gov/niosh/idlh/140885.html" xr:uid="{00000000-0004-0000-0700-000091000000}"/>
    <hyperlink ref="B143" r:id="rId147" display="http://www.cdc.gov/niosh/idlh/64175.html" xr:uid="{00000000-0004-0000-0700-000092000000}"/>
    <hyperlink ref="B152" r:id="rId148" display="http://www.cdc.gov/niosh/idlh/75047.html" xr:uid="{00000000-0004-0000-0700-000093000000}"/>
    <hyperlink ref="B144" r:id="rId149" display="http://www.cdc.gov/niosh/idlh/100414.html" xr:uid="{00000000-0004-0000-0700-000094000000}"/>
    <hyperlink ref="B145" r:id="rId150" display="http://www.cdc.gov/niosh/idlh/74964.html" xr:uid="{00000000-0004-0000-0700-000095000000}"/>
    <hyperlink ref="B146" r:id="rId151" display="http://www.cdc.gov/niosh/idlh/106354.html" xr:uid="{00000000-0004-0000-0700-000096000000}"/>
    <hyperlink ref="B147" r:id="rId152" display="http://www.cdc.gov/niosh/idlh/75003.html" xr:uid="{00000000-0004-0000-0700-000097000000}"/>
    <hyperlink ref="B153" r:id="rId153" display="http://www.cdc.gov/niosh/idlh/107073.html" xr:uid="{00000000-0004-0000-0700-000098000000}"/>
    <hyperlink ref="B158" r:id="rId154" display="http://www.cdc.gov/niosh/idlh/107153.html" xr:uid="{00000000-0004-0000-0700-000099000000}"/>
    <hyperlink ref="B154" r:id="rId155" display="http://www.cdc.gov/niosh/idlh/106934.html" xr:uid="{00000000-0004-0000-0700-00009A000000}"/>
    <hyperlink ref="B155" r:id="rId156" display="http://www.cdc.gov/niosh/idlh/107062.html" xr:uid="{00000000-0004-0000-0700-00009B000000}"/>
    <hyperlink ref="B156" r:id="rId157" display="http://www.cdc.gov/niosh/idlh/628966.html" xr:uid="{00000000-0004-0000-0700-00009C000000}"/>
    <hyperlink ref="B159" r:id="rId158" display="http://www.cdc.gov/niosh/idlh/151564.html" xr:uid="{00000000-0004-0000-0700-00009D000000}"/>
    <hyperlink ref="B157" r:id="rId159" display="http://www.cdc.gov/niosh/idlh/75218.html" xr:uid="{00000000-0004-0000-0700-00009E000000}"/>
    <hyperlink ref="B148" r:id="rId160" display="http://www.cdc.gov/niosh/idlh/60297.html" xr:uid="{00000000-0004-0000-0700-00009F000000}"/>
    <hyperlink ref="B149" r:id="rId161" display="http://www.cdc.gov/niosh/idlh/109944.html" xr:uid="{00000000-0004-0000-0700-0000A0000000}"/>
    <hyperlink ref="B150" r:id="rId162" display="http://www.cdc.gov/niosh/idlh/75081.html" xr:uid="{00000000-0004-0000-0700-0000A1000000}"/>
    <hyperlink ref="B249" r:id="rId163" display="http://www.cdc.gov/niosh/idlh/100743.html" xr:uid="{00000000-0004-0000-0700-0000A2000000}"/>
    <hyperlink ref="B151" r:id="rId164" display="http://www.cdc.gov/niosh/idlh/78104.html" xr:uid="{00000000-0004-0000-0700-0000A3000000}"/>
    <hyperlink ref="B160" r:id="rId165" display="http://www.cdc.gov/niosh/idlh/14484641.html" xr:uid="{00000000-0004-0000-0700-0000A4000000}"/>
    <hyperlink ref="B161" r:id="rId166" display="http://www.cdc.gov/niosh/idlh/12604589.html" xr:uid="{00000000-0004-0000-0700-0000A5000000}"/>
    <hyperlink ref="B162" r:id="rId167" display="http://www.cdc.gov/niosh/idlh/fluoride.html" xr:uid="{00000000-0004-0000-0700-0000A6000000}"/>
    <hyperlink ref="B163" r:id="rId168" display="http://www.cdc.gov/niosh/idlh/7782414.html" xr:uid="{00000000-0004-0000-0700-0000A7000000}"/>
    <hyperlink ref="B164" r:id="rId169" display="http://www.cdc.gov/niosh/idlh/75694.html" xr:uid="{00000000-0004-0000-0700-0000A8000000}"/>
    <hyperlink ref="B165" r:id="rId170" display="http://www.cdc.gov/niosh/idlh/50000.html" xr:uid="{00000000-0004-0000-0700-0000A9000000}"/>
    <hyperlink ref="B166" r:id="rId171" display="http://www.cdc.gov/niosh/idlh/64186.html" xr:uid="{00000000-0004-0000-0700-0000AA000000}"/>
    <hyperlink ref="B167" r:id="rId172" display="http://www.cdc.gov/niosh/idlh/98011.html" xr:uid="{00000000-0004-0000-0700-0000AB000000}"/>
    <hyperlink ref="B168" r:id="rId173" display="http://www.cdc.gov/niosh/idlh/98000.html" xr:uid="{00000000-0004-0000-0700-0000AC000000}"/>
    <hyperlink ref="B169" r:id="rId174" display="http://www.cdc.gov/niosh/idlh/556525.html" xr:uid="{00000000-0004-0000-0700-0000AD000000}"/>
    <hyperlink ref="B170" r:id="rId175" display="http://www.cdc.gov/niosh/idlh/7782425.html" xr:uid="{00000000-0004-0000-0700-0000AE000000}"/>
    <hyperlink ref="B171" r:id="rId176" display="http://www.cdc.gov/niosh/idlh/7440586.html" xr:uid="{00000000-0004-0000-0700-0000AF000000}"/>
    <hyperlink ref="B172" r:id="rId177" display="http://www.cdc.gov/niosh/idlh/76448.html" xr:uid="{00000000-0004-0000-0700-0000B0000000}"/>
    <hyperlink ref="B250" r:id="rId178" display="http://www.cdc.gov/niosh/idlh/142825.html" xr:uid="{00000000-0004-0000-0700-0000B1000000}"/>
    <hyperlink ref="B173" r:id="rId179" display="http://www.cdc.gov/niosh/idlh/67721.html" xr:uid="{00000000-0004-0000-0700-0000B2000000}"/>
    <hyperlink ref="B174" r:id="rId180" display="http://www.cdc.gov/niosh/idlh/1335871.html" xr:uid="{00000000-0004-0000-0700-0000B3000000}"/>
    <hyperlink ref="B251" r:id="rId181" display="http://www.cdc.gov/niosh/idlh/110543.html" xr:uid="{00000000-0004-0000-0700-0000B4000000}"/>
    <hyperlink ref="B25" r:id="rId182" display="http://www.cdc.gov/niosh/idlh/591786.html" xr:uid="{00000000-0004-0000-0700-0000B5000000}"/>
    <hyperlink ref="B175" r:id="rId183" display="http://www.cdc.gov/niosh/idlh/108101.html" xr:uid="{00000000-0004-0000-0700-0000B6000000}"/>
    <hyperlink ref="B324" r:id="rId184" display="http://www.cdc.gov/niosh/idlh/108849.html" xr:uid="{00000000-0004-0000-0700-0000B7000000}"/>
    <hyperlink ref="B176" r:id="rId185" display="http://www.cdc.gov/niosh/idlh/302012.html" xr:uid="{00000000-0004-0000-0700-0000B8000000}"/>
    <hyperlink ref="B177" r:id="rId186" display="http://www.cdc.gov/niosh/idlh/10035106.html" xr:uid="{00000000-0004-0000-0700-0000B9000000}"/>
    <hyperlink ref="B178" r:id="rId187" display="http://www.cdc.gov/niosh/idlh/7647010.html" xr:uid="{00000000-0004-0000-0700-0000BA000000}"/>
    <hyperlink ref="B179" r:id="rId188" display="http://www.cdc.gov/niosh/idlh/74908.html" xr:uid="{00000000-0004-0000-0700-0000BB000000}"/>
    <hyperlink ref="B180" r:id="rId189" display="http://www.cdc.gov/niosh/idlh/7664393.html" xr:uid="{00000000-0004-0000-0700-0000BC000000}"/>
    <hyperlink ref="B181" r:id="rId190" display="http://www.cdc.gov/niosh/idlh/772841.html" xr:uid="{00000000-0004-0000-0700-0000BD000000}"/>
    <hyperlink ref="B182" r:id="rId191" display="http://www.cdc.gov/niosh/idlh/7783075.html" xr:uid="{00000000-0004-0000-0700-0000BE000000}"/>
    <hyperlink ref="B183" r:id="rId192" display="http://www.cdc.gov/niosh/idlh/7783064.html" xr:uid="{00000000-0004-0000-0700-0000BF000000}"/>
    <hyperlink ref="B184" r:id="rId193" display="http://www.cdc.gov/niosh/idlh/123319.html" xr:uid="{00000000-0004-0000-0700-0000C0000000}"/>
    <hyperlink ref="B185" r:id="rId194" display="http://www.cdc.gov/niosh/idlh/7553562.html" xr:uid="{00000000-0004-0000-0700-0000C1000000}"/>
    <hyperlink ref="B186" r:id="rId195" display="http://www.cdc.gov/niosh/idlh/1309371.html" xr:uid="{00000000-0004-0000-0700-0000C2000000}"/>
    <hyperlink ref="B187" r:id="rId196" display="http://www.cdc.gov/niosh/idlh/123922.html" xr:uid="{00000000-0004-0000-0700-0000C3000000}"/>
    <hyperlink ref="B188" r:id="rId197" display="http://www.cdc.gov/niosh/idlh/123513.html" xr:uid="{00000000-0004-0000-0700-0000C4000000}"/>
    <hyperlink ref="B189" r:id="rId198" display="http://www.cdc.gov/niosh/idlh/110190.html" xr:uid="{00000000-0004-0000-0700-0000C5000000}"/>
    <hyperlink ref="B190" r:id="rId199" display="http://www.cdc.gov/niosh/idlh/78831.html" xr:uid="{00000000-0004-0000-0700-0000C6000000}"/>
    <hyperlink ref="B191" r:id="rId200" display="http://www.cdc.gov/niosh/idlh/78591.html" xr:uid="{00000000-0004-0000-0700-0000C7000000}"/>
    <hyperlink ref="B192" r:id="rId201" display="http://www.cdc.gov/niosh/idlh/108214.html" xr:uid="{00000000-0004-0000-0700-0000C8000000}"/>
    <hyperlink ref="B193" r:id="rId202" display="http://www.cdc.gov/niosh/idlh/67630.html" xr:uid="{00000000-0004-0000-0700-0000C9000000}"/>
    <hyperlink ref="B196" r:id="rId203" display="http://www.cdc.gov/niosh/idlh/75310.html" xr:uid="{00000000-0004-0000-0700-0000CA000000}"/>
    <hyperlink ref="B194" r:id="rId204" display="http://www.cdc.gov/niosh/idlh/108203.html" xr:uid="{00000000-0004-0000-0700-0000CB000000}"/>
    <hyperlink ref="B195" r:id="rId205" display="http://www.cdc.gov/niosh/idlh/4016142.html" xr:uid="{00000000-0004-0000-0700-0000CC000000}"/>
    <hyperlink ref="B197" r:id="rId206" display="http://www.cdc.gov/niosh/idlh/463514.html" xr:uid="{00000000-0004-0000-0700-0000CD000000}"/>
    <hyperlink ref="B199" r:id="rId207" display="http://www.cdc.gov/niosh/idlh/7439921.html" xr:uid="{00000000-0004-0000-0700-0000CE000000}"/>
    <hyperlink ref="B200" r:id="rId208" display="http://www.cdc.gov/niosh/idlh/58899.html" xr:uid="{00000000-0004-0000-0700-0000CF000000}"/>
    <hyperlink ref="B201" r:id="rId209" display="http://www.cdc.gov/niosh/idlh/7580678.html" xr:uid="{00000000-0004-0000-0700-0000D0000000}"/>
    <hyperlink ref="B198" r:id="rId210" display="http://www.cdc.gov/niosh/idlh/68476857.html" xr:uid="{00000000-0004-0000-0700-0000D1000000}"/>
    <hyperlink ref="B202" r:id="rId211" display="http://www.cdc.gov/niosh/idlh/1309484.html" xr:uid="{00000000-0004-0000-0700-0000D2000000}"/>
    <hyperlink ref="B203" r:id="rId212" display="http://www.cdc.gov/niosh/idlh/121755.html" xr:uid="{00000000-0004-0000-0700-0000D3000000}"/>
    <hyperlink ref="B204" r:id="rId213" display="http://www.cdc.gov/niosh/idlh/108316.html" xr:uid="{00000000-0004-0000-0700-0000D4000000}"/>
    <hyperlink ref="B205" r:id="rId214" display="http://www.cdc.gov/niosh/idlh/7439965.html" xr:uid="{00000000-0004-0000-0700-0000D5000000}"/>
    <hyperlink ref="B207" r:id="rId215" display="http://www.cdc.gov/niosh/idlh/7439976.html" xr:uid="{00000000-0004-0000-0700-0000D6000000}"/>
    <hyperlink ref="B206" r:id="rId216" display="http://www.cdc.gov/niosh/idlh/merc-hg.html" xr:uid="{00000000-0004-0000-0700-0000D7000000}"/>
    <hyperlink ref="B208" r:id="rId217" display="http://www.cdc.gov/niosh/idlh/141797.html" xr:uid="{00000000-0004-0000-0700-0000D8000000}"/>
    <hyperlink ref="B209" r:id="rId218" display="http://www.cdc.gov/niosh/idlh/72435.html" xr:uid="{00000000-0004-0000-0700-0000D9000000}"/>
    <hyperlink ref="B211" r:id="rId219" display="http://www.cdc.gov/niosh/idlh/79209.html" xr:uid="{00000000-0004-0000-0700-0000DA000000}"/>
    <hyperlink ref="B212" r:id="rId220" display="http://www.cdc.gov/niosh/idlh/74997.html" xr:uid="{00000000-0004-0000-0700-0000DB000000}"/>
    <hyperlink ref="B213" r:id="rId221" display="http://www.cdc.gov/niosh/idlh/59355758.html" xr:uid="{00000000-0004-0000-0700-0000DC000000}"/>
    <hyperlink ref="B214" r:id="rId222" display="http://www.cdc.gov/niosh/idlh/96333.html" xr:uid="{00000000-0004-0000-0700-0000DD000000}"/>
    <hyperlink ref="B229" r:id="rId223" display="http://www.cdc.gov/niosh/idlh/109875.html" xr:uid="{00000000-0004-0000-0700-0000DE000000}"/>
    <hyperlink ref="B215" r:id="rId224" display="http://www.cdc.gov/niosh/idlh/67561.html" xr:uid="{00000000-0004-0000-0700-0000DF000000}"/>
    <hyperlink ref="B230" r:id="rId225" display="http://www.cdc.gov/niosh/idlh/74895.html" xr:uid="{00000000-0004-0000-0700-0000E0000000}"/>
    <hyperlink ref="B210" r:id="rId226" display="http://www.cdc.gov/niosh/idlh/110430.html" xr:uid="{00000000-0004-0000-0700-0000E1000000}"/>
    <hyperlink ref="B216" r:id="rId227" display="http://www.cdc.gov/niosh/idlh/74839.html" xr:uid="{00000000-0004-0000-0700-0000E2000000}"/>
    <hyperlink ref="B217" r:id="rId228" display="http://www.cdc.gov/niosh/idlh/109864.html" xr:uid="{00000000-0004-0000-0700-0000E3000000}"/>
    <hyperlink ref="B218" r:id="rId229" display="http://www.cdc.gov/niosh/idlh/110496.html" xr:uid="{00000000-0004-0000-0700-0000E4000000}"/>
    <hyperlink ref="B219" r:id="rId230" display="http://www.cdc.gov/niosh/idlh/74873.html" xr:uid="{00000000-0004-0000-0700-0000E5000000}"/>
    <hyperlink ref="B220" r:id="rId231" display="http://www.cdc.gov/niosh/idlh/71556.html" xr:uid="{00000000-0004-0000-0700-0000E6000000}"/>
    <hyperlink ref="B231" r:id="rId232" display="http://www.cdc.gov/niosh/idlh/108872.html" xr:uid="{00000000-0004-0000-0700-0000E7000000}"/>
    <hyperlink ref="B232" r:id="rId233" display="http://www.cdc.gov/niosh/idlh/25639423.html" xr:uid="{00000000-0004-0000-0700-0000E8000000}"/>
    <hyperlink ref="B274" r:id="rId234" display="http://www.cdc.gov/niosh/idlh/583608.html" xr:uid="{00000000-0004-0000-0700-0000E9000000}"/>
    <hyperlink ref="B233" r:id="rId235" display="http://www.cdc.gov/niosh/idlh/101688.html" xr:uid="{00000000-0004-0000-0700-0000EA000000}"/>
    <hyperlink ref="B234" r:id="rId236" display="http://www.cdc.gov/niosh/idlh/75092.html" xr:uid="{00000000-0004-0000-0700-0000EB000000}"/>
    <hyperlink ref="B221" r:id="rId237" display="http://www.cdc.gov/niosh/idlh/107313.html" xr:uid="{00000000-0004-0000-0700-0000EC000000}"/>
    <hyperlink ref="B28" r:id="rId238" display="http://www.cdc.gov/niosh/idlh/541855.html" xr:uid="{00000000-0004-0000-0700-0000ED000000}"/>
    <hyperlink ref="B222" r:id="rId239" display="http://www.cdc.gov/niosh/idlh/60344.html" xr:uid="{00000000-0004-0000-0700-0000EE000000}"/>
    <hyperlink ref="B223" r:id="rId240" display="http://www.cdc.gov/niosh/idlh/74884.html" xr:uid="{00000000-0004-0000-0700-0000EF000000}"/>
    <hyperlink ref="B224" r:id="rId241" display="http://www.cdc.gov/niosh/idlh/108112.html" xr:uid="{00000000-0004-0000-0700-0000F0000000}"/>
    <hyperlink ref="B225" r:id="rId242" display="http://www.cdc.gov/niosh/idlh/624839.html" xr:uid="{00000000-0004-0000-0700-0000F1000000}"/>
    <hyperlink ref="B226" r:id="rId243" display="http://www.cdc.gov/niosh/idlh/74931.html" xr:uid="{00000000-0004-0000-0700-0000F2000000}"/>
    <hyperlink ref="B227" r:id="rId244" display="http://www.cdc.gov/niosh/idlh/80626.html" xr:uid="{00000000-0004-0000-0700-0000F3000000}"/>
    <hyperlink ref="B228" r:id="rId245" display="http://www.cdc.gov/niosh/idlh/98839.html" xr:uid="{00000000-0004-0000-0700-0000F4000000}"/>
    <hyperlink ref="B235" r:id="rId246" display="http://www.cdc.gov/niosh/idlh/12001262.html" xr:uid="{00000000-0004-0000-0700-0000F5000000}"/>
    <hyperlink ref="B237" r:id="rId247" display="http://www.cdc.gov/niosh/idlh/7439987.html" xr:uid="{00000000-0004-0000-0700-0000F6000000}"/>
    <hyperlink ref="B236" r:id="rId248" display="http://www.cdc.gov/niosh/idlh/moly-mo.html" xr:uid="{00000000-0004-0000-0700-0000F7000000}"/>
    <hyperlink ref="B238" r:id="rId249" display="http://www.cdc.gov/niosh/idlh/100618.html" xr:uid="{00000000-0004-0000-0700-0000F8000000}"/>
    <hyperlink ref="B239" r:id="rId250" display="http://www.cdc.gov/niosh/idlh/110918.html" xr:uid="{00000000-0004-0000-0700-0000F9000000}"/>
    <hyperlink ref="B242" r:id="rId251" display="http://www.cdc.gov/niosh/idlh/8030306.html" xr:uid="{00000000-0004-0000-0700-0000FA000000}"/>
    <hyperlink ref="B243" r:id="rId252" display="http://www.cdc.gov/niosh/idlh/91203.html" xr:uid="{00000000-0004-0000-0700-0000FB000000}"/>
    <hyperlink ref="B252" r:id="rId253" display="http://www.cdc.gov/niosh/idlh/13463393.html" xr:uid="{00000000-0004-0000-0700-0000FC000000}"/>
    <hyperlink ref="B253" r:id="rId254" display="http://www.cdc.gov/niosh/idlh/7440020.html" xr:uid="{00000000-0004-0000-0700-0000FD000000}"/>
    <hyperlink ref="B254" r:id="rId255" display="http://www.cdc.gov/niosh/idlh/54115.html" xr:uid="{00000000-0004-0000-0700-0000FE000000}"/>
    <hyperlink ref="B255" r:id="rId256" display="http://www.cdc.gov/niosh/idlh/7697372.html" xr:uid="{00000000-0004-0000-0700-0000FF000000}"/>
    <hyperlink ref="B256" r:id="rId257" display="http://www.cdc.gov/niosh/idlh/10102439.html" xr:uid="{00000000-0004-0000-0700-000000010000}"/>
    <hyperlink ref="B307" r:id="rId258" display="http://www.cdc.gov/niosh/idlh/100016.html" xr:uid="{00000000-0004-0000-0700-000001010000}"/>
    <hyperlink ref="B257" r:id="rId259" display="http://www.cdc.gov/niosh/idlh/98953.html" xr:uid="{00000000-0004-0000-0700-000002010000}"/>
    <hyperlink ref="B308" r:id="rId260" display="http://www.cdc.gov/niosh/idlh/100005.html" xr:uid="{00000000-0004-0000-0700-000003010000}"/>
    <hyperlink ref="B258" r:id="rId261" display="http://www.cdc.gov/niosh/idlh/79243.html" xr:uid="{00000000-0004-0000-0700-000004010000}"/>
    <hyperlink ref="B259" r:id="rId262" display="http://www.cdc.gov/niosh/idlh/10102440.html" xr:uid="{00000000-0004-0000-0700-000005010000}"/>
    <hyperlink ref="B260" r:id="rId263" display="http://www.cdc.gov/niosh/idlh/7783542.html" xr:uid="{00000000-0004-0000-0700-000006010000}"/>
    <hyperlink ref="B261" r:id="rId264" display="http://www.cdc.gov/niosh/idlh/55630.html" xr:uid="{00000000-0004-0000-0700-000007010000}"/>
    <hyperlink ref="B262" r:id="rId265" display="http://www.cdc.gov/niosh/idlh/75525.html" xr:uid="{00000000-0004-0000-0700-000008010000}"/>
    <hyperlink ref="B15" r:id="rId266" display="http://www.cdc.gov/niosh/idlh/108032.html" xr:uid="{00000000-0004-0000-0700-000009010000}"/>
    <hyperlink ref="B26" r:id="rId267" display="http://www.cdc.gov/niosh/idlh/79469.html" xr:uid="{00000000-0004-0000-0700-00000A010000}"/>
    <hyperlink ref="B263" r:id="rId268" display="http://www.cdc.gov/niosh/idlh/88722.html" xr:uid="{00000000-0004-0000-0700-00000B010000}"/>
    <hyperlink ref="B270" r:id="rId269" display="http://www.cdc.gov/niosh/idlh/2234131.html" xr:uid="{00000000-0004-0000-0700-00000C010000}"/>
    <hyperlink ref="B271" r:id="rId270" display="http://www.cdc.gov/niosh/idlh/111659.html" xr:uid="{00000000-0004-0000-0700-00000D010000}"/>
    <hyperlink ref="B273" r:id="rId271" display="http://www.cdc.gov/niosh/idlh/8012951.html" xr:uid="{00000000-0004-0000-0700-00000E010000}"/>
    <hyperlink ref="B275" r:id="rId272" display="http://www.cdc.gov/niosh/idlh/20816120.html" xr:uid="{00000000-0004-0000-0700-00000F010000}"/>
    <hyperlink ref="B277" r:id="rId273" display="http://www.cdc.gov/niosh/idlh/144627.html" xr:uid="{00000000-0004-0000-0700-000010010000}"/>
    <hyperlink ref="B278" r:id="rId274" display="http://www.cdc.gov/niosh/idlh/7783417.html" xr:uid="{00000000-0004-0000-0700-000011010000}"/>
    <hyperlink ref="B279" r:id="rId275" display="http://www.cdc.gov/niosh/idlh/10028156.html" xr:uid="{00000000-0004-0000-0700-000012010000}"/>
    <hyperlink ref="B281" r:id="rId276" display="http://www.cdc.gov/niosh/idlh/1910425.html" xr:uid="{00000000-0004-0000-0700-000013010000}"/>
    <hyperlink ref="B282" r:id="rId277" display="http://www.cdc.gov/niosh/idlh/56382.html" xr:uid="{00000000-0004-0000-0700-000014010000}"/>
    <hyperlink ref="B284" r:id="rId278" display="http://www.cdc.gov/niosh/idlh/19624227.html" xr:uid="{00000000-0004-0000-0700-000015010000}"/>
    <hyperlink ref="B285" r:id="rId279" display="http://www.cdc.gov/niosh/idlh/1321648.html" xr:uid="{00000000-0004-0000-0700-000016010000}"/>
    <hyperlink ref="B286" r:id="rId280" display="http://www.cdc.gov/niosh/idlh/87865.html" xr:uid="{00000000-0004-0000-0700-000017010000}"/>
    <hyperlink ref="B264" r:id="rId281" display="http://www.cdc.gov/niosh/idlh/109660.html" xr:uid="{00000000-0004-0000-0700-000018010000}"/>
    <hyperlink ref="B27" r:id="rId282" display="http://www.cdc.gov/niosh/idlh/107879.html" xr:uid="{00000000-0004-0000-0700-000019010000}"/>
    <hyperlink ref="B287" r:id="rId283" display="http://www.cdc.gov/niosh/idlh/594423.html" xr:uid="{00000000-0004-0000-0700-00001A010000}"/>
    <hyperlink ref="B288" r:id="rId284" display="http://www.cdc.gov/niosh/idlh/7616946.html" xr:uid="{00000000-0004-0000-0700-00001B010000}"/>
    <hyperlink ref="B289" r:id="rId285" display="http://www.cdc.gov/niosh/idlh/8002059.html" xr:uid="{00000000-0004-0000-0700-00001C010000}"/>
    <hyperlink ref="B290" r:id="rId286" display="http://www.cdc.gov/niosh/idlh/108952.html" xr:uid="{00000000-0004-0000-0700-00001D010000}"/>
    <hyperlink ref="B310" r:id="rId287" display="http://www.cdc.gov/niosh/idlh/106503.html" xr:uid="{00000000-0004-0000-0700-00001E010000}"/>
    <hyperlink ref="B291" r:id="rId288" display="http://www.cdc.gov/niosh/idlh/101848.html" xr:uid="{00000000-0004-0000-0700-00001F010000}"/>
    <hyperlink ref="B292" r:id="rId289" display="http://www.cdc.gov/niosh/idlh/8004135.html" xr:uid="{00000000-0004-0000-0700-000020010000}"/>
    <hyperlink ref="B293" r:id="rId290" display="http://www.cdc.gov/niosh/idlh/122601.html" xr:uid="{00000000-0004-0000-0700-000021010000}"/>
    <hyperlink ref="B294" r:id="rId291" display="http://www.cdc.gov/niosh/idlh/100630.html" xr:uid="{00000000-0004-0000-0700-000022010000}"/>
    <hyperlink ref="B295" r:id="rId292" display="http://www.cdc.gov/niosh/idlh/7786347.html" xr:uid="{00000000-0004-0000-0700-000023010000}"/>
    <hyperlink ref="B296" r:id="rId293" display="http://www.cdc.gov/niosh/idlh/75445.html" xr:uid="{00000000-0004-0000-0700-000024010000}"/>
    <hyperlink ref="B297" r:id="rId294" display="http://www.cdc.gov/niosh/idlh/7803512.html" xr:uid="{00000000-0004-0000-0700-000025010000}"/>
    <hyperlink ref="B298" r:id="rId295" display="http://www.cdc.gov/niosh/idlh/7664382.html" xr:uid="{00000000-0004-0000-0700-000026010000}"/>
    <hyperlink ref="B299" r:id="rId296" display="http://www.cdc.gov/niosh/idlh/7723140.html" xr:uid="{00000000-0004-0000-0700-000027010000}"/>
    <hyperlink ref="B300" r:id="rId297" display="http://www.cdc.gov/niosh/idlh/10026138.html" xr:uid="{00000000-0004-0000-0700-000028010000}"/>
    <hyperlink ref="B301" r:id="rId298" display="http://www.cdc.gov/niosh/idlh/1314803.html" xr:uid="{00000000-0004-0000-0700-000029010000}"/>
    <hyperlink ref="B302" r:id="rId299" display="http://www.cdc.gov/niosh/idlh/7719122.html" xr:uid="{00000000-0004-0000-0700-00002A010000}"/>
    <hyperlink ref="B303" r:id="rId300" display="http://www.cdc.gov/niosh/idlh/85449.html" xr:uid="{00000000-0004-0000-0700-00002B010000}"/>
    <hyperlink ref="B304" r:id="rId301" display="http://www.cdc.gov/niosh/idlh/88891.html" xr:uid="{00000000-0004-0000-0700-00002C010000}"/>
    <hyperlink ref="B305" r:id="rId302" display="http://www.cdc.gov/niosh/idlh/83261.html" xr:uid="{00000000-0004-0000-0700-00002D010000}"/>
    <hyperlink ref="B306" r:id="rId303" display="http://www.cdc.gov/niosh/idlh/platinum.html" xr:uid="{00000000-0004-0000-0700-00002E010000}"/>
    <hyperlink ref="B309" r:id="rId304" display="http://www.cdc.gov/niosh/idlh/65997151.html" xr:uid="{00000000-0004-0000-0700-00002F010000}"/>
    <hyperlink ref="B311" r:id="rId305" display="http://www.cdc.gov/niosh/idlh/74986.html" xr:uid="{00000000-0004-0000-0700-000030010000}"/>
    <hyperlink ref="B265" r:id="rId306" display="http://www.cdc.gov/niosh/idlh/109604.html" xr:uid="{00000000-0004-0000-0700-000031010000}"/>
    <hyperlink ref="B266" r:id="rId307" display="http://www.cdc.gov/niosh/idlh/71238.html" xr:uid="{00000000-0004-0000-0700-000032010000}"/>
    <hyperlink ref="B312" r:id="rId308" display="http://www.cdc.gov/niosh/idlh/78875.html" xr:uid="{00000000-0004-0000-0700-000033010000}"/>
    <hyperlink ref="B313" r:id="rId309" display="http://www.cdc.gov/niosh/idlh/75558.html" xr:uid="{00000000-0004-0000-0700-000034010000}"/>
    <hyperlink ref="B314" r:id="rId310" display="http://www.cdc.gov/niosh/idlh/75569.html" xr:uid="{00000000-0004-0000-0700-000035010000}"/>
    <hyperlink ref="B267" r:id="rId311" display="http://www.cdc.gov/niosh/idlh/627134.html" xr:uid="{00000000-0004-0000-0700-000036010000}"/>
    <hyperlink ref="B316" r:id="rId312" display="http://www.cdc.gov/niosh/idlh/8003347.html" xr:uid="{00000000-0004-0000-0700-000037010000}"/>
    <hyperlink ref="B317" r:id="rId313" display="http://www.cdc.gov/niosh/idlh/110861.html" xr:uid="{00000000-0004-0000-0700-000038010000}"/>
    <hyperlink ref="B319" r:id="rId314" display="http://www.cdc.gov/niosh/idlh/106514.html" xr:uid="{00000000-0004-0000-0700-000039010000}"/>
    <hyperlink ref="B321" r:id="rId315" display="http://www.cdc.gov/niosh/idlh/7440166.html" xr:uid="{00000000-0004-0000-0700-00003A010000}"/>
    <hyperlink ref="B320" r:id="rId316" display="http://www.cdc.gov/niosh/idlh/rhodium.html" xr:uid="{00000000-0004-0000-0700-00003B010000}"/>
    <hyperlink ref="B322" r:id="rId317" display="http://www.cdc.gov/niosh/idlh/299843.html" xr:uid="{00000000-0004-0000-0700-00003C010000}"/>
    <hyperlink ref="B323" r:id="rId318" display="http://www.cdc.gov/niosh/idlh/83794.html" xr:uid="{00000000-0004-0000-0700-00003D010000}"/>
    <hyperlink ref="B328" r:id="rId319" display="http://www.cdc.gov/niosh/idlh/7782492.html" xr:uid="{00000000-0004-0000-0700-00003E010000}"/>
    <hyperlink ref="B329" r:id="rId320" display="http://www.cdc.gov/niosh/idlh/7783791.html" xr:uid="{00000000-0004-0000-0700-00003F010000}"/>
    <hyperlink ref="B330" r:id="rId321" display="http://www.cdc.gov/niosh/idlh/7631869.html" xr:uid="{00000000-0004-0000-0700-000040010000}"/>
    <hyperlink ref="B96" r:id="rId322" display="http://www.cdc.gov/niosh/idlh/14808607.html" xr:uid="{00000000-0004-0000-0700-000041010000}"/>
    <hyperlink ref="B318" r:id="rId323" display="http://www.cdc.gov/niosh/idlh/14808607.html" xr:uid="{00000000-0004-0000-0700-000042010000}"/>
    <hyperlink ref="B332" r:id="rId324" display="http://www.cdc.gov/niosh/idlh/7440224.html" xr:uid="{00000000-0004-0000-0700-000043010000}"/>
    <hyperlink ref="B333" r:id="rId325" display="http://www.cdc.gov/niosh/idlh/soapston.html" xr:uid="{00000000-0004-0000-0700-000044010000}"/>
    <hyperlink ref="B334" r:id="rId326" display="http://www.cdc.gov/niosh/idlh/62748.html" xr:uid="{00000000-0004-0000-0700-000045010000}"/>
    <hyperlink ref="B335" r:id="rId327" display="http://www.cdc.gov/niosh/idlh/1310732.html" xr:uid="{00000000-0004-0000-0700-000046010000}"/>
    <hyperlink ref="B336" r:id="rId328" display="http://www.cdc.gov/niosh/idlh/7803523.html" xr:uid="{00000000-0004-0000-0700-000047010000}"/>
    <hyperlink ref="B337" r:id="rId329" display="http://www.cdc.gov/niosh/idlh/8052413.html" xr:uid="{00000000-0004-0000-0700-000048010000}"/>
    <hyperlink ref="B338" r:id="rId330" display="http://www.cdc.gov/niosh/idlh/57249.html" xr:uid="{00000000-0004-0000-0700-000049010000}"/>
    <hyperlink ref="B339" r:id="rId331" display="http://www.cdc.gov/niosh/idlh/100425.html" xr:uid="{00000000-0004-0000-0700-00004A010000}"/>
    <hyperlink ref="B340" r:id="rId332" display="http://www.cdc.gov/niosh/idlh/7446095.html" xr:uid="{00000000-0004-0000-0700-00004B010000}"/>
    <hyperlink ref="B343" r:id="rId333" display="http://www.cdc.gov/niosh/idlh/7664939.html" xr:uid="{00000000-0004-0000-0700-00004C010000}"/>
    <hyperlink ref="B341" r:id="rId334" display="http://www.cdc.gov/niosh/idlh/10025679.html" xr:uid="{00000000-0004-0000-0700-00004D010000}"/>
    <hyperlink ref="B342" r:id="rId335" display="http://www.cdc.gov/niosh/idlh/5714227.html" xr:uid="{00000000-0004-0000-0700-00004E010000}"/>
    <hyperlink ref="B344" r:id="rId336" display="http://www.cdc.gov/niosh/idlh/2699798.html" xr:uid="{00000000-0004-0000-0700-00004F010000}"/>
    <hyperlink ref="B17" r:id="rId337" display="http://www.cdc.gov/niosh/idlh/93765.html" xr:uid="{00000000-0004-0000-0700-000050010000}"/>
    <hyperlink ref="B345" r:id="rId338" display="http://www.cdc.gov/niosh/idlh/14807966.html" xr:uid="{00000000-0004-0000-0700-000051010000}"/>
    <hyperlink ref="B346" r:id="rId339" display="http://www.cdc.gov/niosh/idlh/7440257.html" xr:uid="{00000000-0004-0000-0700-000052010000}"/>
    <hyperlink ref="B347" r:id="rId340" display="http://www.cdc.gov/niosh/idlh/89245.html" xr:uid="{00000000-0004-0000-0700-000053010000}"/>
    <hyperlink ref="B348" r:id="rId341" display="http://www.cdc.gov/niosh/idlh/13494809.html" xr:uid="{00000000-0004-0000-0700-000054010000}"/>
    <hyperlink ref="B349" r:id="rId342" display="http://www.cdc.gov/niosh/idlh/7783804.html" xr:uid="{00000000-0004-0000-0700-000055010000}"/>
    <hyperlink ref="B350" r:id="rId343" display="http://www.cdc.gov/niosh/idlh/107493.html" xr:uid="{00000000-0004-0000-0700-000056010000}"/>
    <hyperlink ref="B351" r:id="rId344" display="http://www.cdc.gov/niosh/idlh/26140603.html" xr:uid="{00000000-0004-0000-0700-000057010000}"/>
    <hyperlink ref="B2" r:id="rId345" display="http://www.cdc.gov/niosh/idlh/76119.html" xr:uid="{00000000-0004-0000-0700-000058010000}"/>
    <hyperlink ref="B3" r:id="rId346" display="http://www.cdc.gov/niosh/idlh/76120.html" xr:uid="{00000000-0004-0000-0700-000059010000}"/>
    <hyperlink ref="B4" r:id="rId347" display="http://www.cdc.gov/niosh/idlh/79345.html" xr:uid="{00000000-0004-0000-0700-00005A010000}"/>
    <hyperlink ref="B355" r:id="rId348" display="http://www.cdc.gov/niosh/idlh/127184.html" xr:uid="{00000000-0004-0000-0700-00005B010000}"/>
    <hyperlink ref="B356" r:id="rId349" display="http://www.cdc.gov/niosh/idlh/1335882.html" xr:uid="{00000000-0004-0000-0700-00005C010000}"/>
    <hyperlink ref="B357" r:id="rId350" display="http://www.cdc.gov/niosh/idlh/78002.html" xr:uid="{00000000-0004-0000-0700-00005D010000}"/>
    <hyperlink ref="B358" r:id="rId351" display="http://www.cdc.gov/niosh/idlh/109999.html" xr:uid="{00000000-0004-0000-0700-00005E010000}"/>
    <hyperlink ref="B359" r:id="rId352" display="http://www.cdc.gov/niosh/idlh/75741.html" xr:uid="{00000000-0004-0000-0700-00005F010000}"/>
    <hyperlink ref="B360" r:id="rId353" display="http://www.cdc.gov/niosh/idlh/3333526.html" xr:uid="{00000000-0004-0000-0700-000060010000}"/>
    <hyperlink ref="B361" r:id="rId354" display="http://www.cdc.gov/niosh/idlh/509148.html" xr:uid="{00000000-0004-0000-0700-000061010000}"/>
    <hyperlink ref="B362" r:id="rId355" display="http://www.cdc.gov/niosh/idlh/479458.html" xr:uid="{00000000-0004-0000-0700-000062010000}"/>
    <hyperlink ref="B363" r:id="rId356" display="http://www.cdc.gov/niosh/idlh/thallium.html" xr:uid="{00000000-0004-0000-0700-000063010000}"/>
    <hyperlink ref="B364" r:id="rId357" display="http://www.cdc.gov/niosh/idlh/137268.html" xr:uid="{00000000-0004-0000-0700-000064010000}"/>
    <hyperlink ref="B366" r:id="rId358" display="http://www.cdc.gov/niosh/idlh/7440315.html" xr:uid="{00000000-0004-0000-0700-000065010000}"/>
    <hyperlink ref="B365" r:id="rId359" display="http://www.cdc.gov/niosh/idlh/tin-org.html" xr:uid="{00000000-0004-0000-0700-000066010000}"/>
    <hyperlink ref="B367" r:id="rId360" display="http://www.cdc.gov/niosh/idlh/13463677.html" xr:uid="{00000000-0004-0000-0700-000067010000}"/>
    <hyperlink ref="B368" r:id="rId361" display="http://www.cdc.gov/niosh/idlh/108883.html" xr:uid="{00000000-0004-0000-0700-000068010000}"/>
    <hyperlink ref="B369" r:id="rId362" display="http://www.cdc.gov/niosh/idlh/584849.html" xr:uid="{00000000-0004-0000-0700-000069010000}"/>
    <hyperlink ref="B276" r:id="rId363" display="http://www.cdc.gov/niosh/idlh/95534.html" xr:uid="{00000000-0004-0000-0700-00006A010000}"/>
    <hyperlink ref="B370" r:id="rId364" display="http://www.cdc.gov/niosh/idlh/126738.html" xr:uid="{00000000-0004-0000-0700-00006B010000}"/>
    <hyperlink ref="B6" r:id="rId365" display="http://www.cdc.gov/niosh/idlh/79005.html" xr:uid="{00000000-0004-0000-0700-00006C010000}"/>
    <hyperlink ref="B371" r:id="rId366" display="http://www.cdc.gov/niosh/idlh/79016.html" xr:uid="{00000000-0004-0000-0700-00006D010000}"/>
    <hyperlink ref="B372" r:id="rId367" display="http://www.cdc.gov/niosh/idlh/1321659.html" xr:uid="{00000000-0004-0000-0700-00006E010000}"/>
    <hyperlink ref="B10" r:id="rId368" display="http://www.cdc.gov/niosh/idlh/96184.html" xr:uid="{00000000-0004-0000-0700-00006F010000}"/>
    <hyperlink ref="B5" r:id="rId369" display="http://www.cdc.gov/niosh/idlh/76131.html" xr:uid="{00000000-0004-0000-0700-000070010000}"/>
    <hyperlink ref="B373" r:id="rId370" display="http://www.cdc.gov/niosh/idlh/121448.html" xr:uid="{00000000-0004-0000-0700-000071010000}"/>
    <hyperlink ref="B374" r:id="rId371" display="http://www.cdc.gov/niosh/idlh/75638.html" xr:uid="{00000000-0004-0000-0700-000072010000}"/>
    <hyperlink ref="B18" r:id="rId372" display="http://www.cdc.gov/niosh/idlh/118967.html" xr:uid="{00000000-0004-0000-0700-000073010000}"/>
    <hyperlink ref="B375" r:id="rId373" display="http://www.cdc.gov/niosh/idlh/78308.html" xr:uid="{00000000-0004-0000-0700-000074010000}"/>
    <hyperlink ref="B376" r:id="rId374" display="http://www.cdc.gov/niosh/idlh/115866.html" xr:uid="{00000000-0004-0000-0700-000075010000}"/>
    <hyperlink ref="B377" r:id="rId375" display="http://www.cdc.gov/niosh/idlh/8006642.html" xr:uid="{00000000-0004-0000-0700-000076010000}"/>
    <hyperlink ref="B378" r:id="rId376" display="http://www.cdc.gov/niosh/idlh/7440611.html" xr:uid="{00000000-0004-0000-0700-000077010000}"/>
    <hyperlink ref="B379" r:id="rId377" display="http://www.cdc.gov/niosh/idlh/uranium.html" xr:uid="{00000000-0004-0000-0700-000078010000}"/>
    <hyperlink ref="B381" r:id="rId378" display="http://www.cdc.gov/niosh/idlh/vandust.html" xr:uid="{00000000-0004-0000-0700-000079010000}"/>
    <hyperlink ref="B380" r:id="rId379" display="http://www.cdc.gov/niosh/idlh/vanfume.html" xr:uid="{00000000-0004-0000-0700-00007A010000}"/>
    <hyperlink ref="B382" r:id="rId380" display="http://www.cdc.gov/niosh/idlh/25013154.html" xr:uid="{00000000-0004-0000-0700-00007B010000}"/>
    <hyperlink ref="B383" r:id="rId381" display="http://www.cdc.gov/niosh/idlh/81812.html" xr:uid="{00000000-0004-0000-0700-00007C010000}"/>
    <hyperlink ref="B384" r:id="rId382" display="http://www.cdc.gov/niosh/idlh/95476.html" xr:uid="{00000000-0004-0000-0700-00007D010000}"/>
    <hyperlink ref="B385" r:id="rId383" display="http://www.cdc.gov/niosh/idlh/1300738.html" xr:uid="{00000000-0004-0000-0700-00007E010000}"/>
    <hyperlink ref="B386" r:id="rId384" display="http://www.cdc.gov/niosh/idlh/7440655.html" xr:uid="{00000000-0004-0000-0700-00007F010000}"/>
    <hyperlink ref="B387" r:id="rId385" display="http://www.cdc.gov/niosh/idlh/7646857.html" xr:uid="{00000000-0004-0000-0700-000080010000}"/>
    <hyperlink ref="B388" r:id="rId386" display="http://www.cdc.gov/niosh/idlh/1314132.html" xr:uid="{00000000-0004-0000-0700-000081010000}"/>
    <hyperlink ref="B389" r:id="rId387" display="http://www.cdc.gov/niosh/idlh/7440677.html" xr:uid="{00000000-0004-0000-0700-000082010000}"/>
  </hyperlinks>
  <pageMargins left="0.75" right="0.75" top="1" bottom="1" header="0.5" footer="0.5"/>
  <pageSetup orientation="portrait" horizontalDpi="4294967295" verticalDpi="4294967295" r:id="rId388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L152"/>
  <sheetViews>
    <sheetView workbookViewId="0">
      <selection activeCell="C6" sqref="C6"/>
    </sheetView>
  </sheetViews>
  <sheetFormatPr defaultRowHeight="20.100000000000001" customHeight="1" x14ac:dyDescent="0.2"/>
  <cols>
    <col min="1" max="1" width="4" style="15" customWidth="1"/>
    <col min="2" max="2" width="4.42578125" style="15" customWidth="1"/>
    <col min="3" max="3" width="21" style="15" customWidth="1"/>
    <col min="4" max="4" width="17.140625" style="15" customWidth="1"/>
    <col min="5" max="5" width="12.28515625" style="15" customWidth="1"/>
    <col min="6" max="6" width="15.85546875" style="15" customWidth="1"/>
    <col min="7" max="7" width="6.7109375" style="15" customWidth="1"/>
    <col min="8" max="8" width="7.140625" style="15" customWidth="1"/>
    <col min="9" max="9" width="6.42578125" style="15" customWidth="1"/>
    <col min="10" max="10" width="6.5703125" style="15" customWidth="1"/>
    <col min="11" max="11" width="6.140625" style="15" customWidth="1"/>
    <col min="12" max="12" width="8.140625" style="15" customWidth="1"/>
    <col min="13" max="16384" width="9.140625" style="15"/>
  </cols>
  <sheetData>
    <row r="1" spans="1:12" ht="20.100000000000001" customHeight="1" x14ac:dyDescent="0.2">
      <c r="A1" s="14" t="s">
        <v>2062</v>
      </c>
      <c r="B1" s="14" t="s">
        <v>2063</v>
      </c>
      <c r="C1" s="14" t="s">
        <v>2064</v>
      </c>
      <c r="D1" s="14" t="s">
        <v>2065</v>
      </c>
      <c r="E1" s="14" t="s">
        <v>2066</v>
      </c>
      <c r="F1" s="14" t="s">
        <v>2067</v>
      </c>
      <c r="G1" s="14" t="s">
        <v>2068</v>
      </c>
      <c r="H1" s="14" t="s">
        <v>2069</v>
      </c>
      <c r="I1" s="14" t="s">
        <v>2070</v>
      </c>
      <c r="J1" s="14" t="s">
        <v>2071</v>
      </c>
      <c r="K1" s="14" t="s">
        <v>2072</v>
      </c>
      <c r="L1" s="14" t="s">
        <v>2073</v>
      </c>
    </row>
    <row r="2" spans="1:12" ht="20.100000000000001" customHeight="1" x14ac:dyDescent="0.2">
      <c r="A2" s="16">
        <v>1</v>
      </c>
      <c r="B2" s="16">
        <v>7</v>
      </c>
      <c r="C2" s="17" t="s">
        <v>750</v>
      </c>
      <c r="D2" s="17" t="s">
        <v>751</v>
      </c>
      <c r="E2" s="17" t="s">
        <v>752</v>
      </c>
      <c r="F2" s="17" t="s">
        <v>753</v>
      </c>
      <c r="G2" s="16">
        <v>100</v>
      </c>
      <c r="H2" s="17" t="s">
        <v>2078</v>
      </c>
      <c r="I2" s="16">
        <v>73.89</v>
      </c>
      <c r="J2" s="16">
        <v>133.4</v>
      </c>
      <c r="K2" s="16">
        <v>0.4</v>
      </c>
      <c r="L2" s="16">
        <v>0</v>
      </c>
    </row>
    <row r="3" spans="1:12" ht="20.100000000000001" customHeight="1" x14ac:dyDescent="0.2">
      <c r="A3" s="16">
        <v>2</v>
      </c>
      <c r="B3" s="16">
        <v>7</v>
      </c>
      <c r="C3" s="17" t="s">
        <v>1950</v>
      </c>
      <c r="D3" s="17" t="s">
        <v>1951</v>
      </c>
      <c r="E3" s="17" t="s">
        <v>1952</v>
      </c>
      <c r="F3" s="17" t="s">
        <v>1953</v>
      </c>
      <c r="G3" s="16">
        <v>9</v>
      </c>
      <c r="H3" s="17" t="s">
        <v>2078</v>
      </c>
      <c r="I3" s="16">
        <v>146.66999999999999</v>
      </c>
      <c r="J3" s="16">
        <v>167.9</v>
      </c>
      <c r="K3" s="16">
        <v>0.3</v>
      </c>
      <c r="L3" s="16">
        <v>0</v>
      </c>
    </row>
    <row r="4" spans="1:12" ht="20.100000000000001" customHeight="1" x14ac:dyDescent="0.2">
      <c r="A4" s="16">
        <v>3</v>
      </c>
      <c r="B4" s="16">
        <v>19</v>
      </c>
      <c r="C4" s="17" t="s">
        <v>1954</v>
      </c>
      <c r="D4" s="17" t="s">
        <v>1954</v>
      </c>
      <c r="E4" s="17" t="s">
        <v>1955</v>
      </c>
      <c r="F4" s="17" t="s">
        <v>1956</v>
      </c>
      <c r="G4" s="16">
        <v>1</v>
      </c>
      <c r="H4" s="17" t="s">
        <v>2078</v>
      </c>
      <c r="I4" s="16">
        <v>217.78</v>
      </c>
      <c r="J4" s="16">
        <v>181.46</v>
      </c>
      <c r="K4" s="16">
        <v>0</v>
      </c>
      <c r="L4" s="16">
        <v>0</v>
      </c>
    </row>
    <row r="5" spans="1:12" ht="20.100000000000001" customHeight="1" x14ac:dyDescent="0.2">
      <c r="A5" s="16">
        <v>4</v>
      </c>
      <c r="B5" s="16">
        <v>19</v>
      </c>
      <c r="C5" s="17" t="s">
        <v>1957</v>
      </c>
      <c r="D5" s="17" t="s">
        <v>1957</v>
      </c>
      <c r="E5" s="17" t="s">
        <v>1958</v>
      </c>
      <c r="F5" s="17" t="s">
        <v>1956</v>
      </c>
      <c r="G5" s="16">
        <v>1</v>
      </c>
      <c r="H5" s="17" t="s">
        <v>2078</v>
      </c>
      <c r="I5" s="16">
        <v>213.89</v>
      </c>
      <c r="J5" s="16">
        <v>181.46</v>
      </c>
      <c r="K5" s="16">
        <v>0</v>
      </c>
      <c r="L5" s="16">
        <v>0</v>
      </c>
    </row>
    <row r="6" spans="1:12" s="18" customFormat="1" ht="20.100000000000001" customHeight="1" x14ac:dyDescent="0.2">
      <c r="A6" s="16">
        <v>5</v>
      </c>
      <c r="B6" s="16">
        <v>7</v>
      </c>
      <c r="C6" s="17" t="s">
        <v>2027</v>
      </c>
      <c r="D6" s="17" t="s">
        <v>2028</v>
      </c>
      <c r="E6" s="17" t="s">
        <v>2029</v>
      </c>
      <c r="F6" s="17" t="s">
        <v>2030</v>
      </c>
      <c r="G6" s="16">
        <v>0.8</v>
      </c>
      <c r="H6" s="17" t="s">
        <v>2078</v>
      </c>
      <c r="I6" s="16">
        <v>195.56</v>
      </c>
      <c r="J6" s="16">
        <v>236.4</v>
      </c>
      <c r="K6" s="16">
        <v>0.1</v>
      </c>
      <c r="L6" s="16">
        <v>0</v>
      </c>
    </row>
    <row r="7" spans="1:12" ht="20.100000000000001" customHeight="1" x14ac:dyDescent="0.2">
      <c r="A7" s="16">
        <v>6</v>
      </c>
      <c r="B7" s="16">
        <v>1</v>
      </c>
      <c r="C7" s="17" t="s">
        <v>670</v>
      </c>
      <c r="D7" s="17" t="s">
        <v>671</v>
      </c>
      <c r="E7" s="17" t="s">
        <v>672</v>
      </c>
      <c r="F7" s="17" t="s">
        <v>673</v>
      </c>
      <c r="G7" s="16">
        <v>760</v>
      </c>
      <c r="H7" s="17" t="s">
        <v>2078</v>
      </c>
      <c r="I7" s="16">
        <v>-4.4400000000000004</v>
      </c>
      <c r="J7" s="16">
        <v>54.1</v>
      </c>
      <c r="K7" s="16">
        <v>0</v>
      </c>
      <c r="L7" s="16">
        <v>0</v>
      </c>
    </row>
    <row r="8" spans="1:12" s="18" customFormat="1" ht="20.100000000000001" customHeight="1" x14ac:dyDescent="0.2">
      <c r="A8" s="16">
        <v>7</v>
      </c>
      <c r="B8" s="19">
        <v>19</v>
      </c>
      <c r="C8" s="20" t="s">
        <v>1986</v>
      </c>
      <c r="D8" s="20" t="s">
        <v>1987</v>
      </c>
      <c r="E8" s="20" t="s">
        <v>1988</v>
      </c>
      <c r="F8" s="20" t="s">
        <v>1989</v>
      </c>
      <c r="G8" s="19">
        <v>0.4</v>
      </c>
      <c r="H8" s="20" t="s">
        <v>2078</v>
      </c>
      <c r="I8" s="19">
        <v>173.89</v>
      </c>
      <c r="J8" s="19">
        <v>147</v>
      </c>
      <c r="K8" s="19">
        <v>8.0000000000000002E-3</v>
      </c>
      <c r="L8" s="19">
        <v>0</v>
      </c>
    </row>
    <row r="9" spans="1:12" ht="20.100000000000001" customHeight="1" x14ac:dyDescent="0.2">
      <c r="A9" s="16">
        <v>8</v>
      </c>
      <c r="B9" s="16">
        <v>1</v>
      </c>
      <c r="C9" s="17" t="s">
        <v>1878</v>
      </c>
      <c r="D9" s="17" t="s">
        <v>1878</v>
      </c>
      <c r="E9" s="17" t="s">
        <v>1879</v>
      </c>
      <c r="F9" s="17" t="s">
        <v>1880</v>
      </c>
      <c r="G9" s="16">
        <v>760</v>
      </c>
      <c r="H9" s="17" t="s">
        <v>2078</v>
      </c>
      <c r="I9" s="16">
        <v>-6.28</v>
      </c>
      <c r="J9" s="16">
        <v>56.1</v>
      </c>
      <c r="K9" s="16">
        <v>0</v>
      </c>
      <c r="L9" s="16">
        <v>0</v>
      </c>
    </row>
    <row r="10" spans="1:12" ht="20.100000000000001" customHeight="1" x14ac:dyDescent="0.2">
      <c r="A10" s="16">
        <v>9</v>
      </c>
      <c r="B10" s="16">
        <v>20</v>
      </c>
      <c r="C10" s="17" t="s">
        <v>1885</v>
      </c>
      <c r="D10" s="17" t="s">
        <v>1885</v>
      </c>
      <c r="E10" s="17" t="s">
        <v>1886</v>
      </c>
      <c r="F10" s="17" t="s">
        <v>1887</v>
      </c>
      <c r="G10" s="16">
        <v>200</v>
      </c>
      <c r="H10" s="17" t="s">
        <v>2078</v>
      </c>
      <c r="I10" s="16">
        <v>70</v>
      </c>
      <c r="J10" s="16">
        <v>88.1</v>
      </c>
      <c r="K10" s="16">
        <v>10</v>
      </c>
      <c r="L10" s="16">
        <v>0</v>
      </c>
    </row>
    <row r="11" spans="1:12" ht="20.100000000000001" customHeight="1" x14ac:dyDescent="0.2">
      <c r="A11" s="16">
        <v>10</v>
      </c>
      <c r="B11" s="16">
        <v>8</v>
      </c>
      <c r="C11" s="17" t="s">
        <v>1994</v>
      </c>
      <c r="D11" s="17" t="s">
        <v>1995</v>
      </c>
      <c r="E11" s="17" t="s">
        <v>1996</v>
      </c>
      <c r="F11" s="17" t="s">
        <v>1997</v>
      </c>
      <c r="G11" s="16">
        <v>10</v>
      </c>
      <c r="H11" s="17" t="s">
        <v>2078</v>
      </c>
      <c r="I11" s="16">
        <v>99.44</v>
      </c>
      <c r="J11" s="16">
        <v>114.22</v>
      </c>
      <c r="K11" s="16">
        <v>0</v>
      </c>
      <c r="L11" s="16">
        <v>0</v>
      </c>
    </row>
    <row r="12" spans="1:12" ht="20.100000000000001" customHeight="1" x14ac:dyDescent="0.2">
      <c r="A12" s="16">
        <v>11</v>
      </c>
      <c r="B12" s="16">
        <v>14</v>
      </c>
      <c r="C12" s="17" t="s">
        <v>1892</v>
      </c>
      <c r="D12" s="17" t="s">
        <v>1892</v>
      </c>
      <c r="E12" s="17" t="s">
        <v>1893</v>
      </c>
      <c r="F12" s="17" t="s">
        <v>1894</v>
      </c>
      <c r="G12" s="16">
        <v>1</v>
      </c>
      <c r="H12" s="17" t="s">
        <v>2078</v>
      </c>
      <c r="I12" s="16">
        <v>207.78</v>
      </c>
      <c r="J12" s="16">
        <v>127.57</v>
      </c>
      <c r="K12" s="16">
        <v>0</v>
      </c>
      <c r="L12" s="16">
        <v>1</v>
      </c>
    </row>
    <row r="13" spans="1:12" s="18" customFormat="1" ht="20.100000000000001" customHeight="1" x14ac:dyDescent="0.2">
      <c r="A13" s="16">
        <v>12</v>
      </c>
      <c r="B13" s="16">
        <v>3</v>
      </c>
      <c r="C13" s="17" t="s">
        <v>706</v>
      </c>
      <c r="D13" s="17" t="s">
        <v>707</v>
      </c>
      <c r="E13" s="17" t="s">
        <v>708</v>
      </c>
      <c r="F13" s="17" t="s">
        <v>709</v>
      </c>
      <c r="G13" s="16">
        <v>1</v>
      </c>
      <c r="H13" s="17" t="s">
        <v>2078</v>
      </c>
      <c r="I13" s="16">
        <v>306.11</v>
      </c>
      <c r="J13" s="16">
        <v>143.19999999999999</v>
      </c>
      <c r="K13" s="16">
        <v>100</v>
      </c>
      <c r="L13" s="16">
        <v>0</v>
      </c>
    </row>
    <row r="14" spans="1:12" ht="20.100000000000001" customHeight="1" x14ac:dyDescent="0.2">
      <c r="A14" s="16">
        <v>13</v>
      </c>
      <c r="B14" s="16">
        <v>14</v>
      </c>
      <c r="C14" s="17" t="s">
        <v>1895</v>
      </c>
      <c r="D14" s="17" t="s">
        <v>1895</v>
      </c>
      <c r="E14" s="17" t="s">
        <v>1896</v>
      </c>
      <c r="F14" s="17" t="s">
        <v>1894</v>
      </c>
      <c r="G14" s="16">
        <v>10</v>
      </c>
      <c r="H14" s="17" t="s">
        <v>2078</v>
      </c>
      <c r="I14" s="16">
        <v>229.9</v>
      </c>
      <c r="J14" s="16">
        <v>127.57</v>
      </c>
      <c r="K14" s="16">
        <v>0</v>
      </c>
      <c r="L14" s="16">
        <v>1</v>
      </c>
    </row>
    <row r="15" spans="1:12" ht="20.100000000000001" customHeight="1" x14ac:dyDescent="0.2">
      <c r="A15" s="16">
        <v>14</v>
      </c>
      <c r="B15" s="16">
        <v>14</v>
      </c>
      <c r="C15" s="17" t="s">
        <v>1897</v>
      </c>
      <c r="D15" s="17" t="s">
        <v>1897</v>
      </c>
      <c r="E15" s="17" t="s">
        <v>1898</v>
      </c>
      <c r="F15" s="17" t="s">
        <v>1894</v>
      </c>
      <c r="G15" s="16">
        <v>1</v>
      </c>
      <c r="H15" s="17" t="s">
        <v>2078</v>
      </c>
      <c r="I15" s="16">
        <v>232</v>
      </c>
      <c r="J15" s="16">
        <v>127.57</v>
      </c>
      <c r="K15" s="16">
        <v>0</v>
      </c>
      <c r="L15" s="16">
        <v>1</v>
      </c>
    </row>
    <row r="16" spans="1:12" ht="20.100000000000001" customHeight="1" x14ac:dyDescent="0.2">
      <c r="A16" s="16">
        <v>15</v>
      </c>
      <c r="B16" s="16">
        <v>9</v>
      </c>
      <c r="C16" s="17" t="s">
        <v>2031</v>
      </c>
      <c r="D16" s="17" t="s">
        <v>2032</v>
      </c>
      <c r="E16" s="17" t="s">
        <v>2033</v>
      </c>
      <c r="F16" s="17" t="s">
        <v>2034</v>
      </c>
      <c r="G16" s="16">
        <v>740</v>
      </c>
      <c r="H16" s="17" t="s">
        <v>2078</v>
      </c>
      <c r="I16" s="16">
        <v>20.56</v>
      </c>
      <c r="J16" s="16">
        <v>44.1</v>
      </c>
      <c r="K16" s="16">
        <v>100</v>
      </c>
      <c r="L16" s="16">
        <v>1</v>
      </c>
    </row>
    <row r="17" spans="1:12" s="18" customFormat="1" ht="20.100000000000001" customHeight="1" x14ac:dyDescent="0.2">
      <c r="A17" s="16">
        <v>16</v>
      </c>
      <c r="B17" s="16">
        <v>11</v>
      </c>
      <c r="C17" s="17" t="s">
        <v>2035</v>
      </c>
      <c r="D17" s="17" t="s">
        <v>2036</v>
      </c>
      <c r="E17" s="17" t="s">
        <v>2037</v>
      </c>
      <c r="F17" s="17" t="s">
        <v>2038</v>
      </c>
      <c r="G17" s="16">
        <v>11</v>
      </c>
      <c r="H17" s="17" t="s">
        <v>2078</v>
      </c>
      <c r="I17" s="16">
        <v>117.78</v>
      </c>
      <c r="J17" s="16">
        <v>60.1</v>
      </c>
      <c r="K17" s="16">
        <v>100</v>
      </c>
      <c r="L17" s="16">
        <v>2</v>
      </c>
    </row>
    <row r="18" spans="1:12" s="18" customFormat="1" ht="20.100000000000001" customHeight="1" x14ac:dyDescent="0.2">
      <c r="A18" s="16">
        <v>17</v>
      </c>
      <c r="B18" s="16">
        <v>4</v>
      </c>
      <c r="C18" s="17" t="s">
        <v>710</v>
      </c>
      <c r="D18" s="17" t="s">
        <v>711</v>
      </c>
      <c r="E18" s="17" t="s">
        <v>712</v>
      </c>
      <c r="F18" s="17" t="s">
        <v>713</v>
      </c>
      <c r="G18" s="16">
        <v>180</v>
      </c>
      <c r="H18" s="17" t="s">
        <v>2078</v>
      </c>
      <c r="I18" s="16">
        <v>56.11</v>
      </c>
      <c r="J18" s="16">
        <v>58.1</v>
      </c>
      <c r="K18" s="16">
        <v>100</v>
      </c>
      <c r="L18" s="16">
        <v>1</v>
      </c>
    </row>
    <row r="19" spans="1:12" ht="20.100000000000001" customHeight="1" x14ac:dyDescent="0.2">
      <c r="A19" s="16">
        <v>18</v>
      </c>
      <c r="B19" s="16">
        <v>10</v>
      </c>
      <c r="C19" s="17" t="s">
        <v>2039</v>
      </c>
      <c r="D19" s="17" t="s">
        <v>2040</v>
      </c>
      <c r="E19" s="17" t="s">
        <v>2041</v>
      </c>
      <c r="F19" s="17" t="s">
        <v>2042</v>
      </c>
      <c r="G19" s="16">
        <v>73</v>
      </c>
      <c r="H19" s="17" t="s">
        <v>2078</v>
      </c>
      <c r="I19" s="16">
        <v>81.67</v>
      </c>
      <c r="J19" s="16">
        <v>41.1</v>
      </c>
      <c r="K19" s="16">
        <v>100</v>
      </c>
      <c r="L19" s="16">
        <v>1</v>
      </c>
    </row>
    <row r="20" spans="1:12" ht="20.100000000000001" customHeight="1" x14ac:dyDescent="0.2">
      <c r="A20" s="16">
        <v>19</v>
      </c>
      <c r="B20" s="16">
        <v>12</v>
      </c>
      <c r="C20" s="17" t="s">
        <v>2043</v>
      </c>
      <c r="D20" s="17" t="s">
        <v>2044</v>
      </c>
      <c r="E20" s="17" t="s">
        <v>2045</v>
      </c>
      <c r="F20" s="17" t="s">
        <v>2046</v>
      </c>
      <c r="G20" s="16">
        <v>760</v>
      </c>
      <c r="H20" s="17" t="s">
        <v>2078</v>
      </c>
      <c r="I20" s="16">
        <v>-83.89</v>
      </c>
      <c r="J20" s="16">
        <v>26.02</v>
      </c>
      <c r="K20" s="16">
        <v>100</v>
      </c>
      <c r="L20" s="16">
        <v>0</v>
      </c>
    </row>
    <row r="21" spans="1:12" ht="20.100000000000001" customHeight="1" x14ac:dyDescent="0.2">
      <c r="A21" s="16">
        <v>20</v>
      </c>
      <c r="B21" s="16">
        <v>9</v>
      </c>
      <c r="C21" s="17" t="s">
        <v>1970</v>
      </c>
      <c r="D21" s="17" t="s">
        <v>1971</v>
      </c>
      <c r="E21" s="17" t="s">
        <v>1972</v>
      </c>
      <c r="F21" s="17" t="s">
        <v>1973</v>
      </c>
      <c r="G21" s="16">
        <v>210</v>
      </c>
      <c r="H21" s="17" t="s">
        <v>2078</v>
      </c>
      <c r="I21" s="16">
        <v>52.78</v>
      </c>
      <c r="J21" s="16">
        <v>56.1</v>
      </c>
      <c r="K21" s="16">
        <v>40</v>
      </c>
      <c r="L21" s="16">
        <v>1</v>
      </c>
    </row>
    <row r="22" spans="1:12" s="18" customFormat="1" ht="20.100000000000001" customHeight="1" x14ac:dyDescent="0.2">
      <c r="A22" s="16">
        <v>21</v>
      </c>
      <c r="B22" s="16">
        <v>10</v>
      </c>
      <c r="C22" s="17" t="s">
        <v>2047</v>
      </c>
      <c r="D22" s="17" t="s">
        <v>2048</v>
      </c>
      <c r="E22" s="17" t="s">
        <v>2049</v>
      </c>
      <c r="F22" s="17" t="s">
        <v>2050</v>
      </c>
      <c r="G22" s="16">
        <v>83</v>
      </c>
      <c r="H22" s="17" t="s">
        <v>2078</v>
      </c>
      <c r="I22" s="16">
        <v>77.22</v>
      </c>
      <c r="J22" s="16">
        <v>53.1</v>
      </c>
      <c r="K22" s="16">
        <v>7</v>
      </c>
      <c r="L22" s="16">
        <v>1</v>
      </c>
    </row>
    <row r="23" spans="1:12" s="18" customFormat="1" ht="20.100000000000001" customHeight="1" x14ac:dyDescent="0.2">
      <c r="A23" s="16">
        <v>22</v>
      </c>
      <c r="B23" s="16">
        <v>7</v>
      </c>
      <c r="C23" s="17" t="s">
        <v>1974</v>
      </c>
      <c r="D23" s="17" t="s">
        <v>1975</v>
      </c>
      <c r="E23" s="17" t="s">
        <v>1976</v>
      </c>
      <c r="F23" s="17" t="s">
        <v>1977</v>
      </c>
      <c r="G23" s="16">
        <v>295</v>
      </c>
      <c r="H23" s="17" t="s">
        <v>2078</v>
      </c>
      <c r="I23" s="16">
        <v>45</v>
      </c>
      <c r="J23" s="16">
        <v>76.5</v>
      </c>
      <c r="K23" s="16">
        <v>0.4</v>
      </c>
      <c r="L23" s="16">
        <v>0</v>
      </c>
    </row>
    <row r="24" spans="1:12" ht="20.100000000000001" customHeight="1" x14ac:dyDescent="0.2">
      <c r="A24" s="16">
        <v>23</v>
      </c>
      <c r="B24" s="21"/>
      <c r="C24" s="21" t="s">
        <v>910</v>
      </c>
      <c r="D24" s="21"/>
      <c r="E24" s="21"/>
      <c r="F24" s="21" t="s">
        <v>911</v>
      </c>
      <c r="G24" s="21"/>
      <c r="H24" s="21"/>
      <c r="I24" s="21"/>
      <c r="J24" s="22">
        <f>14.0067+(1.00797*3)</f>
        <v>17.030609999999999</v>
      </c>
      <c r="K24" s="21" t="s">
        <v>1778</v>
      </c>
      <c r="L24" s="21" t="s">
        <v>1778</v>
      </c>
    </row>
    <row r="25" spans="1:12" s="18" customFormat="1" ht="20.100000000000001" customHeight="1" x14ac:dyDescent="0.2">
      <c r="A25" s="16">
        <v>24</v>
      </c>
      <c r="B25" s="16">
        <v>14</v>
      </c>
      <c r="C25" s="17" t="s">
        <v>2051</v>
      </c>
      <c r="D25" s="17" t="s">
        <v>2052</v>
      </c>
      <c r="E25" s="17" t="s">
        <v>2053</v>
      </c>
      <c r="F25" s="17" t="s">
        <v>2054</v>
      </c>
      <c r="G25" s="16">
        <v>0.6</v>
      </c>
      <c r="H25" s="17" t="s">
        <v>2078</v>
      </c>
      <c r="I25" s="16">
        <v>183.89</v>
      </c>
      <c r="J25" s="16">
        <v>93.1</v>
      </c>
      <c r="K25" s="16">
        <v>4</v>
      </c>
      <c r="L25" s="16">
        <v>1</v>
      </c>
    </row>
    <row r="26" spans="1:12" ht="20.100000000000001" customHeight="1" x14ac:dyDescent="0.2">
      <c r="A26" s="16">
        <v>25</v>
      </c>
      <c r="B26" s="19">
        <v>3</v>
      </c>
      <c r="C26" s="20" t="s">
        <v>678</v>
      </c>
      <c r="D26" s="20" t="s">
        <v>679</v>
      </c>
      <c r="E26" s="20" t="s">
        <v>680</v>
      </c>
      <c r="F26" s="20" t="s">
        <v>681</v>
      </c>
      <c r="G26" s="19">
        <v>75</v>
      </c>
      <c r="H26" s="20" t="s">
        <v>2078</v>
      </c>
      <c r="I26" s="19">
        <v>80</v>
      </c>
      <c r="J26" s="19">
        <v>78.099999999999994</v>
      </c>
      <c r="K26" s="19">
        <v>0.17</v>
      </c>
      <c r="L26" s="19">
        <v>0</v>
      </c>
    </row>
    <row r="27" spans="1:12" ht="20.100000000000001" customHeight="1" x14ac:dyDescent="0.2">
      <c r="A27" s="16">
        <v>26</v>
      </c>
      <c r="B27" s="16">
        <v>11</v>
      </c>
      <c r="C27" s="17" t="s">
        <v>2055</v>
      </c>
      <c r="D27" s="17" t="s">
        <v>2056</v>
      </c>
      <c r="E27" s="17" t="s">
        <v>1876</v>
      </c>
      <c r="F27" s="17" t="s">
        <v>1877</v>
      </c>
      <c r="G27" s="16">
        <v>1</v>
      </c>
      <c r="H27" s="17" t="s">
        <v>2078</v>
      </c>
      <c r="I27" s="16">
        <v>248.89</v>
      </c>
      <c r="J27" s="16">
        <v>122.12</v>
      </c>
      <c r="K27" s="16">
        <v>3</v>
      </c>
      <c r="L27" s="16">
        <v>2</v>
      </c>
    </row>
    <row r="28" spans="1:12" ht="20.100000000000001" customHeight="1" x14ac:dyDescent="0.2">
      <c r="A28" s="16">
        <v>27</v>
      </c>
      <c r="B28" s="16">
        <v>7</v>
      </c>
      <c r="C28" s="17" t="s">
        <v>1978</v>
      </c>
      <c r="D28" s="17" t="s">
        <v>1979</v>
      </c>
      <c r="E28" s="17" t="s">
        <v>1980</v>
      </c>
      <c r="F28" s="17" t="s">
        <v>1981</v>
      </c>
      <c r="G28" s="16">
        <v>1</v>
      </c>
      <c r="H28" s="17" t="s">
        <v>2078</v>
      </c>
      <c r="I28" s="16">
        <v>178.89</v>
      </c>
      <c r="J28" s="16">
        <v>126.6</v>
      </c>
      <c r="K28" s="16">
        <v>0.05</v>
      </c>
      <c r="L28" s="16">
        <v>0</v>
      </c>
    </row>
    <row r="29" spans="1:12" ht="20.100000000000001" customHeight="1" x14ac:dyDescent="0.2">
      <c r="A29" s="16">
        <v>28</v>
      </c>
      <c r="B29" s="16">
        <v>6</v>
      </c>
      <c r="C29" s="17" t="s">
        <v>730</v>
      </c>
      <c r="D29" s="17" t="s">
        <v>731</v>
      </c>
      <c r="E29" s="17" t="s">
        <v>732</v>
      </c>
      <c r="F29" s="17" t="s">
        <v>733</v>
      </c>
      <c r="G29" s="16">
        <v>1</v>
      </c>
      <c r="H29" s="17" t="s">
        <v>2078</v>
      </c>
      <c r="I29" s="16">
        <v>216</v>
      </c>
      <c r="J29" s="16">
        <v>159.08000000000001</v>
      </c>
      <c r="K29" s="16">
        <v>0.1</v>
      </c>
      <c r="L29" s="16">
        <v>1</v>
      </c>
    </row>
    <row r="30" spans="1:12" ht="20.100000000000001" customHeight="1" x14ac:dyDescent="0.2">
      <c r="A30" s="16">
        <v>29</v>
      </c>
      <c r="B30" s="16">
        <v>7</v>
      </c>
      <c r="C30" s="17" t="s">
        <v>754</v>
      </c>
      <c r="D30" s="17" t="s">
        <v>754</v>
      </c>
      <c r="E30" s="17" t="s">
        <v>755</v>
      </c>
      <c r="F30" s="17" t="s">
        <v>756</v>
      </c>
      <c r="G30" s="16">
        <v>20</v>
      </c>
      <c r="H30" s="17" t="s">
        <v>2078</v>
      </c>
      <c r="I30" s="16">
        <v>90</v>
      </c>
      <c r="J30" s="16">
        <v>163.80000000000001</v>
      </c>
      <c r="K30" s="16">
        <v>0</v>
      </c>
      <c r="L30" s="16">
        <v>0</v>
      </c>
    </row>
    <row r="31" spans="1:12" ht="20.100000000000001" customHeight="1" x14ac:dyDescent="0.2">
      <c r="A31" s="16">
        <v>30</v>
      </c>
      <c r="B31" s="16">
        <v>7</v>
      </c>
      <c r="C31" s="17" t="s">
        <v>788</v>
      </c>
      <c r="D31" s="17" t="s">
        <v>789</v>
      </c>
      <c r="E31" s="17" t="s">
        <v>790</v>
      </c>
      <c r="F31" s="17" t="s">
        <v>791</v>
      </c>
      <c r="G31" s="16">
        <v>5</v>
      </c>
      <c r="H31" s="17" t="s">
        <v>2078</v>
      </c>
      <c r="I31" s="16">
        <v>149.44</v>
      </c>
      <c r="J31" s="16">
        <v>252.8</v>
      </c>
      <c r="K31" s="16">
        <v>0.1</v>
      </c>
      <c r="L31" s="16">
        <v>0</v>
      </c>
    </row>
    <row r="32" spans="1:12" ht="20.100000000000001" customHeight="1" x14ac:dyDescent="0.2">
      <c r="A32" s="16">
        <v>31</v>
      </c>
      <c r="B32" s="16">
        <v>7</v>
      </c>
      <c r="C32" s="17" t="s">
        <v>773</v>
      </c>
      <c r="D32" s="17" t="s">
        <v>772</v>
      </c>
      <c r="E32" s="17" t="s">
        <v>774</v>
      </c>
      <c r="F32" s="17" t="s">
        <v>775</v>
      </c>
      <c r="G32" s="16">
        <v>760</v>
      </c>
      <c r="H32" s="17" t="s">
        <v>2078</v>
      </c>
      <c r="I32" s="16">
        <v>3.33</v>
      </c>
      <c r="J32" s="16">
        <v>95</v>
      </c>
      <c r="K32" s="16">
        <v>2</v>
      </c>
      <c r="L32" s="16">
        <v>0</v>
      </c>
    </row>
    <row r="33" spans="1:12" ht="20.100000000000001" customHeight="1" x14ac:dyDescent="0.2">
      <c r="A33" s="16">
        <v>32</v>
      </c>
      <c r="B33" s="16">
        <v>20</v>
      </c>
      <c r="C33" s="17" t="s">
        <v>1881</v>
      </c>
      <c r="D33" s="17" t="s">
        <v>1882</v>
      </c>
      <c r="E33" s="17" t="s">
        <v>1883</v>
      </c>
      <c r="F33" s="17" t="s">
        <v>1884</v>
      </c>
      <c r="G33" s="16">
        <v>15</v>
      </c>
      <c r="H33" s="17" t="s">
        <v>2078</v>
      </c>
      <c r="I33" s="16">
        <v>125.56</v>
      </c>
      <c r="J33" s="16">
        <v>116.2</v>
      </c>
      <c r="K33" s="16">
        <v>1</v>
      </c>
      <c r="L33" s="16">
        <v>2</v>
      </c>
    </row>
    <row r="34" spans="1:12" s="18" customFormat="1" ht="20.100000000000001" customHeight="1" x14ac:dyDescent="0.2">
      <c r="A34" s="16">
        <v>33</v>
      </c>
      <c r="B34" s="16">
        <v>6</v>
      </c>
      <c r="C34" s="17" t="s">
        <v>1888</v>
      </c>
      <c r="D34" s="17" t="s">
        <v>1889</v>
      </c>
      <c r="E34" s="17" t="s">
        <v>1890</v>
      </c>
      <c r="F34" s="17" t="s">
        <v>1891</v>
      </c>
      <c r="G34" s="16">
        <v>297</v>
      </c>
      <c r="H34" s="17" t="s">
        <v>2078</v>
      </c>
      <c r="I34" s="16">
        <v>46.67</v>
      </c>
      <c r="J34" s="16">
        <v>76.099999999999994</v>
      </c>
      <c r="K34" s="16">
        <v>0.3</v>
      </c>
      <c r="L34" s="16">
        <v>0</v>
      </c>
    </row>
    <row r="35" spans="1:12" ht="20.100000000000001" customHeight="1" x14ac:dyDescent="0.2">
      <c r="A35" s="16">
        <v>34</v>
      </c>
      <c r="B35" s="21"/>
      <c r="C35" s="21" t="s">
        <v>1296</v>
      </c>
      <c r="D35" s="21" t="s">
        <v>1296</v>
      </c>
      <c r="E35" s="21"/>
      <c r="F35" s="21"/>
      <c r="G35" s="21"/>
      <c r="H35" s="21"/>
      <c r="I35" s="21"/>
      <c r="J35" s="22">
        <f>12.01115+15.9994</f>
        <v>28.010550000000002</v>
      </c>
      <c r="K35" s="21" t="s">
        <v>1778</v>
      </c>
      <c r="L35" s="21" t="s">
        <v>1778</v>
      </c>
    </row>
    <row r="36" spans="1:12" ht="20.100000000000001" customHeight="1" x14ac:dyDescent="0.2">
      <c r="A36" s="16">
        <v>35</v>
      </c>
      <c r="B36" s="16">
        <v>7</v>
      </c>
      <c r="C36" s="17" t="s">
        <v>764</v>
      </c>
      <c r="D36" s="17" t="s">
        <v>765</v>
      </c>
      <c r="E36" s="17" t="s">
        <v>766</v>
      </c>
      <c r="F36" s="17" t="s">
        <v>767</v>
      </c>
      <c r="G36" s="16">
        <v>91</v>
      </c>
      <c r="H36" s="17" t="s">
        <v>2078</v>
      </c>
      <c r="I36" s="16">
        <v>76.67</v>
      </c>
      <c r="J36" s="16">
        <v>153.80000000000001</v>
      </c>
      <c r="K36" s="16">
        <v>0.05</v>
      </c>
      <c r="L36" s="16">
        <v>0</v>
      </c>
    </row>
    <row r="37" spans="1:12" ht="20.100000000000001" customHeight="1" x14ac:dyDescent="0.2">
      <c r="A37" s="16">
        <v>36</v>
      </c>
      <c r="B37" s="21"/>
      <c r="C37" s="21" t="s">
        <v>2267</v>
      </c>
      <c r="D37" s="21"/>
      <c r="E37" s="21"/>
      <c r="F37" s="21"/>
      <c r="G37" s="21"/>
      <c r="H37" s="21"/>
      <c r="I37" s="21"/>
      <c r="J37" s="21">
        <v>60</v>
      </c>
      <c r="K37" s="21"/>
      <c r="L37" s="21"/>
    </row>
    <row r="38" spans="1:12" s="23" customFormat="1" ht="20.100000000000001" customHeight="1" x14ac:dyDescent="0.2">
      <c r="A38" s="16">
        <v>37</v>
      </c>
      <c r="B38" s="21"/>
      <c r="C38" s="21" t="s">
        <v>909</v>
      </c>
      <c r="D38" s="21"/>
      <c r="E38" s="21"/>
      <c r="F38" s="21" t="s">
        <v>912</v>
      </c>
      <c r="G38" s="21"/>
      <c r="H38" s="21"/>
      <c r="I38" s="21"/>
      <c r="J38" s="22">
        <v>35.453000000000003</v>
      </c>
      <c r="K38" s="21" t="s">
        <v>1778</v>
      </c>
      <c r="L38" s="21" t="s">
        <v>1778</v>
      </c>
    </row>
    <row r="39" spans="1:12" s="18" customFormat="1" ht="20.100000000000001" customHeight="1" x14ac:dyDescent="0.2">
      <c r="A39" s="16">
        <v>38</v>
      </c>
      <c r="B39" s="19">
        <v>7</v>
      </c>
      <c r="C39" s="20" t="s">
        <v>2019</v>
      </c>
      <c r="D39" s="20" t="s">
        <v>2020</v>
      </c>
      <c r="E39" s="20" t="s">
        <v>2021</v>
      </c>
      <c r="F39" s="20" t="s">
        <v>2022</v>
      </c>
      <c r="G39" s="19">
        <v>12</v>
      </c>
      <c r="H39" s="20" t="s">
        <v>2078</v>
      </c>
      <c r="I39" s="19">
        <v>132.22</v>
      </c>
      <c r="J39" s="19">
        <v>112.6</v>
      </c>
      <c r="K39" s="19">
        <v>0.05</v>
      </c>
      <c r="L39" s="19">
        <v>0</v>
      </c>
    </row>
    <row r="40" spans="1:12" s="23" customFormat="1" ht="20.100000000000001" customHeight="1" x14ac:dyDescent="0.2">
      <c r="A40" s="16">
        <v>39</v>
      </c>
      <c r="B40" s="16">
        <v>7</v>
      </c>
      <c r="C40" s="17" t="s">
        <v>757</v>
      </c>
      <c r="D40" s="17" t="s">
        <v>757</v>
      </c>
      <c r="E40" s="17" t="s">
        <v>758</v>
      </c>
      <c r="F40" s="17" t="s">
        <v>759</v>
      </c>
      <c r="G40" s="16">
        <v>10</v>
      </c>
      <c r="H40" s="17" t="s">
        <v>2078</v>
      </c>
      <c r="I40" s="16">
        <v>118.89</v>
      </c>
      <c r="J40" s="16">
        <v>208.3</v>
      </c>
      <c r="K40" s="16">
        <v>0</v>
      </c>
      <c r="L40" s="16">
        <v>0</v>
      </c>
    </row>
    <row r="41" spans="1:12" ht="20.100000000000001" customHeight="1" x14ac:dyDescent="0.2">
      <c r="A41" s="16">
        <v>40</v>
      </c>
      <c r="B41" s="19">
        <v>7</v>
      </c>
      <c r="C41" s="20" t="s">
        <v>760</v>
      </c>
      <c r="D41" s="20" t="s">
        <v>761</v>
      </c>
      <c r="E41" s="20" t="s">
        <v>762</v>
      </c>
      <c r="F41" s="20" t="s">
        <v>763</v>
      </c>
      <c r="G41" s="19">
        <v>160</v>
      </c>
      <c r="H41" s="20" t="s">
        <v>2078</v>
      </c>
      <c r="I41" s="19">
        <v>61.67</v>
      </c>
      <c r="J41" s="19">
        <v>119.4</v>
      </c>
      <c r="K41" s="19">
        <v>0.9</v>
      </c>
      <c r="L41" s="19">
        <v>0</v>
      </c>
    </row>
    <row r="42" spans="1:12" ht="20.100000000000001" customHeight="1" x14ac:dyDescent="0.2">
      <c r="A42" s="16">
        <v>41</v>
      </c>
      <c r="B42" s="16">
        <v>7</v>
      </c>
      <c r="C42" s="17" t="s">
        <v>1982</v>
      </c>
      <c r="D42" s="17" t="s">
        <v>1983</v>
      </c>
      <c r="E42" s="17" t="s">
        <v>1984</v>
      </c>
      <c r="F42" s="17" t="s">
        <v>1985</v>
      </c>
      <c r="G42" s="16">
        <v>188</v>
      </c>
      <c r="H42" s="17" t="s">
        <v>2078</v>
      </c>
      <c r="I42" s="16">
        <v>59.44</v>
      </c>
      <c r="J42" s="16">
        <v>88.5</v>
      </c>
      <c r="K42" s="16">
        <v>0</v>
      </c>
      <c r="L42" s="16">
        <v>0</v>
      </c>
    </row>
    <row r="43" spans="1:12" ht="20.100000000000001" customHeight="1" x14ac:dyDescent="0.2">
      <c r="A43" s="16">
        <v>42</v>
      </c>
      <c r="B43" s="16">
        <v>3</v>
      </c>
      <c r="C43" s="17" t="s">
        <v>690</v>
      </c>
      <c r="D43" s="17" t="s">
        <v>691</v>
      </c>
      <c r="E43" s="17" t="s">
        <v>692</v>
      </c>
      <c r="F43" s="17" t="s">
        <v>693</v>
      </c>
      <c r="G43" s="16">
        <v>5</v>
      </c>
      <c r="H43" s="17" t="s">
        <v>2078</v>
      </c>
      <c r="I43" s="16">
        <v>152.22</v>
      </c>
      <c r="J43" s="16">
        <v>120.2</v>
      </c>
      <c r="K43" s="16">
        <v>0</v>
      </c>
      <c r="L43" s="16">
        <v>0</v>
      </c>
    </row>
    <row r="44" spans="1:12" ht="20.100000000000001" customHeight="1" x14ac:dyDescent="0.2">
      <c r="A44" s="16">
        <v>43</v>
      </c>
      <c r="B44" s="21"/>
      <c r="C44" s="21" t="s">
        <v>2268</v>
      </c>
      <c r="D44" s="21"/>
      <c r="E44" s="21"/>
      <c r="F44" s="21"/>
      <c r="G44" s="21"/>
      <c r="H44" s="21"/>
      <c r="I44" s="21"/>
      <c r="J44" s="21">
        <v>27</v>
      </c>
      <c r="K44" s="21"/>
      <c r="L44" s="21"/>
    </row>
    <row r="45" spans="1:12" ht="20.100000000000001" customHeight="1" x14ac:dyDescent="0.2">
      <c r="A45" s="16">
        <v>44</v>
      </c>
      <c r="B45" s="16">
        <v>8</v>
      </c>
      <c r="C45" s="17" t="s">
        <v>654</v>
      </c>
      <c r="D45" s="17" t="s">
        <v>655</v>
      </c>
      <c r="E45" s="17" t="s">
        <v>656</v>
      </c>
      <c r="F45" s="17" t="s">
        <v>657</v>
      </c>
      <c r="G45" s="16">
        <v>98</v>
      </c>
      <c r="H45" s="17" t="s">
        <v>2078</v>
      </c>
      <c r="I45" s="16">
        <v>80.56</v>
      </c>
      <c r="J45" s="16">
        <v>84.2</v>
      </c>
      <c r="K45" s="16">
        <v>0</v>
      </c>
      <c r="L45" s="16">
        <v>0</v>
      </c>
    </row>
    <row r="46" spans="1:12" s="18" customFormat="1" ht="20.100000000000001" customHeight="1" x14ac:dyDescent="0.2">
      <c r="A46" s="16">
        <v>45</v>
      </c>
      <c r="B46" s="16">
        <v>7</v>
      </c>
      <c r="C46" s="17" t="s">
        <v>768</v>
      </c>
      <c r="D46" s="17" t="s">
        <v>769</v>
      </c>
      <c r="E46" s="17" t="s">
        <v>770</v>
      </c>
      <c r="F46" s="17" t="s">
        <v>771</v>
      </c>
      <c r="G46" s="16">
        <v>760</v>
      </c>
      <c r="H46" s="17" t="s">
        <v>2078</v>
      </c>
      <c r="I46" s="16">
        <v>-30</v>
      </c>
      <c r="J46" s="16">
        <v>120.9</v>
      </c>
      <c r="K46" s="16">
        <v>0.03</v>
      </c>
      <c r="L46" s="16">
        <v>0</v>
      </c>
    </row>
    <row r="47" spans="1:12" s="18" customFormat="1" ht="20.100000000000001" customHeight="1" x14ac:dyDescent="0.2">
      <c r="A47" s="16">
        <v>46</v>
      </c>
      <c r="B47" s="16">
        <v>6</v>
      </c>
      <c r="C47" s="17" t="s">
        <v>1899</v>
      </c>
      <c r="D47" s="17" t="s">
        <v>1900</v>
      </c>
      <c r="E47" s="17" t="s">
        <v>1901</v>
      </c>
      <c r="F47" s="17" t="s">
        <v>1902</v>
      </c>
      <c r="G47" s="16">
        <v>10</v>
      </c>
      <c r="H47" s="17" t="s">
        <v>2078</v>
      </c>
      <c r="I47" s="16">
        <v>108.89</v>
      </c>
      <c r="J47" s="16">
        <v>94.2</v>
      </c>
      <c r="K47" s="16">
        <v>0</v>
      </c>
      <c r="L47" s="16">
        <v>0</v>
      </c>
    </row>
    <row r="48" spans="1:12" ht="20.100000000000001" customHeight="1" x14ac:dyDescent="0.2">
      <c r="A48" s="16">
        <v>47</v>
      </c>
      <c r="B48" s="16">
        <v>15</v>
      </c>
      <c r="C48" s="17" t="s">
        <v>1903</v>
      </c>
      <c r="D48" s="17" t="s">
        <v>1904</v>
      </c>
      <c r="E48" s="17" t="s">
        <v>1905</v>
      </c>
      <c r="F48" s="17" t="s">
        <v>1906</v>
      </c>
      <c r="G48" s="16">
        <v>0.1</v>
      </c>
      <c r="H48" s="17" t="s">
        <v>2078</v>
      </c>
      <c r="I48" s="16">
        <v>187.78</v>
      </c>
      <c r="J48" s="16">
        <v>126.1</v>
      </c>
      <c r="K48" s="16">
        <v>3</v>
      </c>
      <c r="L48" s="16">
        <v>0</v>
      </c>
    </row>
    <row r="49" spans="1:12" ht="20.100000000000001" customHeight="1" x14ac:dyDescent="0.2">
      <c r="A49" s="16">
        <v>48</v>
      </c>
      <c r="B49" s="16">
        <v>16</v>
      </c>
      <c r="C49" s="17" t="s">
        <v>1907</v>
      </c>
      <c r="D49" s="17" t="s">
        <v>1908</v>
      </c>
      <c r="E49" s="17" t="s">
        <v>1909</v>
      </c>
      <c r="F49" s="17" t="s">
        <v>1910</v>
      </c>
      <c r="G49" s="16">
        <v>29</v>
      </c>
      <c r="H49" s="17" t="s">
        <v>2078</v>
      </c>
      <c r="I49" s="16">
        <v>101.11</v>
      </c>
      <c r="J49" s="16">
        <v>88.1</v>
      </c>
      <c r="K49" s="16">
        <v>100</v>
      </c>
      <c r="L49" s="16">
        <v>1</v>
      </c>
    </row>
    <row r="50" spans="1:12" ht="20.100000000000001" customHeight="1" x14ac:dyDescent="0.2">
      <c r="A50" s="16">
        <v>49</v>
      </c>
      <c r="B50" s="16">
        <v>5</v>
      </c>
      <c r="C50" s="17" t="s">
        <v>1911</v>
      </c>
      <c r="D50" s="17" t="s">
        <v>1912</v>
      </c>
      <c r="E50" s="17" t="s">
        <v>1913</v>
      </c>
      <c r="F50" s="17" t="s">
        <v>1914</v>
      </c>
      <c r="G50" s="16">
        <v>13</v>
      </c>
      <c r="H50" s="17" t="s">
        <v>2078</v>
      </c>
      <c r="I50" s="16">
        <v>116.67</v>
      </c>
      <c r="J50" s="16">
        <v>92.5</v>
      </c>
      <c r="K50" s="16">
        <v>7</v>
      </c>
      <c r="L50" s="16">
        <v>1</v>
      </c>
    </row>
    <row r="51" spans="1:12" ht="20.100000000000001" customHeight="1" x14ac:dyDescent="0.2">
      <c r="A51" s="16">
        <v>50</v>
      </c>
      <c r="B51" s="16">
        <v>0</v>
      </c>
      <c r="C51" s="17" t="s">
        <v>2079</v>
      </c>
      <c r="D51" s="17" t="s">
        <v>639</v>
      </c>
      <c r="E51" s="17" t="s">
        <v>640</v>
      </c>
      <c r="F51" s="17" t="s">
        <v>641</v>
      </c>
      <c r="G51" s="16">
        <v>42</v>
      </c>
      <c r="H51" s="17" t="s">
        <v>2078</v>
      </c>
      <c r="I51" s="16">
        <v>78.33</v>
      </c>
      <c r="J51" s="16">
        <v>46.07</v>
      </c>
      <c r="K51" s="16">
        <v>100</v>
      </c>
      <c r="L51" s="16">
        <v>1</v>
      </c>
    </row>
    <row r="52" spans="1:12" ht="20.100000000000001" customHeight="1" x14ac:dyDescent="0.2">
      <c r="A52" s="16">
        <v>51</v>
      </c>
      <c r="B52" s="16">
        <v>20</v>
      </c>
      <c r="C52" s="17" t="s">
        <v>1915</v>
      </c>
      <c r="D52" s="17" t="s">
        <v>1916</v>
      </c>
      <c r="E52" s="17" t="s">
        <v>1917</v>
      </c>
      <c r="F52" s="17" t="s">
        <v>1918</v>
      </c>
      <c r="G52" s="16">
        <v>74</v>
      </c>
      <c r="H52" s="17" t="s">
        <v>2078</v>
      </c>
      <c r="I52" s="16">
        <v>77.22</v>
      </c>
      <c r="J52" s="16">
        <v>88.1</v>
      </c>
      <c r="K52" s="16">
        <v>10</v>
      </c>
      <c r="L52" s="16">
        <v>2</v>
      </c>
    </row>
    <row r="53" spans="1:12" ht="20.100000000000001" customHeight="1" x14ac:dyDescent="0.2">
      <c r="A53" s="16">
        <v>52</v>
      </c>
      <c r="B53" s="16">
        <v>7</v>
      </c>
      <c r="C53" s="17" t="s">
        <v>2015</v>
      </c>
      <c r="D53" s="17" t="s">
        <v>2016</v>
      </c>
      <c r="E53" s="17" t="s">
        <v>2017</v>
      </c>
      <c r="F53" s="17" t="s">
        <v>2018</v>
      </c>
      <c r="G53" s="16">
        <v>760</v>
      </c>
      <c r="H53" s="17" t="s">
        <v>2078</v>
      </c>
      <c r="I53" s="16">
        <v>12.22</v>
      </c>
      <c r="J53" s="16">
        <v>64.5</v>
      </c>
      <c r="K53" s="16">
        <v>0.6</v>
      </c>
      <c r="L53" s="16">
        <v>0</v>
      </c>
    </row>
    <row r="54" spans="1:12" ht="20.100000000000001" customHeight="1" x14ac:dyDescent="0.2">
      <c r="A54" s="16">
        <v>53</v>
      </c>
      <c r="B54" s="16">
        <v>3</v>
      </c>
      <c r="C54" s="17" t="s">
        <v>686</v>
      </c>
      <c r="D54" s="17" t="s">
        <v>687</v>
      </c>
      <c r="E54" s="17" t="s">
        <v>688</v>
      </c>
      <c r="F54" s="17" t="s">
        <v>689</v>
      </c>
      <c r="G54" s="16">
        <v>10</v>
      </c>
      <c r="H54" s="17" t="s">
        <v>2078</v>
      </c>
      <c r="I54" s="16">
        <v>136.11000000000001</v>
      </c>
      <c r="J54" s="16">
        <v>106.2</v>
      </c>
      <c r="K54" s="16">
        <v>0.01</v>
      </c>
      <c r="L54" s="16">
        <v>0</v>
      </c>
    </row>
    <row r="55" spans="1:12" ht="20.100000000000001" customHeight="1" x14ac:dyDescent="0.2">
      <c r="A55" s="16">
        <v>54</v>
      </c>
      <c r="B55" s="16">
        <v>1</v>
      </c>
      <c r="C55" s="17" t="s">
        <v>662</v>
      </c>
      <c r="D55" s="17" t="s">
        <v>663</v>
      </c>
      <c r="E55" s="17" t="s">
        <v>664</v>
      </c>
      <c r="F55" s="17" t="s">
        <v>665</v>
      </c>
      <c r="G55" s="16">
        <v>760</v>
      </c>
      <c r="H55" s="17" t="s">
        <v>2078</v>
      </c>
      <c r="I55" s="16">
        <v>-103.89</v>
      </c>
      <c r="J55" s="16">
        <v>28.05</v>
      </c>
      <c r="K55" s="16">
        <v>100</v>
      </c>
      <c r="L55" s="16">
        <v>0</v>
      </c>
    </row>
    <row r="56" spans="1:12" ht="20.100000000000001" customHeight="1" x14ac:dyDescent="0.2">
      <c r="A56" s="16">
        <v>55</v>
      </c>
      <c r="B56" s="16">
        <v>7</v>
      </c>
      <c r="C56" s="17" t="s">
        <v>738</v>
      </c>
      <c r="D56" s="17" t="s">
        <v>739</v>
      </c>
      <c r="E56" s="17" t="s">
        <v>740</v>
      </c>
      <c r="F56" s="17" t="s">
        <v>741</v>
      </c>
      <c r="G56" s="16">
        <v>12</v>
      </c>
      <c r="H56" s="17" t="s">
        <v>2078</v>
      </c>
      <c r="I56" s="16">
        <v>131.11000000000001</v>
      </c>
      <c r="J56" s="16">
        <v>187.9</v>
      </c>
      <c r="K56" s="16">
        <v>0.4</v>
      </c>
      <c r="L56" s="16">
        <v>0</v>
      </c>
    </row>
    <row r="57" spans="1:12" ht="20.100000000000001" customHeight="1" x14ac:dyDescent="0.2">
      <c r="A57" s="16">
        <v>56</v>
      </c>
      <c r="B57" s="16">
        <v>7</v>
      </c>
      <c r="C57" s="17" t="s">
        <v>742</v>
      </c>
      <c r="D57" s="17" t="s">
        <v>743</v>
      </c>
      <c r="E57" s="17" t="s">
        <v>744</v>
      </c>
      <c r="F57" s="17" t="s">
        <v>745</v>
      </c>
      <c r="G57" s="16">
        <v>64</v>
      </c>
      <c r="H57" s="17" t="s">
        <v>2078</v>
      </c>
      <c r="I57" s="16">
        <v>83.33</v>
      </c>
      <c r="J57" s="16">
        <v>99</v>
      </c>
      <c r="K57" s="16">
        <v>0.9</v>
      </c>
      <c r="L57" s="16">
        <v>0</v>
      </c>
    </row>
    <row r="58" spans="1:12" ht="20.100000000000001" customHeight="1" x14ac:dyDescent="0.2">
      <c r="A58" s="16">
        <v>57</v>
      </c>
      <c r="B58" s="16">
        <v>5</v>
      </c>
      <c r="C58" s="17" t="s">
        <v>722</v>
      </c>
      <c r="D58" s="17" t="s">
        <v>723</v>
      </c>
      <c r="E58" s="17" t="s">
        <v>724</v>
      </c>
      <c r="F58" s="17" t="s">
        <v>725</v>
      </c>
      <c r="G58" s="16">
        <v>760</v>
      </c>
      <c r="H58" s="17" t="s">
        <v>2078</v>
      </c>
      <c r="I58" s="16">
        <v>10.56</v>
      </c>
      <c r="J58" s="16">
        <v>44.1</v>
      </c>
      <c r="K58" s="16">
        <v>100</v>
      </c>
      <c r="L58" s="16">
        <v>1</v>
      </c>
    </row>
    <row r="59" spans="1:12" ht="20.100000000000001" customHeight="1" x14ac:dyDescent="0.2">
      <c r="A59" s="16">
        <v>58</v>
      </c>
      <c r="B59" s="16">
        <v>7</v>
      </c>
      <c r="C59" s="17" t="s">
        <v>734</v>
      </c>
      <c r="D59" s="17" t="s">
        <v>735</v>
      </c>
      <c r="E59" s="17" t="s">
        <v>736</v>
      </c>
      <c r="F59" s="17" t="s">
        <v>737</v>
      </c>
      <c r="G59" s="16">
        <v>230</v>
      </c>
      <c r="H59" s="17" t="s">
        <v>2078</v>
      </c>
      <c r="I59" s="16">
        <v>57.22</v>
      </c>
      <c r="J59" s="16">
        <v>99</v>
      </c>
      <c r="K59" s="16">
        <v>0.6</v>
      </c>
      <c r="L59" s="16">
        <v>0</v>
      </c>
    </row>
    <row r="60" spans="1:12" ht="20.100000000000001" customHeight="1" x14ac:dyDescent="0.2">
      <c r="A60" s="16">
        <v>59</v>
      </c>
      <c r="B60" s="16">
        <v>9</v>
      </c>
      <c r="C60" s="17" t="s">
        <v>1919</v>
      </c>
      <c r="D60" s="17" t="s">
        <v>1920</v>
      </c>
      <c r="E60" s="17" t="s">
        <v>1921</v>
      </c>
      <c r="F60" s="17" t="s">
        <v>1922</v>
      </c>
      <c r="G60" s="16">
        <v>760</v>
      </c>
      <c r="H60" s="17" t="s">
        <v>2078</v>
      </c>
      <c r="I60" s="16">
        <v>-21</v>
      </c>
      <c r="J60" s="16">
        <v>30</v>
      </c>
      <c r="K60" s="16">
        <v>100</v>
      </c>
      <c r="L60" s="16">
        <v>2</v>
      </c>
    </row>
    <row r="61" spans="1:12" ht="20.100000000000001" customHeight="1" x14ac:dyDescent="0.2">
      <c r="A61" s="16">
        <v>60</v>
      </c>
      <c r="B61" s="16">
        <v>2</v>
      </c>
      <c r="C61" s="17" t="s">
        <v>674</v>
      </c>
      <c r="D61" s="17" t="s">
        <v>675</v>
      </c>
      <c r="E61" s="17" t="s">
        <v>676</v>
      </c>
      <c r="F61" s="17" t="s">
        <v>677</v>
      </c>
      <c r="G61" s="16">
        <v>1</v>
      </c>
      <c r="H61" s="17" t="s">
        <v>2078</v>
      </c>
      <c r="I61" s="16">
        <v>238.89</v>
      </c>
      <c r="J61" s="16">
        <v>272.7</v>
      </c>
      <c r="K61" s="16">
        <v>0</v>
      </c>
      <c r="L61" s="16">
        <v>0</v>
      </c>
    </row>
    <row r="62" spans="1:12" ht="20.100000000000001" customHeight="1" x14ac:dyDescent="0.2">
      <c r="A62" s="16">
        <v>61</v>
      </c>
      <c r="B62" s="19">
        <v>8</v>
      </c>
      <c r="C62" s="20" t="s">
        <v>658</v>
      </c>
      <c r="D62" s="20" t="s">
        <v>659</v>
      </c>
      <c r="E62" s="20" t="s">
        <v>660</v>
      </c>
      <c r="F62" s="20" t="s">
        <v>661</v>
      </c>
      <c r="G62" s="19">
        <v>150</v>
      </c>
      <c r="H62" s="20" t="s">
        <v>2078</v>
      </c>
      <c r="I62" s="19">
        <v>68.89</v>
      </c>
      <c r="J62" s="19">
        <v>86.2</v>
      </c>
      <c r="K62" s="19">
        <v>2E-3</v>
      </c>
      <c r="L62" s="19">
        <v>0</v>
      </c>
    </row>
    <row r="63" spans="1:12" ht="20.100000000000001" customHeight="1" x14ac:dyDescent="0.2">
      <c r="A63" s="16">
        <v>62</v>
      </c>
      <c r="B63" s="21"/>
      <c r="C63" s="21" t="s">
        <v>908</v>
      </c>
      <c r="D63" s="21"/>
      <c r="E63" s="21"/>
      <c r="F63" s="21" t="s">
        <v>913</v>
      </c>
      <c r="G63" s="21"/>
      <c r="H63" s="21"/>
      <c r="I63" s="21"/>
      <c r="J63" s="22">
        <f>1.00797+35.453</f>
        <v>36.460970000000003</v>
      </c>
      <c r="K63" s="21" t="s">
        <v>1778</v>
      </c>
      <c r="L63" s="21" t="s">
        <v>1778</v>
      </c>
    </row>
    <row r="64" spans="1:12" ht="20.100000000000001" customHeight="1" x14ac:dyDescent="0.2">
      <c r="A64" s="16">
        <v>63</v>
      </c>
      <c r="B64" s="21"/>
      <c r="C64" s="21" t="s">
        <v>1138</v>
      </c>
      <c r="D64" s="21"/>
      <c r="E64" s="21"/>
      <c r="F64" s="21" t="s">
        <v>1139</v>
      </c>
      <c r="G64" s="21"/>
      <c r="H64" s="21"/>
      <c r="I64" s="21"/>
      <c r="J64" s="22">
        <v>20</v>
      </c>
      <c r="K64" s="21"/>
      <c r="L64" s="21"/>
    </row>
    <row r="65" spans="1:12" ht="20.100000000000001" customHeight="1" x14ac:dyDescent="0.2">
      <c r="A65" s="16">
        <v>64</v>
      </c>
      <c r="B65" s="21"/>
      <c r="C65" s="21" t="s">
        <v>2266</v>
      </c>
      <c r="D65" s="21"/>
      <c r="E65" s="21"/>
      <c r="F65" s="21"/>
      <c r="G65" s="21"/>
      <c r="H65" s="21"/>
      <c r="I65" s="21"/>
      <c r="J65" s="21">
        <v>34</v>
      </c>
      <c r="K65" s="21"/>
      <c r="L65" s="21"/>
    </row>
    <row r="66" spans="1:12" ht="20.100000000000001" customHeight="1" x14ac:dyDescent="0.2">
      <c r="A66" s="16">
        <v>65</v>
      </c>
      <c r="B66" s="16">
        <v>0</v>
      </c>
      <c r="C66" s="17" t="s">
        <v>642</v>
      </c>
      <c r="D66" s="17" t="s">
        <v>643</v>
      </c>
      <c r="E66" s="17" t="s">
        <v>644</v>
      </c>
      <c r="F66" s="17" t="s">
        <v>645</v>
      </c>
      <c r="G66" s="16">
        <v>33</v>
      </c>
      <c r="H66" s="17" t="s">
        <v>2078</v>
      </c>
      <c r="I66" s="16">
        <v>82.78</v>
      </c>
      <c r="J66" s="16">
        <v>60.1</v>
      </c>
      <c r="K66" s="16">
        <v>100</v>
      </c>
      <c r="L66" s="16">
        <v>1</v>
      </c>
    </row>
    <row r="67" spans="1:12" ht="20.100000000000001" customHeight="1" x14ac:dyDescent="0.2">
      <c r="A67" s="16">
        <v>66</v>
      </c>
      <c r="B67" s="16">
        <v>3</v>
      </c>
      <c r="C67" s="17" t="s">
        <v>682</v>
      </c>
      <c r="D67" s="17" t="s">
        <v>683</v>
      </c>
      <c r="E67" s="17" t="s">
        <v>684</v>
      </c>
      <c r="F67" s="17" t="s">
        <v>685</v>
      </c>
      <c r="G67" s="16">
        <v>1</v>
      </c>
      <c r="H67" s="17" t="s">
        <v>2078</v>
      </c>
      <c r="I67" s="16">
        <v>164.7</v>
      </c>
      <c r="J67" s="16">
        <v>120.19</v>
      </c>
      <c r="K67" s="16">
        <v>0</v>
      </c>
      <c r="L67" s="16">
        <v>0</v>
      </c>
    </row>
    <row r="68" spans="1:12" ht="20.100000000000001" customHeight="1" x14ac:dyDescent="0.2">
      <c r="A68" s="16">
        <v>67</v>
      </c>
      <c r="B68" s="16">
        <v>0</v>
      </c>
      <c r="C68" s="17" t="s">
        <v>2074</v>
      </c>
      <c r="D68" s="17" t="s">
        <v>2075</v>
      </c>
      <c r="E68" s="17" t="s">
        <v>2076</v>
      </c>
      <c r="F68" s="17" t="s">
        <v>2077</v>
      </c>
      <c r="G68" s="16">
        <v>92</v>
      </c>
      <c r="H68" s="17" t="s">
        <v>2078</v>
      </c>
      <c r="I68" s="16">
        <v>63.89</v>
      </c>
      <c r="J68" s="16">
        <v>32.1</v>
      </c>
      <c r="K68" s="16">
        <v>100</v>
      </c>
      <c r="L68" s="16">
        <v>1</v>
      </c>
    </row>
    <row r="69" spans="1:12" ht="20.100000000000001" customHeight="1" x14ac:dyDescent="0.2">
      <c r="A69" s="16">
        <v>68</v>
      </c>
      <c r="B69" s="16">
        <v>20</v>
      </c>
      <c r="C69" s="17" t="s">
        <v>1923</v>
      </c>
      <c r="D69" s="17" t="s">
        <v>1924</v>
      </c>
      <c r="E69" s="17" t="s">
        <v>1925</v>
      </c>
      <c r="F69" s="17" t="s">
        <v>1926</v>
      </c>
      <c r="G69" s="16">
        <v>173</v>
      </c>
      <c r="H69" s="17" t="s">
        <v>2078</v>
      </c>
      <c r="I69" s="16">
        <v>57.22</v>
      </c>
      <c r="J69" s="16">
        <v>74.099999999999994</v>
      </c>
      <c r="K69" s="16">
        <v>30</v>
      </c>
      <c r="L69" s="16">
        <v>2</v>
      </c>
    </row>
    <row r="70" spans="1:12" ht="20.100000000000001" customHeight="1" x14ac:dyDescent="0.2">
      <c r="A70" s="16">
        <v>69</v>
      </c>
      <c r="B70" s="16">
        <v>1</v>
      </c>
      <c r="C70" s="17" t="s">
        <v>1927</v>
      </c>
      <c r="D70" s="17" t="s">
        <v>667</v>
      </c>
      <c r="E70" s="17" t="s">
        <v>1928</v>
      </c>
      <c r="F70" s="17" t="s">
        <v>1929</v>
      </c>
      <c r="G70" s="16">
        <v>760</v>
      </c>
      <c r="H70" s="17" t="s">
        <v>2078</v>
      </c>
      <c r="I70" s="16">
        <v>-23.33</v>
      </c>
      <c r="J70" s="16">
        <v>40.1</v>
      </c>
      <c r="K70" s="16">
        <v>0</v>
      </c>
      <c r="L70" s="16">
        <v>0</v>
      </c>
    </row>
    <row r="71" spans="1:12" ht="20.100000000000001" customHeight="1" x14ac:dyDescent="0.2">
      <c r="A71" s="16">
        <v>70</v>
      </c>
      <c r="B71" s="16">
        <v>7</v>
      </c>
      <c r="C71" s="17" t="s">
        <v>772</v>
      </c>
      <c r="D71" s="17" t="s">
        <v>773</v>
      </c>
      <c r="E71" s="17" t="s">
        <v>774</v>
      </c>
      <c r="F71" s="17" t="s">
        <v>775</v>
      </c>
      <c r="G71" s="16">
        <v>760</v>
      </c>
      <c r="H71" s="17" t="s">
        <v>2078</v>
      </c>
      <c r="I71" s="16">
        <v>3.33</v>
      </c>
      <c r="J71" s="16">
        <v>95</v>
      </c>
      <c r="K71" s="16">
        <v>2</v>
      </c>
      <c r="L71" s="16">
        <v>1</v>
      </c>
    </row>
    <row r="72" spans="1:12" ht="20.100000000000001" customHeight="1" x14ac:dyDescent="0.2">
      <c r="A72" s="16">
        <v>71</v>
      </c>
      <c r="B72" s="16">
        <v>7</v>
      </c>
      <c r="C72" s="17" t="s">
        <v>776</v>
      </c>
      <c r="D72" s="17" t="s">
        <v>777</v>
      </c>
      <c r="E72" s="17" t="s">
        <v>778</v>
      </c>
      <c r="F72" s="17" t="s">
        <v>779</v>
      </c>
      <c r="G72" s="16">
        <v>760</v>
      </c>
      <c r="H72" s="17" t="s">
        <v>2078</v>
      </c>
      <c r="I72" s="16">
        <v>-24.44</v>
      </c>
      <c r="J72" s="16">
        <v>50.49</v>
      </c>
      <c r="K72" s="16">
        <v>0.5</v>
      </c>
      <c r="L72" s="16">
        <v>0</v>
      </c>
    </row>
    <row r="73" spans="1:12" ht="20.100000000000001" customHeight="1" x14ac:dyDescent="0.2">
      <c r="A73" s="16">
        <v>72</v>
      </c>
      <c r="B73" s="19">
        <v>4</v>
      </c>
      <c r="C73" s="20" t="s">
        <v>714</v>
      </c>
      <c r="D73" s="20" t="s">
        <v>715</v>
      </c>
      <c r="E73" s="20" t="s">
        <v>716</v>
      </c>
      <c r="F73" s="20" t="s">
        <v>717</v>
      </c>
      <c r="G73" s="19">
        <v>71</v>
      </c>
      <c r="H73" s="20" t="s">
        <v>2078</v>
      </c>
      <c r="I73" s="19">
        <v>79.44</v>
      </c>
      <c r="J73" s="19">
        <v>72.099999999999994</v>
      </c>
      <c r="K73" s="19">
        <v>28</v>
      </c>
      <c r="L73" s="19">
        <v>1</v>
      </c>
    </row>
    <row r="74" spans="1:12" ht="20.100000000000001" customHeight="1" x14ac:dyDescent="0.2">
      <c r="A74" s="16">
        <v>73</v>
      </c>
      <c r="B74" s="16">
        <v>7</v>
      </c>
      <c r="C74" s="17" t="s">
        <v>1990</v>
      </c>
      <c r="D74" s="17" t="s">
        <v>1991</v>
      </c>
      <c r="E74" s="17" t="s">
        <v>1992</v>
      </c>
      <c r="F74" s="17" t="s">
        <v>1993</v>
      </c>
      <c r="G74" s="16">
        <v>400</v>
      </c>
      <c r="H74" s="17" t="s">
        <v>2078</v>
      </c>
      <c r="I74" s="16">
        <v>42.78</v>
      </c>
      <c r="J74" s="16">
        <v>141.9</v>
      </c>
      <c r="K74" s="16">
        <v>1</v>
      </c>
      <c r="L74" s="16">
        <v>0</v>
      </c>
    </row>
    <row r="75" spans="1:12" ht="20.100000000000001" customHeight="1" x14ac:dyDescent="0.2">
      <c r="A75" s="16">
        <v>74</v>
      </c>
      <c r="B75" s="19">
        <v>4</v>
      </c>
      <c r="C75" s="20" t="s">
        <v>718</v>
      </c>
      <c r="D75" s="20" t="s">
        <v>719</v>
      </c>
      <c r="E75" s="20" t="s">
        <v>720</v>
      </c>
      <c r="F75" s="20" t="s">
        <v>721</v>
      </c>
      <c r="G75" s="19">
        <v>16</v>
      </c>
      <c r="H75" s="20" t="s">
        <v>2078</v>
      </c>
      <c r="I75" s="19">
        <v>116.67</v>
      </c>
      <c r="J75" s="19">
        <v>100.2</v>
      </c>
      <c r="K75" s="19">
        <v>2</v>
      </c>
      <c r="L75" s="19">
        <v>1</v>
      </c>
    </row>
    <row r="76" spans="1:12" ht="20.100000000000001" customHeight="1" x14ac:dyDescent="0.2">
      <c r="A76" s="16">
        <v>75</v>
      </c>
      <c r="B76" s="19">
        <v>7</v>
      </c>
      <c r="C76" s="20" t="s">
        <v>780</v>
      </c>
      <c r="D76" s="20" t="s">
        <v>781</v>
      </c>
      <c r="E76" s="20" t="s">
        <v>782</v>
      </c>
      <c r="F76" s="20" t="s">
        <v>783</v>
      </c>
      <c r="G76" s="19">
        <v>350</v>
      </c>
      <c r="H76" s="20" t="s">
        <v>2078</v>
      </c>
      <c r="I76" s="19">
        <v>40</v>
      </c>
      <c r="J76" s="19">
        <v>84.9</v>
      </c>
      <c r="K76" s="19">
        <v>2</v>
      </c>
      <c r="L76" s="19">
        <v>1</v>
      </c>
    </row>
    <row r="77" spans="1:12" ht="20.100000000000001" customHeight="1" x14ac:dyDescent="0.2">
      <c r="A77" s="16">
        <v>76</v>
      </c>
      <c r="B77" s="19">
        <v>3</v>
      </c>
      <c r="C77" s="20" t="s">
        <v>1998</v>
      </c>
      <c r="D77" s="20" t="s">
        <v>695</v>
      </c>
      <c r="E77" s="20" t="s">
        <v>1999</v>
      </c>
      <c r="F77" s="20" t="s">
        <v>697</v>
      </c>
      <c r="G77" s="19">
        <v>9</v>
      </c>
      <c r="H77" s="20" t="s">
        <v>2078</v>
      </c>
      <c r="I77" s="19">
        <v>131.66999999999999</v>
      </c>
      <c r="J77" s="19">
        <v>106.2</v>
      </c>
      <c r="K77" s="19">
        <v>0.02</v>
      </c>
      <c r="L77" s="19">
        <v>0</v>
      </c>
    </row>
    <row r="78" spans="1:12" ht="20.100000000000001" customHeight="1" x14ac:dyDescent="0.2">
      <c r="A78" s="16">
        <v>77</v>
      </c>
      <c r="B78" s="19">
        <v>0</v>
      </c>
      <c r="C78" s="20" t="s">
        <v>650</v>
      </c>
      <c r="D78" s="20" t="s">
        <v>651</v>
      </c>
      <c r="E78" s="20" t="s">
        <v>652</v>
      </c>
      <c r="F78" s="20" t="s">
        <v>653</v>
      </c>
      <c r="G78" s="19">
        <v>6</v>
      </c>
      <c r="H78" s="20" t="s">
        <v>2078</v>
      </c>
      <c r="I78" s="19">
        <v>117.22</v>
      </c>
      <c r="J78" s="19">
        <v>74.099999999999994</v>
      </c>
      <c r="K78" s="19">
        <v>9</v>
      </c>
      <c r="L78" s="19">
        <v>1</v>
      </c>
    </row>
    <row r="79" spans="1:12" ht="20.100000000000001" customHeight="1" x14ac:dyDescent="0.2">
      <c r="A79" s="16">
        <v>78</v>
      </c>
      <c r="B79" s="16">
        <v>17</v>
      </c>
      <c r="C79" s="17" t="s">
        <v>1930</v>
      </c>
      <c r="D79" s="17" t="s">
        <v>1931</v>
      </c>
      <c r="E79" s="17" t="s">
        <v>1932</v>
      </c>
      <c r="F79" s="17" t="s">
        <v>1933</v>
      </c>
      <c r="G79" s="16">
        <v>1</v>
      </c>
      <c r="H79" s="17" t="s">
        <v>2078</v>
      </c>
      <c r="I79" s="16">
        <v>210.6</v>
      </c>
      <c r="J79" s="16">
        <v>123.1</v>
      </c>
      <c r="K79" s="16">
        <v>0.2</v>
      </c>
      <c r="L79" s="16">
        <v>1</v>
      </c>
    </row>
    <row r="80" spans="1:12" ht="20.100000000000001" customHeight="1" x14ac:dyDescent="0.2">
      <c r="A80" s="16">
        <v>79</v>
      </c>
      <c r="B80" s="21"/>
      <c r="C80" s="21" t="s">
        <v>1294</v>
      </c>
      <c r="D80" s="21" t="s">
        <v>1294</v>
      </c>
      <c r="E80" s="21"/>
      <c r="F80" s="21"/>
      <c r="G80" s="21"/>
      <c r="H80" s="21"/>
      <c r="I80" s="21"/>
      <c r="J80" s="22">
        <f>14.0067+(2*15.9994)</f>
        <v>46.005499999999998</v>
      </c>
      <c r="K80" s="21" t="s">
        <v>1778</v>
      </c>
      <c r="L80" s="21" t="s">
        <v>1778</v>
      </c>
    </row>
    <row r="81" spans="1:12" ht="20.100000000000001" customHeight="1" x14ac:dyDescent="0.2">
      <c r="A81" s="16">
        <v>80</v>
      </c>
      <c r="B81" s="16">
        <v>20</v>
      </c>
      <c r="C81" s="17" t="s">
        <v>1946</v>
      </c>
      <c r="D81" s="17" t="s">
        <v>1947</v>
      </c>
      <c r="E81" s="17" t="s">
        <v>1948</v>
      </c>
      <c r="F81" s="17" t="s">
        <v>1949</v>
      </c>
      <c r="G81" s="16">
        <v>40</v>
      </c>
      <c r="H81" s="17" t="s">
        <v>2078</v>
      </c>
      <c r="I81" s="16">
        <v>101.67</v>
      </c>
      <c r="J81" s="16">
        <v>102.2</v>
      </c>
      <c r="K81" s="16">
        <v>2</v>
      </c>
      <c r="L81" s="16">
        <v>2</v>
      </c>
    </row>
    <row r="82" spans="1:12" ht="20.100000000000001" customHeight="1" x14ac:dyDescent="0.2">
      <c r="A82" s="16">
        <v>81</v>
      </c>
      <c r="B82" s="16">
        <v>0</v>
      </c>
      <c r="C82" s="17" t="s">
        <v>646</v>
      </c>
      <c r="D82" s="17" t="s">
        <v>647</v>
      </c>
      <c r="E82" s="17" t="s">
        <v>648</v>
      </c>
      <c r="F82" s="17" t="s">
        <v>649</v>
      </c>
      <c r="G82" s="16">
        <v>21</v>
      </c>
      <c r="H82" s="17" t="s">
        <v>2078</v>
      </c>
      <c r="I82" s="16">
        <v>97.22</v>
      </c>
      <c r="J82" s="16">
        <v>60.1</v>
      </c>
      <c r="K82" s="16">
        <v>100</v>
      </c>
      <c r="L82" s="16">
        <v>1</v>
      </c>
    </row>
    <row r="83" spans="1:12" ht="20.100000000000001" customHeight="1" x14ac:dyDescent="0.2">
      <c r="A83" s="16">
        <v>82</v>
      </c>
      <c r="B83" s="19">
        <v>3</v>
      </c>
      <c r="C83" s="20" t="s">
        <v>694</v>
      </c>
      <c r="D83" s="20" t="s">
        <v>695</v>
      </c>
      <c r="E83" s="20" t="s">
        <v>696</v>
      </c>
      <c r="F83" s="20" t="s">
        <v>697</v>
      </c>
      <c r="G83" s="19">
        <v>7</v>
      </c>
      <c r="H83" s="20" t="s">
        <v>2078</v>
      </c>
      <c r="I83" s="19">
        <v>144.44</v>
      </c>
      <c r="J83" s="19">
        <v>106.2</v>
      </c>
      <c r="K83" s="19">
        <v>0.02</v>
      </c>
      <c r="L83" s="19">
        <v>0</v>
      </c>
    </row>
    <row r="84" spans="1:12" ht="20.100000000000001" customHeight="1" x14ac:dyDescent="0.2">
      <c r="A84" s="16">
        <v>83</v>
      </c>
      <c r="B84" s="16">
        <v>18</v>
      </c>
      <c r="C84" s="17" t="s">
        <v>1934</v>
      </c>
      <c r="D84" s="17" t="s">
        <v>1935</v>
      </c>
      <c r="E84" s="17" t="s">
        <v>1936</v>
      </c>
      <c r="F84" s="17" t="s">
        <v>1937</v>
      </c>
      <c r="G84" s="16">
        <v>0.4</v>
      </c>
      <c r="H84" s="17" t="s">
        <v>2078</v>
      </c>
      <c r="I84" s="16">
        <v>181.67</v>
      </c>
      <c r="J84" s="16">
        <v>94.1</v>
      </c>
      <c r="K84" s="16">
        <v>9</v>
      </c>
      <c r="L84" s="16">
        <v>2</v>
      </c>
    </row>
    <row r="85" spans="1:12" ht="20.100000000000001" customHeight="1" x14ac:dyDescent="0.2">
      <c r="A85" s="16">
        <v>84</v>
      </c>
      <c r="B85" s="16">
        <v>1</v>
      </c>
      <c r="C85" s="17" t="s">
        <v>1938</v>
      </c>
      <c r="D85" s="17" t="s">
        <v>1939</v>
      </c>
      <c r="E85" s="17" t="s">
        <v>1940</v>
      </c>
      <c r="F85" s="17" t="s">
        <v>1941</v>
      </c>
      <c r="G85" s="16">
        <v>760</v>
      </c>
      <c r="H85" s="17" t="s">
        <v>2078</v>
      </c>
      <c r="I85" s="16">
        <v>-33.89</v>
      </c>
      <c r="J85" s="16">
        <v>40.07</v>
      </c>
      <c r="K85" s="16">
        <v>0</v>
      </c>
      <c r="L85" s="16">
        <v>0</v>
      </c>
    </row>
    <row r="86" spans="1:12" ht="20.100000000000001" customHeight="1" x14ac:dyDescent="0.2">
      <c r="A86" s="16">
        <v>85</v>
      </c>
      <c r="B86" s="16">
        <v>8</v>
      </c>
      <c r="C86" s="17" t="s">
        <v>1942</v>
      </c>
      <c r="D86" s="17" t="s">
        <v>1943</v>
      </c>
      <c r="E86" s="17" t="s">
        <v>1944</v>
      </c>
      <c r="F86" s="17" t="s">
        <v>1945</v>
      </c>
      <c r="G86" s="16">
        <v>760</v>
      </c>
      <c r="H86" s="17" t="s">
        <v>2078</v>
      </c>
      <c r="I86" s="16">
        <v>-42.22</v>
      </c>
      <c r="J86" s="16">
        <v>44.1</v>
      </c>
      <c r="K86" s="16">
        <v>0.01</v>
      </c>
      <c r="L86" s="16">
        <v>0</v>
      </c>
    </row>
    <row r="87" spans="1:12" ht="20.100000000000001" customHeight="1" x14ac:dyDescent="0.2">
      <c r="A87" s="16">
        <v>86</v>
      </c>
      <c r="B87" s="16">
        <v>1</v>
      </c>
      <c r="C87" s="17" t="s">
        <v>666</v>
      </c>
      <c r="D87" s="17" t="s">
        <v>667</v>
      </c>
      <c r="E87" s="17" t="s">
        <v>668</v>
      </c>
      <c r="F87" s="17" t="s">
        <v>669</v>
      </c>
      <c r="G87" s="16">
        <v>760</v>
      </c>
      <c r="H87" s="17" t="s">
        <v>2078</v>
      </c>
      <c r="I87" s="16">
        <v>-47.22</v>
      </c>
      <c r="J87" s="16">
        <v>42.08</v>
      </c>
      <c r="K87" s="16">
        <v>100</v>
      </c>
      <c r="L87" s="16">
        <v>0</v>
      </c>
    </row>
    <row r="88" spans="1:12" s="18" customFormat="1" ht="20.100000000000001" customHeight="1" x14ac:dyDescent="0.2">
      <c r="A88" s="16">
        <v>87</v>
      </c>
      <c r="B88" s="16">
        <v>7</v>
      </c>
      <c r="C88" s="17" t="s">
        <v>746</v>
      </c>
      <c r="D88" s="17" t="s">
        <v>747</v>
      </c>
      <c r="E88" s="17" t="s">
        <v>748</v>
      </c>
      <c r="F88" s="17" t="s">
        <v>749</v>
      </c>
      <c r="G88" s="16">
        <v>40</v>
      </c>
      <c r="H88" s="17" t="s">
        <v>2078</v>
      </c>
      <c r="I88" s="16">
        <v>96.67</v>
      </c>
      <c r="J88" s="16">
        <v>113</v>
      </c>
      <c r="K88" s="16">
        <v>0.3</v>
      </c>
      <c r="L88" s="16">
        <v>0</v>
      </c>
    </row>
    <row r="89" spans="1:12" ht="20.100000000000001" customHeight="1" x14ac:dyDescent="0.2">
      <c r="A89" s="16">
        <v>88</v>
      </c>
      <c r="B89" s="19">
        <v>5</v>
      </c>
      <c r="C89" s="20" t="s">
        <v>726</v>
      </c>
      <c r="D89" s="20" t="s">
        <v>727</v>
      </c>
      <c r="E89" s="20" t="s">
        <v>728</v>
      </c>
      <c r="F89" s="20" t="s">
        <v>729</v>
      </c>
      <c r="G89" s="19">
        <v>445</v>
      </c>
      <c r="H89" s="20" t="s">
        <v>2078</v>
      </c>
      <c r="I89" s="19">
        <v>34.44</v>
      </c>
      <c r="J89" s="19">
        <v>58.1</v>
      </c>
      <c r="K89" s="19">
        <v>41</v>
      </c>
      <c r="L89" s="19">
        <v>1</v>
      </c>
    </row>
    <row r="90" spans="1:12" ht="20.100000000000001" customHeight="1" x14ac:dyDescent="0.2">
      <c r="A90" s="16">
        <v>89</v>
      </c>
      <c r="B90" s="19">
        <v>3</v>
      </c>
      <c r="C90" s="20" t="s">
        <v>2000</v>
      </c>
      <c r="D90" s="20" t="s">
        <v>695</v>
      </c>
      <c r="E90" s="20" t="s">
        <v>2001</v>
      </c>
      <c r="F90" s="20" t="s">
        <v>697</v>
      </c>
      <c r="G90" s="19">
        <v>9</v>
      </c>
      <c r="H90" s="20" t="s">
        <v>2078</v>
      </c>
      <c r="I90" s="19">
        <v>138.33000000000001</v>
      </c>
      <c r="J90" s="19">
        <v>106.2</v>
      </c>
      <c r="K90" s="19">
        <v>0.02</v>
      </c>
      <c r="L90" s="19">
        <v>0</v>
      </c>
    </row>
    <row r="91" spans="1:12" s="18" customFormat="1" ht="20.100000000000001" customHeight="1" x14ac:dyDescent="0.2">
      <c r="A91" s="16">
        <v>90</v>
      </c>
      <c r="B91" s="16">
        <v>3</v>
      </c>
      <c r="C91" s="17" t="s">
        <v>702</v>
      </c>
      <c r="D91" s="17" t="s">
        <v>703</v>
      </c>
      <c r="E91" s="17" t="s">
        <v>704</v>
      </c>
      <c r="F91" s="17" t="s">
        <v>705</v>
      </c>
      <c r="G91" s="16">
        <v>5</v>
      </c>
      <c r="H91" s="17" t="s">
        <v>2078</v>
      </c>
      <c r="I91" s="16">
        <v>145</v>
      </c>
      <c r="J91" s="16">
        <v>104.2</v>
      </c>
      <c r="K91" s="16">
        <v>0</v>
      </c>
      <c r="L91" s="16">
        <v>0</v>
      </c>
    </row>
    <row r="92" spans="1:12" s="18" customFormat="1" ht="20.100000000000001" customHeight="1" x14ac:dyDescent="0.2">
      <c r="A92" s="16">
        <v>91</v>
      </c>
      <c r="B92" s="21"/>
      <c r="C92" s="21" t="s">
        <v>1295</v>
      </c>
      <c r="D92" s="21" t="s">
        <v>1295</v>
      </c>
      <c r="E92" s="21"/>
      <c r="F92" s="21"/>
      <c r="G92" s="21"/>
      <c r="H92" s="21"/>
      <c r="I92" s="21"/>
      <c r="J92" s="22">
        <f>32.064+(2*15.9994)</f>
        <v>64.062799999999996</v>
      </c>
      <c r="K92" s="21" t="s">
        <v>1778</v>
      </c>
      <c r="L92" s="21" t="s">
        <v>1778</v>
      </c>
    </row>
    <row r="93" spans="1:12" ht="20.100000000000001" customHeight="1" x14ac:dyDescent="0.2">
      <c r="A93" s="16">
        <v>92</v>
      </c>
      <c r="B93" s="21"/>
      <c r="C93" s="21" t="s">
        <v>2265</v>
      </c>
      <c r="D93" s="21"/>
      <c r="E93" s="21"/>
      <c r="F93" s="21"/>
      <c r="G93" s="21"/>
      <c r="H93" s="21"/>
      <c r="I93" s="21"/>
      <c r="J93" s="21">
        <v>98</v>
      </c>
      <c r="K93" s="21"/>
      <c r="L93" s="21"/>
    </row>
    <row r="94" spans="1:12" ht="20.100000000000001" customHeight="1" x14ac:dyDescent="0.2">
      <c r="A94" s="16">
        <v>93</v>
      </c>
      <c r="B94" s="24">
        <v>7</v>
      </c>
      <c r="C94" s="25" t="s">
        <v>784</v>
      </c>
      <c r="D94" s="25" t="s">
        <v>785</v>
      </c>
      <c r="E94" s="25" t="s">
        <v>786</v>
      </c>
      <c r="F94" s="25" t="s">
        <v>787</v>
      </c>
      <c r="G94" s="24">
        <v>14</v>
      </c>
      <c r="H94" s="25" t="s">
        <v>2078</v>
      </c>
      <c r="I94" s="24">
        <v>121.11</v>
      </c>
      <c r="J94" s="24">
        <v>165.8</v>
      </c>
      <c r="K94" s="24">
        <v>0.02</v>
      </c>
      <c r="L94" s="24">
        <v>0</v>
      </c>
    </row>
    <row r="95" spans="1:12" ht="20.100000000000001" customHeight="1" x14ac:dyDescent="0.2">
      <c r="A95" s="16">
        <v>94</v>
      </c>
      <c r="B95" s="111"/>
      <c r="C95" s="111" t="s">
        <v>1297</v>
      </c>
      <c r="D95" s="111" t="s">
        <v>1297</v>
      </c>
      <c r="E95" s="111"/>
      <c r="F95" s="111"/>
      <c r="G95" s="111"/>
      <c r="H95" s="111"/>
      <c r="I95" s="111"/>
      <c r="J95" s="112">
        <f>12.01115+(4*1.00797)</f>
        <v>16.043030000000002</v>
      </c>
      <c r="K95" s="111" t="s">
        <v>1778</v>
      </c>
      <c r="L95" s="111" t="s">
        <v>1778</v>
      </c>
    </row>
    <row r="96" spans="1:12" ht="20.100000000000001" customHeight="1" x14ac:dyDescent="0.2">
      <c r="A96" s="16">
        <v>95</v>
      </c>
      <c r="B96" s="26">
        <v>3</v>
      </c>
      <c r="C96" s="27" t="s">
        <v>698</v>
      </c>
      <c r="D96" s="27" t="s">
        <v>699</v>
      </c>
      <c r="E96" s="27" t="s">
        <v>700</v>
      </c>
      <c r="F96" s="27" t="s">
        <v>701</v>
      </c>
      <c r="G96" s="26">
        <v>20</v>
      </c>
      <c r="H96" s="27" t="s">
        <v>2078</v>
      </c>
      <c r="I96" s="26">
        <v>111.11</v>
      </c>
      <c r="J96" s="26">
        <v>92.1</v>
      </c>
      <c r="K96" s="26">
        <v>0.05</v>
      </c>
      <c r="L96" s="26">
        <v>0</v>
      </c>
    </row>
    <row r="97" spans="1:12" ht="20.100000000000001" customHeight="1" x14ac:dyDescent="0.2">
      <c r="A97" s="16">
        <v>96</v>
      </c>
      <c r="B97" s="24">
        <v>7</v>
      </c>
      <c r="C97" s="25" t="s">
        <v>1959</v>
      </c>
      <c r="D97" s="25" t="s">
        <v>1960</v>
      </c>
      <c r="E97" s="25" t="s">
        <v>1961</v>
      </c>
      <c r="F97" s="25" t="s">
        <v>1962</v>
      </c>
      <c r="G97" s="24">
        <v>19</v>
      </c>
      <c r="H97" s="25" t="s">
        <v>2078</v>
      </c>
      <c r="I97" s="24">
        <v>113.89</v>
      </c>
      <c r="J97" s="24">
        <v>133.4</v>
      </c>
      <c r="K97" s="24">
        <v>0.4</v>
      </c>
      <c r="L97" s="24">
        <v>0</v>
      </c>
    </row>
    <row r="98" spans="1:12" ht="20.100000000000001" customHeight="1" x14ac:dyDescent="0.2">
      <c r="A98" s="16">
        <v>97</v>
      </c>
      <c r="B98" s="24">
        <v>7</v>
      </c>
      <c r="C98" s="25" t="s">
        <v>792</v>
      </c>
      <c r="D98" s="25" t="s">
        <v>793</v>
      </c>
      <c r="E98" s="25" t="s">
        <v>794</v>
      </c>
      <c r="F98" s="25" t="s">
        <v>795</v>
      </c>
      <c r="G98" s="24">
        <v>58</v>
      </c>
      <c r="H98" s="25" t="s">
        <v>2078</v>
      </c>
      <c r="I98" s="24">
        <v>87.22</v>
      </c>
      <c r="J98" s="24">
        <v>131.4</v>
      </c>
      <c r="K98" s="16">
        <v>0.1</v>
      </c>
      <c r="L98" s="16">
        <v>0</v>
      </c>
    </row>
    <row r="99" spans="1:12" ht="20.100000000000001" customHeight="1" x14ac:dyDescent="0.2">
      <c r="A99" s="16">
        <v>98</v>
      </c>
      <c r="B99" s="24">
        <v>7</v>
      </c>
      <c r="C99" s="25" t="s">
        <v>796</v>
      </c>
      <c r="D99" s="25" t="s">
        <v>2008</v>
      </c>
      <c r="E99" s="25" t="s">
        <v>2009</v>
      </c>
      <c r="F99" s="25" t="s">
        <v>2010</v>
      </c>
      <c r="G99" s="24">
        <v>285</v>
      </c>
      <c r="H99" s="25" t="s">
        <v>2078</v>
      </c>
      <c r="I99" s="24">
        <v>47.78</v>
      </c>
      <c r="J99" s="24">
        <v>187.4</v>
      </c>
      <c r="K99" s="16">
        <v>0.02</v>
      </c>
      <c r="L99" s="16">
        <v>0</v>
      </c>
    </row>
    <row r="100" spans="1:12" ht="20.100000000000001" customHeight="1" x14ac:dyDescent="0.2">
      <c r="A100" s="16">
        <v>99</v>
      </c>
      <c r="B100" s="24">
        <v>7</v>
      </c>
      <c r="C100" s="25" t="s">
        <v>1963</v>
      </c>
      <c r="D100" s="25" t="s">
        <v>1963</v>
      </c>
      <c r="E100" s="25" t="s">
        <v>1964</v>
      </c>
      <c r="F100" s="25" t="s">
        <v>1965</v>
      </c>
      <c r="G100" s="24">
        <v>10</v>
      </c>
      <c r="H100" s="25" t="s">
        <v>2078</v>
      </c>
      <c r="I100" s="24">
        <v>72.2</v>
      </c>
      <c r="J100" s="24">
        <v>86.09</v>
      </c>
      <c r="K100" s="16">
        <v>0</v>
      </c>
      <c r="L100" s="16">
        <v>1</v>
      </c>
    </row>
    <row r="101" spans="1:12" ht="20.100000000000001" customHeight="1" x14ac:dyDescent="0.2">
      <c r="A101" s="16">
        <v>100</v>
      </c>
      <c r="B101" s="24">
        <v>7</v>
      </c>
      <c r="C101" s="25" t="s">
        <v>1966</v>
      </c>
      <c r="D101" s="25" t="s">
        <v>1967</v>
      </c>
      <c r="E101" s="25" t="s">
        <v>1968</v>
      </c>
      <c r="F101" s="25" t="s">
        <v>1969</v>
      </c>
      <c r="G101" s="24">
        <v>760</v>
      </c>
      <c r="H101" s="25" t="s">
        <v>2078</v>
      </c>
      <c r="I101" s="24">
        <v>16.11</v>
      </c>
      <c r="J101" s="24">
        <v>106.9</v>
      </c>
      <c r="K101" s="24">
        <v>0</v>
      </c>
      <c r="L101" s="24">
        <v>0</v>
      </c>
    </row>
    <row r="102" spans="1:12" ht="20.100000000000001" customHeight="1" x14ac:dyDescent="0.2">
      <c r="A102" s="16">
        <v>101</v>
      </c>
      <c r="B102" s="26">
        <v>7</v>
      </c>
      <c r="C102" s="27" t="s">
        <v>2023</v>
      </c>
      <c r="D102" s="27" t="s">
        <v>2024</v>
      </c>
      <c r="E102" s="27" t="s">
        <v>2025</v>
      </c>
      <c r="F102" s="27" t="s">
        <v>2026</v>
      </c>
      <c r="G102" s="26">
        <v>760</v>
      </c>
      <c r="H102" s="27" t="s">
        <v>2078</v>
      </c>
      <c r="I102" s="26">
        <v>-13.89</v>
      </c>
      <c r="J102" s="26">
        <v>62.5</v>
      </c>
      <c r="K102" s="26">
        <v>1E-3</v>
      </c>
      <c r="L102" s="26">
        <v>0</v>
      </c>
    </row>
    <row r="103" spans="1:12" ht="20.100000000000001" customHeight="1" x14ac:dyDescent="0.2">
      <c r="A103" s="16">
        <v>102</v>
      </c>
      <c r="B103" s="24">
        <v>7</v>
      </c>
      <c r="C103" s="25" t="s">
        <v>2011</v>
      </c>
      <c r="D103" s="25" t="s">
        <v>2012</v>
      </c>
      <c r="E103" s="25" t="s">
        <v>2013</v>
      </c>
      <c r="F103" s="25" t="s">
        <v>2014</v>
      </c>
      <c r="G103" s="24">
        <v>700</v>
      </c>
      <c r="H103" s="25" t="s">
        <v>2078</v>
      </c>
      <c r="I103" s="24">
        <v>30</v>
      </c>
      <c r="J103" s="24">
        <v>96.95</v>
      </c>
      <c r="K103" s="24">
        <v>0</v>
      </c>
      <c r="L103" s="24">
        <v>0</v>
      </c>
    </row>
    <row r="104" spans="1:12" ht="20.100000000000001" customHeight="1" x14ac:dyDescent="0.2">
      <c r="A104" s="16">
        <v>103</v>
      </c>
      <c r="B104" s="24">
        <v>3</v>
      </c>
      <c r="C104" s="25" t="s">
        <v>2002</v>
      </c>
      <c r="D104" s="25" t="s">
        <v>695</v>
      </c>
      <c r="E104" s="25" t="s">
        <v>2003</v>
      </c>
      <c r="F104" s="25" t="s">
        <v>697</v>
      </c>
      <c r="G104" s="24">
        <v>7</v>
      </c>
      <c r="H104" s="25" t="s">
        <v>2078</v>
      </c>
      <c r="I104" s="24">
        <v>144.44</v>
      </c>
      <c r="J104" s="24">
        <v>106.2</v>
      </c>
      <c r="K104" s="24">
        <v>0</v>
      </c>
      <c r="L104" s="24">
        <v>0</v>
      </c>
    </row>
    <row r="105" spans="1:12" ht="20.100000000000001" customHeight="1" x14ac:dyDescent="0.2">
      <c r="A105" s="16">
        <v>104</v>
      </c>
    </row>
    <row r="106" spans="1:12" ht="20.100000000000001" customHeight="1" x14ac:dyDescent="0.2">
      <c r="A106" s="16">
        <v>105</v>
      </c>
    </row>
    <row r="107" spans="1:12" ht="20.100000000000001" customHeight="1" x14ac:dyDescent="0.2">
      <c r="A107" s="16">
        <v>106</v>
      </c>
    </row>
    <row r="108" spans="1:12" ht="20.100000000000001" customHeight="1" x14ac:dyDescent="0.2">
      <c r="A108" s="16">
        <v>107</v>
      </c>
    </row>
    <row r="109" spans="1:12" ht="20.100000000000001" customHeight="1" x14ac:dyDescent="0.2">
      <c r="A109" s="16">
        <v>108</v>
      </c>
    </row>
    <row r="110" spans="1:12" ht="20.100000000000001" customHeight="1" x14ac:dyDescent="0.2">
      <c r="A110" s="16">
        <v>109</v>
      </c>
    </row>
    <row r="111" spans="1:12" ht="20.100000000000001" customHeight="1" x14ac:dyDescent="0.2">
      <c r="A111" s="16">
        <v>110</v>
      </c>
    </row>
    <row r="112" spans="1:12" ht="20.100000000000001" customHeight="1" x14ac:dyDescent="0.2">
      <c r="A112" s="16">
        <v>111</v>
      </c>
    </row>
    <row r="113" spans="1:1" ht="20.100000000000001" customHeight="1" x14ac:dyDescent="0.2">
      <c r="A113" s="16">
        <v>112</v>
      </c>
    </row>
    <row r="114" spans="1:1" ht="20.100000000000001" customHeight="1" x14ac:dyDescent="0.2">
      <c r="A114" s="16">
        <v>113</v>
      </c>
    </row>
    <row r="115" spans="1:1" ht="20.100000000000001" customHeight="1" x14ac:dyDescent="0.2">
      <c r="A115" s="16">
        <v>114</v>
      </c>
    </row>
    <row r="116" spans="1:1" ht="20.100000000000001" customHeight="1" x14ac:dyDescent="0.2">
      <c r="A116" s="16">
        <v>115</v>
      </c>
    </row>
    <row r="117" spans="1:1" ht="20.100000000000001" customHeight="1" x14ac:dyDescent="0.2">
      <c r="A117" s="16">
        <v>116</v>
      </c>
    </row>
    <row r="118" spans="1:1" ht="20.100000000000001" customHeight="1" x14ac:dyDescent="0.2">
      <c r="A118" s="16">
        <v>117</v>
      </c>
    </row>
    <row r="119" spans="1:1" ht="20.100000000000001" customHeight="1" x14ac:dyDescent="0.2">
      <c r="A119" s="16">
        <v>118</v>
      </c>
    </row>
    <row r="120" spans="1:1" ht="20.100000000000001" customHeight="1" x14ac:dyDescent="0.2">
      <c r="A120" s="16">
        <v>119</v>
      </c>
    </row>
    <row r="121" spans="1:1" ht="20.100000000000001" customHeight="1" x14ac:dyDescent="0.2">
      <c r="A121" s="16">
        <v>120</v>
      </c>
    </row>
    <row r="122" spans="1:1" ht="20.100000000000001" customHeight="1" x14ac:dyDescent="0.2">
      <c r="A122" s="16">
        <v>121</v>
      </c>
    </row>
    <row r="123" spans="1:1" ht="20.100000000000001" customHeight="1" x14ac:dyDescent="0.2">
      <c r="A123" s="16">
        <v>122</v>
      </c>
    </row>
    <row r="124" spans="1:1" ht="20.100000000000001" customHeight="1" x14ac:dyDescent="0.2">
      <c r="A124" s="16">
        <v>123</v>
      </c>
    </row>
    <row r="125" spans="1:1" ht="20.100000000000001" customHeight="1" x14ac:dyDescent="0.2">
      <c r="A125" s="16">
        <v>124</v>
      </c>
    </row>
    <row r="126" spans="1:1" ht="20.100000000000001" customHeight="1" x14ac:dyDescent="0.2">
      <c r="A126" s="16">
        <v>125</v>
      </c>
    </row>
    <row r="127" spans="1:1" ht="20.100000000000001" customHeight="1" x14ac:dyDescent="0.2">
      <c r="A127" s="16">
        <v>126</v>
      </c>
    </row>
    <row r="128" spans="1:1" ht="20.100000000000001" customHeight="1" x14ac:dyDescent="0.2">
      <c r="A128" s="16">
        <v>127</v>
      </c>
    </row>
    <row r="129" spans="1:1" ht="20.100000000000001" customHeight="1" x14ac:dyDescent="0.2">
      <c r="A129" s="16">
        <v>128</v>
      </c>
    </row>
    <row r="130" spans="1:1" ht="20.100000000000001" customHeight="1" x14ac:dyDescent="0.2">
      <c r="A130" s="16">
        <v>129</v>
      </c>
    </row>
    <row r="131" spans="1:1" ht="20.100000000000001" customHeight="1" x14ac:dyDescent="0.2">
      <c r="A131" s="16">
        <v>130</v>
      </c>
    </row>
    <row r="132" spans="1:1" ht="20.100000000000001" customHeight="1" x14ac:dyDescent="0.2">
      <c r="A132" s="16">
        <v>131</v>
      </c>
    </row>
    <row r="133" spans="1:1" ht="20.100000000000001" customHeight="1" x14ac:dyDescent="0.2">
      <c r="A133" s="16">
        <v>132</v>
      </c>
    </row>
    <row r="134" spans="1:1" ht="20.100000000000001" customHeight="1" x14ac:dyDescent="0.2">
      <c r="A134" s="16">
        <v>133</v>
      </c>
    </row>
    <row r="135" spans="1:1" ht="20.100000000000001" customHeight="1" x14ac:dyDescent="0.2">
      <c r="A135" s="16">
        <v>134</v>
      </c>
    </row>
    <row r="136" spans="1:1" ht="20.100000000000001" customHeight="1" x14ac:dyDescent="0.2">
      <c r="A136" s="16">
        <v>135</v>
      </c>
    </row>
    <row r="137" spans="1:1" ht="20.100000000000001" customHeight="1" x14ac:dyDescent="0.2">
      <c r="A137" s="16">
        <v>136</v>
      </c>
    </row>
    <row r="138" spans="1:1" ht="20.100000000000001" customHeight="1" x14ac:dyDescent="0.2">
      <c r="A138" s="16">
        <v>137</v>
      </c>
    </row>
    <row r="139" spans="1:1" ht="20.100000000000001" customHeight="1" x14ac:dyDescent="0.2">
      <c r="A139" s="16">
        <v>138</v>
      </c>
    </row>
    <row r="140" spans="1:1" ht="20.100000000000001" customHeight="1" x14ac:dyDescent="0.2">
      <c r="A140" s="16">
        <v>139</v>
      </c>
    </row>
    <row r="141" spans="1:1" ht="20.100000000000001" customHeight="1" x14ac:dyDescent="0.2">
      <c r="A141" s="16">
        <v>140</v>
      </c>
    </row>
    <row r="142" spans="1:1" ht="20.100000000000001" customHeight="1" x14ac:dyDescent="0.2">
      <c r="A142" s="16">
        <v>141</v>
      </c>
    </row>
    <row r="143" spans="1:1" ht="20.100000000000001" customHeight="1" x14ac:dyDescent="0.2">
      <c r="A143" s="16">
        <v>142</v>
      </c>
    </row>
    <row r="144" spans="1:1" ht="20.100000000000001" customHeight="1" x14ac:dyDescent="0.2">
      <c r="A144" s="16">
        <v>143</v>
      </c>
    </row>
    <row r="145" spans="1:1" ht="20.100000000000001" customHeight="1" x14ac:dyDescent="0.2">
      <c r="A145" s="16">
        <v>144</v>
      </c>
    </row>
    <row r="146" spans="1:1" ht="20.100000000000001" customHeight="1" x14ac:dyDescent="0.2">
      <c r="A146" s="16">
        <v>145</v>
      </c>
    </row>
    <row r="147" spans="1:1" ht="20.100000000000001" customHeight="1" x14ac:dyDescent="0.2">
      <c r="A147" s="16">
        <v>146</v>
      </c>
    </row>
    <row r="148" spans="1:1" ht="20.100000000000001" customHeight="1" x14ac:dyDescent="0.2">
      <c r="A148" s="16">
        <v>147</v>
      </c>
    </row>
    <row r="149" spans="1:1" ht="20.100000000000001" customHeight="1" x14ac:dyDescent="0.2">
      <c r="A149" s="16">
        <v>148</v>
      </c>
    </row>
    <row r="150" spans="1:1" ht="20.100000000000001" customHeight="1" x14ac:dyDescent="0.2">
      <c r="A150" s="16">
        <v>149</v>
      </c>
    </row>
    <row r="151" spans="1:1" ht="20.100000000000001" customHeight="1" x14ac:dyDescent="0.2">
      <c r="A151" s="16">
        <v>150</v>
      </c>
    </row>
    <row r="152" spans="1:1" ht="20.100000000000001" customHeight="1" x14ac:dyDescent="0.2">
      <c r="A152" s="16">
        <v>151</v>
      </c>
    </row>
  </sheetData>
  <customSheetViews>
    <customSheetView guid="{776C10C2-77F2-4CFD-9E92-E6EDB92F6F51}" fitToPage="1" state="hidden" showRuler="0">
      <selection activeCell="C105" sqref="C105"/>
      <pageMargins left="0.75" right="0.75" top="1" bottom="1" header="0.5" footer="0.5"/>
      <pageSetup scale="61" fitToHeight="3" orientation="portrait" r:id="rId1"/>
      <headerFooter alignWithMargins="0"/>
    </customSheetView>
    <customSheetView guid="{3FA39ECE-601C-11DB-9F30-00C04F1DE3C7}" fitToPage="1" state="hidden" showRuler="0">
      <selection activeCell="C105" sqref="C105"/>
      <pageMargins left="0.75" right="0.75" top="1" bottom="1" header="0.5" footer="0.5"/>
      <pageSetup scale="61" fitToHeight="3" orientation="portrait" r:id="rId2"/>
      <headerFooter alignWithMargins="0"/>
    </customSheetView>
    <customSheetView guid="{3FA39ED5-601C-11DB-9F30-00C04F1DE3C7}" fitToPage="1" state="hidden" showRuler="0">
      <selection activeCell="C105" sqref="C105"/>
      <pageMargins left="0.75" right="0.75" top="1" bottom="1" header="0.5" footer="0.5"/>
      <pageSetup scale="61" fitToHeight="3" orientation="portrait" r:id="rId3"/>
      <headerFooter alignWithMargins="0"/>
    </customSheetView>
  </customSheetViews>
  <pageMargins left="0.75" right="0.75" top="1" bottom="1" header="0.5" footer="0.5"/>
  <pageSetup scale="61" fitToHeight="3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General</vt:lpstr>
      <vt:lpstr>Sheet1</vt:lpstr>
      <vt:lpstr>Haz Info</vt:lpstr>
      <vt:lpstr>Sub8HAPS</vt:lpstr>
      <vt:lpstr>ISO Props</vt:lpstr>
      <vt:lpstr>Saturation</vt:lpstr>
      <vt:lpstr>RELs-PELs</vt:lpstr>
      <vt:lpstr>IDLHs</vt:lpstr>
      <vt:lpstr>Gaseous Props</vt:lpstr>
      <vt:lpstr>Hazard_Information</vt:lpstr>
      <vt:lpstr>General!Print_Area</vt:lpstr>
      <vt:lpstr>Protocol_Evaluation</vt:lpstr>
    </vt:vector>
  </TitlesOfParts>
  <Company>NJDEP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</dc:creator>
  <cp:lastModifiedBy>Freck, Fallon</cp:lastModifiedBy>
  <cp:lastPrinted>2013-06-20T14:05:55Z</cp:lastPrinted>
  <dcterms:created xsi:type="dcterms:W3CDTF">2005-03-03T14:08:58Z</dcterms:created>
  <dcterms:modified xsi:type="dcterms:W3CDTF">2019-08-29T15:35:13Z</dcterms:modified>
</cp:coreProperties>
</file>