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O:\Policy\ACFR\2022-23 Website\"/>
    </mc:Choice>
  </mc:AlternateContent>
  <xr:revisionPtr revIDLastSave="0" documentId="13_ncr:1_{82BD141B-37BF-464F-8906-23442839F83C}" xr6:coauthVersionLast="47" xr6:coauthVersionMax="47" xr10:uidLastSave="{00000000-0000-0000-0000-000000000000}"/>
  <bookViews>
    <workbookView xWindow="7005" yWindow="2520" windowWidth="16755" windowHeight="11385" tabRatio="780" activeTab="1" xr2:uid="{00000000-000D-0000-FFFF-FFFF00000000}"/>
  </bookViews>
  <sheets>
    <sheet name="Total Fund 15 - Exp. Sum" sheetId="14" r:id="rId1"/>
    <sheet name="Lincoln Exp. Sum" sheetId="20" r:id="rId2"/>
    <sheet name="Lincoln Exp. Sum.pg19" sheetId="24" state="hidden" r:id="rId3"/>
    <sheet name="Washington Exp. Sum.pg20" sheetId="22" r:id="rId4"/>
    <sheet name="Washington Exp. Sum. pg21" sheetId="25" state="hidden" r:id="rId5"/>
  </sheets>
  <definedNames>
    <definedName name="_xlnm.Print_Area" localSheetId="1">'Lincoln Exp. Sum'!$A$3:$N$731</definedName>
    <definedName name="_xlnm.Print_Area" localSheetId="2">'Lincoln Exp. Sum.pg19'!$C$582:$P$602</definedName>
    <definedName name="_xlnm.Print_Area" localSheetId="0">'Total Fund 15 - Exp. Sum'!$A$1:$N$730</definedName>
    <definedName name="_xlnm.Print_Area" localSheetId="4">'Washington Exp. Sum. pg21'!$C$583:$P$599</definedName>
    <definedName name="_xlnm.Print_Area" localSheetId="3">'Washington Exp. Sum.pg20'!$A$1:$N$729</definedName>
    <definedName name="_xlnm.Print_Titles" localSheetId="1">'Lincoln Exp. Sum'!$3:$10</definedName>
    <definedName name="_xlnm.Print_Titles" localSheetId="2">'Lincoln Exp. Sum.pg19'!$1:$8</definedName>
    <definedName name="_xlnm.Print_Titles" localSheetId="0">'Total Fund 15 - Exp. Sum'!$1:$8</definedName>
    <definedName name="_xlnm.Print_Titles" localSheetId="4">'Washington Exp. Sum. pg21'!$1:$8</definedName>
    <definedName name="_xlnm.Print_Titles" localSheetId="3">'Washington Exp. Sum.pg20'!$1:$8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33" i="14" l="1"/>
  <c r="L232" i="14"/>
  <c r="L231" i="14"/>
  <c r="L230" i="14"/>
  <c r="L229" i="14"/>
  <c r="L226" i="14"/>
  <c r="L225" i="14"/>
  <c r="L224" i="14"/>
  <c r="H230" i="14"/>
  <c r="H231" i="14"/>
  <c r="H232" i="14"/>
  <c r="H229" i="14"/>
  <c r="H286" i="14"/>
  <c r="H287" i="14"/>
  <c r="H288" i="14"/>
  <c r="H289" i="14"/>
  <c r="H285" i="14"/>
  <c r="F286" i="14"/>
  <c r="F287" i="14"/>
  <c r="F288" i="14"/>
  <c r="F289" i="14"/>
  <c r="F285" i="14"/>
  <c r="L267" i="14"/>
  <c r="L268" i="14"/>
  <c r="L269" i="14"/>
  <c r="L270" i="14"/>
  <c r="L266" i="14"/>
  <c r="N266" i="14" s="1"/>
  <c r="H267" i="14"/>
  <c r="H268" i="14"/>
  <c r="H269" i="14"/>
  <c r="H270" i="14"/>
  <c r="H266" i="14"/>
  <c r="F267" i="14"/>
  <c r="F268" i="14"/>
  <c r="F269" i="14"/>
  <c r="F270" i="14"/>
  <c r="F266" i="14"/>
  <c r="F248" i="14"/>
  <c r="J248" i="14" s="1"/>
  <c r="N248" i="14" s="1"/>
  <c r="F249" i="14"/>
  <c r="J249" i="14" s="1"/>
  <c r="N249" i="14" s="1"/>
  <c r="F250" i="14"/>
  <c r="F251" i="14"/>
  <c r="J251" i="14" s="1"/>
  <c r="N251" i="14" s="1"/>
  <c r="F247" i="14"/>
  <c r="J247" i="14" s="1"/>
  <c r="F230" i="14"/>
  <c r="F231" i="14"/>
  <c r="F232" i="14"/>
  <c r="F233" i="14"/>
  <c r="F229" i="14"/>
  <c r="J282" i="14"/>
  <c r="L282" i="14"/>
  <c r="F282" i="14"/>
  <c r="L252" i="14"/>
  <c r="H252" i="14"/>
  <c r="F236" i="20"/>
  <c r="F254" i="20"/>
  <c r="F273" i="20"/>
  <c r="F292" i="20"/>
  <c r="F293" i="20" s="1"/>
  <c r="J287" i="20"/>
  <c r="J285" i="14" s="1"/>
  <c r="N285" i="14" s="1"/>
  <c r="J288" i="20"/>
  <c r="J289" i="20"/>
  <c r="N289" i="20" s="1"/>
  <c r="J290" i="20"/>
  <c r="J291" i="20"/>
  <c r="J289" i="14" s="1"/>
  <c r="N289" i="14" s="1"/>
  <c r="L292" i="20"/>
  <c r="H292" i="20"/>
  <c r="J268" i="20"/>
  <c r="J269" i="20"/>
  <c r="J270" i="20"/>
  <c r="N270" i="20" s="1"/>
  <c r="J271" i="20"/>
  <c r="J273" i="20" s="1"/>
  <c r="J271" i="14" s="1"/>
  <c r="N271" i="14" s="1"/>
  <c r="J272" i="20"/>
  <c r="J270" i="14" s="1"/>
  <c r="N270" i="14" s="1"/>
  <c r="N265" i="20"/>
  <c r="L273" i="20"/>
  <c r="H273" i="20"/>
  <c r="H265" i="20"/>
  <c r="J249" i="20"/>
  <c r="J250" i="20"/>
  <c r="N250" i="20" s="1"/>
  <c r="J251" i="20"/>
  <c r="N251" i="20" s="1"/>
  <c r="J252" i="20"/>
  <c r="N252" i="20" s="1"/>
  <c r="J253" i="20"/>
  <c r="N253" i="20"/>
  <c r="N246" i="20"/>
  <c r="L254" i="20"/>
  <c r="H254" i="20"/>
  <c r="H246" i="20"/>
  <c r="J229" i="20"/>
  <c r="L229" i="20"/>
  <c r="J231" i="20"/>
  <c r="J232" i="20"/>
  <c r="N232" i="20"/>
  <c r="J233" i="20"/>
  <c r="N233" i="20" s="1"/>
  <c r="J234" i="20"/>
  <c r="N234" i="20"/>
  <c r="J235" i="20"/>
  <c r="N235" i="20" s="1"/>
  <c r="L236" i="20"/>
  <c r="L234" i="14" s="1"/>
  <c r="F229" i="20"/>
  <c r="H236" i="20"/>
  <c r="J285" i="22"/>
  <c r="N285" i="22"/>
  <c r="J286" i="22"/>
  <c r="N286" i="22" s="1"/>
  <c r="J287" i="22"/>
  <c r="N287" i="22" s="1"/>
  <c r="J288" i="22"/>
  <c r="N288" i="22" s="1"/>
  <c r="J289" i="22"/>
  <c r="N289" i="22"/>
  <c r="J283" i="22"/>
  <c r="H283" i="22" s="1"/>
  <c r="H291" i="22" s="1"/>
  <c r="L283" i="22"/>
  <c r="L290" i="22"/>
  <c r="H290" i="22"/>
  <c r="F283" i="22"/>
  <c r="F290" i="22"/>
  <c r="J266" i="22"/>
  <c r="J267" i="22"/>
  <c r="N267" i="22" s="1"/>
  <c r="J268" i="22"/>
  <c r="N268" i="22" s="1"/>
  <c r="J269" i="22"/>
  <c r="N269" i="22" s="1"/>
  <c r="J270" i="22"/>
  <c r="J271" i="22" s="1"/>
  <c r="N270" i="22"/>
  <c r="J264" i="22"/>
  <c r="L264" i="22"/>
  <c r="L271" i="22"/>
  <c r="H271" i="22"/>
  <c r="H271" i="14" s="1"/>
  <c r="F264" i="22"/>
  <c r="F264" i="14" s="1"/>
  <c r="F271" i="22"/>
  <c r="J245" i="22"/>
  <c r="L245" i="22"/>
  <c r="J247" i="22"/>
  <c r="J248" i="22"/>
  <c r="N248" i="22" s="1"/>
  <c r="J249" i="22"/>
  <c r="J250" i="22"/>
  <c r="N250" i="22"/>
  <c r="J251" i="22"/>
  <c r="N251" i="22" s="1"/>
  <c r="L252" i="22"/>
  <c r="F245" i="22"/>
  <c r="H252" i="22"/>
  <c r="F252" i="22"/>
  <c r="J227" i="22"/>
  <c r="L227" i="22"/>
  <c r="J229" i="22"/>
  <c r="J230" i="22"/>
  <c r="J231" i="22"/>
  <c r="N231" i="22" s="1"/>
  <c r="J232" i="22"/>
  <c r="N232" i="22"/>
  <c r="J233" i="22"/>
  <c r="L234" i="22"/>
  <c r="F227" i="22"/>
  <c r="F235" i="22" s="1"/>
  <c r="H234" i="22"/>
  <c r="F234" i="22"/>
  <c r="L693" i="14"/>
  <c r="J693" i="14"/>
  <c r="H690" i="22"/>
  <c r="H692" i="20"/>
  <c r="F693" i="14"/>
  <c r="J692" i="14"/>
  <c r="L692" i="14"/>
  <c r="H692" i="22"/>
  <c r="H694" i="20"/>
  <c r="H692" i="14" s="1"/>
  <c r="F692" i="14"/>
  <c r="J691" i="14"/>
  <c r="L691" i="14"/>
  <c r="H691" i="22"/>
  <c r="H693" i="20"/>
  <c r="F691" i="14"/>
  <c r="J690" i="14"/>
  <c r="L690" i="14"/>
  <c r="F690" i="14"/>
  <c r="J695" i="20"/>
  <c r="N695" i="20" s="1"/>
  <c r="L695" i="20"/>
  <c r="F695" i="20"/>
  <c r="N694" i="20"/>
  <c r="N693" i="20"/>
  <c r="N692" i="20"/>
  <c r="L693" i="22"/>
  <c r="J693" i="22"/>
  <c r="F693" i="22"/>
  <c r="N692" i="22"/>
  <c r="N691" i="22"/>
  <c r="N690" i="22"/>
  <c r="J601" i="14"/>
  <c r="L601" i="14"/>
  <c r="H603" i="20"/>
  <c r="H601" i="14" s="1"/>
  <c r="H601" i="22"/>
  <c r="F601" i="14"/>
  <c r="J600" i="14"/>
  <c r="L600" i="14"/>
  <c r="H602" i="20"/>
  <c r="H600" i="14"/>
  <c r="H600" i="22"/>
  <c r="F600" i="14"/>
  <c r="N603" i="20"/>
  <c r="N602" i="20"/>
  <c r="N601" i="22"/>
  <c r="N600" i="22"/>
  <c r="J583" i="14"/>
  <c r="L583" i="14"/>
  <c r="H584" i="20"/>
  <c r="H583" i="14" s="1"/>
  <c r="F583" i="14"/>
  <c r="J576" i="14"/>
  <c r="L576" i="14"/>
  <c r="H579" i="20"/>
  <c r="H576" i="14"/>
  <c r="F576" i="14"/>
  <c r="N585" i="20"/>
  <c r="H585" i="20"/>
  <c r="N578" i="20"/>
  <c r="H578" i="20"/>
  <c r="J566" i="14"/>
  <c r="L566" i="14"/>
  <c r="H568" i="20"/>
  <c r="H566" i="22"/>
  <c r="H566" i="14" s="1"/>
  <c r="F566" i="14"/>
  <c r="J565" i="14"/>
  <c r="L565" i="14"/>
  <c r="H567" i="20"/>
  <c r="H565" i="22"/>
  <c r="F565" i="14"/>
  <c r="J564" i="14"/>
  <c r="L564" i="14"/>
  <c r="H566" i="20"/>
  <c r="H564" i="22"/>
  <c r="F564" i="14"/>
  <c r="J561" i="14"/>
  <c r="L561" i="14"/>
  <c r="H563" i="20"/>
  <c r="H561" i="14" s="1"/>
  <c r="H561" i="22"/>
  <c r="F561" i="14"/>
  <c r="J560" i="14"/>
  <c r="L560" i="14"/>
  <c r="H562" i="20"/>
  <c r="H560" i="22"/>
  <c r="F560" i="14"/>
  <c r="J546" i="14"/>
  <c r="L546" i="14"/>
  <c r="H548" i="20"/>
  <c r="H546" i="22"/>
  <c r="F546" i="14"/>
  <c r="J545" i="14"/>
  <c r="L545" i="14"/>
  <c r="H547" i="20"/>
  <c r="H545" i="22"/>
  <c r="F545" i="14"/>
  <c r="J532" i="14"/>
  <c r="L532" i="14"/>
  <c r="H534" i="20"/>
  <c r="H532" i="22"/>
  <c r="F532" i="14"/>
  <c r="N568" i="20"/>
  <c r="N567" i="20"/>
  <c r="N566" i="20"/>
  <c r="N563" i="20"/>
  <c r="N562" i="20"/>
  <c r="N548" i="20"/>
  <c r="L531" i="20"/>
  <c r="J574" i="20"/>
  <c r="H574" i="20" s="1"/>
  <c r="F574" i="20"/>
  <c r="L572" i="22"/>
  <c r="J572" i="22"/>
  <c r="F572" i="22"/>
  <c r="F572" i="14" s="1"/>
  <c r="N566" i="22"/>
  <c r="N565" i="22"/>
  <c r="N564" i="22"/>
  <c r="N561" i="22"/>
  <c r="N560" i="22"/>
  <c r="N546" i="22"/>
  <c r="J551" i="14"/>
  <c r="L551" i="14"/>
  <c r="H551" i="22"/>
  <c r="H553" i="20"/>
  <c r="H551" i="14" s="1"/>
  <c r="F551" i="14"/>
  <c r="N553" i="20"/>
  <c r="N551" i="22"/>
  <c r="J527" i="14"/>
  <c r="N527" i="14" s="1"/>
  <c r="L527" i="14"/>
  <c r="H527" i="22"/>
  <c r="H529" i="20"/>
  <c r="H527" i="14" s="1"/>
  <c r="F527" i="14"/>
  <c r="N529" i="20"/>
  <c r="N527" i="22"/>
  <c r="L310" i="22"/>
  <c r="L312" i="20"/>
  <c r="L321" i="22"/>
  <c r="L323" i="20"/>
  <c r="L329" i="22"/>
  <c r="L331" i="20"/>
  <c r="L335" i="22"/>
  <c r="L337" i="20"/>
  <c r="L341" i="22"/>
  <c r="L343" i="20"/>
  <c r="L523" i="20" s="1"/>
  <c r="L351" i="22"/>
  <c r="L353" i="20"/>
  <c r="N353" i="20" s="1"/>
  <c r="L362" i="22"/>
  <c r="L364" i="20"/>
  <c r="L362" i="14" s="1"/>
  <c r="L373" i="22"/>
  <c r="L375" i="20"/>
  <c r="L381" i="22"/>
  <c r="L383" i="20"/>
  <c r="L392" i="22"/>
  <c r="L394" i="20"/>
  <c r="L410" i="22"/>
  <c r="L412" i="20"/>
  <c r="L410" i="14" s="1"/>
  <c r="L420" i="22"/>
  <c r="L422" i="20"/>
  <c r="L420" i="14" s="1"/>
  <c r="L432" i="22"/>
  <c r="L434" i="20"/>
  <c r="L432" i="14" s="1"/>
  <c r="L440" i="22"/>
  <c r="L442" i="20"/>
  <c r="L440" i="14" s="1"/>
  <c r="L447" i="22"/>
  <c r="L449" i="22"/>
  <c r="L457" i="22"/>
  <c r="L469" i="22"/>
  <c r="N469" i="22" s="1"/>
  <c r="L476" i="22"/>
  <c r="L449" i="20"/>
  <c r="L451" i="20"/>
  <c r="L459" i="20"/>
  <c r="L471" i="20"/>
  <c r="L478" i="20"/>
  <c r="L500" i="22"/>
  <c r="L502" i="20"/>
  <c r="N502" i="20" s="1"/>
  <c r="L502" i="22"/>
  <c r="L512" i="22" s="1"/>
  <c r="L517" i="22" s="1"/>
  <c r="L516" i="22"/>
  <c r="L504" i="20"/>
  <c r="L514" i="20"/>
  <c r="L518" i="20"/>
  <c r="J310" i="22"/>
  <c r="J312" i="20"/>
  <c r="J321" i="22"/>
  <c r="J323" i="20"/>
  <c r="J321" i="14"/>
  <c r="N321" i="14" s="1"/>
  <c r="J329" i="22"/>
  <c r="J331" i="20"/>
  <c r="H331" i="20" s="1"/>
  <c r="J335" i="22"/>
  <c r="J337" i="20"/>
  <c r="J341" i="22"/>
  <c r="J343" i="20"/>
  <c r="J351" i="22"/>
  <c r="J351" i="14"/>
  <c r="J353" i="20"/>
  <c r="J362" i="22"/>
  <c r="J364" i="20"/>
  <c r="J373" i="22"/>
  <c r="J373" i="14" s="1"/>
  <c r="J375" i="20"/>
  <c r="H375" i="20" s="1"/>
  <c r="J381" i="22"/>
  <c r="J383" i="20"/>
  <c r="J392" i="22"/>
  <c r="J394" i="20"/>
  <c r="J392" i="14" s="1"/>
  <c r="J410" i="22"/>
  <c r="N410" i="22" s="1"/>
  <c r="J412" i="20"/>
  <c r="J420" i="22"/>
  <c r="J420" i="14" s="1"/>
  <c r="J422" i="20"/>
  <c r="J432" i="22"/>
  <c r="J434" i="20"/>
  <c r="J440" i="22"/>
  <c r="H440" i="22" s="1"/>
  <c r="J442" i="20"/>
  <c r="J447" i="22"/>
  <c r="J449" i="22"/>
  <c r="J462" i="22" s="1"/>
  <c r="J457" i="22"/>
  <c r="J469" i="22"/>
  <c r="J476" i="22"/>
  <c r="J445" i="20"/>
  <c r="J449" i="20"/>
  <c r="J451" i="20"/>
  <c r="J459" i="20"/>
  <c r="J471" i="20"/>
  <c r="J478" i="20"/>
  <c r="N478" i="20" s="1"/>
  <c r="J500" i="22"/>
  <c r="H500" i="22" s="1"/>
  <c r="N500" i="22"/>
  <c r="J502" i="20"/>
  <c r="J512" i="22"/>
  <c r="J516" i="22"/>
  <c r="J517" i="22"/>
  <c r="J514" i="20"/>
  <c r="J519" i="20" s="1"/>
  <c r="H519" i="20" s="1"/>
  <c r="J518" i="20"/>
  <c r="N518" i="20" s="1"/>
  <c r="F310" i="22"/>
  <c r="F312" i="20"/>
  <c r="F321" i="22"/>
  <c r="F323" i="20"/>
  <c r="F321" i="14" s="1"/>
  <c r="F329" i="22"/>
  <c r="F331" i="20"/>
  <c r="F329" i="14" s="1"/>
  <c r="F335" i="22"/>
  <c r="F337" i="20"/>
  <c r="H337" i="20" s="1"/>
  <c r="F341" i="22"/>
  <c r="F343" i="20"/>
  <c r="F341" i="14" s="1"/>
  <c r="F351" i="22"/>
  <c r="F353" i="20"/>
  <c r="F362" i="22"/>
  <c r="H362" i="22" s="1"/>
  <c r="F364" i="20"/>
  <c r="H364" i="20" s="1"/>
  <c r="H362" i="14" s="1"/>
  <c r="F373" i="22"/>
  <c r="F373" i="14"/>
  <c r="F375" i="20"/>
  <c r="F381" i="22"/>
  <c r="F383" i="20"/>
  <c r="F381" i="14"/>
  <c r="F392" i="22"/>
  <c r="F394" i="20"/>
  <c r="F410" i="22"/>
  <c r="F412" i="20"/>
  <c r="F410" i="14" s="1"/>
  <c r="F420" i="22"/>
  <c r="F422" i="20"/>
  <c r="H422" i="20" s="1"/>
  <c r="H420" i="14" s="1"/>
  <c r="F432" i="22"/>
  <c r="F432" i="14" s="1"/>
  <c r="F434" i="20"/>
  <c r="F440" i="22"/>
  <c r="F442" i="20"/>
  <c r="F447" i="22"/>
  <c r="F449" i="22"/>
  <c r="F457" i="22"/>
  <c r="F469" i="22"/>
  <c r="F476" i="22"/>
  <c r="F449" i="20"/>
  <c r="F447" i="14" s="1"/>
  <c r="F451" i="20"/>
  <c r="F459" i="20"/>
  <c r="H459" i="20" s="1"/>
  <c r="F471" i="20"/>
  <c r="F478" i="20"/>
  <c r="F476" i="14" s="1"/>
  <c r="F500" i="22"/>
  <c r="F502" i="20"/>
  <c r="F500" i="14" s="1"/>
  <c r="F512" i="22"/>
  <c r="F517" i="22" s="1"/>
  <c r="F516" i="22"/>
  <c r="F514" i="20"/>
  <c r="F519" i="20" s="1"/>
  <c r="F518" i="20"/>
  <c r="J13" i="20"/>
  <c r="J34" i="20" s="1"/>
  <c r="J14" i="20"/>
  <c r="J15" i="20"/>
  <c r="J46" i="20"/>
  <c r="J56" i="20"/>
  <c r="J66" i="20"/>
  <c r="J76" i="20"/>
  <c r="J86" i="20"/>
  <c r="J96" i="20"/>
  <c r="J106" i="20"/>
  <c r="J116" i="20"/>
  <c r="J126" i="20"/>
  <c r="J136" i="20"/>
  <c r="J146" i="20"/>
  <c r="J156" i="20"/>
  <c r="J154" i="14" s="1"/>
  <c r="J166" i="20"/>
  <c r="J178" i="20"/>
  <c r="J188" i="20"/>
  <c r="J198" i="20"/>
  <c r="J203" i="20"/>
  <c r="J205" i="20" s="1"/>
  <c r="J212" i="20"/>
  <c r="J217" i="20"/>
  <c r="J247" i="20"/>
  <c r="J245" i="14" s="1"/>
  <c r="J266" i="20"/>
  <c r="H266" i="20" s="1"/>
  <c r="J285" i="20"/>
  <c r="J300" i="20"/>
  <c r="J298" i="14" s="1"/>
  <c r="N298" i="14" s="1"/>
  <c r="L13" i="20"/>
  <c r="L14" i="20"/>
  <c r="L46" i="20"/>
  <c r="L56" i="20"/>
  <c r="L66" i="20"/>
  <c r="L76" i="20"/>
  <c r="L86" i="20"/>
  <c r="L96" i="20"/>
  <c r="L106" i="20"/>
  <c r="L104" i="14" s="1"/>
  <c r="L116" i="20"/>
  <c r="L126" i="20"/>
  <c r="L136" i="20"/>
  <c r="L146" i="20"/>
  <c r="L156" i="20"/>
  <c r="N156" i="20" s="1"/>
  <c r="L166" i="20"/>
  <c r="L178" i="20"/>
  <c r="N178" i="20" s="1"/>
  <c r="L188" i="20"/>
  <c r="L198" i="20"/>
  <c r="L203" i="20"/>
  <c r="L212" i="20"/>
  <c r="L217" i="20"/>
  <c r="L219" i="20" s="1"/>
  <c r="L217" i="14" s="1"/>
  <c r="L247" i="20"/>
  <c r="L255" i="20" s="1"/>
  <c r="L266" i="20"/>
  <c r="L264" i="14" s="1"/>
  <c r="L285" i="20"/>
  <c r="L300" i="20"/>
  <c r="F13" i="20"/>
  <c r="F11" i="14" s="1"/>
  <c r="F14" i="20"/>
  <c r="F16" i="20"/>
  <c r="F14" i="14" s="1"/>
  <c r="F46" i="20"/>
  <c r="F56" i="20"/>
  <c r="F66" i="20"/>
  <c r="F76" i="20"/>
  <c r="F86" i="20"/>
  <c r="F84" i="14" s="1"/>
  <c r="F96" i="20"/>
  <c r="F94" i="14" s="1"/>
  <c r="F106" i="20"/>
  <c r="F116" i="20"/>
  <c r="F126" i="20"/>
  <c r="F136" i="20"/>
  <c r="F134" i="14" s="1"/>
  <c r="F146" i="20"/>
  <c r="F156" i="20"/>
  <c r="F166" i="20"/>
  <c r="F178" i="20"/>
  <c r="F188" i="20"/>
  <c r="F198" i="20"/>
  <c r="F196" i="14" s="1"/>
  <c r="F203" i="20"/>
  <c r="F205" i="20" s="1"/>
  <c r="F203" i="14" s="1"/>
  <c r="F212" i="20"/>
  <c r="F217" i="20"/>
  <c r="F219" i="20"/>
  <c r="F247" i="20"/>
  <c r="F266" i="20"/>
  <c r="F285" i="20"/>
  <c r="F300" i="20"/>
  <c r="J514" i="14"/>
  <c r="L514" i="14"/>
  <c r="H514" i="22"/>
  <c r="H516" i="20"/>
  <c r="H514" i="14" s="1"/>
  <c r="F514" i="14"/>
  <c r="N516" i="20"/>
  <c r="N514" i="22"/>
  <c r="J496" i="14"/>
  <c r="L496" i="14"/>
  <c r="H498" i="20"/>
  <c r="H496" i="22"/>
  <c r="F496" i="14"/>
  <c r="N498" i="20"/>
  <c r="N496" i="22"/>
  <c r="J482" i="14"/>
  <c r="N482" i="14" s="1"/>
  <c r="L482" i="14"/>
  <c r="H484" i="20"/>
  <c r="H482" i="14" s="1"/>
  <c r="H482" i="22"/>
  <c r="F482" i="14"/>
  <c r="N484" i="20"/>
  <c r="N482" i="22"/>
  <c r="H476" i="22"/>
  <c r="J475" i="14"/>
  <c r="L475" i="14"/>
  <c r="H477" i="20"/>
  <c r="H475" i="22"/>
  <c r="F475" i="14"/>
  <c r="J474" i="14"/>
  <c r="L474" i="14"/>
  <c r="H476" i="20"/>
  <c r="H474" i="14" s="1"/>
  <c r="H474" i="22"/>
  <c r="F474" i="14"/>
  <c r="J473" i="14"/>
  <c r="L473" i="14"/>
  <c r="N473" i="14" s="1"/>
  <c r="H475" i="20"/>
  <c r="H473" i="22"/>
  <c r="F473" i="14"/>
  <c r="J472" i="14"/>
  <c r="L472" i="14"/>
  <c r="H474" i="20"/>
  <c r="H472" i="22"/>
  <c r="F472" i="14"/>
  <c r="J471" i="14"/>
  <c r="L471" i="14"/>
  <c r="H473" i="20"/>
  <c r="H471" i="22"/>
  <c r="H471" i="14" s="1"/>
  <c r="F471" i="14"/>
  <c r="J468" i="14"/>
  <c r="L468" i="14"/>
  <c r="H470" i="20"/>
  <c r="H468" i="22"/>
  <c r="H468" i="14"/>
  <c r="F468" i="14"/>
  <c r="J467" i="14"/>
  <c r="L467" i="14"/>
  <c r="H469" i="20"/>
  <c r="H467" i="22"/>
  <c r="F467" i="14"/>
  <c r="J466" i="14"/>
  <c r="L466" i="14"/>
  <c r="H468" i="20"/>
  <c r="H466" i="14" s="1"/>
  <c r="H466" i="22"/>
  <c r="F466" i="14"/>
  <c r="J465" i="14"/>
  <c r="L465" i="14"/>
  <c r="H467" i="20"/>
  <c r="H465" i="22"/>
  <c r="F465" i="14"/>
  <c r="J464" i="14"/>
  <c r="L464" i="14"/>
  <c r="N464" i="14" s="1"/>
  <c r="H466" i="20"/>
  <c r="H464" i="22"/>
  <c r="F464" i="14"/>
  <c r="N477" i="20"/>
  <c r="N476" i="20"/>
  <c r="N475" i="20"/>
  <c r="N474" i="20"/>
  <c r="N473" i="20"/>
  <c r="N470" i="20"/>
  <c r="N469" i="20"/>
  <c r="N468" i="20"/>
  <c r="N467" i="20"/>
  <c r="N466" i="20"/>
  <c r="N475" i="22"/>
  <c r="N474" i="22"/>
  <c r="N473" i="22"/>
  <c r="N472" i="22"/>
  <c r="N471" i="22"/>
  <c r="N468" i="22"/>
  <c r="N467" i="22"/>
  <c r="N466" i="22"/>
  <c r="N465" i="22"/>
  <c r="N464" i="22"/>
  <c r="J460" i="14"/>
  <c r="N460" i="14" s="1"/>
  <c r="L460" i="14"/>
  <c r="H462" i="20"/>
  <c r="H460" i="14" s="1"/>
  <c r="H460" i="22"/>
  <c r="F460" i="14"/>
  <c r="J459" i="14"/>
  <c r="L459" i="14"/>
  <c r="H461" i="20"/>
  <c r="H459" i="22"/>
  <c r="F459" i="14"/>
  <c r="J458" i="14"/>
  <c r="L458" i="14"/>
  <c r="H460" i="20"/>
  <c r="H458" i="14" s="1"/>
  <c r="H458" i="22"/>
  <c r="F458" i="14"/>
  <c r="J450" i="14"/>
  <c r="L450" i="14"/>
  <c r="H452" i="20"/>
  <c r="H450" i="14" s="1"/>
  <c r="H450" i="22"/>
  <c r="F450" i="14"/>
  <c r="N462" i="20"/>
  <c r="N461" i="20"/>
  <c r="N460" i="20"/>
  <c r="N452" i="20"/>
  <c r="N460" i="22"/>
  <c r="N459" i="22"/>
  <c r="N450" i="22"/>
  <c r="J442" i="14"/>
  <c r="L442" i="14"/>
  <c r="N442" i="14" s="1"/>
  <c r="H444" i="20"/>
  <c r="H442" i="22"/>
  <c r="H442" i="14" s="1"/>
  <c r="F442" i="14"/>
  <c r="N444" i="20"/>
  <c r="N442" i="22"/>
  <c r="H442" i="20"/>
  <c r="H440" i="14" s="1"/>
  <c r="J439" i="14"/>
  <c r="L439" i="14"/>
  <c r="H441" i="20"/>
  <c r="H439" i="22"/>
  <c r="H439" i="14" s="1"/>
  <c r="F439" i="14"/>
  <c r="J438" i="14"/>
  <c r="L438" i="14"/>
  <c r="H440" i="20"/>
  <c r="H438" i="22"/>
  <c r="H438" i="14" s="1"/>
  <c r="F438" i="14"/>
  <c r="J437" i="14"/>
  <c r="N437" i="14" s="1"/>
  <c r="L437" i="14"/>
  <c r="H439" i="20"/>
  <c r="H437" i="14" s="1"/>
  <c r="H437" i="22"/>
  <c r="F437" i="14"/>
  <c r="J436" i="14"/>
  <c r="L436" i="14"/>
  <c r="H438" i="20"/>
  <c r="H436" i="22"/>
  <c r="F436" i="14"/>
  <c r="J435" i="14"/>
  <c r="L435" i="14"/>
  <c r="H437" i="20"/>
  <c r="H435" i="14" s="1"/>
  <c r="H435" i="22"/>
  <c r="F435" i="14"/>
  <c r="J434" i="14"/>
  <c r="L434" i="14"/>
  <c r="H436" i="20"/>
  <c r="H434" i="14" s="1"/>
  <c r="H434" i="22"/>
  <c r="F434" i="14"/>
  <c r="J431" i="14"/>
  <c r="N431" i="14" s="1"/>
  <c r="L431" i="14"/>
  <c r="H433" i="20"/>
  <c r="H431" i="22"/>
  <c r="F431" i="14"/>
  <c r="J430" i="14"/>
  <c r="L430" i="14"/>
  <c r="H432" i="20"/>
  <c r="H430" i="22"/>
  <c r="F430" i="14"/>
  <c r="J429" i="14"/>
  <c r="L429" i="14"/>
  <c r="H431" i="20"/>
  <c r="H429" i="22"/>
  <c r="F429" i="14"/>
  <c r="J428" i="14"/>
  <c r="L428" i="14"/>
  <c r="H430" i="20"/>
  <c r="H428" i="14" s="1"/>
  <c r="H428" i="22"/>
  <c r="F428" i="14"/>
  <c r="J427" i="14"/>
  <c r="L427" i="14"/>
  <c r="H429" i="20"/>
  <c r="H427" i="22"/>
  <c r="H427" i="14" s="1"/>
  <c r="F427" i="14"/>
  <c r="J426" i="14"/>
  <c r="L426" i="14"/>
  <c r="N426" i="14" s="1"/>
  <c r="H428" i="20"/>
  <c r="H426" i="22"/>
  <c r="F426" i="14"/>
  <c r="J425" i="14"/>
  <c r="L425" i="14"/>
  <c r="H427" i="20"/>
  <c r="H425" i="14" s="1"/>
  <c r="H425" i="22"/>
  <c r="F425" i="14"/>
  <c r="J424" i="14"/>
  <c r="L424" i="14"/>
  <c r="H426" i="20"/>
  <c r="H424" i="22"/>
  <c r="F424" i="14"/>
  <c r="J423" i="14"/>
  <c r="N423" i="14" s="1"/>
  <c r="L423" i="14"/>
  <c r="H425" i="20"/>
  <c r="H423" i="14" s="1"/>
  <c r="H423" i="22"/>
  <c r="F423" i="14"/>
  <c r="J422" i="14"/>
  <c r="L422" i="14"/>
  <c r="H424" i="20"/>
  <c r="H422" i="22"/>
  <c r="F422" i="14"/>
  <c r="N441" i="20"/>
  <c r="N440" i="20"/>
  <c r="N439" i="20"/>
  <c r="N438" i="20"/>
  <c r="N437" i="20"/>
  <c r="N436" i="20"/>
  <c r="N433" i="20"/>
  <c r="N432" i="20"/>
  <c r="N431" i="20"/>
  <c r="N430" i="20"/>
  <c r="N429" i="20"/>
  <c r="N428" i="20"/>
  <c r="N427" i="20"/>
  <c r="N426" i="20"/>
  <c r="N425" i="20"/>
  <c r="N424" i="20"/>
  <c r="N439" i="22"/>
  <c r="N438" i="22"/>
  <c r="N437" i="22"/>
  <c r="N436" i="22"/>
  <c r="N435" i="22"/>
  <c r="N434" i="22"/>
  <c r="N431" i="22"/>
  <c r="N430" i="22"/>
  <c r="N429" i="22"/>
  <c r="N428" i="22"/>
  <c r="N427" i="22"/>
  <c r="N426" i="22"/>
  <c r="N425" i="22"/>
  <c r="N424" i="22"/>
  <c r="N423" i="22"/>
  <c r="N422" i="22"/>
  <c r="J409" i="14"/>
  <c r="L409" i="14"/>
  <c r="H411" i="20"/>
  <c r="H409" i="22"/>
  <c r="F409" i="14"/>
  <c r="J408" i="14"/>
  <c r="L408" i="14"/>
  <c r="H410" i="20"/>
  <c r="H408" i="14" s="1"/>
  <c r="H408" i="22"/>
  <c r="F408" i="14"/>
  <c r="J407" i="14"/>
  <c r="L407" i="14"/>
  <c r="H409" i="20"/>
  <c r="H407" i="14" s="1"/>
  <c r="H407" i="22"/>
  <c r="F407" i="14"/>
  <c r="J406" i="14"/>
  <c r="L406" i="14"/>
  <c r="N406" i="14" s="1"/>
  <c r="H408" i="20"/>
  <c r="H406" i="14" s="1"/>
  <c r="H406" i="22"/>
  <c r="F406" i="14"/>
  <c r="J405" i="14"/>
  <c r="L405" i="14"/>
  <c r="N405" i="14"/>
  <c r="H407" i="20"/>
  <c r="H405" i="22"/>
  <c r="F405" i="14"/>
  <c r="J404" i="14"/>
  <c r="L404" i="14"/>
  <c r="N404" i="14" s="1"/>
  <c r="H406" i="20"/>
  <c r="H404" i="14" s="1"/>
  <c r="H404" i="22"/>
  <c r="F404" i="14"/>
  <c r="J403" i="14"/>
  <c r="L403" i="14"/>
  <c r="N403" i="14" s="1"/>
  <c r="H405" i="20"/>
  <c r="H403" i="22"/>
  <c r="F403" i="14"/>
  <c r="J402" i="14"/>
  <c r="L402" i="14"/>
  <c r="H404" i="20"/>
  <c r="H402" i="14" s="1"/>
  <c r="H402" i="22"/>
  <c r="F402" i="14"/>
  <c r="J401" i="14"/>
  <c r="L401" i="14"/>
  <c r="N401" i="14"/>
  <c r="H403" i="20"/>
  <c r="H401" i="22"/>
  <c r="F401" i="14"/>
  <c r="J400" i="14"/>
  <c r="L400" i="14"/>
  <c r="H402" i="20"/>
  <c r="H400" i="22"/>
  <c r="F400" i="14"/>
  <c r="J399" i="14"/>
  <c r="L399" i="14"/>
  <c r="H401" i="20"/>
  <c r="H399" i="22"/>
  <c r="H399" i="14" s="1"/>
  <c r="F399" i="14"/>
  <c r="J398" i="14"/>
  <c r="L398" i="14"/>
  <c r="H400" i="20"/>
  <c r="H398" i="22"/>
  <c r="F398" i="14"/>
  <c r="J397" i="14"/>
  <c r="L397" i="14"/>
  <c r="H399" i="20"/>
  <c r="H397" i="22"/>
  <c r="F397" i="14"/>
  <c r="J396" i="14"/>
  <c r="N396" i="14" s="1"/>
  <c r="L396" i="14"/>
  <c r="H398" i="20"/>
  <c r="H396" i="14" s="1"/>
  <c r="H396" i="22"/>
  <c r="F396" i="14"/>
  <c r="J395" i="14"/>
  <c r="L395" i="14"/>
  <c r="H397" i="20"/>
  <c r="H395" i="14" s="1"/>
  <c r="H395" i="22"/>
  <c r="F395" i="14"/>
  <c r="H396" i="20"/>
  <c r="H394" i="14" s="1"/>
  <c r="N411" i="20"/>
  <c r="N410" i="20"/>
  <c r="N409" i="20"/>
  <c r="N408" i="20"/>
  <c r="N407" i="20"/>
  <c r="N406" i="20"/>
  <c r="N405" i="20"/>
  <c r="N404" i="20"/>
  <c r="N403" i="20"/>
  <c r="N402" i="20"/>
  <c r="N401" i="20"/>
  <c r="N400" i="20"/>
  <c r="N399" i="20"/>
  <c r="N398" i="20"/>
  <c r="N397" i="20"/>
  <c r="N396" i="20"/>
  <c r="H394" i="22"/>
  <c r="N409" i="22"/>
  <c r="N408" i="22"/>
  <c r="N407" i="22"/>
  <c r="N406" i="22"/>
  <c r="N405" i="22"/>
  <c r="N404" i="22"/>
  <c r="N403" i="22"/>
  <c r="N402" i="22"/>
  <c r="N401" i="22"/>
  <c r="N400" i="22"/>
  <c r="N399" i="22"/>
  <c r="N398" i="22"/>
  <c r="N397" i="22"/>
  <c r="N396" i="22"/>
  <c r="N395" i="22"/>
  <c r="J376" i="14"/>
  <c r="L376" i="14"/>
  <c r="H378" i="20"/>
  <c r="H376" i="22"/>
  <c r="H376" i="14" s="1"/>
  <c r="F376" i="14"/>
  <c r="N378" i="20"/>
  <c r="N376" i="22"/>
  <c r="J324" i="14"/>
  <c r="L324" i="14"/>
  <c r="H326" i="20"/>
  <c r="H324" i="14" s="1"/>
  <c r="H324" i="22"/>
  <c r="F324" i="14"/>
  <c r="N326" i="20"/>
  <c r="N324" i="22"/>
  <c r="J316" i="14"/>
  <c r="L316" i="14"/>
  <c r="N316" i="14" s="1"/>
  <c r="H318" i="20"/>
  <c r="H316" i="22"/>
  <c r="F316" i="14"/>
  <c r="J315" i="14"/>
  <c r="L315" i="14"/>
  <c r="H317" i="20"/>
  <c r="H315" i="22"/>
  <c r="F315" i="14"/>
  <c r="J314" i="14"/>
  <c r="L314" i="14"/>
  <c r="H316" i="20"/>
  <c r="H314" i="22"/>
  <c r="F314" i="14"/>
  <c r="N318" i="20"/>
  <c r="N317" i="20"/>
  <c r="N316" i="20"/>
  <c r="N316" i="22"/>
  <c r="N315" i="22"/>
  <c r="N314" i="22"/>
  <c r="J313" i="14"/>
  <c r="L313" i="14"/>
  <c r="H315" i="20"/>
  <c r="H313" i="22"/>
  <c r="F313" i="14"/>
  <c r="N313" i="22"/>
  <c r="N315" i="20"/>
  <c r="J298" i="22"/>
  <c r="L298" i="22"/>
  <c r="N298" i="22" s="1"/>
  <c r="J297" i="14"/>
  <c r="L297" i="14"/>
  <c r="J296" i="14"/>
  <c r="L296" i="14"/>
  <c r="J295" i="14"/>
  <c r="L295" i="14"/>
  <c r="N295" i="14" s="1"/>
  <c r="J294" i="14"/>
  <c r="N294" i="14"/>
  <c r="L294" i="14"/>
  <c r="J293" i="14"/>
  <c r="L293" i="14"/>
  <c r="N293" i="14"/>
  <c r="J281" i="14"/>
  <c r="L281" i="14"/>
  <c r="J280" i="14"/>
  <c r="L280" i="14"/>
  <c r="J279" i="14"/>
  <c r="L279" i="14"/>
  <c r="N279" i="14" s="1"/>
  <c r="J278" i="14"/>
  <c r="L278" i="14"/>
  <c r="J277" i="14"/>
  <c r="L277" i="14"/>
  <c r="J276" i="14"/>
  <c r="L276" i="14"/>
  <c r="N276" i="14" s="1"/>
  <c r="J275" i="14"/>
  <c r="L275" i="14"/>
  <c r="J274" i="14"/>
  <c r="L274" i="14"/>
  <c r="J263" i="14"/>
  <c r="L263" i="14"/>
  <c r="N263" i="14" s="1"/>
  <c r="J262" i="14"/>
  <c r="L262" i="14"/>
  <c r="J261" i="14"/>
  <c r="L261" i="14"/>
  <c r="J260" i="14"/>
  <c r="L260" i="14"/>
  <c r="J259" i="14"/>
  <c r="L259" i="14"/>
  <c r="J258" i="14"/>
  <c r="L258" i="14"/>
  <c r="J257" i="14"/>
  <c r="L257" i="14"/>
  <c r="N257" i="14" s="1"/>
  <c r="J256" i="14"/>
  <c r="N256" i="14" s="1"/>
  <c r="L256" i="14"/>
  <c r="J255" i="14"/>
  <c r="L255" i="14"/>
  <c r="F298" i="22"/>
  <c r="H298" i="22" s="1"/>
  <c r="H299" i="20"/>
  <c r="H297" i="22"/>
  <c r="H298" i="20"/>
  <c r="H296" i="14" s="1"/>
  <c r="H296" i="22"/>
  <c r="H297" i="20"/>
  <c r="H295" i="22"/>
  <c r="H295" i="14" s="1"/>
  <c r="H296" i="20"/>
  <c r="H294" i="22"/>
  <c r="H294" i="14" s="1"/>
  <c r="H295" i="20"/>
  <c r="H293" i="22"/>
  <c r="H284" i="20"/>
  <c r="H282" i="22"/>
  <c r="H282" i="14" s="1"/>
  <c r="H283" i="20"/>
  <c r="H281" i="14" s="1"/>
  <c r="H281" i="22"/>
  <c r="H282" i="20"/>
  <c r="H280" i="14" s="1"/>
  <c r="H280" i="22"/>
  <c r="H281" i="20"/>
  <c r="H279" i="14"/>
  <c r="H279" i="22"/>
  <c r="H280" i="20"/>
  <c r="H278" i="22"/>
  <c r="H279" i="20"/>
  <c r="H277" i="22"/>
  <c r="H278" i="20"/>
  <c r="H276" i="22"/>
  <c r="H277" i="20"/>
  <c r="H275" i="22"/>
  <c r="H275" i="14" s="1"/>
  <c r="H276" i="20"/>
  <c r="H274" i="22"/>
  <c r="H263" i="22"/>
  <c r="H263" i="14" s="1"/>
  <c r="H264" i="20"/>
  <c r="H262" i="22"/>
  <c r="H263" i="20"/>
  <c r="H261" i="22"/>
  <c r="H262" i="20"/>
  <c r="H260" i="22"/>
  <c r="H260" i="14" s="1"/>
  <c r="H261" i="20"/>
  <c r="H259" i="22"/>
  <c r="H259" i="14"/>
  <c r="H260" i="20"/>
  <c r="H258" i="22"/>
  <c r="H259" i="20"/>
  <c r="H257" i="22"/>
  <c r="H258" i="20"/>
  <c r="H256" i="22"/>
  <c r="H257" i="20"/>
  <c r="H255" i="14" s="1"/>
  <c r="H255" i="22"/>
  <c r="F297" i="14"/>
  <c r="F296" i="14"/>
  <c r="F295" i="14"/>
  <c r="F294" i="14"/>
  <c r="F293" i="14"/>
  <c r="F281" i="14"/>
  <c r="F280" i="14"/>
  <c r="F279" i="14"/>
  <c r="F278" i="14"/>
  <c r="F277" i="14"/>
  <c r="F276" i="14"/>
  <c r="F275" i="14"/>
  <c r="F274" i="14"/>
  <c r="F263" i="14"/>
  <c r="F262" i="14"/>
  <c r="F261" i="14"/>
  <c r="F260" i="14"/>
  <c r="F259" i="14"/>
  <c r="F258" i="14"/>
  <c r="F257" i="14"/>
  <c r="F256" i="14"/>
  <c r="F255" i="14"/>
  <c r="H212" i="20"/>
  <c r="N299" i="20"/>
  <c r="N298" i="20"/>
  <c r="N297" i="20"/>
  <c r="N296" i="20"/>
  <c r="N295" i="20"/>
  <c r="N284" i="20"/>
  <c r="N283" i="20"/>
  <c r="N282" i="20"/>
  <c r="N281" i="20"/>
  <c r="N280" i="20"/>
  <c r="N279" i="20"/>
  <c r="N278" i="20"/>
  <c r="N277" i="20"/>
  <c r="N276" i="20"/>
  <c r="N264" i="20"/>
  <c r="N263" i="20"/>
  <c r="N262" i="20"/>
  <c r="N261" i="20"/>
  <c r="N260" i="20"/>
  <c r="N259" i="20"/>
  <c r="N258" i="20"/>
  <c r="N257" i="20"/>
  <c r="N297" i="22"/>
  <c r="N296" i="22"/>
  <c r="N295" i="22"/>
  <c r="N294" i="22"/>
  <c r="N293" i="22"/>
  <c r="N282" i="22"/>
  <c r="N281" i="22"/>
  <c r="N280" i="22"/>
  <c r="N279" i="22"/>
  <c r="N278" i="22"/>
  <c r="N277" i="22"/>
  <c r="N276" i="22"/>
  <c r="N275" i="22"/>
  <c r="N274" i="22"/>
  <c r="N263" i="22"/>
  <c r="N262" i="22"/>
  <c r="N261" i="22"/>
  <c r="N260" i="22"/>
  <c r="N259" i="22"/>
  <c r="N258" i="22"/>
  <c r="N257" i="22"/>
  <c r="N256" i="22"/>
  <c r="N255" i="22"/>
  <c r="L11" i="22"/>
  <c r="L12" i="22"/>
  <c r="L44" i="22"/>
  <c r="L54" i="22"/>
  <c r="L64" i="22"/>
  <c r="L74" i="22"/>
  <c r="L84" i="22"/>
  <c r="L84" i="14" s="1"/>
  <c r="L94" i="22"/>
  <c r="N94" i="22" s="1"/>
  <c r="L104" i="22"/>
  <c r="L114" i="22"/>
  <c r="L124" i="22"/>
  <c r="L144" i="22"/>
  <c r="L144" i="14" s="1"/>
  <c r="L154" i="22"/>
  <c r="L164" i="22"/>
  <c r="L176" i="22"/>
  <c r="L186" i="22"/>
  <c r="L196" i="22"/>
  <c r="L201" i="22"/>
  <c r="N201" i="22" s="1"/>
  <c r="L210" i="22"/>
  <c r="L217" i="22"/>
  <c r="J11" i="22"/>
  <c r="J14" i="22"/>
  <c r="J44" i="22"/>
  <c r="J54" i="22"/>
  <c r="J64" i="22"/>
  <c r="J74" i="22"/>
  <c r="J84" i="22"/>
  <c r="J94" i="22"/>
  <c r="J104" i="22"/>
  <c r="J114" i="22"/>
  <c r="J124" i="22"/>
  <c r="J144" i="22"/>
  <c r="J154" i="22"/>
  <c r="J164" i="22"/>
  <c r="J176" i="22"/>
  <c r="J186" i="22"/>
  <c r="J196" i="22"/>
  <c r="J201" i="22"/>
  <c r="J203" i="22"/>
  <c r="J210" i="22"/>
  <c r="J217" i="22"/>
  <c r="J217" i="14" s="1"/>
  <c r="F11" i="22"/>
  <c r="F12" i="22"/>
  <c r="F14" i="22"/>
  <c r="F44" i="22"/>
  <c r="F54" i="22"/>
  <c r="F64" i="22"/>
  <c r="F74" i="22"/>
  <c r="F84" i="22"/>
  <c r="F94" i="22"/>
  <c r="F104" i="22"/>
  <c r="F114" i="22"/>
  <c r="F124" i="22"/>
  <c r="F124" i="14" s="1"/>
  <c r="F144" i="22"/>
  <c r="H144" i="22" s="1"/>
  <c r="F154" i="22"/>
  <c r="F164" i="22"/>
  <c r="F176" i="22"/>
  <c r="F176" i="14" s="1"/>
  <c r="F186" i="22"/>
  <c r="F196" i="22"/>
  <c r="H196" i="22" s="1"/>
  <c r="F201" i="22"/>
  <c r="F210" i="22"/>
  <c r="H210" i="22" s="1"/>
  <c r="F217" i="22"/>
  <c r="J244" i="14"/>
  <c r="L244" i="14"/>
  <c r="H244" i="22"/>
  <c r="F244" i="14"/>
  <c r="J243" i="14"/>
  <c r="L243" i="14"/>
  <c r="H245" i="20"/>
  <c r="H243" i="14" s="1"/>
  <c r="H243" i="22"/>
  <c r="F243" i="14"/>
  <c r="J242" i="14"/>
  <c r="L242" i="14"/>
  <c r="N242" i="14" s="1"/>
  <c r="H244" i="20"/>
  <c r="H242" i="22"/>
  <c r="H242" i="14" s="1"/>
  <c r="F242" i="14"/>
  <c r="J241" i="14"/>
  <c r="L241" i="14"/>
  <c r="H243" i="20"/>
  <c r="H241" i="22"/>
  <c r="F241" i="14"/>
  <c r="J240" i="14"/>
  <c r="L240" i="14"/>
  <c r="H242" i="20"/>
  <c r="H240" i="22"/>
  <c r="H240" i="14" s="1"/>
  <c r="F240" i="14"/>
  <c r="J239" i="14"/>
  <c r="N239" i="14" s="1"/>
  <c r="L239" i="14"/>
  <c r="H241" i="20"/>
  <c r="H239" i="14" s="1"/>
  <c r="H239" i="22"/>
  <c r="F239" i="14"/>
  <c r="J238" i="14"/>
  <c r="L238" i="14"/>
  <c r="H240" i="20"/>
  <c r="H238" i="22"/>
  <c r="H238" i="14" s="1"/>
  <c r="F238" i="14"/>
  <c r="J237" i="14"/>
  <c r="L237" i="14"/>
  <c r="H239" i="20"/>
  <c r="H237" i="22"/>
  <c r="F237" i="14"/>
  <c r="N245" i="20"/>
  <c r="N244" i="20"/>
  <c r="N243" i="20"/>
  <c r="N242" i="20"/>
  <c r="N241" i="20"/>
  <c r="N240" i="20"/>
  <c r="N239" i="20"/>
  <c r="N244" i="22"/>
  <c r="N243" i="22"/>
  <c r="N242" i="22"/>
  <c r="N241" i="22"/>
  <c r="N240" i="22"/>
  <c r="N239" i="22"/>
  <c r="N238" i="22"/>
  <c r="N237" i="22"/>
  <c r="J223" i="14"/>
  <c r="L223" i="14"/>
  <c r="N223" i="14" s="1"/>
  <c r="J222" i="14"/>
  <c r="L222" i="14"/>
  <c r="N222" i="14" s="1"/>
  <c r="J221" i="14"/>
  <c r="L221" i="14"/>
  <c r="J220" i="14"/>
  <c r="L220" i="14"/>
  <c r="H225" i="20"/>
  <c r="H223" i="22"/>
  <c r="H224" i="14" s="1"/>
  <c r="H224" i="20"/>
  <c r="H222" i="14" s="1"/>
  <c r="H223" i="20"/>
  <c r="H221" i="14" s="1"/>
  <c r="H222" i="20"/>
  <c r="H220" i="14"/>
  <c r="F223" i="14"/>
  <c r="F222" i="14"/>
  <c r="F221" i="14"/>
  <c r="F220" i="14"/>
  <c r="N224" i="20"/>
  <c r="N223" i="20"/>
  <c r="N222" i="20"/>
  <c r="N222" i="22"/>
  <c r="N221" i="22"/>
  <c r="N220" i="22"/>
  <c r="N11" i="24"/>
  <c r="L413" i="25"/>
  <c r="P413" i="25" s="1"/>
  <c r="H413" i="25"/>
  <c r="L413" i="24"/>
  <c r="J413" i="24" s="1"/>
  <c r="H413" i="24"/>
  <c r="F729" i="20"/>
  <c r="F727" i="22" s="1"/>
  <c r="J727" i="22" s="1"/>
  <c r="H11" i="25"/>
  <c r="L11" i="25"/>
  <c r="N11" i="25"/>
  <c r="H12" i="25"/>
  <c r="J12" i="25" s="1"/>
  <c r="N12" i="25"/>
  <c r="J13" i="25"/>
  <c r="P13" i="25"/>
  <c r="H14" i="25"/>
  <c r="H32" i="25" s="1"/>
  <c r="L14" i="25"/>
  <c r="J16" i="25"/>
  <c r="P16" i="25"/>
  <c r="J17" i="25"/>
  <c r="P17" i="25"/>
  <c r="J18" i="25"/>
  <c r="P18" i="25"/>
  <c r="J19" i="25"/>
  <c r="P19" i="25"/>
  <c r="J20" i="25"/>
  <c r="P20" i="25"/>
  <c r="J21" i="25"/>
  <c r="P21" i="25"/>
  <c r="J22" i="25"/>
  <c r="P22" i="25"/>
  <c r="J23" i="25"/>
  <c r="P23" i="25"/>
  <c r="J25" i="25"/>
  <c r="P25" i="25"/>
  <c r="J26" i="25"/>
  <c r="P26" i="25"/>
  <c r="J27" i="25"/>
  <c r="P27" i="25"/>
  <c r="J28" i="25"/>
  <c r="P28" i="25"/>
  <c r="J29" i="25"/>
  <c r="P29" i="25"/>
  <c r="J30" i="25"/>
  <c r="P30" i="25"/>
  <c r="J31" i="25"/>
  <c r="P31" i="25"/>
  <c r="J36" i="25"/>
  <c r="P36" i="25"/>
  <c r="J37" i="25"/>
  <c r="P37" i="25"/>
  <c r="J38" i="25"/>
  <c r="P38" i="25"/>
  <c r="J39" i="25"/>
  <c r="P39" i="25"/>
  <c r="J40" i="25"/>
  <c r="P40" i="25"/>
  <c r="J41" i="25"/>
  <c r="P41" i="25"/>
  <c r="J42" i="25"/>
  <c r="P42" i="25"/>
  <c r="J43" i="25"/>
  <c r="P43" i="25"/>
  <c r="H44" i="25"/>
  <c r="L44" i="25"/>
  <c r="N44" i="25"/>
  <c r="J46" i="25"/>
  <c r="P46" i="25"/>
  <c r="J47" i="25"/>
  <c r="P47" i="25"/>
  <c r="J48" i="25"/>
  <c r="P48" i="25"/>
  <c r="J49" i="25"/>
  <c r="P49" i="25"/>
  <c r="J50" i="25"/>
  <c r="P50" i="25"/>
  <c r="J51" i="25"/>
  <c r="P51" i="25"/>
  <c r="J52" i="25"/>
  <c r="P52" i="25"/>
  <c r="J53" i="25"/>
  <c r="P53" i="25"/>
  <c r="H54" i="25"/>
  <c r="L54" i="25"/>
  <c r="J54" i="25"/>
  <c r="N54" i="25"/>
  <c r="J56" i="25"/>
  <c r="P56" i="25"/>
  <c r="J57" i="25"/>
  <c r="P57" i="25"/>
  <c r="J58" i="25"/>
  <c r="P58" i="25"/>
  <c r="J59" i="25"/>
  <c r="P59" i="25"/>
  <c r="J60" i="25"/>
  <c r="P60" i="25"/>
  <c r="J61" i="25"/>
  <c r="P61" i="25"/>
  <c r="J62" i="25"/>
  <c r="P62" i="25"/>
  <c r="J63" i="25"/>
  <c r="P63" i="25"/>
  <c r="H64" i="25"/>
  <c r="L64" i="25"/>
  <c r="N64" i="25"/>
  <c r="J66" i="25"/>
  <c r="P66" i="25"/>
  <c r="J67" i="25"/>
  <c r="P67" i="25"/>
  <c r="J68" i="25"/>
  <c r="P68" i="25"/>
  <c r="J69" i="25"/>
  <c r="P69" i="25"/>
  <c r="J70" i="25"/>
  <c r="P70" i="25"/>
  <c r="J71" i="25"/>
  <c r="P71" i="25"/>
  <c r="J72" i="25"/>
  <c r="P72" i="25"/>
  <c r="J73" i="25"/>
  <c r="P73" i="25"/>
  <c r="H74" i="25"/>
  <c r="L74" i="25"/>
  <c r="N74" i="25"/>
  <c r="J76" i="25"/>
  <c r="P76" i="25"/>
  <c r="J77" i="25"/>
  <c r="P77" i="25"/>
  <c r="J78" i="25"/>
  <c r="P78" i="25"/>
  <c r="J79" i="25"/>
  <c r="P79" i="25"/>
  <c r="J80" i="25"/>
  <c r="P80" i="25"/>
  <c r="J81" i="25"/>
  <c r="P81" i="25"/>
  <c r="J82" i="25"/>
  <c r="P82" i="25"/>
  <c r="J83" i="25"/>
  <c r="P83" i="25"/>
  <c r="H84" i="25"/>
  <c r="L84" i="25"/>
  <c r="N84" i="25"/>
  <c r="J85" i="25"/>
  <c r="J86" i="25"/>
  <c r="P86" i="25"/>
  <c r="J87" i="25"/>
  <c r="P87" i="25"/>
  <c r="J88" i="25"/>
  <c r="P88" i="25"/>
  <c r="J89" i="25"/>
  <c r="P89" i="25"/>
  <c r="J90" i="25"/>
  <c r="P90" i="25"/>
  <c r="J91" i="25"/>
  <c r="P91" i="25"/>
  <c r="J92" i="25"/>
  <c r="P92" i="25"/>
  <c r="J93" i="25"/>
  <c r="P93" i="25"/>
  <c r="H94" i="25"/>
  <c r="L94" i="25"/>
  <c r="N94" i="25"/>
  <c r="P94" i="25" s="1"/>
  <c r="J96" i="25"/>
  <c r="P96" i="25"/>
  <c r="J97" i="25"/>
  <c r="P97" i="25"/>
  <c r="J98" i="25"/>
  <c r="P98" i="25"/>
  <c r="J99" i="25"/>
  <c r="P99" i="25"/>
  <c r="J100" i="25"/>
  <c r="P100" i="25"/>
  <c r="J101" i="25"/>
  <c r="P101" i="25"/>
  <c r="J102" i="25"/>
  <c r="P102" i="25"/>
  <c r="J103" i="25"/>
  <c r="P103" i="25"/>
  <c r="H104" i="25"/>
  <c r="L104" i="25"/>
  <c r="P104" i="25" s="1"/>
  <c r="N104" i="25"/>
  <c r="J106" i="25"/>
  <c r="P106" i="25"/>
  <c r="J107" i="25"/>
  <c r="P107" i="25"/>
  <c r="J108" i="25"/>
  <c r="P108" i="25"/>
  <c r="J109" i="25"/>
  <c r="P109" i="25"/>
  <c r="J110" i="25"/>
  <c r="P110" i="25"/>
  <c r="J111" i="25"/>
  <c r="P111" i="25"/>
  <c r="J112" i="25"/>
  <c r="P112" i="25"/>
  <c r="J113" i="25"/>
  <c r="P113" i="25"/>
  <c r="H114" i="25"/>
  <c r="L114" i="25"/>
  <c r="N114" i="25"/>
  <c r="J116" i="25"/>
  <c r="P116" i="25"/>
  <c r="J117" i="25"/>
  <c r="P117" i="25"/>
  <c r="J118" i="25"/>
  <c r="P118" i="25"/>
  <c r="J119" i="25"/>
  <c r="P119" i="25"/>
  <c r="J120" i="25"/>
  <c r="P120" i="25"/>
  <c r="J121" i="25"/>
  <c r="P121" i="25"/>
  <c r="J122" i="25"/>
  <c r="P122" i="25"/>
  <c r="J123" i="25"/>
  <c r="P123" i="25"/>
  <c r="H124" i="25"/>
  <c r="L124" i="25"/>
  <c r="J124" i="25" s="1"/>
  <c r="N124" i="25"/>
  <c r="J126" i="25"/>
  <c r="P126" i="25"/>
  <c r="J127" i="25"/>
  <c r="P127" i="25"/>
  <c r="J128" i="25"/>
  <c r="P128" i="25"/>
  <c r="J129" i="25"/>
  <c r="P129" i="25"/>
  <c r="J130" i="25"/>
  <c r="P130" i="25"/>
  <c r="J131" i="25"/>
  <c r="P131" i="25"/>
  <c r="J132" i="25"/>
  <c r="P132" i="25"/>
  <c r="J133" i="25"/>
  <c r="P133" i="25"/>
  <c r="J134" i="25"/>
  <c r="P134" i="25"/>
  <c r="J136" i="25"/>
  <c r="P136" i="25"/>
  <c r="J137" i="25"/>
  <c r="P137" i="25"/>
  <c r="J138" i="25"/>
  <c r="P138" i="25"/>
  <c r="J139" i="25"/>
  <c r="P139" i="25"/>
  <c r="J140" i="25"/>
  <c r="P140" i="25"/>
  <c r="J141" i="25"/>
  <c r="P141" i="25"/>
  <c r="J142" i="25"/>
  <c r="P142" i="25"/>
  <c r="J143" i="25"/>
  <c r="P143" i="25"/>
  <c r="H144" i="25"/>
  <c r="J144" i="25" s="1"/>
  <c r="L144" i="25"/>
  <c r="N144" i="25"/>
  <c r="J146" i="25"/>
  <c r="P146" i="25"/>
  <c r="J147" i="25"/>
  <c r="P147" i="25"/>
  <c r="J148" i="25"/>
  <c r="P148" i="25"/>
  <c r="J149" i="25"/>
  <c r="P149" i="25"/>
  <c r="J150" i="25"/>
  <c r="P150" i="25"/>
  <c r="J151" i="25"/>
  <c r="P151" i="25"/>
  <c r="J152" i="25"/>
  <c r="P152" i="25"/>
  <c r="J153" i="25"/>
  <c r="P153" i="25"/>
  <c r="H154" i="25"/>
  <c r="L154" i="25"/>
  <c r="N154" i="25"/>
  <c r="J156" i="25"/>
  <c r="P156" i="25"/>
  <c r="J157" i="25"/>
  <c r="P157" i="25"/>
  <c r="J158" i="25"/>
  <c r="P158" i="25"/>
  <c r="J159" i="25"/>
  <c r="P159" i="25"/>
  <c r="J160" i="25"/>
  <c r="P160" i="25"/>
  <c r="J161" i="25"/>
  <c r="P161" i="25"/>
  <c r="J162" i="25"/>
  <c r="P162" i="25"/>
  <c r="J163" i="25"/>
  <c r="P163" i="25"/>
  <c r="H164" i="25"/>
  <c r="L164" i="25"/>
  <c r="N164" i="25"/>
  <c r="P164" i="25" s="1"/>
  <c r="J168" i="25"/>
  <c r="P168" i="25"/>
  <c r="J169" i="25"/>
  <c r="P169" i="25"/>
  <c r="J170" i="25"/>
  <c r="P170" i="25"/>
  <c r="J171" i="25"/>
  <c r="P171" i="25"/>
  <c r="J172" i="25"/>
  <c r="P172" i="25"/>
  <c r="J173" i="25"/>
  <c r="P173" i="25"/>
  <c r="J174" i="25"/>
  <c r="P174" i="25"/>
  <c r="J175" i="25"/>
  <c r="P175" i="25"/>
  <c r="H176" i="25"/>
  <c r="L176" i="25"/>
  <c r="P176" i="25" s="1"/>
  <c r="N176" i="25"/>
  <c r="J178" i="25"/>
  <c r="P178" i="25"/>
  <c r="J179" i="25"/>
  <c r="P179" i="25"/>
  <c r="J180" i="25"/>
  <c r="P180" i="25"/>
  <c r="J181" i="25"/>
  <c r="P181" i="25"/>
  <c r="J182" i="25"/>
  <c r="P182" i="25"/>
  <c r="J183" i="25"/>
  <c r="P183" i="25"/>
  <c r="J184" i="25"/>
  <c r="P184" i="25"/>
  <c r="J185" i="25"/>
  <c r="P185" i="25"/>
  <c r="H186" i="25"/>
  <c r="L186" i="25"/>
  <c r="N186" i="25"/>
  <c r="J188" i="25"/>
  <c r="P188" i="25"/>
  <c r="J189" i="25"/>
  <c r="P189" i="25"/>
  <c r="J190" i="25"/>
  <c r="P190" i="25"/>
  <c r="J191" i="25"/>
  <c r="P191" i="25"/>
  <c r="J192" i="25"/>
  <c r="P192" i="25"/>
  <c r="J193" i="25"/>
  <c r="P193" i="25"/>
  <c r="J194" i="25"/>
  <c r="P194" i="25"/>
  <c r="J195" i="25"/>
  <c r="P195" i="25"/>
  <c r="H196" i="25"/>
  <c r="J196" i="25" s="1"/>
  <c r="L196" i="25"/>
  <c r="N196" i="25"/>
  <c r="J198" i="25"/>
  <c r="P198" i="25"/>
  <c r="J199" i="25"/>
  <c r="P199" i="25"/>
  <c r="J200" i="25"/>
  <c r="P200" i="25"/>
  <c r="H201" i="25"/>
  <c r="H203" i="25" s="1"/>
  <c r="L201" i="25"/>
  <c r="J201" i="25" s="1"/>
  <c r="N201" i="25"/>
  <c r="J202" i="25"/>
  <c r="P202" i="25"/>
  <c r="J205" i="25"/>
  <c r="P205" i="25"/>
  <c r="J206" i="25"/>
  <c r="P206" i="25"/>
  <c r="J207" i="25"/>
  <c r="P207" i="25"/>
  <c r="J208" i="25"/>
  <c r="P208" i="25"/>
  <c r="H210" i="25"/>
  <c r="J210" i="25" s="1"/>
  <c r="L210" i="25"/>
  <c r="P210" i="25" s="1"/>
  <c r="N210" i="25"/>
  <c r="J212" i="25"/>
  <c r="P212" i="25"/>
  <c r="J213" i="25"/>
  <c r="P213" i="25"/>
  <c r="J214" i="25"/>
  <c r="P214" i="25"/>
  <c r="J215" i="25"/>
  <c r="P215" i="25"/>
  <c r="J216" i="25"/>
  <c r="P216" i="25"/>
  <c r="H217" i="25"/>
  <c r="L217" i="25"/>
  <c r="N217" i="25"/>
  <c r="P217" i="25" s="1"/>
  <c r="J219" i="25"/>
  <c r="P219" i="25"/>
  <c r="J220" i="25"/>
  <c r="P220" i="25"/>
  <c r="J221" i="25"/>
  <c r="P221" i="25"/>
  <c r="J222" i="25"/>
  <c r="P222" i="25"/>
  <c r="J223" i="25"/>
  <c r="P223" i="25"/>
  <c r="H224" i="25"/>
  <c r="L224" i="25"/>
  <c r="M224" i="25"/>
  <c r="N224" i="25"/>
  <c r="J227" i="25"/>
  <c r="P227" i="25"/>
  <c r="J228" i="25"/>
  <c r="P228" i="25"/>
  <c r="J229" i="25"/>
  <c r="P229" i="25"/>
  <c r="J230" i="25"/>
  <c r="P230" i="25"/>
  <c r="J231" i="25"/>
  <c r="P231" i="25"/>
  <c r="J232" i="25"/>
  <c r="P232" i="25"/>
  <c r="J233" i="25"/>
  <c r="P233" i="25"/>
  <c r="J234" i="25"/>
  <c r="P234" i="25"/>
  <c r="J235" i="25"/>
  <c r="P235" i="25"/>
  <c r="H236" i="25"/>
  <c r="L236" i="25"/>
  <c r="M236" i="25"/>
  <c r="N236" i="25"/>
  <c r="P236" i="25" s="1"/>
  <c r="J238" i="25"/>
  <c r="P238" i="25"/>
  <c r="J239" i="25"/>
  <c r="P239" i="25"/>
  <c r="J240" i="25"/>
  <c r="P240" i="25"/>
  <c r="J241" i="25"/>
  <c r="P241" i="25"/>
  <c r="J242" i="25"/>
  <c r="P242" i="25"/>
  <c r="H243" i="25"/>
  <c r="L243" i="25"/>
  <c r="N243" i="25"/>
  <c r="J245" i="25"/>
  <c r="P245" i="25"/>
  <c r="J246" i="25"/>
  <c r="P246" i="25"/>
  <c r="J247" i="25"/>
  <c r="P247" i="25"/>
  <c r="J248" i="25"/>
  <c r="P248" i="25"/>
  <c r="J249" i="25"/>
  <c r="P249" i="25"/>
  <c r="H250" i="25"/>
  <c r="L250" i="25"/>
  <c r="N250" i="25"/>
  <c r="P250" i="25" s="1"/>
  <c r="J252" i="25"/>
  <c r="P252" i="25"/>
  <c r="J253" i="25"/>
  <c r="P253" i="25"/>
  <c r="J254" i="25"/>
  <c r="P254" i="25"/>
  <c r="J255" i="25"/>
  <c r="P255" i="25"/>
  <c r="H256" i="25"/>
  <c r="L256" i="25"/>
  <c r="N256" i="25"/>
  <c r="J258" i="25"/>
  <c r="P258" i="25"/>
  <c r="J259" i="25"/>
  <c r="P259" i="25"/>
  <c r="J260" i="25"/>
  <c r="P260" i="25"/>
  <c r="J261" i="25"/>
  <c r="P261" i="25"/>
  <c r="H262" i="25"/>
  <c r="L262" i="25"/>
  <c r="P262" i="25" s="1"/>
  <c r="M262" i="25"/>
  <c r="N262" i="25"/>
  <c r="J264" i="25"/>
  <c r="P264" i="25"/>
  <c r="J265" i="25"/>
  <c r="P265" i="25"/>
  <c r="J266" i="25"/>
  <c r="P266" i="25"/>
  <c r="J267" i="25"/>
  <c r="P267" i="25"/>
  <c r="J268" i="25"/>
  <c r="P268" i="25"/>
  <c r="J269" i="25"/>
  <c r="P269" i="25"/>
  <c r="J270" i="25"/>
  <c r="P270" i="25"/>
  <c r="J271" i="25"/>
  <c r="P271" i="25"/>
  <c r="H272" i="25"/>
  <c r="L272" i="25"/>
  <c r="N272" i="25"/>
  <c r="J274" i="25"/>
  <c r="P274" i="25"/>
  <c r="J275" i="25"/>
  <c r="P275" i="25"/>
  <c r="J276" i="25"/>
  <c r="P276" i="25"/>
  <c r="J277" i="25"/>
  <c r="P277" i="25"/>
  <c r="J278" i="25"/>
  <c r="P278" i="25"/>
  <c r="J279" i="25"/>
  <c r="P279" i="25"/>
  <c r="J280" i="25"/>
  <c r="P280" i="25"/>
  <c r="J281" i="25"/>
  <c r="P281" i="25"/>
  <c r="J282" i="25"/>
  <c r="P282" i="25"/>
  <c r="H283" i="25"/>
  <c r="L283" i="25"/>
  <c r="M283" i="25"/>
  <c r="N283" i="25"/>
  <c r="P283" i="25" s="1"/>
  <c r="J285" i="25"/>
  <c r="P285" i="25"/>
  <c r="J286" i="25"/>
  <c r="P286" i="25"/>
  <c r="J287" i="25"/>
  <c r="P287" i="25"/>
  <c r="J288" i="25"/>
  <c r="P288" i="25"/>
  <c r="J289" i="25"/>
  <c r="P289" i="25"/>
  <c r="J290" i="25"/>
  <c r="P290" i="25"/>
  <c r="J291" i="25"/>
  <c r="P291" i="25"/>
  <c r="J292" i="25"/>
  <c r="P292" i="25"/>
  <c r="J293" i="25"/>
  <c r="P293" i="25"/>
  <c r="H294" i="25"/>
  <c r="L294" i="25"/>
  <c r="N294" i="25"/>
  <c r="J296" i="25"/>
  <c r="P296" i="25"/>
  <c r="J297" i="25"/>
  <c r="P297" i="25"/>
  <c r="J298" i="25"/>
  <c r="P298" i="25"/>
  <c r="J299" i="25"/>
  <c r="P299" i="25"/>
  <c r="J300" i="25"/>
  <c r="P300" i="25"/>
  <c r="H301" i="25"/>
  <c r="L301" i="25"/>
  <c r="N301" i="25"/>
  <c r="J303" i="25"/>
  <c r="P303" i="25"/>
  <c r="J304" i="25"/>
  <c r="P304" i="25"/>
  <c r="J305" i="25"/>
  <c r="P305" i="25"/>
  <c r="J306" i="25"/>
  <c r="P306" i="25"/>
  <c r="J307" i="25"/>
  <c r="P307" i="25"/>
  <c r="J308" i="25"/>
  <c r="P308" i="25"/>
  <c r="J309" i="25"/>
  <c r="P309" i="25"/>
  <c r="J310" i="25"/>
  <c r="P310" i="25"/>
  <c r="J311" i="25"/>
  <c r="P311" i="25"/>
  <c r="H312" i="25"/>
  <c r="J312" i="25" s="1"/>
  <c r="L312" i="25"/>
  <c r="P312" i="25"/>
  <c r="N312" i="25"/>
  <c r="J314" i="25"/>
  <c r="P314" i="25"/>
  <c r="J315" i="25"/>
  <c r="P315" i="25"/>
  <c r="J316" i="25"/>
  <c r="P316" i="25"/>
  <c r="J317" i="25"/>
  <c r="P317" i="25"/>
  <c r="J318" i="25"/>
  <c r="P318" i="25"/>
  <c r="J319" i="25"/>
  <c r="P319" i="25"/>
  <c r="J320" i="25"/>
  <c r="P320" i="25"/>
  <c r="J321" i="25"/>
  <c r="P321" i="25"/>
  <c r="J322" i="25"/>
  <c r="P322" i="25"/>
  <c r="H323" i="25"/>
  <c r="L323" i="25"/>
  <c r="N323" i="25"/>
  <c r="J325" i="25"/>
  <c r="P325" i="25"/>
  <c r="J326" i="25"/>
  <c r="P326" i="25"/>
  <c r="J327" i="25"/>
  <c r="P327" i="25"/>
  <c r="J328" i="25"/>
  <c r="P328" i="25"/>
  <c r="J329" i="25"/>
  <c r="P329" i="25"/>
  <c r="J330" i="25"/>
  <c r="P330" i="25"/>
  <c r="J331" i="25"/>
  <c r="P331" i="25"/>
  <c r="J332" i="25"/>
  <c r="P332" i="25"/>
  <c r="H333" i="25"/>
  <c r="L333" i="25"/>
  <c r="P333" i="25" s="1"/>
  <c r="N333" i="25"/>
  <c r="J335" i="25"/>
  <c r="P335" i="25"/>
  <c r="J336" i="25"/>
  <c r="P336" i="25"/>
  <c r="J337" i="25"/>
  <c r="P337" i="25"/>
  <c r="J338" i="25"/>
  <c r="P338" i="25"/>
  <c r="H339" i="25"/>
  <c r="L339" i="25"/>
  <c r="J339" i="25" s="1"/>
  <c r="M339" i="25"/>
  <c r="N339" i="25"/>
  <c r="H341" i="25"/>
  <c r="L341" i="25"/>
  <c r="N341" i="25"/>
  <c r="J342" i="25"/>
  <c r="P342" i="25"/>
  <c r="J343" i="25"/>
  <c r="P343" i="25"/>
  <c r="J344" i="25"/>
  <c r="P344" i="25"/>
  <c r="J345" i="25"/>
  <c r="P345" i="25"/>
  <c r="J346" i="25"/>
  <c r="P346" i="25"/>
  <c r="J347" i="25"/>
  <c r="P347" i="25"/>
  <c r="H348" i="25"/>
  <c r="H351" i="25"/>
  <c r="H352" i="25" s="1"/>
  <c r="L348" i="25"/>
  <c r="N348" i="25"/>
  <c r="J349" i="25"/>
  <c r="P349" i="25"/>
  <c r="J350" i="25"/>
  <c r="P350" i="25"/>
  <c r="J354" i="25"/>
  <c r="P354" i="25"/>
  <c r="J355" i="25"/>
  <c r="P355" i="25"/>
  <c r="J356" i="25"/>
  <c r="P356" i="25"/>
  <c r="J357" i="25"/>
  <c r="P357" i="25"/>
  <c r="J358" i="25"/>
  <c r="P358" i="25"/>
  <c r="J359" i="25"/>
  <c r="P359" i="25"/>
  <c r="J360" i="25"/>
  <c r="P360" i="25"/>
  <c r="J361" i="25"/>
  <c r="P361" i="25"/>
  <c r="J362" i="25"/>
  <c r="P362" i="25"/>
  <c r="J363" i="25"/>
  <c r="P363" i="25"/>
  <c r="J364" i="25"/>
  <c r="P364" i="25"/>
  <c r="J365" i="25"/>
  <c r="P365" i="25"/>
  <c r="J366" i="25"/>
  <c r="P366" i="25"/>
  <c r="J367" i="25"/>
  <c r="P367" i="25"/>
  <c r="J368" i="25"/>
  <c r="P368" i="25"/>
  <c r="J369" i="25"/>
  <c r="P369" i="25"/>
  <c r="J370" i="25"/>
  <c r="P370" i="25"/>
  <c r="J371" i="25"/>
  <c r="P371" i="25"/>
  <c r="J372" i="25"/>
  <c r="P372" i="25"/>
  <c r="H373" i="25"/>
  <c r="J373" i="25" s="1"/>
  <c r="L373" i="25"/>
  <c r="N373" i="25"/>
  <c r="P373" i="25" s="1"/>
  <c r="J376" i="25"/>
  <c r="P376" i="25"/>
  <c r="J377" i="25"/>
  <c r="P377" i="25"/>
  <c r="J378" i="25"/>
  <c r="P378" i="25"/>
  <c r="J379" i="25"/>
  <c r="P379" i="25"/>
  <c r="J380" i="25"/>
  <c r="P380" i="25"/>
  <c r="J381" i="25"/>
  <c r="P381" i="25"/>
  <c r="J382" i="25"/>
  <c r="P382" i="25"/>
  <c r="J383" i="25"/>
  <c r="P383" i="25"/>
  <c r="J384" i="25"/>
  <c r="P384" i="25"/>
  <c r="H385" i="25"/>
  <c r="L385" i="25"/>
  <c r="P385" i="25" s="1"/>
  <c r="M385" i="25"/>
  <c r="N385" i="25"/>
  <c r="O385" i="25"/>
  <c r="O386" i="25" s="1"/>
  <c r="J388" i="25"/>
  <c r="N388" i="25"/>
  <c r="P388" i="25" s="1"/>
  <c r="J389" i="25"/>
  <c r="P389" i="25"/>
  <c r="J390" i="25"/>
  <c r="P390" i="25"/>
  <c r="J391" i="25"/>
  <c r="P391" i="25"/>
  <c r="J392" i="25"/>
  <c r="P392" i="25"/>
  <c r="J393" i="25"/>
  <c r="P393" i="25"/>
  <c r="J394" i="25"/>
  <c r="P394" i="25"/>
  <c r="J395" i="25"/>
  <c r="P395" i="25"/>
  <c r="J396" i="25"/>
  <c r="P396" i="25"/>
  <c r="J397" i="25"/>
  <c r="P397" i="25"/>
  <c r="H398" i="25"/>
  <c r="L398" i="25"/>
  <c r="J399" i="25"/>
  <c r="P399" i="25"/>
  <c r="J400" i="25"/>
  <c r="P400" i="25"/>
  <c r="H401" i="25"/>
  <c r="L401" i="25"/>
  <c r="N401" i="25"/>
  <c r="J405" i="25"/>
  <c r="P405" i="25"/>
  <c r="J412" i="25"/>
  <c r="P412" i="25"/>
  <c r="J414" i="25"/>
  <c r="P414" i="25"/>
  <c r="J415" i="25"/>
  <c r="P415" i="25"/>
  <c r="J416" i="25"/>
  <c r="P416" i="25"/>
  <c r="J418" i="25"/>
  <c r="P418" i="25"/>
  <c r="J419" i="25"/>
  <c r="P419" i="25"/>
  <c r="J420" i="25"/>
  <c r="P420" i="25"/>
  <c r="J421" i="25"/>
  <c r="P421" i="25"/>
  <c r="J422" i="25"/>
  <c r="P422" i="25"/>
  <c r="J423" i="25"/>
  <c r="P423" i="25"/>
  <c r="J424" i="25"/>
  <c r="P424" i="25"/>
  <c r="J425" i="25"/>
  <c r="P425" i="25"/>
  <c r="J426" i="25"/>
  <c r="P426" i="25"/>
  <c r="J427" i="25"/>
  <c r="P427" i="25"/>
  <c r="J428" i="25"/>
  <c r="P428" i="25"/>
  <c r="J429" i="25"/>
  <c r="P429" i="25"/>
  <c r="J430" i="25"/>
  <c r="P430" i="25"/>
  <c r="J431" i="25"/>
  <c r="P431" i="25"/>
  <c r="J432" i="25"/>
  <c r="P432" i="25"/>
  <c r="J433" i="25"/>
  <c r="P433" i="25"/>
  <c r="J434" i="25"/>
  <c r="P434" i="25"/>
  <c r="J435" i="25"/>
  <c r="P435" i="25"/>
  <c r="J436" i="25"/>
  <c r="P436" i="25"/>
  <c r="J437" i="25"/>
  <c r="P437" i="25"/>
  <c r="J438" i="25"/>
  <c r="P438" i="25"/>
  <c r="J439" i="25"/>
  <c r="P439" i="25"/>
  <c r="J440" i="25"/>
  <c r="P440" i="25"/>
  <c r="J441" i="25"/>
  <c r="P441" i="25"/>
  <c r="J442" i="25"/>
  <c r="P442" i="25"/>
  <c r="J443" i="25"/>
  <c r="P443" i="25"/>
  <c r="J444" i="25"/>
  <c r="P444" i="25"/>
  <c r="J445" i="25"/>
  <c r="P445" i="25"/>
  <c r="J446" i="25"/>
  <c r="P446" i="25"/>
  <c r="J447" i="25"/>
  <c r="P447" i="25"/>
  <c r="J448" i="25"/>
  <c r="P448" i="25"/>
  <c r="N449" i="25"/>
  <c r="J451" i="25"/>
  <c r="P451" i="25"/>
  <c r="J452" i="25"/>
  <c r="P452" i="25"/>
  <c r="J453" i="25"/>
  <c r="P453" i="25"/>
  <c r="J454" i="25"/>
  <c r="P454" i="25"/>
  <c r="J455" i="25"/>
  <c r="P455" i="25"/>
  <c r="J456" i="25"/>
  <c r="P456" i="25"/>
  <c r="J457" i="25"/>
  <c r="P457" i="25"/>
  <c r="J458" i="25"/>
  <c r="P458" i="25"/>
  <c r="J459" i="25"/>
  <c r="P459" i="25"/>
  <c r="J460" i="25"/>
  <c r="P460" i="25"/>
  <c r="H461" i="25"/>
  <c r="L461" i="25"/>
  <c r="N461" i="25"/>
  <c r="J462" i="25"/>
  <c r="P462" i="25"/>
  <c r="J463" i="25"/>
  <c r="P463" i="25"/>
  <c r="J466" i="25"/>
  <c r="P466" i="25"/>
  <c r="J467" i="25"/>
  <c r="P467" i="25"/>
  <c r="H468" i="25"/>
  <c r="L468" i="25"/>
  <c r="N468" i="25"/>
  <c r="J473" i="25"/>
  <c r="P473" i="25"/>
  <c r="J474" i="25"/>
  <c r="P474" i="25"/>
  <c r="J475" i="25"/>
  <c r="P475" i="25"/>
  <c r="J476" i="25"/>
  <c r="P476" i="25"/>
  <c r="J477" i="25"/>
  <c r="P477" i="25"/>
  <c r="J478" i="25"/>
  <c r="P478" i="25"/>
  <c r="J479" i="25"/>
  <c r="P479" i="25"/>
  <c r="H480" i="25"/>
  <c r="L480" i="25"/>
  <c r="N480" i="25"/>
  <c r="J482" i="25"/>
  <c r="P482" i="25"/>
  <c r="J483" i="25"/>
  <c r="P483" i="25"/>
  <c r="J484" i="25"/>
  <c r="P484" i="25"/>
  <c r="J485" i="25"/>
  <c r="P485" i="25"/>
  <c r="J486" i="25"/>
  <c r="P486" i="25"/>
  <c r="J487" i="25"/>
  <c r="P487" i="25"/>
  <c r="H488" i="25"/>
  <c r="H489" i="25" s="1"/>
  <c r="J489" i="25" s="1"/>
  <c r="L488" i="25"/>
  <c r="N488" i="25"/>
  <c r="P488" i="25" s="1"/>
  <c r="L489" i="25"/>
  <c r="J491" i="25"/>
  <c r="P491" i="25"/>
  <c r="J492" i="25"/>
  <c r="P492" i="25"/>
  <c r="J493" i="25"/>
  <c r="P493" i="25"/>
  <c r="J494" i="25"/>
  <c r="P494" i="25"/>
  <c r="J495" i="25"/>
  <c r="P495" i="25"/>
  <c r="J496" i="25"/>
  <c r="P496" i="25"/>
  <c r="J497" i="25"/>
  <c r="P497" i="25"/>
  <c r="H498" i="25"/>
  <c r="H507" i="25" s="1"/>
  <c r="L498" i="25"/>
  <c r="J498" i="25" s="1"/>
  <c r="N498" i="25"/>
  <c r="N507" i="25" s="1"/>
  <c r="J500" i="25"/>
  <c r="P500" i="25"/>
  <c r="J501" i="25"/>
  <c r="P501" i="25"/>
  <c r="J502" i="25"/>
  <c r="P502" i="25"/>
  <c r="J503" i="25"/>
  <c r="P503" i="25"/>
  <c r="J504" i="25"/>
  <c r="P504" i="25"/>
  <c r="J505" i="25"/>
  <c r="P505" i="25"/>
  <c r="H506" i="25"/>
  <c r="L506" i="25"/>
  <c r="N506" i="25"/>
  <c r="J509" i="25"/>
  <c r="P509" i="25"/>
  <c r="J510" i="25"/>
  <c r="P510" i="25"/>
  <c r="J511" i="25"/>
  <c r="P511" i="25"/>
  <c r="J512" i="25"/>
  <c r="P512" i="25"/>
  <c r="J513" i="25"/>
  <c r="P513" i="25"/>
  <c r="J514" i="25"/>
  <c r="P514" i="25"/>
  <c r="J515" i="25"/>
  <c r="P515" i="25"/>
  <c r="H516" i="25"/>
  <c r="L516" i="25"/>
  <c r="N516" i="25"/>
  <c r="J518" i="25"/>
  <c r="P518" i="25"/>
  <c r="J519" i="25"/>
  <c r="P519" i="25"/>
  <c r="J520" i="25"/>
  <c r="P520" i="25"/>
  <c r="J521" i="25"/>
  <c r="P521" i="25"/>
  <c r="J522" i="25"/>
  <c r="P522" i="25"/>
  <c r="J523" i="25"/>
  <c r="P523" i="25"/>
  <c r="H524" i="25"/>
  <c r="L524" i="25"/>
  <c r="N524" i="25"/>
  <c r="N525" i="25" s="1"/>
  <c r="P525" i="25" s="1"/>
  <c r="J527" i="25"/>
  <c r="P527" i="25"/>
  <c r="J528" i="25"/>
  <c r="P528" i="25"/>
  <c r="J529" i="25"/>
  <c r="P529" i="25"/>
  <c r="J530" i="25"/>
  <c r="P530" i="25"/>
  <c r="J531" i="25"/>
  <c r="P531" i="25"/>
  <c r="J532" i="25"/>
  <c r="P532" i="25"/>
  <c r="J533" i="25"/>
  <c r="P533" i="25"/>
  <c r="H534" i="25"/>
  <c r="L534" i="25"/>
  <c r="L543" i="25" s="1"/>
  <c r="N534" i="25"/>
  <c r="J536" i="25"/>
  <c r="P536" i="25"/>
  <c r="J537" i="25"/>
  <c r="P537" i="25"/>
  <c r="J538" i="25"/>
  <c r="P538" i="25"/>
  <c r="J539" i="25"/>
  <c r="P539" i="25"/>
  <c r="J540" i="25"/>
  <c r="P540" i="25"/>
  <c r="J541" i="25"/>
  <c r="P541" i="25"/>
  <c r="H542" i="25"/>
  <c r="L542" i="25"/>
  <c r="N542" i="25"/>
  <c r="N543" i="25" s="1"/>
  <c r="H543" i="25"/>
  <c r="J545" i="25"/>
  <c r="P545" i="25"/>
  <c r="J546" i="25"/>
  <c r="P546" i="25"/>
  <c r="J547" i="25"/>
  <c r="P547" i="25"/>
  <c r="J548" i="25"/>
  <c r="P548" i="25"/>
  <c r="J549" i="25"/>
  <c r="P549" i="25"/>
  <c r="J550" i="25"/>
  <c r="P550" i="25"/>
  <c r="J551" i="25"/>
  <c r="P551" i="25"/>
  <c r="H552" i="25"/>
  <c r="L552" i="25"/>
  <c r="N552" i="25"/>
  <c r="J554" i="25"/>
  <c r="P554" i="25"/>
  <c r="J555" i="25"/>
  <c r="P555" i="25"/>
  <c r="J556" i="25"/>
  <c r="P556" i="25"/>
  <c r="J557" i="25"/>
  <c r="P557" i="25"/>
  <c r="J558" i="25"/>
  <c r="P558" i="25"/>
  <c r="J559" i="25"/>
  <c r="P559" i="25"/>
  <c r="H560" i="25"/>
  <c r="L560" i="25"/>
  <c r="N560" i="25"/>
  <c r="N561" i="25" s="1"/>
  <c r="P561" i="25" s="1"/>
  <c r="J563" i="25"/>
  <c r="P563" i="25"/>
  <c r="J564" i="25"/>
  <c r="P564" i="25"/>
  <c r="J565" i="25"/>
  <c r="P565" i="25"/>
  <c r="J566" i="25"/>
  <c r="P566" i="25"/>
  <c r="J567" i="25"/>
  <c r="P567" i="25"/>
  <c r="J568" i="25"/>
  <c r="P568" i="25"/>
  <c r="J569" i="25"/>
  <c r="P569" i="25"/>
  <c r="H570" i="25"/>
  <c r="L570" i="25"/>
  <c r="L579" i="25" s="1"/>
  <c r="N570" i="25"/>
  <c r="J572" i="25"/>
  <c r="P572" i="25"/>
  <c r="J573" i="25"/>
  <c r="P573" i="25"/>
  <c r="J574" i="25"/>
  <c r="P574" i="25"/>
  <c r="J575" i="25"/>
  <c r="P575" i="25"/>
  <c r="J576" i="25"/>
  <c r="P576" i="25"/>
  <c r="J577" i="25"/>
  <c r="P577" i="25"/>
  <c r="H578" i="25"/>
  <c r="L578" i="25"/>
  <c r="N578" i="25"/>
  <c r="J581" i="25"/>
  <c r="P581" i="25"/>
  <c r="J588" i="25"/>
  <c r="P588" i="25"/>
  <c r="J589" i="25"/>
  <c r="P589" i="25"/>
  <c r="T604" i="25"/>
  <c r="T605" i="25" s="1"/>
  <c r="T607" i="25" s="1"/>
  <c r="H11" i="24"/>
  <c r="L11" i="24"/>
  <c r="P11" i="24" s="1"/>
  <c r="H12" i="24"/>
  <c r="L12" i="24"/>
  <c r="N12" i="24"/>
  <c r="L13" i="24"/>
  <c r="J13" i="24"/>
  <c r="P13" i="24"/>
  <c r="H14" i="24"/>
  <c r="P14" i="24"/>
  <c r="J16" i="24"/>
  <c r="P16" i="24"/>
  <c r="J17" i="24"/>
  <c r="P17" i="24"/>
  <c r="J18" i="24"/>
  <c r="P18" i="24"/>
  <c r="J19" i="24"/>
  <c r="P19" i="24"/>
  <c r="J20" i="24"/>
  <c r="P20" i="24"/>
  <c r="J21" i="24"/>
  <c r="P21" i="24"/>
  <c r="J22" i="24"/>
  <c r="P22" i="24"/>
  <c r="J23" i="24"/>
  <c r="P23" i="24"/>
  <c r="J25" i="24"/>
  <c r="P25" i="24"/>
  <c r="J26" i="24"/>
  <c r="P26" i="24"/>
  <c r="J27" i="24"/>
  <c r="P27" i="24"/>
  <c r="J28" i="24"/>
  <c r="P28" i="24"/>
  <c r="J29" i="24"/>
  <c r="P29" i="24"/>
  <c r="J30" i="24"/>
  <c r="P30" i="24"/>
  <c r="J31" i="24"/>
  <c r="J36" i="24"/>
  <c r="P36" i="24"/>
  <c r="J37" i="24"/>
  <c r="P37" i="24"/>
  <c r="J38" i="24"/>
  <c r="P38" i="24"/>
  <c r="J39" i="24"/>
  <c r="P39" i="24"/>
  <c r="J40" i="24"/>
  <c r="P40" i="24"/>
  <c r="J41" i="24"/>
  <c r="P41" i="24"/>
  <c r="J42" i="24"/>
  <c r="P42" i="24"/>
  <c r="J43" i="24"/>
  <c r="P43" i="24"/>
  <c r="H44" i="24"/>
  <c r="L44" i="24"/>
  <c r="N44" i="24"/>
  <c r="J46" i="24"/>
  <c r="P46" i="24"/>
  <c r="J47" i="24"/>
  <c r="P47" i="24"/>
  <c r="J48" i="24"/>
  <c r="P48" i="24"/>
  <c r="J49" i="24"/>
  <c r="P49" i="24"/>
  <c r="J50" i="24"/>
  <c r="P50" i="24"/>
  <c r="J51" i="24"/>
  <c r="P51" i="24"/>
  <c r="J52" i="24"/>
  <c r="P52" i="24"/>
  <c r="J53" i="24"/>
  <c r="P53" i="24"/>
  <c r="H54" i="24"/>
  <c r="L54" i="24"/>
  <c r="N54" i="24"/>
  <c r="O54" i="24"/>
  <c r="J56" i="24"/>
  <c r="P56" i="24"/>
  <c r="J57" i="24"/>
  <c r="P57" i="24"/>
  <c r="J58" i="24"/>
  <c r="P58" i="24"/>
  <c r="J59" i="24"/>
  <c r="P59" i="24"/>
  <c r="J60" i="24"/>
  <c r="P60" i="24"/>
  <c r="J61" i="24"/>
  <c r="P61" i="24"/>
  <c r="J62" i="24"/>
  <c r="P62" i="24"/>
  <c r="J63" i="24"/>
  <c r="P63" i="24"/>
  <c r="H64" i="24"/>
  <c r="L64" i="24"/>
  <c r="P64" i="24" s="1"/>
  <c r="N64" i="24"/>
  <c r="J66" i="24"/>
  <c r="P66" i="24"/>
  <c r="J67" i="24"/>
  <c r="P67" i="24"/>
  <c r="J68" i="24"/>
  <c r="P68" i="24"/>
  <c r="J69" i="24"/>
  <c r="P69" i="24"/>
  <c r="J70" i="24"/>
  <c r="P70" i="24"/>
  <c r="J71" i="24"/>
  <c r="P71" i="24"/>
  <c r="J72" i="24"/>
  <c r="P72" i="24"/>
  <c r="J73" i="24"/>
  <c r="P73" i="24"/>
  <c r="H74" i="24"/>
  <c r="L74" i="24"/>
  <c r="N74" i="24"/>
  <c r="J76" i="24"/>
  <c r="P76" i="24"/>
  <c r="J77" i="24"/>
  <c r="P77" i="24"/>
  <c r="J78" i="24"/>
  <c r="P78" i="24"/>
  <c r="J79" i="24"/>
  <c r="P79" i="24"/>
  <c r="J80" i="24"/>
  <c r="P80" i="24"/>
  <c r="J81" i="24"/>
  <c r="P81" i="24"/>
  <c r="J82" i="24"/>
  <c r="P82" i="24"/>
  <c r="J83" i="24"/>
  <c r="P83" i="24"/>
  <c r="H84" i="24"/>
  <c r="L84" i="24"/>
  <c r="N84" i="24"/>
  <c r="J85" i="24"/>
  <c r="J86" i="24"/>
  <c r="P86" i="24"/>
  <c r="J87" i="24"/>
  <c r="P87" i="24"/>
  <c r="J88" i="24"/>
  <c r="P88" i="24"/>
  <c r="J89" i="24"/>
  <c r="P89" i="24"/>
  <c r="J90" i="24"/>
  <c r="P90" i="24"/>
  <c r="J91" i="24"/>
  <c r="P91" i="24"/>
  <c r="J92" i="24"/>
  <c r="P92" i="24"/>
  <c r="J93" i="24"/>
  <c r="P93" i="24"/>
  <c r="H94" i="24"/>
  <c r="L94" i="24"/>
  <c r="N94" i="24"/>
  <c r="P94" i="24" s="1"/>
  <c r="J96" i="24"/>
  <c r="P96" i="24"/>
  <c r="J97" i="24"/>
  <c r="P97" i="24"/>
  <c r="J98" i="24"/>
  <c r="P98" i="24"/>
  <c r="J99" i="24"/>
  <c r="P99" i="24"/>
  <c r="J100" i="24"/>
  <c r="P100" i="24"/>
  <c r="J101" i="24"/>
  <c r="P101" i="24"/>
  <c r="J102" i="24"/>
  <c r="P102" i="24"/>
  <c r="J103" i="24"/>
  <c r="P103" i="24"/>
  <c r="H104" i="24"/>
  <c r="L104" i="24"/>
  <c r="P104" i="24" s="1"/>
  <c r="N104" i="24"/>
  <c r="J106" i="24"/>
  <c r="P106" i="24"/>
  <c r="J107" i="24"/>
  <c r="P107" i="24"/>
  <c r="J108" i="24"/>
  <c r="P108" i="24"/>
  <c r="J109" i="24"/>
  <c r="P109" i="24"/>
  <c r="J110" i="24"/>
  <c r="P110" i="24"/>
  <c r="J111" i="24"/>
  <c r="P111" i="24"/>
  <c r="J112" i="24"/>
  <c r="P112" i="24"/>
  <c r="J113" i="24"/>
  <c r="P113" i="24"/>
  <c r="H114" i="24"/>
  <c r="L114" i="24"/>
  <c r="J114" i="24" s="1"/>
  <c r="N114" i="24"/>
  <c r="J116" i="24"/>
  <c r="P116" i="24"/>
  <c r="J117" i="24"/>
  <c r="P117" i="24"/>
  <c r="J118" i="24"/>
  <c r="P118" i="24"/>
  <c r="J119" i="24"/>
  <c r="P119" i="24"/>
  <c r="J120" i="24"/>
  <c r="P120" i="24"/>
  <c r="J121" i="24"/>
  <c r="P121" i="24"/>
  <c r="J122" i="24"/>
  <c r="P122" i="24"/>
  <c r="J123" i="24"/>
  <c r="P123" i="24"/>
  <c r="H124" i="24"/>
  <c r="L124" i="24"/>
  <c r="N124" i="24"/>
  <c r="J126" i="24"/>
  <c r="P126" i="24"/>
  <c r="J127" i="24"/>
  <c r="P127" i="24"/>
  <c r="J128" i="24"/>
  <c r="P128" i="24"/>
  <c r="J129" i="24"/>
  <c r="P129" i="24"/>
  <c r="J130" i="24"/>
  <c r="P130" i="24"/>
  <c r="J131" i="24"/>
  <c r="P131" i="24"/>
  <c r="J132" i="24"/>
  <c r="P132" i="24"/>
  <c r="J133" i="24"/>
  <c r="P133" i="24"/>
  <c r="H134" i="24"/>
  <c r="L134" i="24"/>
  <c r="N134" i="24"/>
  <c r="J136" i="24"/>
  <c r="P136" i="24"/>
  <c r="J137" i="24"/>
  <c r="P137" i="24"/>
  <c r="J138" i="24"/>
  <c r="P138" i="24"/>
  <c r="J139" i="24"/>
  <c r="P139" i="24"/>
  <c r="J140" i="24"/>
  <c r="P140" i="24"/>
  <c r="J141" i="24"/>
  <c r="P141" i="24"/>
  <c r="J142" i="24"/>
  <c r="P142" i="24"/>
  <c r="J143" i="24"/>
  <c r="P143" i="24"/>
  <c r="H144" i="24"/>
  <c r="L144" i="24"/>
  <c r="N144" i="24"/>
  <c r="J146" i="24"/>
  <c r="P146" i="24"/>
  <c r="J147" i="24"/>
  <c r="P147" i="24"/>
  <c r="J148" i="24"/>
  <c r="P148" i="24"/>
  <c r="J149" i="24"/>
  <c r="P149" i="24"/>
  <c r="J150" i="24"/>
  <c r="P150" i="24"/>
  <c r="J151" i="24"/>
  <c r="P151" i="24"/>
  <c r="J152" i="24"/>
  <c r="P152" i="24"/>
  <c r="J153" i="24"/>
  <c r="P153" i="24"/>
  <c r="H154" i="24"/>
  <c r="L154" i="24"/>
  <c r="N154" i="24"/>
  <c r="J156" i="24"/>
  <c r="P156" i="24"/>
  <c r="J157" i="24"/>
  <c r="P157" i="24"/>
  <c r="J158" i="24"/>
  <c r="P158" i="24"/>
  <c r="J159" i="24"/>
  <c r="P159" i="24"/>
  <c r="J160" i="24"/>
  <c r="P160" i="24"/>
  <c r="J161" i="24"/>
  <c r="P161" i="24"/>
  <c r="J162" i="24"/>
  <c r="P162" i="24"/>
  <c r="J163" i="24"/>
  <c r="P163" i="24"/>
  <c r="H164" i="24"/>
  <c r="L164" i="24"/>
  <c r="N164" i="24"/>
  <c r="P164" i="24" s="1"/>
  <c r="J168" i="24"/>
  <c r="P168" i="24"/>
  <c r="J169" i="24"/>
  <c r="P169" i="24"/>
  <c r="J170" i="24"/>
  <c r="P170" i="24"/>
  <c r="J171" i="24"/>
  <c r="P171" i="24"/>
  <c r="J172" i="24"/>
  <c r="P172" i="24"/>
  <c r="J173" i="24"/>
  <c r="P173" i="24"/>
  <c r="J174" i="24"/>
  <c r="P174" i="24"/>
  <c r="J175" i="24"/>
  <c r="P175" i="24"/>
  <c r="H176" i="24"/>
  <c r="L176" i="24"/>
  <c r="N176" i="24"/>
  <c r="J178" i="24"/>
  <c r="P178" i="24"/>
  <c r="J179" i="24"/>
  <c r="P179" i="24"/>
  <c r="J180" i="24"/>
  <c r="P180" i="24"/>
  <c r="J181" i="24"/>
  <c r="P181" i="24"/>
  <c r="J182" i="24"/>
  <c r="P182" i="24"/>
  <c r="J183" i="24"/>
  <c r="P183" i="24"/>
  <c r="J184" i="24"/>
  <c r="P184" i="24"/>
  <c r="J185" i="24"/>
  <c r="P185" i="24"/>
  <c r="H186" i="24"/>
  <c r="J186" i="24" s="1"/>
  <c r="L186" i="24"/>
  <c r="P186" i="24" s="1"/>
  <c r="N186" i="24"/>
  <c r="J188" i="24"/>
  <c r="P188" i="24"/>
  <c r="J189" i="24"/>
  <c r="P189" i="24"/>
  <c r="J190" i="24"/>
  <c r="P190" i="24"/>
  <c r="J191" i="24"/>
  <c r="P191" i="24"/>
  <c r="J192" i="24"/>
  <c r="P192" i="24"/>
  <c r="J193" i="24"/>
  <c r="P193" i="24"/>
  <c r="J194" i="24"/>
  <c r="P194" i="24"/>
  <c r="J195" i="24"/>
  <c r="P195" i="24"/>
  <c r="H196" i="24"/>
  <c r="L196" i="24"/>
  <c r="N196" i="24"/>
  <c r="P196" i="24" s="1"/>
  <c r="J198" i="24"/>
  <c r="P198" i="24"/>
  <c r="J199" i="24"/>
  <c r="P199" i="24"/>
  <c r="J200" i="24"/>
  <c r="P200" i="24"/>
  <c r="H201" i="24"/>
  <c r="L201" i="24"/>
  <c r="N201" i="24"/>
  <c r="J202" i="24"/>
  <c r="P202" i="24"/>
  <c r="L203" i="24"/>
  <c r="J203" i="24" s="1"/>
  <c r="J205" i="24"/>
  <c r="P205" i="24"/>
  <c r="J206" i="24"/>
  <c r="P206" i="24"/>
  <c r="J207" i="24"/>
  <c r="P207" i="24"/>
  <c r="J208" i="24"/>
  <c r="P208" i="24"/>
  <c r="J209" i="24"/>
  <c r="P209" i="24"/>
  <c r="H210" i="24"/>
  <c r="L210" i="24"/>
  <c r="N210" i="24"/>
  <c r="J212" i="24"/>
  <c r="P212" i="24"/>
  <c r="J213" i="24"/>
  <c r="P213" i="24"/>
  <c r="J214" i="24"/>
  <c r="P214" i="24"/>
  <c r="H215" i="24"/>
  <c r="H217" i="24" s="1"/>
  <c r="L215" i="24"/>
  <c r="M215" i="24"/>
  <c r="N215" i="24"/>
  <c r="N217" i="24" s="1"/>
  <c r="J216" i="24"/>
  <c r="P216" i="24"/>
  <c r="L217" i="24"/>
  <c r="J219" i="24"/>
  <c r="P219" i="24"/>
  <c r="J220" i="24"/>
  <c r="P220" i="24"/>
  <c r="J221" i="24"/>
  <c r="P221" i="24"/>
  <c r="J222" i="24"/>
  <c r="P222" i="24"/>
  <c r="J223" i="24"/>
  <c r="P223" i="24"/>
  <c r="H224" i="24"/>
  <c r="J224" i="24" s="1"/>
  <c r="L224" i="24"/>
  <c r="M224" i="24"/>
  <c r="N224" i="24"/>
  <c r="P224" i="24"/>
  <c r="J227" i="24"/>
  <c r="P227" i="24"/>
  <c r="J228" i="24"/>
  <c r="P228" i="24"/>
  <c r="J229" i="24"/>
  <c r="P229" i="24"/>
  <c r="J230" i="24"/>
  <c r="P230" i="24"/>
  <c r="J231" i="24"/>
  <c r="P231" i="24"/>
  <c r="J232" i="24"/>
  <c r="P232" i="24"/>
  <c r="J233" i="24"/>
  <c r="P233" i="24"/>
  <c r="J234" i="24"/>
  <c r="P234" i="24"/>
  <c r="J235" i="24"/>
  <c r="P235" i="24"/>
  <c r="H236" i="24"/>
  <c r="J236" i="24" s="1"/>
  <c r="L236" i="24"/>
  <c r="P236" i="24" s="1"/>
  <c r="M236" i="24"/>
  <c r="N236" i="24"/>
  <c r="J238" i="24"/>
  <c r="P238" i="24"/>
  <c r="J239" i="24"/>
  <c r="P239" i="24"/>
  <c r="J240" i="24"/>
  <c r="P240" i="24"/>
  <c r="J241" i="24"/>
  <c r="P241" i="24"/>
  <c r="J242" i="24"/>
  <c r="P242" i="24"/>
  <c r="H243" i="24"/>
  <c r="L243" i="24"/>
  <c r="J243" i="24" s="1"/>
  <c r="N243" i="24"/>
  <c r="J245" i="24"/>
  <c r="P245" i="24"/>
  <c r="J246" i="24"/>
  <c r="P246" i="24"/>
  <c r="J247" i="24"/>
  <c r="P247" i="24"/>
  <c r="P249" i="24" s="1"/>
  <c r="J248" i="24"/>
  <c r="P248" i="24"/>
  <c r="J249" i="24"/>
  <c r="H250" i="24"/>
  <c r="L250" i="24"/>
  <c r="N250" i="24"/>
  <c r="J252" i="24"/>
  <c r="P252" i="24"/>
  <c r="J253" i="24"/>
  <c r="P253" i="24"/>
  <c r="J254" i="24"/>
  <c r="P254" i="24"/>
  <c r="J255" i="24"/>
  <c r="P255" i="24"/>
  <c r="H256" i="24"/>
  <c r="L256" i="24"/>
  <c r="N256" i="24"/>
  <c r="J258" i="24"/>
  <c r="P258" i="24"/>
  <c r="J259" i="24"/>
  <c r="P259" i="24"/>
  <c r="J260" i="24"/>
  <c r="P260" i="24"/>
  <c r="J261" i="24"/>
  <c r="P261" i="24"/>
  <c r="H262" i="24"/>
  <c r="L262" i="24"/>
  <c r="M262" i="24"/>
  <c r="N262" i="24"/>
  <c r="J264" i="24"/>
  <c r="P264" i="24"/>
  <c r="J265" i="24"/>
  <c r="P265" i="24"/>
  <c r="J266" i="24"/>
  <c r="P266" i="24"/>
  <c r="J267" i="24"/>
  <c r="P267" i="24"/>
  <c r="J268" i="24"/>
  <c r="P268" i="24"/>
  <c r="J269" i="24"/>
  <c r="P269" i="24"/>
  <c r="J270" i="24"/>
  <c r="P270" i="24"/>
  <c r="J271" i="24"/>
  <c r="P271" i="24"/>
  <c r="H272" i="24"/>
  <c r="L272" i="24"/>
  <c r="J272" i="24" s="1"/>
  <c r="N272" i="24"/>
  <c r="P272" i="24" s="1"/>
  <c r="J274" i="24"/>
  <c r="P274" i="24"/>
  <c r="J275" i="24"/>
  <c r="P275" i="24"/>
  <c r="J276" i="24"/>
  <c r="P276" i="24"/>
  <c r="J277" i="24"/>
  <c r="P277" i="24"/>
  <c r="J278" i="24"/>
  <c r="P278" i="24"/>
  <c r="J279" i="24"/>
  <c r="P279" i="24"/>
  <c r="J280" i="24"/>
  <c r="P280" i="24"/>
  <c r="J281" i="24"/>
  <c r="P281" i="24"/>
  <c r="J282" i="24"/>
  <c r="P282" i="24"/>
  <c r="H283" i="24"/>
  <c r="L283" i="24"/>
  <c r="M283" i="24"/>
  <c r="N283" i="24"/>
  <c r="J285" i="24"/>
  <c r="P285" i="24"/>
  <c r="J286" i="24"/>
  <c r="P286" i="24"/>
  <c r="J287" i="24"/>
  <c r="P287" i="24"/>
  <c r="J288" i="24"/>
  <c r="P288" i="24"/>
  <c r="J289" i="24"/>
  <c r="P289" i="24"/>
  <c r="J290" i="24"/>
  <c r="P290" i="24"/>
  <c r="J291" i="24"/>
  <c r="P291" i="24"/>
  <c r="J292" i="24"/>
  <c r="P292" i="24"/>
  <c r="J293" i="24"/>
  <c r="P293" i="24"/>
  <c r="H294" i="24"/>
  <c r="L294" i="24"/>
  <c r="P294" i="24" s="1"/>
  <c r="N294" i="24"/>
  <c r="J296" i="24"/>
  <c r="P296" i="24"/>
  <c r="J297" i="24"/>
  <c r="P297" i="24"/>
  <c r="J298" i="24"/>
  <c r="P298" i="24"/>
  <c r="J299" i="24"/>
  <c r="P299" i="24"/>
  <c r="J300" i="24"/>
  <c r="P300" i="24"/>
  <c r="H301" i="24"/>
  <c r="L301" i="24"/>
  <c r="N301" i="24"/>
  <c r="P301" i="24" s="1"/>
  <c r="J303" i="24"/>
  <c r="P303" i="24"/>
  <c r="J304" i="24"/>
  <c r="P304" i="24"/>
  <c r="J305" i="24"/>
  <c r="P305" i="24"/>
  <c r="J306" i="24"/>
  <c r="P306" i="24"/>
  <c r="J307" i="24"/>
  <c r="P307" i="24"/>
  <c r="J308" i="24"/>
  <c r="P308" i="24"/>
  <c r="J309" i="24"/>
  <c r="P309" i="24"/>
  <c r="J310" i="24"/>
  <c r="P310" i="24"/>
  <c r="J311" i="24"/>
  <c r="P311" i="24"/>
  <c r="H312" i="24"/>
  <c r="L312" i="24"/>
  <c r="N312" i="24"/>
  <c r="J314" i="24"/>
  <c r="P314" i="24"/>
  <c r="J315" i="24"/>
  <c r="P315" i="24"/>
  <c r="J316" i="24"/>
  <c r="P316" i="24"/>
  <c r="J317" i="24"/>
  <c r="P317" i="24"/>
  <c r="J318" i="24"/>
  <c r="P318" i="24"/>
  <c r="J319" i="24"/>
  <c r="P319" i="24"/>
  <c r="J320" i="24"/>
  <c r="P320" i="24"/>
  <c r="J321" i="24"/>
  <c r="P321" i="24"/>
  <c r="J322" i="24"/>
  <c r="P322" i="24"/>
  <c r="H323" i="24"/>
  <c r="J323" i="24" s="1"/>
  <c r="L323" i="24"/>
  <c r="N323" i="24"/>
  <c r="J325" i="24"/>
  <c r="P325" i="24"/>
  <c r="J326" i="24"/>
  <c r="P326" i="24"/>
  <c r="J327" i="24"/>
  <c r="P327" i="24"/>
  <c r="J328" i="24"/>
  <c r="P328" i="24"/>
  <c r="J329" i="24"/>
  <c r="P329" i="24"/>
  <c r="J330" i="24"/>
  <c r="P330" i="24"/>
  <c r="J331" i="24"/>
  <c r="P331" i="24"/>
  <c r="J332" i="24"/>
  <c r="P332" i="24"/>
  <c r="H333" i="24"/>
  <c r="L333" i="24"/>
  <c r="P333" i="24" s="1"/>
  <c r="N333" i="24"/>
  <c r="L335" i="24"/>
  <c r="J336" i="24"/>
  <c r="P336" i="24"/>
  <c r="J337" i="24"/>
  <c r="P337" i="24"/>
  <c r="J338" i="24"/>
  <c r="P338" i="24"/>
  <c r="H339" i="24"/>
  <c r="M339" i="24"/>
  <c r="N339" i="24"/>
  <c r="H341" i="24"/>
  <c r="L341" i="24"/>
  <c r="N341" i="24"/>
  <c r="P341" i="24" s="1"/>
  <c r="N351" i="24"/>
  <c r="N352" i="24" s="1"/>
  <c r="J342" i="24"/>
  <c r="P342" i="24"/>
  <c r="J343" i="24"/>
  <c r="P343" i="24"/>
  <c r="J344" i="24"/>
  <c r="P344" i="24"/>
  <c r="J345" i="24"/>
  <c r="P345" i="24"/>
  <c r="J346" i="24"/>
  <c r="P346" i="24"/>
  <c r="J347" i="24"/>
  <c r="P347" i="24"/>
  <c r="H348" i="24"/>
  <c r="L348" i="24"/>
  <c r="N348" i="24"/>
  <c r="J349" i="24"/>
  <c r="P349" i="24"/>
  <c r="J350" i="24"/>
  <c r="P350" i="24"/>
  <c r="J354" i="24"/>
  <c r="P354" i="24"/>
  <c r="J355" i="24"/>
  <c r="P355" i="24"/>
  <c r="J356" i="24"/>
  <c r="P356" i="24"/>
  <c r="J357" i="24"/>
  <c r="P357" i="24"/>
  <c r="J358" i="24"/>
  <c r="P358" i="24"/>
  <c r="J359" i="24"/>
  <c r="P359" i="24"/>
  <c r="J360" i="24"/>
  <c r="P360" i="24"/>
  <c r="J361" i="24"/>
  <c r="P361" i="24"/>
  <c r="J362" i="24"/>
  <c r="P362" i="24"/>
  <c r="J363" i="24"/>
  <c r="P363" i="24"/>
  <c r="J364" i="24"/>
  <c r="P364" i="24"/>
  <c r="J365" i="24"/>
  <c r="P365" i="24"/>
  <c r="J366" i="24"/>
  <c r="P366" i="24"/>
  <c r="J367" i="24"/>
  <c r="P367" i="24"/>
  <c r="J368" i="24"/>
  <c r="P368" i="24"/>
  <c r="J369" i="24"/>
  <c r="P369" i="24"/>
  <c r="J370" i="24"/>
  <c r="P370" i="24"/>
  <c r="J371" i="24"/>
  <c r="P371" i="24"/>
  <c r="J372" i="24"/>
  <c r="P372" i="24"/>
  <c r="H373" i="24"/>
  <c r="L373" i="24"/>
  <c r="J373" i="24" s="1"/>
  <c r="N373" i="24"/>
  <c r="J376" i="24"/>
  <c r="P376" i="24"/>
  <c r="J377" i="24"/>
  <c r="P377" i="24"/>
  <c r="J378" i="24"/>
  <c r="P378" i="24"/>
  <c r="J379" i="24"/>
  <c r="P379" i="24"/>
  <c r="J380" i="24"/>
  <c r="P380" i="24"/>
  <c r="J381" i="24"/>
  <c r="P381" i="24"/>
  <c r="J382" i="24"/>
  <c r="P382" i="24"/>
  <c r="J383" i="24"/>
  <c r="P383" i="24"/>
  <c r="J384" i="24"/>
  <c r="P384" i="24"/>
  <c r="H385" i="24"/>
  <c r="L385" i="24"/>
  <c r="N385" i="24"/>
  <c r="J388" i="24"/>
  <c r="N388" i="24"/>
  <c r="N398" i="24" s="1"/>
  <c r="J389" i="24"/>
  <c r="P389" i="24"/>
  <c r="J390" i="24"/>
  <c r="P390" i="24"/>
  <c r="J391" i="24"/>
  <c r="P391" i="24"/>
  <c r="J392" i="24"/>
  <c r="P392" i="24"/>
  <c r="J393" i="24"/>
  <c r="P393" i="24"/>
  <c r="J394" i="24"/>
  <c r="P394" i="24"/>
  <c r="J395" i="24"/>
  <c r="P395" i="24"/>
  <c r="J396" i="24"/>
  <c r="P396" i="24"/>
  <c r="J397" i="24"/>
  <c r="P397" i="24"/>
  <c r="H398" i="24"/>
  <c r="L398" i="24"/>
  <c r="J399" i="24"/>
  <c r="P399" i="24"/>
  <c r="J400" i="24"/>
  <c r="P400" i="24"/>
  <c r="H401" i="24"/>
  <c r="J401" i="24" s="1"/>
  <c r="L401" i="24"/>
  <c r="N401" i="24"/>
  <c r="J405" i="24"/>
  <c r="P405" i="24"/>
  <c r="J412" i="24"/>
  <c r="P412" i="24"/>
  <c r="N413" i="24"/>
  <c r="J414" i="24"/>
  <c r="P414" i="24"/>
  <c r="J415" i="24"/>
  <c r="P415" i="24"/>
  <c r="J416" i="24"/>
  <c r="P416" i="24"/>
  <c r="J418" i="24"/>
  <c r="P418" i="24"/>
  <c r="J419" i="24"/>
  <c r="P419" i="24"/>
  <c r="J420" i="24"/>
  <c r="P420" i="24"/>
  <c r="J421" i="24"/>
  <c r="P421" i="24"/>
  <c r="J422" i="24"/>
  <c r="P422" i="24"/>
  <c r="J423" i="24"/>
  <c r="P423" i="24"/>
  <c r="J424" i="24"/>
  <c r="P424" i="24"/>
  <c r="J425" i="24"/>
  <c r="P425" i="24"/>
  <c r="J426" i="24"/>
  <c r="P426" i="24"/>
  <c r="J427" i="24"/>
  <c r="P427" i="24"/>
  <c r="J428" i="24"/>
  <c r="P428" i="24"/>
  <c r="J429" i="24"/>
  <c r="P429" i="24"/>
  <c r="J430" i="24"/>
  <c r="P430" i="24"/>
  <c r="J431" i="24"/>
  <c r="P431" i="24"/>
  <c r="J432" i="24"/>
  <c r="P432" i="24"/>
  <c r="J433" i="24"/>
  <c r="P433" i="24"/>
  <c r="J434" i="24"/>
  <c r="P434" i="24"/>
  <c r="J435" i="24"/>
  <c r="P435" i="24"/>
  <c r="J436" i="24"/>
  <c r="P436" i="24"/>
  <c r="J437" i="24"/>
  <c r="P437" i="24"/>
  <c r="J438" i="24"/>
  <c r="P438" i="24"/>
  <c r="J439" i="24"/>
  <c r="P439" i="24"/>
  <c r="J440" i="24"/>
  <c r="P440" i="24"/>
  <c r="J441" i="24"/>
  <c r="P441" i="24"/>
  <c r="J442" i="24"/>
  <c r="P442" i="24"/>
  <c r="J443" i="24"/>
  <c r="P443" i="24"/>
  <c r="J444" i="24"/>
  <c r="P444" i="24"/>
  <c r="J445" i="24"/>
  <c r="P445" i="24"/>
  <c r="J446" i="24"/>
  <c r="P446" i="24"/>
  <c r="J447" i="24"/>
  <c r="P447" i="24"/>
  <c r="J448" i="24"/>
  <c r="P448" i="24"/>
  <c r="L449" i="24"/>
  <c r="P449" i="24" s="1"/>
  <c r="J451" i="24"/>
  <c r="P451" i="24"/>
  <c r="J452" i="24"/>
  <c r="P452" i="24"/>
  <c r="J453" i="24"/>
  <c r="P453" i="24"/>
  <c r="J454" i="24"/>
  <c r="P454" i="24"/>
  <c r="J455" i="24"/>
  <c r="P455" i="24"/>
  <c r="J456" i="24"/>
  <c r="P456" i="24"/>
  <c r="J457" i="24"/>
  <c r="P457" i="24"/>
  <c r="J458" i="24"/>
  <c r="P458" i="24"/>
  <c r="J459" i="24"/>
  <c r="P459" i="24"/>
  <c r="J460" i="24"/>
  <c r="P460" i="24"/>
  <c r="H461" i="24"/>
  <c r="J461" i="24" s="1"/>
  <c r="L461" i="24"/>
  <c r="N461" i="24"/>
  <c r="P461" i="24"/>
  <c r="J462" i="24"/>
  <c r="P462" i="24"/>
  <c r="J463" i="24"/>
  <c r="P463" i="24"/>
  <c r="J466" i="24"/>
  <c r="P466" i="24"/>
  <c r="J467" i="24"/>
  <c r="P467" i="24"/>
  <c r="H468" i="24"/>
  <c r="L468" i="24"/>
  <c r="N468" i="24"/>
  <c r="J473" i="24"/>
  <c r="P473" i="24"/>
  <c r="J474" i="24"/>
  <c r="P474" i="24"/>
  <c r="J475" i="24"/>
  <c r="P475" i="24"/>
  <c r="J476" i="24"/>
  <c r="P476" i="24"/>
  <c r="J477" i="24"/>
  <c r="P477" i="24"/>
  <c r="J478" i="24"/>
  <c r="P478" i="24"/>
  <c r="J479" i="24"/>
  <c r="P479" i="24"/>
  <c r="H480" i="24"/>
  <c r="L480" i="24"/>
  <c r="N480" i="24"/>
  <c r="J482" i="24"/>
  <c r="P482" i="24"/>
  <c r="J483" i="24"/>
  <c r="P483" i="24"/>
  <c r="J484" i="24"/>
  <c r="P484" i="24"/>
  <c r="J485" i="24"/>
  <c r="P485" i="24"/>
  <c r="J486" i="24"/>
  <c r="P486" i="24"/>
  <c r="J487" i="24"/>
  <c r="P487" i="24"/>
  <c r="H488" i="24"/>
  <c r="L488" i="24"/>
  <c r="J488" i="24"/>
  <c r="N488" i="24"/>
  <c r="J491" i="24"/>
  <c r="P491" i="24"/>
  <c r="J492" i="24"/>
  <c r="P492" i="24"/>
  <c r="J493" i="24"/>
  <c r="P493" i="24"/>
  <c r="J494" i="24"/>
  <c r="P494" i="24"/>
  <c r="J495" i="24"/>
  <c r="P495" i="24"/>
  <c r="J496" i="24"/>
  <c r="P496" i="24"/>
  <c r="J497" i="24"/>
  <c r="P497" i="24"/>
  <c r="H498" i="24"/>
  <c r="L498" i="24"/>
  <c r="J498" i="24" s="1"/>
  <c r="N498" i="24"/>
  <c r="J500" i="24"/>
  <c r="P500" i="24"/>
  <c r="J501" i="24"/>
  <c r="P501" i="24"/>
  <c r="J502" i="24"/>
  <c r="P502" i="24"/>
  <c r="J503" i="24"/>
  <c r="P503" i="24"/>
  <c r="J504" i="24"/>
  <c r="P504" i="24"/>
  <c r="J505" i="24"/>
  <c r="P505" i="24"/>
  <c r="H506" i="24"/>
  <c r="L506" i="24"/>
  <c r="N506" i="24"/>
  <c r="J509" i="24"/>
  <c r="P509" i="24"/>
  <c r="J510" i="24"/>
  <c r="P510" i="24"/>
  <c r="J511" i="24"/>
  <c r="P511" i="24"/>
  <c r="J512" i="24"/>
  <c r="P512" i="24"/>
  <c r="J513" i="24"/>
  <c r="P513" i="24"/>
  <c r="J514" i="24"/>
  <c r="P514" i="24"/>
  <c r="J515" i="24"/>
  <c r="P515" i="24"/>
  <c r="H516" i="24"/>
  <c r="L516" i="24"/>
  <c r="L525" i="24" s="1"/>
  <c r="N516" i="24"/>
  <c r="J518" i="24"/>
  <c r="P518" i="24"/>
  <c r="J519" i="24"/>
  <c r="P519" i="24"/>
  <c r="J520" i="24"/>
  <c r="P520" i="24"/>
  <c r="J521" i="24"/>
  <c r="P521" i="24"/>
  <c r="J522" i="24"/>
  <c r="P522" i="24"/>
  <c r="J523" i="24"/>
  <c r="P523" i="24"/>
  <c r="H524" i="24"/>
  <c r="L524" i="24"/>
  <c r="N524" i="24"/>
  <c r="J527" i="24"/>
  <c r="P527" i="24"/>
  <c r="J528" i="24"/>
  <c r="P528" i="24"/>
  <c r="J529" i="24"/>
  <c r="P529" i="24"/>
  <c r="J530" i="24"/>
  <c r="P530" i="24"/>
  <c r="J531" i="24"/>
  <c r="P531" i="24"/>
  <c r="J532" i="24"/>
  <c r="P532" i="24"/>
  <c r="J533" i="24"/>
  <c r="P533" i="24"/>
  <c r="H534" i="24"/>
  <c r="L534" i="24"/>
  <c r="N534" i="24"/>
  <c r="J536" i="24"/>
  <c r="P536" i="24"/>
  <c r="J537" i="24"/>
  <c r="P537" i="24"/>
  <c r="J538" i="24"/>
  <c r="P538" i="24"/>
  <c r="J539" i="24"/>
  <c r="P539" i="24"/>
  <c r="J540" i="24"/>
  <c r="P540" i="24"/>
  <c r="J541" i="24"/>
  <c r="P541" i="24"/>
  <c r="H542" i="24"/>
  <c r="L542" i="24"/>
  <c r="N542" i="24"/>
  <c r="N543" i="24" s="1"/>
  <c r="J545" i="24"/>
  <c r="P545" i="24"/>
  <c r="J546" i="24"/>
  <c r="P546" i="24"/>
  <c r="J547" i="24"/>
  <c r="P547" i="24"/>
  <c r="J548" i="24"/>
  <c r="P548" i="24"/>
  <c r="J549" i="24"/>
  <c r="P549" i="24"/>
  <c r="J550" i="24"/>
  <c r="P550" i="24"/>
  <c r="J551" i="24"/>
  <c r="P551" i="24"/>
  <c r="H552" i="24"/>
  <c r="H561" i="24" s="1"/>
  <c r="L552" i="24"/>
  <c r="J552" i="24" s="1"/>
  <c r="N552" i="24"/>
  <c r="J554" i="24"/>
  <c r="P554" i="24"/>
  <c r="J555" i="24"/>
  <c r="P555" i="24"/>
  <c r="J556" i="24"/>
  <c r="P556" i="24"/>
  <c r="J557" i="24"/>
  <c r="P557" i="24"/>
  <c r="J558" i="24"/>
  <c r="P558" i="24"/>
  <c r="J559" i="24"/>
  <c r="P559" i="24"/>
  <c r="H560" i="24"/>
  <c r="L560" i="24"/>
  <c r="N560" i="24"/>
  <c r="P560" i="24" s="1"/>
  <c r="J563" i="24"/>
  <c r="P563" i="24"/>
  <c r="J564" i="24"/>
  <c r="P564" i="24"/>
  <c r="J565" i="24"/>
  <c r="P565" i="24"/>
  <c r="J566" i="24"/>
  <c r="P566" i="24"/>
  <c r="J567" i="24"/>
  <c r="P567" i="24"/>
  <c r="J568" i="24"/>
  <c r="P568" i="24"/>
  <c r="J569" i="24"/>
  <c r="P569" i="24"/>
  <c r="H570" i="24"/>
  <c r="L570" i="24"/>
  <c r="N570" i="24"/>
  <c r="J572" i="24"/>
  <c r="P572" i="24"/>
  <c r="J573" i="24"/>
  <c r="P573" i="24"/>
  <c r="J574" i="24"/>
  <c r="P574" i="24"/>
  <c r="J575" i="24"/>
  <c r="P575" i="24"/>
  <c r="J576" i="24"/>
  <c r="P576" i="24"/>
  <c r="J577" i="24"/>
  <c r="P577" i="24"/>
  <c r="H578" i="24"/>
  <c r="H579" i="24" s="1"/>
  <c r="L578" i="24"/>
  <c r="N578" i="24"/>
  <c r="J581" i="24"/>
  <c r="P581" i="24"/>
  <c r="J588" i="24"/>
  <c r="P588" i="24"/>
  <c r="J589" i="24"/>
  <c r="P589" i="24"/>
  <c r="L595" i="24"/>
  <c r="J595" i="24" s="1"/>
  <c r="L704" i="20"/>
  <c r="L712" i="20"/>
  <c r="L681" i="20"/>
  <c r="L689" i="20"/>
  <c r="L663" i="20"/>
  <c r="L671" i="20"/>
  <c r="L645" i="20"/>
  <c r="L653" i="20"/>
  <c r="L627" i="20"/>
  <c r="L635" i="20"/>
  <c r="L633" i="14" s="1"/>
  <c r="L609" i="20"/>
  <c r="L617" i="20"/>
  <c r="L588" i="20"/>
  <c r="L595" i="20"/>
  <c r="F702" i="22"/>
  <c r="F710" i="22"/>
  <c r="F679" i="22"/>
  <c r="F688" i="22" s="1"/>
  <c r="H688" i="22" s="1"/>
  <c r="F687" i="22"/>
  <c r="F661" i="22"/>
  <c r="H661" i="22" s="1"/>
  <c r="F669" i="22"/>
  <c r="F643" i="22"/>
  <c r="F651" i="22"/>
  <c r="F625" i="22"/>
  <c r="F633" i="22"/>
  <c r="F607" i="22"/>
  <c r="F616" i="22" s="1"/>
  <c r="F616" i="14" s="1"/>
  <c r="F615" i="22"/>
  <c r="F586" i="22"/>
  <c r="H586" i="22" s="1"/>
  <c r="F593" i="22"/>
  <c r="F704" i="20"/>
  <c r="F712" i="20"/>
  <c r="F681" i="20"/>
  <c r="F689" i="20"/>
  <c r="H689" i="20" s="1"/>
  <c r="F663" i="20"/>
  <c r="F671" i="20"/>
  <c r="F645" i="20"/>
  <c r="F653" i="20"/>
  <c r="F627" i="20"/>
  <c r="F625" i="14" s="1"/>
  <c r="F635" i="20"/>
  <c r="F609" i="20"/>
  <c r="F618" i="20" s="1"/>
  <c r="H618" i="20" s="1"/>
  <c r="F617" i="20"/>
  <c r="F588" i="20"/>
  <c r="F595" i="20"/>
  <c r="J702" i="22"/>
  <c r="J710" i="22"/>
  <c r="H710" i="22" s="1"/>
  <c r="J679" i="22"/>
  <c r="J688" i="22" s="1"/>
  <c r="J687" i="22"/>
  <c r="J661" i="22"/>
  <c r="J669" i="22"/>
  <c r="J643" i="22"/>
  <c r="J652" i="22"/>
  <c r="J651" i="22"/>
  <c r="J625" i="22"/>
  <c r="J633" i="22"/>
  <c r="J634" i="22"/>
  <c r="J607" i="22"/>
  <c r="J615" i="22"/>
  <c r="J586" i="22"/>
  <c r="J593" i="22"/>
  <c r="J704" i="20"/>
  <c r="J712" i="20"/>
  <c r="H712" i="20" s="1"/>
  <c r="H710" i="14" s="1"/>
  <c r="J681" i="20"/>
  <c r="J689" i="20"/>
  <c r="J663" i="20"/>
  <c r="N663" i="20" s="1"/>
  <c r="J671" i="20"/>
  <c r="J645" i="20"/>
  <c r="J653" i="20"/>
  <c r="J627" i="20"/>
  <c r="J635" i="20"/>
  <c r="H635" i="20" s="1"/>
  <c r="J609" i="20"/>
  <c r="J617" i="20"/>
  <c r="N617" i="20" s="1"/>
  <c r="J588" i="20"/>
  <c r="J595" i="20"/>
  <c r="J596" i="20" s="1"/>
  <c r="L702" i="22"/>
  <c r="L710" i="22"/>
  <c r="L679" i="22"/>
  <c r="L687" i="22"/>
  <c r="N687" i="22" s="1"/>
  <c r="L661" i="22"/>
  <c r="L669" i="22"/>
  <c r="L643" i="22"/>
  <c r="L651" i="22"/>
  <c r="L625" i="22"/>
  <c r="L633" i="22"/>
  <c r="L607" i="22"/>
  <c r="L615" i="22"/>
  <c r="L615" i="14" s="1"/>
  <c r="L586" i="22"/>
  <c r="L594" i="22"/>
  <c r="L593" i="22"/>
  <c r="N720" i="22"/>
  <c r="N721" i="22"/>
  <c r="R736" i="22"/>
  <c r="R737" i="22" s="1"/>
  <c r="R739" i="22"/>
  <c r="J720" i="14"/>
  <c r="J721" i="14"/>
  <c r="L720" i="14"/>
  <c r="L721" i="14"/>
  <c r="N721" i="14"/>
  <c r="H722" i="20"/>
  <c r="H720" i="22"/>
  <c r="H723" i="20"/>
  <c r="H721" i="14" s="1"/>
  <c r="H721" i="22"/>
  <c r="F720" i="14"/>
  <c r="F721" i="14"/>
  <c r="J447" i="14"/>
  <c r="J307" i="14"/>
  <c r="L307" i="14"/>
  <c r="H309" i="20"/>
  <c r="H307" i="22"/>
  <c r="H307" i="14" s="1"/>
  <c r="F307" i="14"/>
  <c r="N309" i="20"/>
  <c r="N307" i="22"/>
  <c r="J556" i="14"/>
  <c r="L556" i="14"/>
  <c r="H558" i="20"/>
  <c r="H556" i="22"/>
  <c r="F556" i="14"/>
  <c r="J555" i="14"/>
  <c r="L555" i="14"/>
  <c r="H557" i="20"/>
  <c r="H555" i="22"/>
  <c r="F555" i="14"/>
  <c r="N449" i="20"/>
  <c r="J588" i="14"/>
  <c r="L588" i="14"/>
  <c r="H590" i="20"/>
  <c r="H588" i="22"/>
  <c r="F588" i="14"/>
  <c r="J587" i="14"/>
  <c r="L587" i="14"/>
  <c r="H589" i="20"/>
  <c r="H587" i="22"/>
  <c r="H587" i="14" s="1"/>
  <c r="F587" i="14"/>
  <c r="J585" i="14"/>
  <c r="L585" i="14"/>
  <c r="H587" i="20"/>
  <c r="H585" i="14" s="1"/>
  <c r="H585" i="22"/>
  <c r="F585" i="14"/>
  <c r="J584" i="14"/>
  <c r="N584" i="14" s="1"/>
  <c r="L584" i="14"/>
  <c r="H586" i="20"/>
  <c r="H584" i="22"/>
  <c r="F584" i="14"/>
  <c r="J582" i="14"/>
  <c r="L582" i="14"/>
  <c r="H582" i="22"/>
  <c r="H582" i="14" s="1"/>
  <c r="F582" i="14"/>
  <c r="J581" i="14"/>
  <c r="L581" i="14"/>
  <c r="H583" i="20"/>
  <c r="H581" i="22"/>
  <c r="F581" i="14"/>
  <c r="J580" i="14"/>
  <c r="N580" i="14" s="1"/>
  <c r="L580" i="14"/>
  <c r="H582" i="20"/>
  <c r="H580" i="22"/>
  <c r="F580" i="14"/>
  <c r="J579" i="14"/>
  <c r="L579" i="14"/>
  <c r="H581" i="20"/>
  <c r="H579" i="22"/>
  <c r="H579" i="14" s="1"/>
  <c r="F579" i="14"/>
  <c r="J578" i="14"/>
  <c r="N578" i="14" s="1"/>
  <c r="L578" i="14"/>
  <c r="H580" i="20"/>
  <c r="H578" i="14" s="1"/>
  <c r="H578" i="22"/>
  <c r="F578" i="14"/>
  <c r="J577" i="14"/>
  <c r="L577" i="14"/>
  <c r="H577" i="22"/>
  <c r="F577" i="14"/>
  <c r="J575" i="14"/>
  <c r="L575" i="14"/>
  <c r="N575" i="14" s="1"/>
  <c r="H577" i="20"/>
  <c r="H575" i="14"/>
  <c r="H575" i="22"/>
  <c r="F575" i="14"/>
  <c r="J574" i="14"/>
  <c r="L574" i="14"/>
  <c r="H576" i="20"/>
  <c r="H574" i="22"/>
  <c r="F574" i="14"/>
  <c r="J570" i="14"/>
  <c r="L570" i="14"/>
  <c r="H572" i="20"/>
  <c r="H570" i="14" s="1"/>
  <c r="H570" i="22"/>
  <c r="F570" i="14"/>
  <c r="J569" i="14"/>
  <c r="L569" i="14"/>
  <c r="H571" i="20"/>
  <c r="H569" i="22"/>
  <c r="F569" i="14"/>
  <c r="J568" i="14"/>
  <c r="L568" i="14"/>
  <c r="H570" i="20"/>
  <c r="H568" i="22"/>
  <c r="F568" i="14"/>
  <c r="J567" i="14"/>
  <c r="N567" i="14" s="1"/>
  <c r="L567" i="14"/>
  <c r="H569" i="20"/>
  <c r="H567" i="14" s="1"/>
  <c r="H567" i="22"/>
  <c r="F567" i="14"/>
  <c r="J563" i="14"/>
  <c r="L563" i="14"/>
  <c r="H565" i="20"/>
  <c r="H563" i="22"/>
  <c r="H563" i="14" s="1"/>
  <c r="F563" i="14"/>
  <c r="J499" i="14"/>
  <c r="L499" i="14"/>
  <c r="H501" i="20"/>
  <c r="H499" i="22"/>
  <c r="F499" i="14"/>
  <c r="J498" i="14"/>
  <c r="L498" i="14"/>
  <c r="H500" i="20"/>
  <c r="H498" i="14" s="1"/>
  <c r="H498" i="22"/>
  <c r="F498" i="14"/>
  <c r="J497" i="14"/>
  <c r="N497" i="14" s="1"/>
  <c r="L497" i="14"/>
  <c r="H499" i="20"/>
  <c r="H497" i="14" s="1"/>
  <c r="H497" i="22"/>
  <c r="F497" i="14"/>
  <c r="J495" i="14"/>
  <c r="L495" i="14"/>
  <c r="H497" i="20"/>
  <c r="H495" i="14"/>
  <c r="H495" i="22"/>
  <c r="F495" i="14"/>
  <c r="J494" i="14"/>
  <c r="N494" i="14"/>
  <c r="L494" i="14"/>
  <c r="H496" i="20"/>
  <c r="H494" i="14" s="1"/>
  <c r="H494" i="22"/>
  <c r="F494" i="14"/>
  <c r="J493" i="14"/>
  <c r="L493" i="14"/>
  <c r="H495" i="20"/>
  <c r="H493" i="14" s="1"/>
  <c r="H493" i="22"/>
  <c r="F493" i="14"/>
  <c r="J492" i="14"/>
  <c r="L492" i="14"/>
  <c r="N492" i="14" s="1"/>
  <c r="H494" i="20"/>
  <c r="H492" i="14" s="1"/>
  <c r="H492" i="22"/>
  <c r="F492" i="14"/>
  <c r="J491" i="14"/>
  <c r="L491" i="14"/>
  <c r="H493" i="20"/>
  <c r="H491" i="14" s="1"/>
  <c r="H491" i="22"/>
  <c r="F491" i="14"/>
  <c r="J490" i="14"/>
  <c r="L490" i="14"/>
  <c r="N490" i="14" s="1"/>
  <c r="H492" i="20"/>
  <c r="H490" i="22"/>
  <c r="H490" i="14" s="1"/>
  <c r="F490" i="14"/>
  <c r="J488" i="14"/>
  <c r="L488" i="14"/>
  <c r="H490" i="20"/>
  <c r="H488" i="14" s="1"/>
  <c r="H488" i="22"/>
  <c r="F488" i="14"/>
  <c r="J487" i="14"/>
  <c r="L487" i="14"/>
  <c r="H489" i="20"/>
  <c r="H487" i="22"/>
  <c r="F487" i="14"/>
  <c r="J486" i="14"/>
  <c r="L486" i="14"/>
  <c r="H488" i="20"/>
  <c r="H486" i="22"/>
  <c r="F486" i="14"/>
  <c r="J485" i="14"/>
  <c r="L485" i="14"/>
  <c r="N485" i="14"/>
  <c r="H487" i="20"/>
  <c r="H485" i="22"/>
  <c r="F485" i="14"/>
  <c r="J484" i="14"/>
  <c r="L484" i="14"/>
  <c r="H486" i="20"/>
  <c r="H484" i="14" s="1"/>
  <c r="H484" i="22"/>
  <c r="F484" i="14"/>
  <c r="J483" i="14"/>
  <c r="N483" i="14" s="1"/>
  <c r="L483" i="14"/>
  <c r="H485" i="20"/>
  <c r="H483" i="22"/>
  <c r="F483" i="14"/>
  <c r="J481" i="14"/>
  <c r="L481" i="14"/>
  <c r="H483" i="20"/>
  <c r="H481" i="22"/>
  <c r="H481" i="14" s="1"/>
  <c r="F481" i="14"/>
  <c r="J480" i="14"/>
  <c r="L480" i="14"/>
  <c r="H482" i="20"/>
  <c r="H480" i="22"/>
  <c r="H480" i="14" s="1"/>
  <c r="F480" i="14"/>
  <c r="J479" i="14"/>
  <c r="L479" i="14"/>
  <c r="H481" i="20"/>
  <c r="H479" i="22"/>
  <c r="H479" i="14" s="1"/>
  <c r="F479" i="14"/>
  <c r="J453" i="14"/>
  <c r="L453" i="14"/>
  <c r="H455" i="20"/>
  <c r="H453" i="22"/>
  <c r="F453" i="14"/>
  <c r="J451" i="14"/>
  <c r="L451" i="14"/>
  <c r="H453" i="20"/>
  <c r="H451" i="14" s="1"/>
  <c r="H451" i="22"/>
  <c r="F451" i="14"/>
  <c r="J446" i="14"/>
  <c r="L446" i="14"/>
  <c r="H448" i="20"/>
  <c r="H446" i="22"/>
  <c r="F446" i="14"/>
  <c r="J445" i="14"/>
  <c r="L445" i="14"/>
  <c r="H447" i="20"/>
  <c r="H445" i="14" s="1"/>
  <c r="H445" i="22"/>
  <c r="F445" i="14"/>
  <c r="J444" i="14"/>
  <c r="L444" i="14"/>
  <c r="H446" i="20"/>
  <c r="H444" i="22"/>
  <c r="F444" i="14"/>
  <c r="J443" i="14"/>
  <c r="L443" i="14"/>
  <c r="H445" i="20"/>
  <c r="H443" i="22"/>
  <c r="F443" i="14"/>
  <c r="J361" i="14"/>
  <c r="L361" i="14"/>
  <c r="H363" i="20"/>
  <c r="H361" i="22"/>
  <c r="F361" i="14"/>
  <c r="J360" i="14"/>
  <c r="L360" i="14"/>
  <c r="H362" i="20"/>
  <c r="H360" i="22"/>
  <c r="F360" i="14"/>
  <c r="J359" i="14"/>
  <c r="L359" i="14"/>
  <c r="H361" i="20"/>
  <c r="H359" i="14" s="1"/>
  <c r="H359" i="22"/>
  <c r="F359" i="14"/>
  <c r="J358" i="14"/>
  <c r="N358" i="14" s="1"/>
  <c r="L358" i="14"/>
  <c r="H360" i="20"/>
  <c r="H358" i="22"/>
  <c r="F358" i="14"/>
  <c r="J357" i="14"/>
  <c r="L357" i="14"/>
  <c r="H359" i="20"/>
  <c r="H357" i="14" s="1"/>
  <c r="H357" i="22"/>
  <c r="F357" i="14"/>
  <c r="J356" i="14"/>
  <c r="L356" i="14"/>
  <c r="H358" i="20"/>
  <c r="H356" i="14" s="1"/>
  <c r="H356" i="22"/>
  <c r="F356" i="14"/>
  <c r="J355" i="14"/>
  <c r="N355" i="14" s="1"/>
  <c r="L355" i="14"/>
  <c r="H357" i="20"/>
  <c r="H355" i="22"/>
  <c r="F355" i="14"/>
  <c r="J354" i="14"/>
  <c r="L354" i="14"/>
  <c r="H356" i="20"/>
  <c r="H354" i="22"/>
  <c r="F354" i="14"/>
  <c r="J353" i="14"/>
  <c r="L353" i="14"/>
  <c r="H355" i="20"/>
  <c r="H353" i="22"/>
  <c r="F353" i="14"/>
  <c r="H341" i="22"/>
  <c r="J340" i="14"/>
  <c r="N340" i="14" s="1"/>
  <c r="L340" i="14"/>
  <c r="H342" i="20"/>
  <c r="H340" i="14" s="1"/>
  <c r="H340" i="22"/>
  <c r="F340" i="14"/>
  <c r="J339" i="14"/>
  <c r="N339" i="14"/>
  <c r="L339" i="14"/>
  <c r="H341" i="20"/>
  <c r="H339" i="22"/>
  <c r="F339" i="14"/>
  <c r="J338" i="14"/>
  <c r="L338" i="14"/>
  <c r="H340" i="20"/>
  <c r="H338" i="14" s="1"/>
  <c r="H338" i="22"/>
  <c r="F338" i="14"/>
  <c r="J337" i="14"/>
  <c r="N337" i="14" s="1"/>
  <c r="L337" i="14"/>
  <c r="H339" i="20"/>
  <c r="H337" i="22"/>
  <c r="F337" i="14"/>
  <c r="J334" i="14"/>
  <c r="L334" i="14"/>
  <c r="N334" i="14" s="1"/>
  <c r="H336" i="20"/>
  <c r="H334" i="22"/>
  <c r="F334" i="14"/>
  <c r="J304" i="14"/>
  <c r="L304" i="14"/>
  <c r="H306" i="20"/>
  <c r="H304" i="14" s="1"/>
  <c r="H304" i="22"/>
  <c r="F304" i="14"/>
  <c r="J303" i="14"/>
  <c r="L303" i="14"/>
  <c r="H305" i="20"/>
  <c r="H303" i="22"/>
  <c r="F303" i="14"/>
  <c r="J302" i="14"/>
  <c r="L302" i="14"/>
  <c r="H304" i="20"/>
  <c r="H302" i="22"/>
  <c r="H302" i="14" s="1"/>
  <c r="F302" i="14"/>
  <c r="J301" i="14"/>
  <c r="N301" i="14" s="1"/>
  <c r="L301" i="14"/>
  <c r="H303" i="20"/>
  <c r="H301" i="22"/>
  <c r="F301" i="14"/>
  <c r="H228" i="20"/>
  <c r="H226" i="22"/>
  <c r="J226" i="14"/>
  <c r="N226" i="14" s="1"/>
  <c r="H227" i="20"/>
  <c r="H225" i="22"/>
  <c r="F226" i="14"/>
  <c r="J225" i="14"/>
  <c r="H226" i="20"/>
  <c r="H225" i="14" s="1"/>
  <c r="H224" i="22"/>
  <c r="F225" i="14"/>
  <c r="J224" i="14"/>
  <c r="N224" i="14" s="1"/>
  <c r="F224" i="14"/>
  <c r="J219" i="14"/>
  <c r="N219" i="14"/>
  <c r="L219" i="14"/>
  <c r="H221" i="20"/>
  <c r="H219" i="14" s="1"/>
  <c r="H219" i="22"/>
  <c r="F219" i="14"/>
  <c r="J210" i="14"/>
  <c r="F210" i="14"/>
  <c r="J209" i="14"/>
  <c r="N209" i="14" s="1"/>
  <c r="L209" i="14"/>
  <c r="H211" i="20"/>
  <c r="H209" i="14" s="1"/>
  <c r="F209" i="14"/>
  <c r="J208" i="14"/>
  <c r="L208" i="14"/>
  <c r="H210" i="20"/>
  <c r="H208" i="14"/>
  <c r="H208" i="22"/>
  <c r="F208" i="14"/>
  <c r="J207" i="14"/>
  <c r="L207" i="14"/>
  <c r="H209" i="20"/>
  <c r="H207" i="22"/>
  <c r="F207" i="14"/>
  <c r="J206" i="14"/>
  <c r="N206" i="14" s="1"/>
  <c r="L206" i="14"/>
  <c r="H208" i="20"/>
  <c r="H206" i="14" s="1"/>
  <c r="H206" i="22"/>
  <c r="F206" i="14"/>
  <c r="J205" i="14"/>
  <c r="L205" i="14"/>
  <c r="H207" i="20"/>
  <c r="H205" i="22"/>
  <c r="F205" i="14"/>
  <c r="L154" i="14"/>
  <c r="N154" i="14" s="1"/>
  <c r="H156" i="20"/>
  <c r="H154" i="22"/>
  <c r="F154" i="14"/>
  <c r="J153" i="14"/>
  <c r="N153" i="14" s="1"/>
  <c r="L153" i="14"/>
  <c r="H155" i="20"/>
  <c r="H153" i="22"/>
  <c r="F153" i="14"/>
  <c r="J152" i="14"/>
  <c r="L152" i="14"/>
  <c r="H154" i="20"/>
  <c r="H152" i="14" s="1"/>
  <c r="H152" i="22"/>
  <c r="F152" i="14"/>
  <c r="J151" i="14"/>
  <c r="N151" i="14" s="1"/>
  <c r="L151" i="14"/>
  <c r="H153" i="20"/>
  <c r="H151" i="22"/>
  <c r="F151" i="14"/>
  <c r="J150" i="14"/>
  <c r="L150" i="14"/>
  <c r="H152" i="20"/>
  <c r="H150" i="14" s="1"/>
  <c r="H150" i="22"/>
  <c r="F150" i="14"/>
  <c r="J149" i="14"/>
  <c r="L149" i="14"/>
  <c r="N149" i="14" s="1"/>
  <c r="H151" i="20"/>
  <c r="H149" i="22"/>
  <c r="F149" i="14"/>
  <c r="J148" i="14"/>
  <c r="N148" i="14" s="1"/>
  <c r="L148" i="14"/>
  <c r="H150" i="20"/>
  <c r="H148" i="14"/>
  <c r="H148" i="22"/>
  <c r="F148" i="14"/>
  <c r="J147" i="14"/>
  <c r="L147" i="14"/>
  <c r="H149" i="20"/>
  <c r="H147" i="14" s="1"/>
  <c r="H147" i="22"/>
  <c r="F147" i="14"/>
  <c r="J146" i="14"/>
  <c r="L146" i="14"/>
  <c r="H148" i="20"/>
  <c r="H146" i="22"/>
  <c r="F146" i="14"/>
  <c r="K217" i="20"/>
  <c r="N211" i="20"/>
  <c r="N588" i="22"/>
  <c r="N587" i="22"/>
  <c r="N590" i="20"/>
  <c r="N589" i="20"/>
  <c r="N585" i="22"/>
  <c r="N584" i="22"/>
  <c r="N582" i="22"/>
  <c r="N581" i="22"/>
  <c r="N580" i="22"/>
  <c r="N579" i="22"/>
  <c r="N578" i="22"/>
  <c r="N577" i="22"/>
  <c r="N575" i="22"/>
  <c r="N574" i="22"/>
  <c r="N587" i="20"/>
  <c r="N586" i="20"/>
  <c r="N584" i="20"/>
  <c r="N583" i="20"/>
  <c r="N582" i="20"/>
  <c r="N581" i="20"/>
  <c r="N580" i="20"/>
  <c r="N579" i="20"/>
  <c r="N577" i="20"/>
  <c r="N576" i="20"/>
  <c r="N570" i="22"/>
  <c r="N569" i="22"/>
  <c r="N568" i="22"/>
  <c r="N567" i="22"/>
  <c r="N563" i="22"/>
  <c r="N572" i="20"/>
  <c r="N571" i="20"/>
  <c r="N570" i="20"/>
  <c r="N569" i="20"/>
  <c r="N565" i="20"/>
  <c r="N556" i="22"/>
  <c r="N555" i="22"/>
  <c r="N558" i="20"/>
  <c r="N557" i="20"/>
  <c r="N545" i="22"/>
  <c r="N547" i="20"/>
  <c r="N520" i="22"/>
  <c r="H520" i="22"/>
  <c r="N522" i="20"/>
  <c r="H522" i="20"/>
  <c r="N501" i="20"/>
  <c r="N500" i="20"/>
  <c r="N499" i="20"/>
  <c r="N497" i="20"/>
  <c r="N496" i="20"/>
  <c r="N495" i="20"/>
  <c r="N494" i="20"/>
  <c r="N493" i="20"/>
  <c r="N492" i="20"/>
  <c r="N491" i="20"/>
  <c r="H491" i="20"/>
  <c r="N490" i="20"/>
  <c r="N489" i="20"/>
  <c r="N488" i="20"/>
  <c r="N487" i="20"/>
  <c r="N486" i="20"/>
  <c r="N485" i="20"/>
  <c r="N483" i="20"/>
  <c r="N482" i="20"/>
  <c r="N481" i="20"/>
  <c r="N499" i="22"/>
  <c r="N498" i="22"/>
  <c r="N497" i="22"/>
  <c r="N495" i="22"/>
  <c r="N494" i="22"/>
  <c r="N493" i="22"/>
  <c r="N492" i="22"/>
  <c r="N491" i="22"/>
  <c r="N490" i="22"/>
  <c r="N489" i="22"/>
  <c r="H489" i="22"/>
  <c r="H489" i="14" s="1"/>
  <c r="N488" i="22"/>
  <c r="N487" i="22"/>
  <c r="N486" i="22"/>
  <c r="N485" i="22"/>
  <c r="N484" i="22"/>
  <c r="N483" i="22"/>
  <c r="N481" i="22"/>
  <c r="N480" i="22"/>
  <c r="N479" i="22"/>
  <c r="N455" i="20"/>
  <c r="N453" i="22"/>
  <c r="N453" i="20"/>
  <c r="N451" i="22"/>
  <c r="K449" i="20"/>
  <c r="K447" i="22"/>
  <c r="N448" i="20"/>
  <c r="N447" i="20"/>
  <c r="N446" i="20"/>
  <c r="N445" i="20"/>
  <c r="N446" i="22"/>
  <c r="N445" i="22"/>
  <c r="N444" i="22"/>
  <c r="N443" i="22"/>
  <c r="N362" i="22"/>
  <c r="K364" i="20"/>
  <c r="K362" i="22"/>
  <c r="N363" i="20"/>
  <c r="N362" i="20"/>
  <c r="N361" i="20"/>
  <c r="N360" i="20"/>
  <c r="N359" i="20"/>
  <c r="N358" i="20"/>
  <c r="N357" i="20"/>
  <c r="N356" i="20"/>
  <c r="N355" i="20"/>
  <c r="N361" i="22"/>
  <c r="N360" i="22"/>
  <c r="N359" i="22"/>
  <c r="N358" i="22"/>
  <c r="N357" i="22"/>
  <c r="N356" i="22"/>
  <c r="N355" i="22"/>
  <c r="N354" i="22"/>
  <c r="N353" i="22"/>
  <c r="K343" i="20"/>
  <c r="K341" i="22"/>
  <c r="N342" i="20"/>
  <c r="N341" i="20"/>
  <c r="N340" i="20"/>
  <c r="N339" i="20"/>
  <c r="N340" i="22"/>
  <c r="N339" i="22"/>
  <c r="N338" i="22"/>
  <c r="N337" i="22"/>
  <c r="N336" i="20"/>
  <c r="N334" i="22"/>
  <c r="K312" i="20"/>
  <c r="K310" i="22"/>
  <c r="N306" i="20"/>
  <c r="N305" i="20"/>
  <c r="N304" i="20"/>
  <c r="N303" i="20"/>
  <c r="N304" i="22"/>
  <c r="N303" i="22"/>
  <c r="N302" i="22"/>
  <c r="N301" i="22"/>
  <c r="K229" i="20"/>
  <c r="K227" i="22"/>
  <c r="N228" i="20"/>
  <c r="N227" i="20"/>
  <c r="N226" i="20"/>
  <c r="N225" i="20"/>
  <c r="N221" i="20"/>
  <c r="N226" i="22"/>
  <c r="N225" i="22"/>
  <c r="N224" i="22"/>
  <c r="N223" i="22"/>
  <c r="N219" i="22"/>
  <c r="N210" i="20"/>
  <c r="N209" i="20"/>
  <c r="N208" i="20"/>
  <c r="N207" i="20"/>
  <c r="N208" i="22"/>
  <c r="N207" i="22"/>
  <c r="N206" i="22"/>
  <c r="N205" i="22"/>
  <c r="N154" i="22"/>
  <c r="N155" i="20"/>
  <c r="N154" i="20"/>
  <c r="N153" i="20"/>
  <c r="N152" i="20"/>
  <c r="N151" i="20"/>
  <c r="N150" i="20"/>
  <c r="N149" i="20"/>
  <c r="N148" i="20"/>
  <c r="N153" i="22"/>
  <c r="N152" i="22"/>
  <c r="N151" i="22"/>
  <c r="N150" i="22"/>
  <c r="N149" i="22"/>
  <c r="N148" i="22"/>
  <c r="N147" i="22"/>
  <c r="N146" i="22"/>
  <c r="N25" i="20"/>
  <c r="H25" i="20"/>
  <c r="N23" i="22"/>
  <c r="H23" i="22"/>
  <c r="H23" i="14" s="1"/>
  <c r="N23" i="20"/>
  <c r="H23" i="20"/>
  <c r="N22" i="20"/>
  <c r="H22" i="20"/>
  <c r="N21" i="20"/>
  <c r="H21" i="20"/>
  <c r="N20" i="20"/>
  <c r="H20" i="20"/>
  <c r="N19" i="20"/>
  <c r="H19" i="20"/>
  <c r="N21" i="22"/>
  <c r="H21" i="22"/>
  <c r="N20" i="22"/>
  <c r="H20" i="22"/>
  <c r="N19" i="22"/>
  <c r="H19" i="22"/>
  <c r="N18" i="22"/>
  <c r="H18" i="22"/>
  <c r="H18" i="14" s="1"/>
  <c r="N17" i="22"/>
  <c r="H17" i="22"/>
  <c r="J23" i="14"/>
  <c r="L23" i="14"/>
  <c r="F23" i="14"/>
  <c r="J22" i="14"/>
  <c r="L22" i="14"/>
  <c r="H24" i="20"/>
  <c r="H22" i="22"/>
  <c r="F22" i="14"/>
  <c r="J21" i="14"/>
  <c r="L21" i="14"/>
  <c r="F21" i="14"/>
  <c r="J20" i="14"/>
  <c r="L20" i="14"/>
  <c r="F20" i="14"/>
  <c r="J19" i="14"/>
  <c r="N19" i="14" s="1"/>
  <c r="L19" i="14"/>
  <c r="F19" i="14"/>
  <c r="J18" i="14"/>
  <c r="L18" i="14"/>
  <c r="N18" i="14" s="1"/>
  <c r="F18" i="14"/>
  <c r="J17" i="14"/>
  <c r="L17" i="14"/>
  <c r="F17" i="14"/>
  <c r="N560" i="20"/>
  <c r="N564" i="20"/>
  <c r="N715" i="20"/>
  <c r="N723" i="20"/>
  <c r="N722" i="20"/>
  <c r="H715" i="20"/>
  <c r="H711" i="20"/>
  <c r="H710" i="20"/>
  <c r="H709" i="20"/>
  <c r="H708" i="20"/>
  <c r="H707" i="20"/>
  <c r="H706" i="20"/>
  <c r="H704" i="20"/>
  <c r="H703" i="20"/>
  <c r="H702" i="20"/>
  <c r="H700" i="14" s="1"/>
  <c r="H701" i="20"/>
  <c r="H700" i="20"/>
  <c r="H699" i="20"/>
  <c r="H698" i="20"/>
  <c r="H697" i="20"/>
  <c r="H688" i="20"/>
  <c r="H687" i="20"/>
  <c r="H685" i="14" s="1"/>
  <c r="H686" i="20"/>
  <c r="H685" i="20"/>
  <c r="H684" i="20"/>
  <c r="H683" i="20"/>
  <c r="H680" i="20"/>
  <c r="H678" i="14" s="1"/>
  <c r="H679" i="20"/>
  <c r="H678" i="20"/>
  <c r="H677" i="20"/>
  <c r="H676" i="20"/>
  <c r="H675" i="20"/>
  <c r="H674" i="20"/>
  <c r="H670" i="20"/>
  <c r="H669" i="20"/>
  <c r="H668" i="20"/>
  <c r="H667" i="20"/>
  <c r="H666" i="20"/>
  <c r="H665" i="20"/>
  <c r="H663" i="14" s="1"/>
  <c r="H662" i="20"/>
  <c r="H661" i="20"/>
  <c r="H660" i="20"/>
  <c r="H659" i="20"/>
  <c r="H658" i="20"/>
  <c r="H657" i="20"/>
  <c r="H656" i="20"/>
  <c r="H652" i="20"/>
  <c r="H651" i="20"/>
  <c r="H650" i="20"/>
  <c r="H649" i="20"/>
  <c r="H648" i="20"/>
  <c r="H647" i="20"/>
  <c r="H644" i="20"/>
  <c r="H642" i="14" s="1"/>
  <c r="H643" i="20"/>
  <c r="H642" i="20"/>
  <c r="H641" i="20"/>
  <c r="H640" i="20"/>
  <c r="H639" i="20"/>
  <c r="H638" i="20"/>
  <c r="H634" i="20"/>
  <c r="H633" i="20"/>
  <c r="H632" i="20"/>
  <c r="H631" i="20"/>
  <c r="H630" i="20"/>
  <c r="H629" i="20"/>
  <c r="H627" i="14" s="1"/>
  <c r="H626" i="20"/>
  <c r="H625" i="20"/>
  <c r="H624" i="20"/>
  <c r="H623" i="20"/>
  <c r="H622" i="20"/>
  <c r="H621" i="20"/>
  <c r="H620" i="20"/>
  <c r="H616" i="20"/>
  <c r="H615" i="20"/>
  <c r="H614" i="20"/>
  <c r="H612" i="14" s="1"/>
  <c r="H613" i="20"/>
  <c r="H612" i="20"/>
  <c r="H611" i="20"/>
  <c r="H608" i="20"/>
  <c r="H607" i="20"/>
  <c r="H606" i="20"/>
  <c r="H605" i="20"/>
  <c r="H604" i="20"/>
  <c r="H601" i="20"/>
  <c r="H600" i="20"/>
  <c r="H594" i="20"/>
  <c r="H593" i="20"/>
  <c r="H573" i="20"/>
  <c r="H564" i="20"/>
  <c r="H561" i="20"/>
  <c r="H560" i="20"/>
  <c r="H559" i="20"/>
  <c r="H556" i="20"/>
  <c r="H554" i="14" s="1"/>
  <c r="H555" i="20"/>
  <c r="H554" i="20"/>
  <c r="H552" i="20"/>
  <c r="H551" i="20"/>
  <c r="H550" i="20"/>
  <c r="H549" i="20"/>
  <c r="H547" i="14" s="1"/>
  <c r="H546" i="20"/>
  <c r="H545" i="20"/>
  <c r="H544" i="20"/>
  <c r="H543" i="20"/>
  <c r="H542" i="20"/>
  <c r="H541" i="20"/>
  <c r="H539" i="14" s="1"/>
  <c r="H540" i="20"/>
  <c r="H539" i="20"/>
  <c r="H538" i="20"/>
  <c r="H537" i="20"/>
  <c r="H536" i="20"/>
  <c r="H533" i="20"/>
  <c r="H531" i="14" s="1"/>
  <c r="H532" i="20"/>
  <c r="H531" i="20"/>
  <c r="H530" i="20"/>
  <c r="H517" i="20"/>
  <c r="H515" i="20"/>
  <c r="H514" i="20"/>
  <c r="H513" i="20"/>
  <c r="H512" i="20"/>
  <c r="H511" i="20"/>
  <c r="H510" i="20"/>
  <c r="H509" i="20"/>
  <c r="H508" i="20"/>
  <c r="H507" i="20"/>
  <c r="H506" i="20"/>
  <c r="H505" i="20"/>
  <c r="H504" i="20"/>
  <c r="H502" i="20"/>
  <c r="H500" i="14" s="1"/>
  <c r="H463" i="20"/>
  <c r="H458" i="20"/>
  <c r="H457" i="20"/>
  <c r="H456" i="20"/>
  <c r="H454" i="20"/>
  <c r="H421" i="20"/>
  <c r="H420" i="20"/>
  <c r="H419" i="20"/>
  <c r="H418" i="20"/>
  <c r="H417" i="20"/>
  <c r="H416" i="20"/>
  <c r="H415" i="20"/>
  <c r="H414" i="20"/>
  <c r="H393" i="20"/>
  <c r="H392" i="20"/>
  <c r="H391" i="20"/>
  <c r="H390" i="20"/>
  <c r="H389" i="20"/>
  <c r="H388" i="20"/>
  <c r="H387" i="20"/>
  <c r="H385" i="14" s="1"/>
  <c r="H386" i="20"/>
  <c r="H385" i="20"/>
  <c r="H383" i="14" s="1"/>
  <c r="H382" i="20"/>
  <c r="H381" i="20"/>
  <c r="H380" i="20"/>
  <c r="H379" i="20"/>
  <c r="H377" i="14" s="1"/>
  <c r="H377" i="20"/>
  <c r="H374" i="20"/>
  <c r="H373" i="20"/>
  <c r="H372" i="20"/>
  <c r="H371" i="20"/>
  <c r="H369" i="14" s="1"/>
  <c r="H370" i="20"/>
  <c r="H368" i="14" s="1"/>
  <c r="H369" i="20"/>
  <c r="H368" i="20"/>
  <c r="H367" i="20"/>
  <c r="H366" i="20"/>
  <c r="H353" i="20"/>
  <c r="H352" i="20"/>
  <c r="H351" i="20"/>
  <c r="H350" i="20"/>
  <c r="H349" i="20"/>
  <c r="H348" i="20"/>
  <c r="H347" i="20"/>
  <c r="H346" i="20"/>
  <c r="H345" i="20"/>
  <c r="H335" i="20"/>
  <c r="H334" i="20"/>
  <c r="H333" i="20"/>
  <c r="H330" i="20"/>
  <c r="H328" i="14" s="1"/>
  <c r="H329" i="20"/>
  <c r="H328" i="20"/>
  <c r="H327" i="20"/>
  <c r="H325" i="20"/>
  <c r="H322" i="20"/>
  <c r="H321" i="20"/>
  <c r="H319" i="14" s="1"/>
  <c r="H320" i="20"/>
  <c r="H319" i="20"/>
  <c r="H314" i="20"/>
  <c r="H311" i="20"/>
  <c r="H310" i="20"/>
  <c r="H308" i="20"/>
  <c r="H307" i="20"/>
  <c r="H218" i="20"/>
  <c r="H216" i="20"/>
  <c r="H215" i="20"/>
  <c r="H213" i="14" s="1"/>
  <c r="H214" i="20"/>
  <c r="H204" i="20"/>
  <c r="H202" i="20"/>
  <c r="H201" i="20"/>
  <c r="H200" i="20"/>
  <c r="H198" i="14" s="1"/>
  <c r="H197" i="20"/>
  <c r="H196" i="20"/>
  <c r="H195" i="20"/>
  <c r="H194" i="20"/>
  <c r="H193" i="20"/>
  <c r="H192" i="20"/>
  <c r="H191" i="20"/>
  <c r="H190" i="20"/>
  <c r="H187" i="20"/>
  <c r="H186" i="20"/>
  <c r="H185" i="20"/>
  <c r="H184" i="20"/>
  <c r="H183" i="20"/>
  <c r="H182" i="20"/>
  <c r="H180" i="14" s="1"/>
  <c r="H181" i="20"/>
  <c r="H180" i="20"/>
  <c r="H177" i="20"/>
  <c r="H176" i="20"/>
  <c r="H174" i="14" s="1"/>
  <c r="H175" i="20"/>
  <c r="H174" i="20"/>
  <c r="H173" i="20"/>
  <c r="H172" i="20"/>
  <c r="H171" i="20"/>
  <c r="H170" i="20"/>
  <c r="H166" i="20"/>
  <c r="H165" i="20"/>
  <c r="H164" i="20"/>
  <c r="H163" i="20"/>
  <c r="H162" i="20"/>
  <c r="H161" i="20"/>
  <c r="H159" i="14" s="1"/>
  <c r="H160" i="20"/>
  <c r="H159" i="20"/>
  <c r="H158" i="20"/>
  <c r="H145" i="20"/>
  <c r="H144" i="20"/>
  <c r="H142" i="14" s="1"/>
  <c r="H143" i="20"/>
  <c r="H142" i="20"/>
  <c r="H141" i="20"/>
  <c r="H140" i="20"/>
  <c r="H139" i="20"/>
  <c r="H138" i="20"/>
  <c r="H136" i="14" s="1"/>
  <c r="H135" i="20"/>
  <c r="H133" i="14" s="1"/>
  <c r="H134" i="20"/>
  <c r="H133" i="20"/>
  <c r="H132" i="20"/>
  <c r="H131" i="20"/>
  <c r="H130" i="20"/>
  <c r="H129" i="20"/>
  <c r="H128" i="20"/>
  <c r="H125" i="20"/>
  <c r="H124" i="20"/>
  <c r="H123" i="20"/>
  <c r="H122" i="20"/>
  <c r="H121" i="20"/>
  <c r="H120" i="20"/>
  <c r="H119" i="20"/>
  <c r="H118" i="20"/>
  <c r="H116" i="20"/>
  <c r="H115" i="20"/>
  <c r="H114" i="20"/>
  <c r="H112" i="14" s="1"/>
  <c r="H113" i="20"/>
  <c r="H112" i="20"/>
  <c r="H111" i="20"/>
  <c r="H110" i="20"/>
  <c r="H108" i="14" s="1"/>
  <c r="H109" i="20"/>
  <c r="H108" i="20"/>
  <c r="H106" i="20"/>
  <c r="H105" i="20"/>
  <c r="H104" i="20"/>
  <c r="H103" i="20"/>
  <c r="H102" i="20"/>
  <c r="H101" i="20"/>
  <c r="H100" i="20"/>
  <c r="H99" i="20"/>
  <c r="H98" i="20"/>
  <c r="H95" i="20"/>
  <c r="H94" i="20"/>
  <c r="H93" i="20"/>
  <c r="H92" i="20"/>
  <c r="H91" i="20"/>
  <c r="H90" i="20"/>
  <c r="H89" i="20"/>
  <c r="H88" i="20"/>
  <c r="H87" i="20"/>
  <c r="H85" i="20"/>
  <c r="H84" i="20"/>
  <c r="H83" i="20"/>
  <c r="H82" i="20"/>
  <c r="H81" i="20"/>
  <c r="H80" i="20"/>
  <c r="H79" i="20"/>
  <c r="H78" i="20"/>
  <c r="H76" i="14" s="1"/>
  <c r="H75" i="20"/>
  <c r="H74" i="20"/>
  <c r="H73" i="20"/>
  <c r="H72" i="20"/>
  <c r="H71" i="20"/>
  <c r="H69" i="14" s="1"/>
  <c r="H70" i="20"/>
  <c r="H69" i="20"/>
  <c r="H67" i="14" s="1"/>
  <c r="H68" i="20"/>
  <c r="H65" i="20"/>
  <c r="H64" i="20"/>
  <c r="H63" i="20"/>
  <c r="H62" i="20"/>
  <c r="H61" i="20"/>
  <c r="H60" i="20"/>
  <c r="H59" i="20"/>
  <c r="H58" i="20"/>
  <c r="H56" i="20"/>
  <c r="H54" i="14" s="1"/>
  <c r="H55" i="20"/>
  <c r="H54" i="20"/>
  <c r="H53" i="20"/>
  <c r="H52" i="20"/>
  <c r="H51" i="20"/>
  <c r="H50" i="20"/>
  <c r="H49" i="20"/>
  <c r="H48" i="20"/>
  <c r="H46" i="20"/>
  <c r="H45" i="20"/>
  <c r="H44" i="20"/>
  <c r="H43" i="20"/>
  <c r="H42" i="20"/>
  <c r="H41" i="20"/>
  <c r="H40" i="20"/>
  <c r="H39" i="20"/>
  <c r="H38" i="20"/>
  <c r="H33" i="20"/>
  <c r="H32" i="20"/>
  <c r="H31" i="20"/>
  <c r="H30" i="20"/>
  <c r="H29" i="20"/>
  <c r="H28" i="20"/>
  <c r="H27" i="20"/>
  <c r="H18" i="20"/>
  <c r="H15" i="20"/>
  <c r="N517" i="20"/>
  <c r="N515" i="20"/>
  <c r="N594" i="20"/>
  <c r="N593" i="20"/>
  <c r="N463" i="20"/>
  <c r="N458" i="20"/>
  <c r="N457" i="20"/>
  <c r="N456" i="20"/>
  <c r="N454" i="20"/>
  <c r="N451" i="20"/>
  <c r="N337" i="20"/>
  <c r="N335" i="20"/>
  <c r="N334" i="20"/>
  <c r="N333" i="20"/>
  <c r="N327" i="20"/>
  <c r="N328" i="20"/>
  <c r="N329" i="20"/>
  <c r="N330" i="20" s="1"/>
  <c r="N311" i="20"/>
  <c r="N310" i="20"/>
  <c r="N308" i="20"/>
  <c r="N307" i="20"/>
  <c r="N24" i="20"/>
  <c r="N18" i="20"/>
  <c r="N32" i="20"/>
  <c r="N31" i="20"/>
  <c r="N30" i="20"/>
  <c r="N29" i="20"/>
  <c r="N28" i="20"/>
  <c r="N27" i="20"/>
  <c r="N16" i="20"/>
  <c r="N15" i="20"/>
  <c r="N711" i="20"/>
  <c r="N710" i="20"/>
  <c r="N709" i="20"/>
  <c r="N708" i="20"/>
  <c r="N707" i="20"/>
  <c r="N706" i="20"/>
  <c r="N703" i="20"/>
  <c r="N702" i="20"/>
  <c r="N701" i="20"/>
  <c r="N700" i="20"/>
  <c r="N699" i="20"/>
  <c r="N698" i="20"/>
  <c r="N697" i="20"/>
  <c r="N688" i="20"/>
  <c r="N687" i="20"/>
  <c r="N686" i="20"/>
  <c r="N685" i="20"/>
  <c r="N684" i="20"/>
  <c r="N680" i="20"/>
  <c r="N679" i="20"/>
  <c r="N678" i="20"/>
  <c r="N677" i="20"/>
  <c r="N676" i="20"/>
  <c r="N675" i="20"/>
  <c r="N674" i="20"/>
  <c r="N670" i="20"/>
  <c r="N669" i="20"/>
  <c r="N668" i="20"/>
  <c r="N667" i="20"/>
  <c r="N666" i="20"/>
  <c r="N665" i="20"/>
  <c r="N662" i="20"/>
  <c r="N661" i="20"/>
  <c r="N660" i="20"/>
  <c r="N659" i="20"/>
  <c r="N658" i="20"/>
  <c r="N657" i="20"/>
  <c r="N656" i="20"/>
  <c r="N652" i="20"/>
  <c r="N651" i="20"/>
  <c r="N650" i="20"/>
  <c r="N649" i="20"/>
  <c r="N648" i="20"/>
  <c r="N644" i="20"/>
  <c r="N643" i="20"/>
  <c r="N642" i="20"/>
  <c r="N641" i="20"/>
  <c r="N640" i="20"/>
  <c r="N639" i="20"/>
  <c r="N638" i="20"/>
  <c r="N634" i="20"/>
  <c r="N633" i="20"/>
  <c r="N632" i="20"/>
  <c r="N631" i="20"/>
  <c r="N630" i="20"/>
  <c r="N626" i="20"/>
  <c r="N625" i="20"/>
  <c r="N624" i="20"/>
  <c r="N623" i="20"/>
  <c r="N622" i="20"/>
  <c r="N621" i="20"/>
  <c r="N620" i="20"/>
  <c r="N616" i="20"/>
  <c r="N615" i="20"/>
  <c r="N614" i="20"/>
  <c r="N613" i="20"/>
  <c r="N612" i="20"/>
  <c r="N608" i="20"/>
  <c r="N607" i="20"/>
  <c r="N606" i="20"/>
  <c r="N605" i="20"/>
  <c r="N604" i="20"/>
  <c r="N601" i="20"/>
  <c r="N600" i="20"/>
  <c r="N573" i="20"/>
  <c r="N561" i="20"/>
  <c r="N559" i="20"/>
  <c r="N556" i="20"/>
  <c r="N555" i="20"/>
  <c r="N554" i="20"/>
  <c r="N552" i="20"/>
  <c r="N551" i="20"/>
  <c r="N550" i="20"/>
  <c r="N549" i="20"/>
  <c r="N546" i="20"/>
  <c r="N545" i="20"/>
  <c r="N544" i="20"/>
  <c r="N543" i="20"/>
  <c r="N542" i="20"/>
  <c r="N541" i="20"/>
  <c r="N540" i="20"/>
  <c r="N539" i="20"/>
  <c r="N538" i="20"/>
  <c r="N537" i="20"/>
  <c r="N536" i="20"/>
  <c r="N534" i="20"/>
  <c r="N533" i="20"/>
  <c r="N532" i="20"/>
  <c r="N530" i="20"/>
  <c r="N513" i="20"/>
  <c r="N512" i="20"/>
  <c r="N511" i="20"/>
  <c r="N510" i="20"/>
  <c r="N509" i="20"/>
  <c r="N508" i="20"/>
  <c r="N507" i="20"/>
  <c r="N506" i="20"/>
  <c r="N505" i="20"/>
  <c r="N504" i="20"/>
  <c r="N204" i="20"/>
  <c r="N203" i="20"/>
  <c r="N202" i="20"/>
  <c r="N201" i="20"/>
  <c r="N200" i="20"/>
  <c r="N177" i="20"/>
  <c r="N176" i="20"/>
  <c r="N175" i="20"/>
  <c r="N174" i="20"/>
  <c r="N173" i="20"/>
  <c r="N172" i="20"/>
  <c r="N171" i="20"/>
  <c r="N170" i="20"/>
  <c r="N55" i="20"/>
  <c r="N54" i="20"/>
  <c r="N53" i="20"/>
  <c r="N52" i="20"/>
  <c r="N51" i="20"/>
  <c r="N50" i="20"/>
  <c r="N49" i="20"/>
  <c r="N56" i="20" s="1"/>
  <c r="N48" i="20"/>
  <c r="M56" i="20"/>
  <c r="N45" i="20"/>
  <c r="N44" i="20"/>
  <c r="N43" i="20"/>
  <c r="N42" i="20"/>
  <c r="N41" i="20"/>
  <c r="N40" i="20"/>
  <c r="N39" i="20"/>
  <c r="N38" i="20"/>
  <c r="N689" i="20"/>
  <c r="N683" i="20"/>
  <c r="N647" i="20"/>
  <c r="N629" i="20"/>
  <c r="N611" i="20"/>
  <c r="N514" i="20"/>
  <c r="N422" i="20"/>
  <c r="N421" i="20"/>
  <c r="N420" i="20"/>
  <c r="N419" i="20"/>
  <c r="N418" i="20"/>
  <c r="N417" i="20"/>
  <c r="N416" i="20"/>
  <c r="N415" i="20"/>
  <c r="N414" i="20"/>
  <c r="N393" i="20"/>
  <c r="N392" i="20"/>
  <c r="N391" i="20"/>
  <c r="N390" i="20"/>
  <c r="N389" i="20"/>
  <c r="N388" i="20"/>
  <c r="N387" i="20"/>
  <c r="N386" i="20"/>
  <c r="N385" i="20"/>
  <c r="N382" i="20"/>
  <c r="N381" i="20"/>
  <c r="N380" i="20"/>
  <c r="N379" i="20"/>
  <c r="N377" i="20"/>
  <c r="N375" i="20"/>
  <c r="N374" i="20"/>
  <c r="N373" i="20"/>
  <c r="N372" i="20"/>
  <c r="N371" i="20"/>
  <c r="N370" i="20"/>
  <c r="N369" i="20"/>
  <c r="N368" i="20"/>
  <c r="N367" i="20"/>
  <c r="N366" i="20"/>
  <c r="N352" i="20"/>
  <c r="N351" i="20"/>
  <c r="N350" i="20"/>
  <c r="N349" i="20"/>
  <c r="N348" i="20"/>
  <c r="N347" i="20"/>
  <c r="N346" i="20"/>
  <c r="N345" i="20"/>
  <c r="N331" i="20"/>
  <c r="N325" i="20"/>
  <c r="N322" i="20"/>
  <c r="N321" i="20"/>
  <c r="N320" i="20"/>
  <c r="N319" i="20"/>
  <c r="N314" i="20"/>
  <c r="N218" i="20"/>
  <c r="N216" i="20"/>
  <c r="N215" i="20"/>
  <c r="N214" i="20"/>
  <c r="N197" i="20"/>
  <c r="N196" i="20"/>
  <c r="N195" i="20"/>
  <c r="N194" i="20"/>
  <c r="N193" i="20"/>
  <c r="N192" i="20"/>
  <c r="N191" i="20"/>
  <c r="N190" i="20"/>
  <c r="N188" i="20"/>
  <c r="N187" i="20"/>
  <c r="N186" i="20"/>
  <c r="N185" i="20"/>
  <c r="N184" i="20"/>
  <c r="N183" i="20"/>
  <c r="N182" i="20"/>
  <c r="N181" i="20"/>
  <c r="N180" i="20"/>
  <c r="N166" i="20"/>
  <c r="N165" i="20"/>
  <c r="N164" i="20"/>
  <c r="N163" i="20"/>
  <c r="N162" i="20"/>
  <c r="N161" i="20"/>
  <c r="N160" i="20"/>
  <c r="N159" i="20"/>
  <c r="N158" i="20"/>
  <c r="N145" i="20"/>
  <c r="N144" i="20"/>
  <c r="N143" i="20"/>
  <c r="N142" i="20"/>
  <c r="N141" i="20"/>
  <c r="N140" i="20"/>
  <c r="N139" i="20"/>
  <c r="N138" i="20"/>
  <c r="N135" i="20"/>
  <c r="N134" i="20"/>
  <c r="N133" i="20"/>
  <c r="N132" i="20"/>
  <c r="N131" i="20"/>
  <c r="N130" i="20"/>
  <c r="N129" i="20"/>
  <c r="N128" i="20"/>
  <c r="N125" i="20"/>
  <c r="N124" i="20"/>
  <c r="N123" i="20"/>
  <c r="N122" i="20"/>
  <c r="N121" i="20"/>
  <c r="N120" i="20"/>
  <c r="N119" i="20"/>
  <c r="N118" i="20"/>
  <c r="N115" i="20"/>
  <c r="N114" i="20"/>
  <c r="N113" i="20"/>
  <c r="N112" i="20"/>
  <c r="N111" i="20"/>
  <c r="N110" i="20"/>
  <c r="N109" i="20"/>
  <c r="N108" i="20"/>
  <c r="N105" i="20"/>
  <c r="N104" i="20"/>
  <c r="N103" i="20"/>
  <c r="N102" i="20"/>
  <c r="N101" i="20"/>
  <c r="N100" i="20"/>
  <c r="N99" i="20"/>
  <c r="N98" i="20"/>
  <c r="N95" i="20"/>
  <c r="N94" i="20"/>
  <c r="N93" i="20"/>
  <c r="N92" i="20"/>
  <c r="N91" i="20"/>
  <c r="N90" i="20"/>
  <c r="N89" i="20"/>
  <c r="N88" i="20"/>
  <c r="N86" i="20"/>
  <c r="N85" i="20"/>
  <c r="N84" i="20"/>
  <c r="N83" i="20"/>
  <c r="N82" i="20"/>
  <c r="N81" i="20"/>
  <c r="N80" i="20"/>
  <c r="N79" i="20"/>
  <c r="N78" i="20"/>
  <c r="N76" i="20"/>
  <c r="N75" i="20"/>
  <c r="N74" i="20"/>
  <c r="N73" i="20"/>
  <c r="N72" i="20"/>
  <c r="N71" i="20"/>
  <c r="N70" i="20"/>
  <c r="N69" i="20"/>
  <c r="N68" i="20"/>
  <c r="N66" i="20"/>
  <c r="N65" i="20"/>
  <c r="N64" i="20"/>
  <c r="N63" i="20"/>
  <c r="N62" i="20"/>
  <c r="N61" i="20"/>
  <c r="N60" i="20"/>
  <c r="N59" i="20"/>
  <c r="N58" i="20"/>
  <c r="N46" i="20"/>
  <c r="J309" i="14"/>
  <c r="L309" i="14"/>
  <c r="F309" i="14"/>
  <c r="J308" i="14"/>
  <c r="L308" i="14"/>
  <c r="F308" i="14"/>
  <c r="J306" i="14"/>
  <c r="L306" i="14"/>
  <c r="F306" i="14"/>
  <c r="J305" i="14"/>
  <c r="N305" i="14" s="1"/>
  <c r="L305" i="14"/>
  <c r="F305" i="14"/>
  <c r="F713" i="14"/>
  <c r="F709" i="14"/>
  <c r="F708" i="14"/>
  <c r="F707" i="14"/>
  <c r="F706" i="14"/>
  <c r="F705" i="14"/>
  <c r="F704" i="14"/>
  <c r="F701" i="14"/>
  <c r="F700" i="14"/>
  <c r="F699" i="14"/>
  <c r="F698" i="14"/>
  <c r="F697" i="14"/>
  <c r="F696" i="14"/>
  <c r="F695" i="14"/>
  <c r="F686" i="14"/>
  <c r="F685" i="14"/>
  <c r="F684" i="14"/>
  <c r="F683" i="14"/>
  <c r="F682" i="14"/>
  <c r="F681" i="14"/>
  <c r="F678" i="14"/>
  <c r="F677" i="14"/>
  <c r="F676" i="14"/>
  <c r="F675" i="14"/>
  <c r="F674" i="14"/>
  <c r="F673" i="14"/>
  <c r="F672" i="14"/>
  <c r="F668" i="14"/>
  <c r="F667" i="14"/>
  <c r="F666" i="14"/>
  <c r="F665" i="14"/>
  <c r="F664" i="14"/>
  <c r="F663" i="14"/>
  <c r="F660" i="14"/>
  <c r="F659" i="14"/>
  <c r="F658" i="14"/>
  <c r="F657" i="14"/>
  <c r="F656" i="14"/>
  <c r="F655" i="14"/>
  <c r="F654" i="14"/>
  <c r="F650" i="14"/>
  <c r="F649" i="14"/>
  <c r="F648" i="14"/>
  <c r="F647" i="14"/>
  <c r="F646" i="14"/>
  <c r="F645" i="14"/>
  <c r="F642" i="14"/>
  <c r="F641" i="14"/>
  <c r="F640" i="14"/>
  <c r="F639" i="14"/>
  <c r="F638" i="14"/>
  <c r="F637" i="14"/>
  <c r="F636" i="14"/>
  <c r="F632" i="14"/>
  <c r="F631" i="14"/>
  <c r="F630" i="14"/>
  <c r="F629" i="14"/>
  <c r="F628" i="14"/>
  <c r="F627" i="14"/>
  <c r="F624" i="14"/>
  <c r="F623" i="14"/>
  <c r="F622" i="14"/>
  <c r="F621" i="14"/>
  <c r="F620" i="14"/>
  <c r="F619" i="14"/>
  <c r="F618" i="14"/>
  <c r="F614" i="14"/>
  <c r="F613" i="14"/>
  <c r="F612" i="14"/>
  <c r="F611" i="14"/>
  <c r="F610" i="14"/>
  <c r="F609" i="14"/>
  <c r="F606" i="14"/>
  <c r="F605" i="14"/>
  <c r="F604" i="14"/>
  <c r="F603" i="14"/>
  <c r="F602" i="14"/>
  <c r="F599" i="14"/>
  <c r="F598" i="14"/>
  <c r="F592" i="14"/>
  <c r="F591" i="14"/>
  <c r="F571" i="14"/>
  <c r="F562" i="14"/>
  <c r="F559" i="14"/>
  <c r="F558" i="14"/>
  <c r="F557" i="14"/>
  <c r="F554" i="14"/>
  <c r="F553" i="14"/>
  <c r="F552" i="14"/>
  <c r="F550" i="14"/>
  <c r="F549" i="14"/>
  <c r="F548" i="14"/>
  <c r="F547" i="14"/>
  <c r="F544" i="14"/>
  <c r="F543" i="14"/>
  <c r="F542" i="14"/>
  <c r="F541" i="14"/>
  <c r="F540" i="14"/>
  <c r="F539" i="14"/>
  <c r="F538" i="14"/>
  <c r="F537" i="14"/>
  <c r="F536" i="14"/>
  <c r="F535" i="14"/>
  <c r="F534" i="14"/>
  <c r="F531" i="14"/>
  <c r="F530" i="14"/>
  <c r="F529" i="14"/>
  <c r="F528" i="14"/>
  <c r="F515" i="14"/>
  <c r="F513" i="14"/>
  <c r="F511" i="14"/>
  <c r="F510" i="14"/>
  <c r="F509" i="14"/>
  <c r="F508" i="14"/>
  <c r="F507" i="14"/>
  <c r="F506" i="14"/>
  <c r="F505" i="14"/>
  <c r="F504" i="14"/>
  <c r="F503" i="14"/>
  <c r="F502" i="14"/>
  <c r="F489" i="14"/>
  <c r="F461" i="14"/>
  <c r="F457" i="14"/>
  <c r="F456" i="14"/>
  <c r="F455" i="14"/>
  <c r="F454" i="14"/>
  <c r="F452" i="14"/>
  <c r="F449" i="14"/>
  <c r="F419" i="14"/>
  <c r="F418" i="14"/>
  <c r="F417" i="14"/>
  <c r="F416" i="14"/>
  <c r="F415" i="14"/>
  <c r="F414" i="14"/>
  <c r="F413" i="14"/>
  <c r="F412" i="14"/>
  <c r="F394" i="14"/>
  <c r="F391" i="14"/>
  <c r="F390" i="14"/>
  <c r="F389" i="14"/>
  <c r="F388" i="14"/>
  <c r="F387" i="14"/>
  <c r="F386" i="14"/>
  <c r="F385" i="14"/>
  <c r="F384" i="14"/>
  <c r="F383" i="14"/>
  <c r="F380" i="14"/>
  <c r="F379" i="14"/>
  <c r="F378" i="14"/>
  <c r="F377" i="14"/>
  <c r="F375" i="14"/>
  <c r="F372" i="14"/>
  <c r="F371" i="14"/>
  <c r="F370" i="14"/>
  <c r="F369" i="14"/>
  <c r="F368" i="14"/>
  <c r="F367" i="14"/>
  <c r="F366" i="14"/>
  <c r="F365" i="14"/>
  <c r="F364" i="14"/>
  <c r="F350" i="14"/>
  <c r="F349" i="14"/>
  <c r="F348" i="14"/>
  <c r="F347" i="14"/>
  <c r="F346" i="14"/>
  <c r="F345" i="14"/>
  <c r="F344" i="14"/>
  <c r="F343" i="14"/>
  <c r="F333" i="14"/>
  <c r="F332" i="14"/>
  <c r="F331" i="14"/>
  <c r="F328" i="14"/>
  <c r="F327" i="14"/>
  <c r="F326" i="14"/>
  <c r="F325" i="14"/>
  <c r="F323" i="14"/>
  <c r="F320" i="14"/>
  <c r="F319" i="14"/>
  <c r="F318" i="14"/>
  <c r="F317" i="14"/>
  <c r="F312" i="14"/>
  <c r="F216" i="14"/>
  <c r="F215" i="14"/>
  <c r="F214" i="14"/>
  <c r="F213" i="14"/>
  <c r="F212" i="14"/>
  <c r="F202" i="14"/>
  <c r="F200" i="14"/>
  <c r="F199" i="14"/>
  <c r="F198" i="14"/>
  <c r="F195" i="14"/>
  <c r="F194" i="14"/>
  <c r="F193" i="14"/>
  <c r="F192" i="14"/>
  <c r="F191" i="14"/>
  <c r="F190" i="14"/>
  <c r="F189" i="14"/>
  <c r="F188" i="14"/>
  <c r="F185" i="14"/>
  <c r="F184" i="14"/>
  <c r="F183" i="14"/>
  <c r="F182" i="14"/>
  <c r="F181" i="14"/>
  <c r="F180" i="14"/>
  <c r="F179" i="14"/>
  <c r="F178" i="14"/>
  <c r="F175" i="14"/>
  <c r="F174" i="14"/>
  <c r="F173" i="14"/>
  <c r="F172" i="14"/>
  <c r="F171" i="14"/>
  <c r="F170" i="14"/>
  <c r="F169" i="14"/>
  <c r="F168" i="14"/>
  <c r="F163" i="14"/>
  <c r="F162" i="14"/>
  <c r="F161" i="14"/>
  <c r="F160" i="14"/>
  <c r="F159" i="14"/>
  <c r="F158" i="14"/>
  <c r="F157" i="14"/>
  <c r="F156" i="14"/>
  <c r="F143" i="14"/>
  <c r="F142" i="14"/>
  <c r="F141" i="14"/>
  <c r="F140" i="14"/>
  <c r="F139" i="14"/>
  <c r="F138" i="14"/>
  <c r="F137" i="14"/>
  <c r="F136" i="14"/>
  <c r="F133" i="14"/>
  <c r="F132" i="14"/>
  <c r="F131" i="14"/>
  <c r="F130" i="14"/>
  <c r="F129" i="14"/>
  <c r="F128" i="14"/>
  <c r="F127" i="14"/>
  <c r="F126" i="14"/>
  <c r="F123" i="14"/>
  <c r="F122" i="14"/>
  <c r="F121" i="14"/>
  <c r="F120" i="14"/>
  <c r="F119" i="14"/>
  <c r="F118" i="14"/>
  <c r="F117" i="14"/>
  <c r="F116" i="14"/>
  <c r="F113" i="14"/>
  <c r="F112" i="14"/>
  <c r="F111" i="14"/>
  <c r="F110" i="14"/>
  <c r="F109" i="14"/>
  <c r="F108" i="14"/>
  <c r="F107" i="14"/>
  <c r="F106" i="14"/>
  <c r="F103" i="14"/>
  <c r="F102" i="14"/>
  <c r="F101" i="14"/>
  <c r="F100" i="14"/>
  <c r="F99" i="14"/>
  <c r="F98" i="14"/>
  <c r="F97" i="14"/>
  <c r="F96" i="14"/>
  <c r="F93" i="14"/>
  <c r="F92" i="14"/>
  <c r="F91" i="14"/>
  <c r="F90" i="14"/>
  <c r="F89" i="14"/>
  <c r="F88" i="14"/>
  <c r="F87" i="14"/>
  <c r="F86" i="14"/>
  <c r="F83" i="14"/>
  <c r="F82" i="14"/>
  <c r="F81" i="14"/>
  <c r="F80" i="14"/>
  <c r="F79" i="14"/>
  <c r="F78" i="14"/>
  <c r="F77" i="14"/>
  <c r="F76" i="14"/>
  <c r="F73" i="14"/>
  <c r="F72" i="14"/>
  <c r="F71" i="14"/>
  <c r="F70" i="14"/>
  <c r="F69" i="14"/>
  <c r="F68" i="14"/>
  <c r="F67" i="14"/>
  <c r="F66" i="14"/>
  <c r="F63" i="14"/>
  <c r="F62" i="14"/>
  <c r="F61" i="14"/>
  <c r="F60" i="14"/>
  <c r="F59" i="14"/>
  <c r="F58" i="14"/>
  <c r="F57" i="14"/>
  <c r="F56" i="14"/>
  <c r="F53" i="14"/>
  <c r="F52" i="14"/>
  <c r="F51" i="14"/>
  <c r="F50" i="14"/>
  <c r="F49" i="14"/>
  <c r="F48" i="14"/>
  <c r="F47" i="14"/>
  <c r="F46" i="14"/>
  <c r="F43" i="14"/>
  <c r="F42" i="14"/>
  <c r="F41" i="14"/>
  <c r="F40" i="14"/>
  <c r="F39" i="14"/>
  <c r="F38" i="14"/>
  <c r="F37" i="14"/>
  <c r="F36" i="14"/>
  <c r="F31" i="14"/>
  <c r="F30" i="14"/>
  <c r="F29" i="14"/>
  <c r="F28" i="14"/>
  <c r="F27" i="14"/>
  <c r="F26" i="14"/>
  <c r="F25" i="14"/>
  <c r="F16" i="14"/>
  <c r="F13" i="14"/>
  <c r="J562" i="14"/>
  <c r="N562" i="14" s="1"/>
  <c r="L562" i="14"/>
  <c r="J558" i="14"/>
  <c r="L558" i="14"/>
  <c r="J515" i="14"/>
  <c r="L515" i="14"/>
  <c r="J513" i="14"/>
  <c r="L513" i="14"/>
  <c r="J592" i="14"/>
  <c r="L592" i="14"/>
  <c r="J591" i="14"/>
  <c r="L591" i="14"/>
  <c r="J713" i="14"/>
  <c r="L713" i="14"/>
  <c r="J333" i="14"/>
  <c r="L333" i="14"/>
  <c r="J332" i="14"/>
  <c r="L332" i="14"/>
  <c r="J331" i="14"/>
  <c r="L331" i="14"/>
  <c r="J394" i="14"/>
  <c r="L394" i="14"/>
  <c r="J461" i="14"/>
  <c r="L461" i="14"/>
  <c r="J457" i="14"/>
  <c r="N457" i="14" s="1"/>
  <c r="J456" i="14"/>
  <c r="L456" i="14"/>
  <c r="J455" i="14"/>
  <c r="L455" i="14"/>
  <c r="J454" i="14"/>
  <c r="N454" i="14" s="1"/>
  <c r="L454" i="14"/>
  <c r="J452" i="14"/>
  <c r="L452" i="14"/>
  <c r="J449" i="14"/>
  <c r="L449" i="14"/>
  <c r="J709" i="14"/>
  <c r="L709" i="14"/>
  <c r="N709" i="14" s="1"/>
  <c r="J708" i="14"/>
  <c r="L708" i="14"/>
  <c r="J707" i="14"/>
  <c r="L707" i="14"/>
  <c r="J706" i="14"/>
  <c r="N706" i="14" s="1"/>
  <c r="L706" i="14"/>
  <c r="J705" i="14"/>
  <c r="L705" i="14"/>
  <c r="J701" i="14"/>
  <c r="L701" i="14"/>
  <c r="J700" i="14"/>
  <c r="L700" i="14"/>
  <c r="N700" i="14" s="1"/>
  <c r="J699" i="14"/>
  <c r="N699" i="14"/>
  <c r="L699" i="14"/>
  <c r="J698" i="14"/>
  <c r="L698" i="14"/>
  <c r="N698" i="14" s="1"/>
  <c r="J697" i="14"/>
  <c r="L697" i="14"/>
  <c r="J696" i="14"/>
  <c r="L696" i="14"/>
  <c r="J695" i="14"/>
  <c r="L695" i="14"/>
  <c r="J686" i="14"/>
  <c r="N686" i="14" s="1"/>
  <c r="L686" i="14"/>
  <c r="J685" i="14"/>
  <c r="L685" i="14"/>
  <c r="J684" i="14"/>
  <c r="L684" i="14"/>
  <c r="N684" i="14" s="1"/>
  <c r="J683" i="14"/>
  <c r="L683" i="14"/>
  <c r="J682" i="14"/>
  <c r="N682" i="14" s="1"/>
  <c r="L682" i="14"/>
  <c r="J678" i="14"/>
  <c r="L678" i="14"/>
  <c r="J677" i="14"/>
  <c r="N677" i="14" s="1"/>
  <c r="L677" i="14"/>
  <c r="J676" i="14"/>
  <c r="L676" i="14"/>
  <c r="J675" i="14"/>
  <c r="L675" i="14"/>
  <c r="N675" i="14" s="1"/>
  <c r="J674" i="14"/>
  <c r="L674" i="14"/>
  <c r="J673" i="14"/>
  <c r="L673" i="14"/>
  <c r="J672" i="14"/>
  <c r="L672" i="14"/>
  <c r="J668" i="14"/>
  <c r="N668" i="14" s="1"/>
  <c r="L668" i="14"/>
  <c r="J667" i="14"/>
  <c r="L667" i="14"/>
  <c r="J666" i="14"/>
  <c r="L666" i="14"/>
  <c r="J665" i="14"/>
  <c r="L665" i="14"/>
  <c r="J664" i="14"/>
  <c r="L664" i="14"/>
  <c r="J660" i="14"/>
  <c r="L660" i="14"/>
  <c r="J659" i="14"/>
  <c r="N659" i="14" s="1"/>
  <c r="L659" i="14"/>
  <c r="J658" i="14"/>
  <c r="L658" i="14"/>
  <c r="J657" i="14"/>
  <c r="L657" i="14"/>
  <c r="N657" i="14" s="1"/>
  <c r="J656" i="14"/>
  <c r="N656" i="14" s="1"/>
  <c r="L656" i="14"/>
  <c r="J655" i="14"/>
  <c r="L655" i="14"/>
  <c r="J654" i="14"/>
  <c r="L654" i="14"/>
  <c r="J650" i="14"/>
  <c r="N650" i="14" s="1"/>
  <c r="L650" i="14"/>
  <c r="J649" i="14"/>
  <c r="L649" i="14"/>
  <c r="J648" i="14"/>
  <c r="L648" i="14"/>
  <c r="N648" i="14" s="1"/>
  <c r="J647" i="14"/>
  <c r="L647" i="14"/>
  <c r="J646" i="14"/>
  <c r="L646" i="14"/>
  <c r="J642" i="14"/>
  <c r="L642" i="14"/>
  <c r="J641" i="14"/>
  <c r="L641" i="14"/>
  <c r="J640" i="14"/>
  <c r="L640" i="14"/>
  <c r="N640" i="14" s="1"/>
  <c r="J639" i="14"/>
  <c r="L639" i="14"/>
  <c r="J638" i="14"/>
  <c r="N638" i="14" s="1"/>
  <c r="L638" i="14"/>
  <c r="J637" i="14"/>
  <c r="L637" i="14"/>
  <c r="J636" i="14"/>
  <c r="L636" i="14"/>
  <c r="J632" i="14"/>
  <c r="N632" i="14"/>
  <c r="L632" i="14"/>
  <c r="J631" i="14"/>
  <c r="L631" i="14"/>
  <c r="J630" i="14"/>
  <c r="N630" i="14" s="1"/>
  <c r="L630" i="14"/>
  <c r="J629" i="14"/>
  <c r="L629" i="14"/>
  <c r="J628" i="14"/>
  <c r="L628" i="14"/>
  <c r="J624" i="14"/>
  <c r="L624" i="14"/>
  <c r="N624" i="14"/>
  <c r="J623" i="14"/>
  <c r="N623" i="14"/>
  <c r="L623" i="14"/>
  <c r="J622" i="14"/>
  <c r="L622" i="14"/>
  <c r="J621" i="14"/>
  <c r="L621" i="14"/>
  <c r="J620" i="14"/>
  <c r="L620" i="14"/>
  <c r="J619" i="14"/>
  <c r="L619" i="14"/>
  <c r="J618" i="14"/>
  <c r="L618" i="14"/>
  <c r="J614" i="14"/>
  <c r="L614" i="14"/>
  <c r="J613" i="14"/>
  <c r="L613" i="14"/>
  <c r="J612" i="14"/>
  <c r="L612" i="14"/>
  <c r="J611" i="14"/>
  <c r="L611" i="14"/>
  <c r="J610" i="14"/>
  <c r="L610" i="14"/>
  <c r="J606" i="14"/>
  <c r="L606" i="14"/>
  <c r="J605" i="14"/>
  <c r="N605" i="14" s="1"/>
  <c r="L605" i="14"/>
  <c r="J604" i="14"/>
  <c r="L604" i="14"/>
  <c r="J603" i="14"/>
  <c r="L603" i="14"/>
  <c r="J602" i="14"/>
  <c r="L602" i="14"/>
  <c r="J599" i="14"/>
  <c r="L599" i="14"/>
  <c r="J598" i="14"/>
  <c r="L598" i="14"/>
  <c r="J571" i="14"/>
  <c r="N571" i="14" s="1"/>
  <c r="L571" i="14"/>
  <c r="J559" i="14"/>
  <c r="L559" i="14"/>
  <c r="J557" i="14"/>
  <c r="L557" i="14"/>
  <c r="J554" i="14"/>
  <c r="L554" i="14"/>
  <c r="J553" i="14"/>
  <c r="N553" i="14"/>
  <c r="L553" i="14"/>
  <c r="J552" i="14"/>
  <c r="L552" i="14"/>
  <c r="N552" i="14" s="1"/>
  <c r="J550" i="14"/>
  <c r="L550" i="14"/>
  <c r="J549" i="14"/>
  <c r="L549" i="14"/>
  <c r="J548" i="14"/>
  <c r="L548" i="14"/>
  <c r="J547" i="14"/>
  <c r="L547" i="14"/>
  <c r="J544" i="14"/>
  <c r="L544" i="14"/>
  <c r="J543" i="14"/>
  <c r="N543" i="14"/>
  <c r="L543" i="14"/>
  <c r="J542" i="14"/>
  <c r="L542" i="14"/>
  <c r="J541" i="14"/>
  <c r="L541" i="14"/>
  <c r="N541" i="14" s="1"/>
  <c r="J540" i="14"/>
  <c r="L540" i="14"/>
  <c r="J539" i="14"/>
  <c r="L539" i="14"/>
  <c r="N539" i="14" s="1"/>
  <c r="J538" i="14"/>
  <c r="N538" i="14" s="1"/>
  <c r="L538" i="14"/>
  <c r="J537" i="14"/>
  <c r="N537" i="14" s="1"/>
  <c r="L537" i="14"/>
  <c r="J536" i="14"/>
  <c r="L536" i="14"/>
  <c r="J535" i="14"/>
  <c r="L535" i="14"/>
  <c r="J534" i="14"/>
  <c r="N534" i="14"/>
  <c r="L534" i="14"/>
  <c r="J531" i="14"/>
  <c r="N531" i="14" s="1"/>
  <c r="L531" i="14"/>
  <c r="J530" i="14"/>
  <c r="L530" i="14"/>
  <c r="J529" i="14"/>
  <c r="J528" i="14"/>
  <c r="N528" i="14" s="1"/>
  <c r="L528" i="14"/>
  <c r="J511" i="14"/>
  <c r="L511" i="14"/>
  <c r="J510" i="14"/>
  <c r="L510" i="14"/>
  <c r="J509" i="14"/>
  <c r="L509" i="14"/>
  <c r="N509" i="14" s="1"/>
  <c r="J508" i="14"/>
  <c r="N508" i="14" s="1"/>
  <c r="L508" i="14"/>
  <c r="J507" i="14"/>
  <c r="L507" i="14"/>
  <c r="J506" i="14"/>
  <c r="N506" i="14" s="1"/>
  <c r="L506" i="14"/>
  <c r="J505" i="14"/>
  <c r="L505" i="14"/>
  <c r="J504" i="14"/>
  <c r="L504" i="14"/>
  <c r="J503" i="14"/>
  <c r="L503" i="14"/>
  <c r="J502" i="14"/>
  <c r="N502" i="14" s="1"/>
  <c r="L502" i="14"/>
  <c r="J202" i="14"/>
  <c r="L202" i="14"/>
  <c r="J201" i="14"/>
  <c r="N201" i="14" s="1"/>
  <c r="J200" i="14"/>
  <c r="L200" i="14"/>
  <c r="J199" i="14"/>
  <c r="L199" i="14"/>
  <c r="J198" i="14"/>
  <c r="L198" i="14"/>
  <c r="J175" i="14"/>
  <c r="N175" i="14"/>
  <c r="L175" i="14"/>
  <c r="J174" i="14"/>
  <c r="L174" i="14"/>
  <c r="J173" i="14"/>
  <c r="N173" i="14" s="1"/>
  <c r="L173" i="14"/>
  <c r="J172" i="14"/>
  <c r="N172" i="14" s="1"/>
  <c r="L172" i="14"/>
  <c r="J171" i="14"/>
  <c r="L171" i="14"/>
  <c r="J170" i="14"/>
  <c r="L170" i="14"/>
  <c r="J169" i="14"/>
  <c r="N169" i="14"/>
  <c r="L169" i="14"/>
  <c r="J168" i="14"/>
  <c r="L168" i="14"/>
  <c r="J53" i="14"/>
  <c r="L53" i="14"/>
  <c r="J52" i="14"/>
  <c r="L52" i="14"/>
  <c r="N52" i="14" s="1"/>
  <c r="J51" i="14"/>
  <c r="L51" i="14"/>
  <c r="J50" i="14"/>
  <c r="N50" i="14" s="1"/>
  <c r="L50" i="14"/>
  <c r="J49" i="14"/>
  <c r="L49" i="14"/>
  <c r="N49" i="14" s="1"/>
  <c r="J48" i="14"/>
  <c r="N48" i="14"/>
  <c r="L48" i="14"/>
  <c r="J47" i="14"/>
  <c r="L47" i="14"/>
  <c r="J46" i="14"/>
  <c r="L46" i="14"/>
  <c r="J43" i="14"/>
  <c r="L43" i="14"/>
  <c r="J42" i="14"/>
  <c r="L42" i="14"/>
  <c r="N42" i="14" s="1"/>
  <c r="J41" i="14"/>
  <c r="L41" i="14"/>
  <c r="J40" i="14"/>
  <c r="L40" i="14"/>
  <c r="J39" i="14"/>
  <c r="L39" i="14"/>
  <c r="J38" i="14"/>
  <c r="L38" i="14"/>
  <c r="J37" i="14"/>
  <c r="L37" i="14"/>
  <c r="J36" i="14"/>
  <c r="L36" i="14"/>
  <c r="J31" i="14"/>
  <c r="L31" i="14"/>
  <c r="J30" i="14"/>
  <c r="N30" i="14"/>
  <c r="L30" i="14"/>
  <c r="J29" i="14"/>
  <c r="L29" i="14"/>
  <c r="J28" i="14"/>
  <c r="N28" i="14" s="1"/>
  <c r="L28" i="14"/>
  <c r="J27" i="14"/>
  <c r="L27" i="14"/>
  <c r="J26" i="14"/>
  <c r="L26" i="14"/>
  <c r="J25" i="14"/>
  <c r="L25" i="14"/>
  <c r="J16" i="14"/>
  <c r="L16" i="14"/>
  <c r="J14" i="14"/>
  <c r="L14" i="14"/>
  <c r="J13" i="14"/>
  <c r="L13" i="14"/>
  <c r="L12" i="14"/>
  <c r="L11" i="14"/>
  <c r="L704" i="14"/>
  <c r="L681" i="14"/>
  <c r="L663" i="14"/>
  <c r="L645" i="14"/>
  <c r="N645" i="14" s="1"/>
  <c r="L627" i="14"/>
  <c r="L609" i="14"/>
  <c r="L489" i="14"/>
  <c r="L419" i="14"/>
  <c r="L418" i="14"/>
  <c r="L417" i="14"/>
  <c r="L416" i="14"/>
  <c r="L415" i="14"/>
  <c r="L414" i="14"/>
  <c r="L413" i="14"/>
  <c r="L412" i="14"/>
  <c r="L391" i="14"/>
  <c r="N391" i="14" s="1"/>
  <c r="L390" i="14"/>
  <c r="L389" i="14"/>
  <c r="L388" i="14"/>
  <c r="L387" i="14"/>
  <c r="L386" i="14"/>
  <c r="L385" i="14"/>
  <c r="L384" i="14"/>
  <c r="L383" i="14"/>
  <c r="N383" i="14" s="1"/>
  <c r="L380" i="14"/>
  <c r="L379" i="14"/>
  <c r="L378" i="14"/>
  <c r="L377" i="14"/>
  <c r="L375" i="14"/>
  <c r="N375" i="14" s="1"/>
  <c r="L372" i="14"/>
  <c r="L371" i="14"/>
  <c r="L370" i="14"/>
  <c r="L369" i="14"/>
  <c r="L368" i="14"/>
  <c r="L367" i="14"/>
  <c r="L366" i="14"/>
  <c r="N366" i="14" s="1"/>
  <c r="L365" i="14"/>
  <c r="L364" i="14"/>
  <c r="L350" i="14"/>
  <c r="L349" i="14"/>
  <c r="N349" i="14" s="1"/>
  <c r="L348" i="14"/>
  <c r="L347" i="14"/>
  <c r="L346" i="14"/>
  <c r="L345" i="14"/>
  <c r="L344" i="14"/>
  <c r="L343" i="14"/>
  <c r="L328" i="14"/>
  <c r="L327" i="14"/>
  <c r="L326" i="14"/>
  <c r="L325" i="14"/>
  <c r="L323" i="14"/>
  <c r="L320" i="14"/>
  <c r="L319" i="14"/>
  <c r="L318" i="14"/>
  <c r="N318" i="14" s="1"/>
  <c r="L317" i="14"/>
  <c r="L312" i="14"/>
  <c r="L216" i="14"/>
  <c r="L214" i="14"/>
  <c r="L213" i="14"/>
  <c r="N213" i="14" s="1"/>
  <c r="L212" i="14"/>
  <c r="L195" i="14"/>
  <c r="L194" i="14"/>
  <c r="L193" i="14"/>
  <c r="N193" i="14" s="1"/>
  <c r="L192" i="14"/>
  <c r="N192" i="14" s="1"/>
  <c r="L191" i="14"/>
  <c r="L190" i="14"/>
  <c r="L189" i="14"/>
  <c r="L188" i="14"/>
  <c r="L185" i="14"/>
  <c r="N185" i="14" s="1"/>
  <c r="L184" i="14"/>
  <c r="L183" i="14"/>
  <c r="L182" i="14"/>
  <c r="L181" i="14"/>
  <c r="L180" i="14"/>
  <c r="L179" i="14"/>
  <c r="N179" i="14" s="1"/>
  <c r="L178" i="14"/>
  <c r="L163" i="14"/>
  <c r="L162" i="14"/>
  <c r="L161" i="14"/>
  <c r="L160" i="14"/>
  <c r="L159" i="14"/>
  <c r="L158" i="14"/>
  <c r="L157" i="14"/>
  <c r="N157" i="14" s="1"/>
  <c r="L156" i="14"/>
  <c r="L143" i="14"/>
  <c r="L142" i="14"/>
  <c r="L141" i="14"/>
  <c r="L140" i="14"/>
  <c r="L139" i="14"/>
  <c r="L138" i="14"/>
  <c r="L137" i="14"/>
  <c r="L136" i="14"/>
  <c r="L133" i="14"/>
  <c r="L132" i="14"/>
  <c r="L131" i="14"/>
  <c r="N131" i="14" s="1"/>
  <c r="L130" i="14"/>
  <c r="L129" i="14"/>
  <c r="L128" i="14"/>
  <c r="L127" i="14"/>
  <c r="L126" i="14"/>
  <c r="L123" i="14"/>
  <c r="L122" i="14"/>
  <c r="L121" i="14"/>
  <c r="L120" i="14"/>
  <c r="L119" i="14"/>
  <c r="L118" i="14"/>
  <c r="L117" i="14"/>
  <c r="L116" i="14"/>
  <c r="L113" i="14"/>
  <c r="L112" i="14"/>
  <c r="L111" i="14"/>
  <c r="N111" i="14" s="1"/>
  <c r="L110" i="14"/>
  <c r="L109" i="14"/>
  <c r="L108" i="14"/>
  <c r="L107" i="14"/>
  <c r="L106" i="14"/>
  <c r="L103" i="14"/>
  <c r="N103" i="14" s="1"/>
  <c r="L102" i="14"/>
  <c r="L101" i="14"/>
  <c r="L100" i="14"/>
  <c r="L99" i="14"/>
  <c r="L98" i="14"/>
  <c r="L97" i="14"/>
  <c r="L96" i="14"/>
  <c r="L93" i="14"/>
  <c r="L92" i="14"/>
  <c r="L91" i="14"/>
  <c r="L90" i="14"/>
  <c r="L89" i="14"/>
  <c r="L88" i="14"/>
  <c r="L87" i="14"/>
  <c r="N87" i="14" s="1"/>
  <c r="L86" i="14"/>
  <c r="L83" i="14"/>
  <c r="L82" i="14"/>
  <c r="L81" i="14"/>
  <c r="L80" i="14"/>
  <c r="L79" i="14"/>
  <c r="L78" i="14"/>
  <c r="L77" i="14"/>
  <c r="L76" i="14"/>
  <c r="L73" i="14"/>
  <c r="L72" i="14"/>
  <c r="L71" i="14"/>
  <c r="N71" i="14" s="1"/>
  <c r="L70" i="14"/>
  <c r="L69" i="14"/>
  <c r="L68" i="14"/>
  <c r="L67" i="14"/>
  <c r="N67" i="14" s="1"/>
  <c r="L66" i="14"/>
  <c r="L63" i="14"/>
  <c r="L62" i="14"/>
  <c r="L61" i="14"/>
  <c r="L60" i="14"/>
  <c r="L59" i="14"/>
  <c r="L58" i="14"/>
  <c r="L57" i="14"/>
  <c r="N57" i="14" s="1"/>
  <c r="L56" i="14"/>
  <c r="J704" i="14"/>
  <c r="N704" i="14" s="1"/>
  <c r="J681" i="14"/>
  <c r="J663" i="14"/>
  <c r="N663" i="14" s="1"/>
  <c r="J645" i="14"/>
  <c r="J627" i="14"/>
  <c r="J609" i="14"/>
  <c r="J489" i="14"/>
  <c r="J419" i="14"/>
  <c r="J418" i="14"/>
  <c r="J417" i="14"/>
  <c r="J416" i="14"/>
  <c r="N416" i="14" s="1"/>
  <c r="J415" i="14"/>
  <c r="J414" i="14"/>
  <c r="J413" i="14"/>
  <c r="J412" i="14"/>
  <c r="N412" i="14" s="1"/>
  <c r="J391" i="14"/>
  <c r="J390" i="14"/>
  <c r="N390" i="14" s="1"/>
  <c r="J389" i="14"/>
  <c r="J388" i="14"/>
  <c r="N388" i="14"/>
  <c r="J387" i="14"/>
  <c r="J386" i="14"/>
  <c r="N386" i="14" s="1"/>
  <c r="J385" i="14"/>
  <c r="N385" i="14" s="1"/>
  <c r="J384" i="14"/>
  <c r="N384" i="14" s="1"/>
  <c r="J383" i="14"/>
  <c r="J380" i="14"/>
  <c r="N380" i="14" s="1"/>
  <c r="J379" i="14"/>
  <c r="J378" i="14"/>
  <c r="J377" i="14"/>
  <c r="J375" i="14"/>
  <c r="J372" i="14"/>
  <c r="J371" i="14"/>
  <c r="N371" i="14" s="1"/>
  <c r="J370" i="14"/>
  <c r="J369" i="14"/>
  <c r="J368" i="14"/>
  <c r="J367" i="14"/>
  <c r="N367" i="14"/>
  <c r="J366" i="14"/>
  <c r="J365" i="14"/>
  <c r="J364" i="14"/>
  <c r="J350" i="14"/>
  <c r="N350" i="14"/>
  <c r="J349" i="14"/>
  <c r="J348" i="14"/>
  <c r="J347" i="14"/>
  <c r="J346" i="14"/>
  <c r="N346" i="14"/>
  <c r="J345" i="14"/>
  <c r="J344" i="14"/>
  <c r="N344" i="14" s="1"/>
  <c r="J343" i="14"/>
  <c r="J328" i="14"/>
  <c r="N328" i="14" s="1"/>
  <c r="J327" i="14"/>
  <c r="J326" i="14"/>
  <c r="N326" i="14" s="1"/>
  <c r="J325" i="14"/>
  <c r="N325" i="14" s="1"/>
  <c r="J323" i="14"/>
  <c r="N323" i="14" s="1"/>
  <c r="J320" i="14"/>
  <c r="J319" i="14"/>
  <c r="J318" i="14"/>
  <c r="J317" i="14"/>
  <c r="N317" i="14" s="1"/>
  <c r="J312" i="14"/>
  <c r="J216" i="14"/>
  <c r="N216" i="14" s="1"/>
  <c r="J215" i="14"/>
  <c r="J214" i="14"/>
  <c r="N214" i="14" s="1"/>
  <c r="J213" i="14"/>
  <c r="J212" i="14"/>
  <c r="J195" i="14"/>
  <c r="N195" i="14" s="1"/>
  <c r="J194" i="14"/>
  <c r="J193" i="14"/>
  <c r="J192" i="14"/>
  <c r="J191" i="14"/>
  <c r="J190" i="14"/>
  <c r="N190" i="14" s="1"/>
  <c r="J189" i="14"/>
  <c r="N189" i="14" s="1"/>
  <c r="J188" i="14"/>
  <c r="J185" i="14"/>
  <c r="J184" i="14"/>
  <c r="N184" i="14" s="1"/>
  <c r="J183" i="14"/>
  <c r="J182" i="14"/>
  <c r="J181" i="14"/>
  <c r="J180" i="14"/>
  <c r="J179" i="14"/>
  <c r="J178" i="14"/>
  <c r="N178" i="14" s="1"/>
  <c r="J163" i="14"/>
  <c r="N163" i="14" s="1"/>
  <c r="J162" i="14"/>
  <c r="J161" i="14"/>
  <c r="J160" i="14"/>
  <c r="J159" i="14"/>
  <c r="J158" i="14"/>
  <c r="J157" i="14"/>
  <c r="J156" i="14"/>
  <c r="J143" i="14"/>
  <c r="J142" i="14"/>
  <c r="J141" i="14"/>
  <c r="J140" i="14"/>
  <c r="N140" i="14" s="1"/>
  <c r="J139" i="14"/>
  <c r="N139" i="14" s="1"/>
  <c r="J138" i="14"/>
  <c r="J137" i="14"/>
  <c r="J136" i="14"/>
  <c r="J133" i="14"/>
  <c r="N133" i="14" s="1"/>
  <c r="J132" i="14"/>
  <c r="J131" i="14"/>
  <c r="J130" i="14"/>
  <c r="J129" i="14"/>
  <c r="N129" i="14" s="1"/>
  <c r="J128" i="14"/>
  <c r="N128" i="14" s="1"/>
  <c r="J127" i="14"/>
  <c r="J126" i="14"/>
  <c r="N126" i="14" s="1"/>
  <c r="J123" i="14"/>
  <c r="N123" i="14" s="1"/>
  <c r="J122" i="14"/>
  <c r="J121" i="14"/>
  <c r="N121" i="14" s="1"/>
  <c r="J120" i="14"/>
  <c r="J119" i="14"/>
  <c r="N119" i="14"/>
  <c r="J118" i="14"/>
  <c r="J117" i="14"/>
  <c r="J116" i="14"/>
  <c r="J113" i="14"/>
  <c r="N113" i="14" s="1"/>
  <c r="J112" i="14"/>
  <c r="J111" i="14"/>
  <c r="J110" i="14"/>
  <c r="J109" i="14"/>
  <c r="J108" i="14"/>
  <c r="J107" i="14"/>
  <c r="J106" i="14"/>
  <c r="N106" i="14"/>
  <c r="J103" i="14"/>
  <c r="J102" i="14"/>
  <c r="N102" i="14"/>
  <c r="J101" i="14"/>
  <c r="J100" i="14"/>
  <c r="J99" i="14"/>
  <c r="N99" i="14"/>
  <c r="J98" i="14"/>
  <c r="J97" i="14"/>
  <c r="N97" i="14" s="1"/>
  <c r="J96" i="14"/>
  <c r="J93" i="14"/>
  <c r="J92" i="14"/>
  <c r="J91" i="14"/>
  <c r="J90" i="14"/>
  <c r="J89" i="14"/>
  <c r="N89" i="14" s="1"/>
  <c r="J88" i="14"/>
  <c r="N88" i="14" s="1"/>
  <c r="J87" i="14"/>
  <c r="J86" i="14"/>
  <c r="J83" i="14"/>
  <c r="N83" i="14" s="1"/>
  <c r="J82" i="14"/>
  <c r="J81" i="14"/>
  <c r="N81" i="14" s="1"/>
  <c r="J80" i="14"/>
  <c r="J79" i="14"/>
  <c r="N79" i="14" s="1"/>
  <c r="J78" i="14"/>
  <c r="J77" i="14"/>
  <c r="N77" i="14" s="1"/>
  <c r="J76" i="14"/>
  <c r="J73" i="14"/>
  <c r="J72" i="14"/>
  <c r="N72" i="14" s="1"/>
  <c r="J71" i="14"/>
  <c r="J70" i="14"/>
  <c r="N70" i="14" s="1"/>
  <c r="J69" i="14"/>
  <c r="N69" i="14" s="1"/>
  <c r="J68" i="14"/>
  <c r="J67" i="14"/>
  <c r="J66" i="14"/>
  <c r="J63" i="14"/>
  <c r="J62" i="14"/>
  <c r="J61" i="14"/>
  <c r="J60" i="14"/>
  <c r="J59" i="14"/>
  <c r="N59" i="14" s="1"/>
  <c r="J58" i="14"/>
  <c r="J57" i="14"/>
  <c r="J56" i="14"/>
  <c r="N56" i="14" s="1"/>
  <c r="N414" i="14"/>
  <c r="H528" i="22"/>
  <c r="H528" i="14" s="1"/>
  <c r="H309" i="22"/>
  <c r="H309" i="14"/>
  <c r="H308" i="22"/>
  <c r="H308" i="14" s="1"/>
  <c r="H306" i="22"/>
  <c r="H305" i="22"/>
  <c r="F710" i="14"/>
  <c r="F702" i="14"/>
  <c r="F687" i="14"/>
  <c r="F586" i="14"/>
  <c r="F516" i="14"/>
  <c r="F164" i="14"/>
  <c r="F104" i="14"/>
  <c r="F44" i="14"/>
  <c r="F114" i="14"/>
  <c r="F512" i="14"/>
  <c r="H709" i="22"/>
  <c r="H709" i="14" s="1"/>
  <c r="H708" i="22"/>
  <c r="H708" i="14" s="1"/>
  <c r="H707" i="22"/>
  <c r="H706" i="22"/>
  <c r="H705" i="22"/>
  <c r="H704" i="22"/>
  <c r="H704" i="14" s="1"/>
  <c r="H701" i="22"/>
  <c r="H700" i="22"/>
  <c r="H699" i="22"/>
  <c r="H699" i="14" s="1"/>
  <c r="H698" i="22"/>
  <c r="H698" i="14"/>
  <c r="H697" i="22"/>
  <c r="H697" i="14" s="1"/>
  <c r="H696" i="22"/>
  <c r="H696" i="14"/>
  <c r="H695" i="22"/>
  <c r="H695" i="14" s="1"/>
  <c r="H686" i="22"/>
  <c r="H685" i="22"/>
  <c r="H684" i="22"/>
  <c r="H684" i="14"/>
  <c r="H683" i="22"/>
  <c r="H683" i="14" s="1"/>
  <c r="H682" i="22"/>
  <c r="H682" i="14"/>
  <c r="H681" i="22"/>
  <c r="H681" i="14" s="1"/>
  <c r="H678" i="22"/>
  <c r="H677" i="22"/>
  <c r="H677" i="14"/>
  <c r="H676" i="22"/>
  <c r="H675" i="22"/>
  <c r="H674" i="22"/>
  <c r="H674" i="14" s="1"/>
  <c r="H673" i="22"/>
  <c r="H673" i="14"/>
  <c r="H672" i="22"/>
  <c r="H668" i="22"/>
  <c r="H667" i="22"/>
  <c r="H666" i="22"/>
  <c r="H666" i="14"/>
  <c r="H665" i="22"/>
  <c r="H665" i="14"/>
  <c r="H664" i="22"/>
  <c r="H664" i="14"/>
  <c r="H663" i="22"/>
  <c r="H660" i="22"/>
  <c r="H660" i="14" s="1"/>
  <c r="H659" i="22"/>
  <c r="H659" i="14"/>
  <c r="H658" i="22"/>
  <c r="H657" i="22"/>
  <c r="H657" i="14" s="1"/>
  <c r="H656" i="22"/>
  <c r="H656" i="14" s="1"/>
  <c r="H655" i="22"/>
  <c r="H654" i="22"/>
  <c r="H654" i="14" s="1"/>
  <c r="H651" i="22"/>
  <c r="H650" i="22"/>
  <c r="H649" i="22"/>
  <c r="H648" i="22"/>
  <c r="H648" i="14"/>
  <c r="H647" i="22"/>
  <c r="H646" i="22"/>
  <c r="H646" i="14" s="1"/>
  <c r="H645" i="22"/>
  <c r="H642" i="22"/>
  <c r="H641" i="22"/>
  <c r="H641" i="14"/>
  <c r="H640" i="22"/>
  <c r="H639" i="22"/>
  <c r="H639" i="14" s="1"/>
  <c r="H638" i="22"/>
  <c r="H637" i="22"/>
  <c r="H637" i="14"/>
  <c r="H636" i="22"/>
  <c r="H636" i="14"/>
  <c r="H632" i="22"/>
  <c r="H632" i="14"/>
  <c r="H631" i="22"/>
  <c r="H630" i="22"/>
  <c r="H630" i="14" s="1"/>
  <c r="H629" i="22"/>
  <c r="H628" i="22"/>
  <c r="H627" i="22"/>
  <c r="H624" i="22"/>
  <c r="H623" i="22"/>
  <c r="H623" i="14" s="1"/>
  <c r="H622" i="22"/>
  <c r="H621" i="22"/>
  <c r="H621" i="14" s="1"/>
  <c r="H620" i="22"/>
  <c r="H619" i="22"/>
  <c r="H618" i="22"/>
  <c r="H618" i="14" s="1"/>
  <c r="H614" i="22"/>
  <c r="H614" i="14" s="1"/>
  <c r="H613" i="22"/>
  <c r="H613" i="14" s="1"/>
  <c r="H612" i="22"/>
  <c r="H611" i="22"/>
  <c r="H610" i="22"/>
  <c r="H609" i="22"/>
  <c r="H609" i="14" s="1"/>
  <c r="H606" i="22"/>
  <c r="H606" i="14"/>
  <c r="H605" i="22"/>
  <c r="H605" i="14" s="1"/>
  <c r="H604" i="22"/>
  <c r="H604" i="14"/>
  <c r="H603" i="22"/>
  <c r="H603" i="14"/>
  <c r="H602" i="22"/>
  <c r="H599" i="22"/>
  <c r="H599" i="14" s="1"/>
  <c r="H598" i="22"/>
  <c r="H598" i="14" s="1"/>
  <c r="H592" i="22"/>
  <c r="H592" i="14" s="1"/>
  <c r="H591" i="22"/>
  <c r="H571" i="22"/>
  <c r="H571" i="14" s="1"/>
  <c r="H562" i="22"/>
  <c r="H559" i="22"/>
  <c r="H558" i="22"/>
  <c r="H558" i="14"/>
  <c r="H557" i="22"/>
  <c r="H557" i="14"/>
  <c r="H554" i="22"/>
  <c r="H553" i="22"/>
  <c r="H552" i="22"/>
  <c r="H552" i="14" s="1"/>
  <c r="H550" i="22"/>
  <c r="H549" i="22"/>
  <c r="H549" i="14" s="1"/>
  <c r="H548" i="22"/>
  <c r="H548" i="14"/>
  <c r="H547" i="22"/>
  <c r="H544" i="22"/>
  <c r="H544" i="14" s="1"/>
  <c r="H543" i="22"/>
  <c r="H542" i="22"/>
  <c r="H542" i="14" s="1"/>
  <c r="H541" i="22"/>
  <c r="H541" i="14" s="1"/>
  <c r="H540" i="22"/>
  <c r="H540" i="14" s="1"/>
  <c r="H538" i="22"/>
  <c r="H538" i="14" s="1"/>
  <c r="H537" i="22"/>
  <c r="H535" i="22"/>
  <c r="H535" i="14" s="1"/>
  <c r="H534" i="22"/>
  <c r="H534" i="14" s="1"/>
  <c r="H515" i="22"/>
  <c r="H515" i="14" s="1"/>
  <c r="H513" i="22"/>
  <c r="H511" i="22"/>
  <c r="H511" i="14" s="1"/>
  <c r="H510" i="22"/>
  <c r="H510" i="14"/>
  <c r="H508" i="22"/>
  <c r="H507" i="22"/>
  <c r="H507" i="14" s="1"/>
  <c r="H505" i="22"/>
  <c r="H505" i="14" s="1"/>
  <c r="H504" i="22"/>
  <c r="H504" i="14"/>
  <c r="H461" i="22"/>
  <c r="H457" i="22"/>
  <c r="H419" i="22"/>
  <c r="H419" i="14" s="1"/>
  <c r="H418" i="22"/>
  <c r="H418" i="14" s="1"/>
  <c r="H417" i="22"/>
  <c r="H416" i="22"/>
  <c r="H416" i="14" s="1"/>
  <c r="H415" i="22"/>
  <c r="H414" i="22"/>
  <c r="H414" i="14" s="1"/>
  <c r="H413" i="22"/>
  <c r="H413" i="14" s="1"/>
  <c r="H412" i="22"/>
  <c r="H412" i="14" s="1"/>
  <c r="H391" i="22"/>
  <c r="H390" i="22"/>
  <c r="H389" i="22"/>
  <c r="H388" i="22"/>
  <c r="H388" i="14" s="1"/>
  <c r="H387" i="22"/>
  <c r="H387" i="14" s="1"/>
  <c r="H386" i="22"/>
  <c r="H386" i="14" s="1"/>
  <c r="H385" i="22"/>
  <c r="H384" i="22"/>
  <c r="H384" i="14"/>
  <c r="H383" i="22"/>
  <c r="H380" i="22"/>
  <c r="H380" i="14" s="1"/>
  <c r="H379" i="22"/>
  <c r="H379" i="14"/>
  <c r="H378" i="22"/>
  <c r="H378" i="14"/>
  <c r="H377" i="22"/>
  <c r="H375" i="22"/>
  <c r="H375" i="14"/>
  <c r="H372" i="22"/>
  <c r="H372" i="14" s="1"/>
  <c r="H371" i="22"/>
  <c r="H371" i="14" s="1"/>
  <c r="H370" i="22"/>
  <c r="H370" i="14"/>
  <c r="H369" i="22"/>
  <c r="H368" i="22"/>
  <c r="H367" i="22"/>
  <c r="H366" i="22"/>
  <c r="H365" i="22"/>
  <c r="H365" i="14" s="1"/>
  <c r="H364" i="22"/>
  <c r="H364" i="14" s="1"/>
  <c r="H350" i="22"/>
  <c r="H350" i="14"/>
  <c r="H349" i="22"/>
  <c r="H349" i="14"/>
  <c r="H347" i="22"/>
  <c r="H346" i="22"/>
  <c r="H346" i="14" s="1"/>
  <c r="H333" i="22"/>
  <c r="H332" i="22"/>
  <c r="H332" i="14" s="1"/>
  <c r="H331" i="22"/>
  <c r="H328" i="22"/>
  <c r="H327" i="22"/>
  <c r="H327" i="14" s="1"/>
  <c r="H326" i="22"/>
  <c r="H326" i="14" s="1"/>
  <c r="H325" i="22"/>
  <c r="H325" i="14"/>
  <c r="H323" i="22"/>
  <c r="H323" i="14"/>
  <c r="H320" i="22"/>
  <c r="H319" i="22"/>
  <c r="H216" i="22"/>
  <c r="H216" i="14" s="1"/>
  <c r="H215" i="22"/>
  <c r="H199" i="22"/>
  <c r="H199" i="14" s="1"/>
  <c r="H195" i="22"/>
  <c r="H195" i="14" s="1"/>
  <c r="H192" i="22"/>
  <c r="H191" i="22"/>
  <c r="H191" i="14"/>
  <c r="H190" i="22"/>
  <c r="H185" i="22"/>
  <c r="H185" i="14"/>
  <c r="H184" i="22"/>
  <c r="H184" i="14" s="1"/>
  <c r="H181" i="22"/>
  <c r="H181" i="14" s="1"/>
  <c r="H180" i="22"/>
  <c r="H178" i="22"/>
  <c r="H178" i="14"/>
  <c r="H175" i="22"/>
  <c r="H175" i="14" s="1"/>
  <c r="H174" i="22"/>
  <c r="H172" i="22"/>
  <c r="H171" i="22"/>
  <c r="H171" i="14" s="1"/>
  <c r="H168" i="22"/>
  <c r="H164" i="22"/>
  <c r="H164" i="14" s="1"/>
  <c r="H163" i="22"/>
  <c r="H162" i="22"/>
  <c r="H162" i="14" s="1"/>
  <c r="H161" i="22"/>
  <c r="H161" i="14" s="1"/>
  <c r="H160" i="22"/>
  <c r="H160" i="14" s="1"/>
  <c r="H159" i="22"/>
  <c r="H158" i="22"/>
  <c r="H157" i="22"/>
  <c r="H157" i="14" s="1"/>
  <c r="H156" i="22"/>
  <c r="H156" i="14"/>
  <c r="H143" i="22"/>
  <c r="H143" i="14" s="1"/>
  <c r="H141" i="22"/>
  <c r="H141" i="14"/>
  <c r="H139" i="22"/>
  <c r="H138" i="22"/>
  <c r="H138" i="14" s="1"/>
  <c r="H123" i="22"/>
  <c r="H123" i="14" s="1"/>
  <c r="H122" i="22"/>
  <c r="H122" i="14" s="1"/>
  <c r="H121" i="22"/>
  <c r="H120" i="22"/>
  <c r="H119" i="22"/>
  <c r="H118" i="22"/>
  <c r="H118" i="14" s="1"/>
  <c r="H117" i="22"/>
  <c r="H116" i="22"/>
  <c r="H116" i="14" s="1"/>
  <c r="H113" i="22"/>
  <c r="H113" i="14" s="1"/>
  <c r="H110" i="22"/>
  <c r="H110" i="14" s="1"/>
  <c r="H107" i="22"/>
  <c r="H103" i="22"/>
  <c r="H103" i="14"/>
  <c r="H102" i="22"/>
  <c r="H101" i="22"/>
  <c r="H100" i="22"/>
  <c r="H100" i="14" s="1"/>
  <c r="H99" i="22"/>
  <c r="H98" i="22"/>
  <c r="H97" i="22"/>
  <c r="H97" i="14" s="1"/>
  <c r="H96" i="22"/>
  <c r="H96" i="14" s="1"/>
  <c r="H93" i="22"/>
  <c r="H93" i="14" s="1"/>
  <c r="H92" i="22"/>
  <c r="H91" i="22"/>
  <c r="H91" i="14" s="1"/>
  <c r="H90" i="22"/>
  <c r="H90" i="14" s="1"/>
  <c r="H89" i="22"/>
  <c r="H89" i="14" s="1"/>
  <c r="H88" i="22"/>
  <c r="H87" i="22"/>
  <c r="H87" i="14" s="1"/>
  <c r="H86" i="22"/>
  <c r="H83" i="22"/>
  <c r="H83" i="14"/>
  <c r="H82" i="22"/>
  <c r="H80" i="22"/>
  <c r="H80" i="14" s="1"/>
  <c r="H79" i="22"/>
  <c r="H79" i="14" s="1"/>
  <c r="H73" i="22"/>
  <c r="H72" i="22"/>
  <c r="H72" i="14" s="1"/>
  <c r="H71" i="22"/>
  <c r="H71" i="14" s="1"/>
  <c r="H70" i="22"/>
  <c r="H70" i="14" s="1"/>
  <c r="H69" i="22"/>
  <c r="H68" i="22"/>
  <c r="H67" i="22"/>
  <c r="H66" i="22"/>
  <c r="H66" i="14" s="1"/>
  <c r="H63" i="22"/>
  <c r="H63" i="14" s="1"/>
  <c r="H60" i="22"/>
  <c r="H59" i="22"/>
  <c r="H59" i="14" s="1"/>
  <c r="H58" i="22"/>
  <c r="H58" i="14" s="1"/>
  <c r="H53" i="22"/>
  <c r="H52" i="22"/>
  <c r="H52" i="14" s="1"/>
  <c r="H51" i="22"/>
  <c r="H51" i="14" s="1"/>
  <c r="H50" i="22"/>
  <c r="H50" i="14" s="1"/>
  <c r="H49" i="22"/>
  <c r="H48" i="22"/>
  <c r="H48" i="14" s="1"/>
  <c r="H47" i="22"/>
  <c r="H47" i="14" s="1"/>
  <c r="H46" i="22"/>
  <c r="H46" i="14" s="1"/>
  <c r="H43" i="22"/>
  <c r="H43" i="14" s="1"/>
  <c r="H36" i="22"/>
  <c r="H31" i="22"/>
  <c r="H31" i="14" s="1"/>
  <c r="H29" i="22"/>
  <c r="H29" i="14" s="1"/>
  <c r="H28" i="22"/>
  <c r="H28" i="14"/>
  <c r="H26" i="22"/>
  <c r="H26" i="14" s="1"/>
  <c r="H16" i="22"/>
  <c r="H13" i="22"/>
  <c r="L516" i="14"/>
  <c r="N516" i="14"/>
  <c r="J516" i="14"/>
  <c r="L586" i="14"/>
  <c r="J586" i="14"/>
  <c r="N586" i="14" s="1"/>
  <c r="L607" i="14"/>
  <c r="J607" i="14"/>
  <c r="N607" i="14" s="1"/>
  <c r="L710" i="14"/>
  <c r="L702" i="14"/>
  <c r="L661" i="14"/>
  <c r="L625" i="14"/>
  <c r="L512" i="14"/>
  <c r="L196" i="14"/>
  <c r="L186" i="14"/>
  <c r="L176" i="14"/>
  <c r="L164" i="14"/>
  <c r="L124" i="14"/>
  <c r="L94" i="14"/>
  <c r="L74" i="14"/>
  <c r="N74" i="14" s="1"/>
  <c r="L64" i="14"/>
  <c r="L54" i="14"/>
  <c r="L44" i="14"/>
  <c r="J54" i="14"/>
  <c r="J64" i="14"/>
  <c r="N64" i="14" s="1"/>
  <c r="J74" i="14"/>
  <c r="J84" i="14"/>
  <c r="N84" i="14"/>
  <c r="J94" i="14"/>
  <c r="J104" i="14"/>
  <c r="J164" i="14"/>
  <c r="N164" i="14" s="1"/>
  <c r="J176" i="14"/>
  <c r="N176" i="14" s="1"/>
  <c r="J186" i="14"/>
  <c r="N186" i="14" s="1"/>
  <c r="J196" i="14"/>
  <c r="N196" i="14" s="1"/>
  <c r="J633" i="14"/>
  <c r="J643" i="14"/>
  <c r="J661" i="14"/>
  <c r="J679" i="14"/>
  <c r="J687" i="14"/>
  <c r="J512" i="14"/>
  <c r="H25" i="22"/>
  <c r="H27" i="22"/>
  <c r="H27" i="14" s="1"/>
  <c r="H30" i="22"/>
  <c r="H14" i="22"/>
  <c r="H38" i="22"/>
  <c r="H38" i="14" s="1"/>
  <c r="H39" i="22"/>
  <c r="H39" i="14" s="1"/>
  <c r="H40" i="22"/>
  <c r="H40" i="14"/>
  <c r="H41" i="22"/>
  <c r="H42" i="22"/>
  <c r="H37" i="22"/>
  <c r="H37" i="14" s="1"/>
  <c r="H56" i="22"/>
  <c r="H57" i="22"/>
  <c r="H57" i="14" s="1"/>
  <c r="H61" i="22"/>
  <c r="H61" i="14"/>
  <c r="H62" i="22"/>
  <c r="H62" i="14"/>
  <c r="H76" i="22"/>
  <c r="H78" i="22"/>
  <c r="H78" i="14"/>
  <c r="H77" i="22"/>
  <c r="H77" i="14"/>
  <c r="H81" i="22"/>
  <c r="H81" i="14" s="1"/>
  <c r="H106" i="22"/>
  <c r="H106" i="14" s="1"/>
  <c r="H111" i="22"/>
  <c r="H108" i="22"/>
  <c r="H112" i="22"/>
  <c r="H109" i="22"/>
  <c r="H109" i="14" s="1"/>
  <c r="H136" i="22"/>
  <c r="H137" i="22"/>
  <c r="H137" i="14" s="1"/>
  <c r="H140" i="22"/>
  <c r="H142" i="22"/>
  <c r="H169" i="22"/>
  <c r="H170" i="22"/>
  <c r="H170" i="14" s="1"/>
  <c r="H173" i="22"/>
  <c r="H173" i="14" s="1"/>
  <c r="H179" i="22"/>
  <c r="H179" i="14" s="1"/>
  <c r="H182" i="22"/>
  <c r="H183" i="22"/>
  <c r="H188" i="22"/>
  <c r="H188" i="14" s="1"/>
  <c r="H189" i="22"/>
  <c r="H193" i="22"/>
  <c r="H193" i="14"/>
  <c r="H194" i="22"/>
  <c r="H198" i="22"/>
  <c r="H200" i="22"/>
  <c r="H200" i="14" s="1"/>
  <c r="H202" i="22"/>
  <c r="H202" i="14"/>
  <c r="H212" i="22"/>
  <c r="H213" i="22"/>
  <c r="H214" i="22"/>
  <c r="H214" i="14" s="1"/>
  <c r="H312" i="22"/>
  <c r="H317" i="22"/>
  <c r="H317" i="14" s="1"/>
  <c r="H318" i="22"/>
  <c r="H318" i="14" s="1"/>
  <c r="H343" i="22"/>
  <c r="H344" i="22"/>
  <c r="H344" i="14" s="1"/>
  <c r="H345" i="22"/>
  <c r="H348" i="22"/>
  <c r="H348" i="14" s="1"/>
  <c r="H452" i="22"/>
  <c r="H452" i="14" s="1"/>
  <c r="H454" i="22"/>
  <c r="H455" i="22"/>
  <c r="H455" i="14" s="1"/>
  <c r="H456" i="22"/>
  <c r="H456" i="14" s="1"/>
  <c r="H502" i="22"/>
  <c r="H506" i="22"/>
  <c r="H506" i="14" s="1"/>
  <c r="H509" i="22"/>
  <c r="H509" i="14" s="1"/>
  <c r="H503" i="22"/>
  <c r="H503" i="14" s="1"/>
  <c r="H529" i="22"/>
  <c r="H530" i="22"/>
  <c r="H530" i="14" s="1"/>
  <c r="H536" i="22"/>
  <c r="H536" i="14"/>
  <c r="H539" i="22"/>
  <c r="H713" i="22"/>
  <c r="H713" i="14"/>
  <c r="H126" i="22"/>
  <c r="H126" i="14"/>
  <c r="H127" i="22"/>
  <c r="H127" i="14" s="1"/>
  <c r="H128" i="22"/>
  <c r="H128" i="14"/>
  <c r="H129" i="22"/>
  <c r="H129" i="14"/>
  <c r="H130" i="22"/>
  <c r="H130" i="14"/>
  <c r="H131" i="22"/>
  <c r="H131" i="14"/>
  <c r="H132" i="22"/>
  <c r="H132" i="14"/>
  <c r="H133" i="22"/>
  <c r="H531" i="22"/>
  <c r="H74" i="22"/>
  <c r="H84" i="22"/>
  <c r="H104" i="22"/>
  <c r="H104" i="14" s="1"/>
  <c r="H124" i="22"/>
  <c r="H134" i="22"/>
  <c r="F217" i="14"/>
  <c r="H310" i="22"/>
  <c r="H321" i="22"/>
  <c r="H335" i="22"/>
  <c r="H351" i="22"/>
  <c r="H392" i="22"/>
  <c r="H420" i="22"/>
  <c r="H512" i="22"/>
  <c r="H516" i="22"/>
  <c r="H517" i="22"/>
  <c r="H517" i="14"/>
  <c r="H593" i="22"/>
  <c r="H615" i="22"/>
  <c r="H625" i="22"/>
  <c r="H679" i="22"/>
  <c r="H687" i="22"/>
  <c r="H687" i="14" s="1"/>
  <c r="H702" i="22"/>
  <c r="H702" i="14" s="1"/>
  <c r="N528" i="22"/>
  <c r="N572" i="22"/>
  <c r="N558" i="22"/>
  <c r="N562" i="22"/>
  <c r="N713" i="22"/>
  <c r="H85" i="22"/>
  <c r="N516" i="22"/>
  <c r="N515" i="22"/>
  <c r="N513" i="22"/>
  <c r="N593" i="22"/>
  <c r="N592" i="22"/>
  <c r="N591" i="22"/>
  <c r="N586" i="22"/>
  <c r="N335" i="22"/>
  <c r="N333" i="22"/>
  <c r="N332" i="22"/>
  <c r="N331" i="22"/>
  <c r="N461" i="22"/>
  <c r="N458" i="22"/>
  <c r="N457" i="22"/>
  <c r="N456" i="22"/>
  <c r="N455" i="22"/>
  <c r="N454" i="22"/>
  <c r="N452" i="22"/>
  <c r="N449" i="22"/>
  <c r="N394" i="22"/>
  <c r="N310" i="22"/>
  <c r="N309" i="22"/>
  <c r="N308" i="22"/>
  <c r="N306" i="22"/>
  <c r="N305" i="22"/>
  <c r="N22" i="22"/>
  <c r="N16" i="22"/>
  <c r="N31" i="22"/>
  <c r="N29" i="22"/>
  <c r="N25" i="22"/>
  <c r="N30" i="22"/>
  <c r="N28" i="22"/>
  <c r="N27" i="22"/>
  <c r="N26" i="22"/>
  <c r="N14" i="22"/>
  <c r="N13" i="22"/>
  <c r="N12" i="22"/>
  <c r="N11" i="22"/>
  <c r="N709" i="22"/>
  <c r="N708" i="22"/>
  <c r="N707" i="22"/>
  <c r="N706" i="22"/>
  <c r="N705" i="22"/>
  <c r="N704" i="22"/>
  <c r="N701" i="22"/>
  <c r="N700" i="22"/>
  <c r="N699" i="22"/>
  <c r="N698" i="22"/>
  <c r="N697" i="22"/>
  <c r="N696" i="22"/>
  <c r="N695" i="22"/>
  <c r="N686" i="22"/>
  <c r="N685" i="22"/>
  <c r="N684" i="22"/>
  <c r="N683" i="22"/>
  <c r="N682" i="22"/>
  <c r="N681" i="22"/>
  <c r="N678" i="22"/>
  <c r="N677" i="22"/>
  <c r="N676" i="22"/>
  <c r="N675" i="22"/>
  <c r="N674" i="22"/>
  <c r="N673" i="22"/>
  <c r="N672" i="22"/>
  <c r="N660" i="22"/>
  <c r="N659" i="22"/>
  <c r="N658" i="22"/>
  <c r="N657" i="22"/>
  <c r="N656" i="22"/>
  <c r="N655" i="22"/>
  <c r="N654" i="22"/>
  <c r="N668" i="22"/>
  <c r="N667" i="22"/>
  <c r="N666" i="22"/>
  <c r="N665" i="22"/>
  <c r="N664" i="22"/>
  <c r="N663" i="22"/>
  <c r="N650" i="22"/>
  <c r="N649" i="22"/>
  <c r="N648" i="22"/>
  <c r="N647" i="22"/>
  <c r="N646" i="22"/>
  <c r="N645" i="22"/>
  <c r="N642" i="22"/>
  <c r="N641" i="22"/>
  <c r="N640" i="22"/>
  <c r="N639" i="22"/>
  <c r="N638" i="22"/>
  <c r="N637" i="22"/>
  <c r="N636" i="22"/>
  <c r="N624" i="22"/>
  <c r="N623" i="22"/>
  <c r="N622" i="22"/>
  <c r="N621" i="22"/>
  <c r="N620" i="22"/>
  <c r="N619" i="22"/>
  <c r="N618" i="22"/>
  <c r="N632" i="22"/>
  <c r="N631" i="22"/>
  <c r="N630" i="22"/>
  <c r="N629" i="22"/>
  <c r="N628" i="22"/>
  <c r="N627" i="22"/>
  <c r="N614" i="22"/>
  <c r="N613" i="22"/>
  <c r="N612" i="22"/>
  <c r="N611" i="22"/>
  <c r="N610" i="22"/>
  <c r="N609" i="22"/>
  <c r="N606" i="22"/>
  <c r="N605" i="22"/>
  <c r="N604" i="22"/>
  <c r="N603" i="22"/>
  <c r="N602" i="22"/>
  <c r="N599" i="22"/>
  <c r="N598" i="22"/>
  <c r="N571" i="22"/>
  <c r="N559" i="22"/>
  <c r="N557" i="22"/>
  <c r="N554" i="22"/>
  <c r="N553" i="22"/>
  <c r="N552" i="22"/>
  <c r="N550" i="22"/>
  <c r="N549" i="22"/>
  <c r="N548" i="22"/>
  <c r="N547" i="22"/>
  <c r="N544" i="22"/>
  <c r="N543" i="22"/>
  <c r="N542" i="22"/>
  <c r="N541" i="22"/>
  <c r="N540" i="22"/>
  <c r="N539" i="22"/>
  <c r="N538" i="22"/>
  <c r="N537" i="22"/>
  <c r="N536" i="22"/>
  <c r="N535" i="22"/>
  <c r="N534" i="22"/>
  <c r="N532" i="22"/>
  <c r="N531" i="22"/>
  <c r="N530" i="22"/>
  <c r="N529" i="22"/>
  <c r="N511" i="22"/>
  <c r="N510" i="22"/>
  <c r="N509" i="22"/>
  <c r="N508" i="22"/>
  <c r="N507" i="22"/>
  <c r="N506" i="22"/>
  <c r="N505" i="22"/>
  <c r="N504" i="22"/>
  <c r="N503" i="22"/>
  <c r="N502" i="22"/>
  <c r="N202" i="22"/>
  <c r="N200" i="22"/>
  <c r="N199" i="22"/>
  <c r="N198" i="22"/>
  <c r="N175" i="22"/>
  <c r="N174" i="22"/>
  <c r="N173" i="22"/>
  <c r="N172" i="22"/>
  <c r="N171" i="22"/>
  <c r="N170" i="22"/>
  <c r="N169" i="22"/>
  <c r="N168" i="22"/>
  <c r="N56" i="22"/>
  <c r="N53" i="22"/>
  <c r="N52" i="22"/>
  <c r="N51" i="22"/>
  <c r="N50" i="22"/>
  <c r="N49" i="22"/>
  <c r="N48" i="22"/>
  <c r="N47" i="22"/>
  <c r="N46" i="22"/>
  <c r="N43" i="22"/>
  <c r="N42" i="22"/>
  <c r="N41" i="22"/>
  <c r="N40" i="22"/>
  <c r="N39" i="22"/>
  <c r="N38" i="22"/>
  <c r="N37" i="22"/>
  <c r="N36" i="22"/>
  <c r="N710" i="22"/>
  <c r="N702" i="22"/>
  <c r="N679" i="22"/>
  <c r="N661" i="22"/>
  <c r="N643" i="22"/>
  <c r="N633" i="22"/>
  <c r="N625" i="22"/>
  <c r="N512" i="22"/>
  <c r="N420" i="22"/>
  <c r="N419" i="22"/>
  <c r="N418" i="22"/>
  <c r="N417" i="22"/>
  <c r="N416" i="22"/>
  <c r="N415" i="22"/>
  <c r="N414" i="22"/>
  <c r="N413" i="22"/>
  <c r="N412" i="22"/>
  <c r="N392" i="22"/>
  <c r="N391" i="22"/>
  <c r="N390" i="22"/>
  <c r="N389" i="22"/>
  <c r="N388" i="22"/>
  <c r="N387" i="22"/>
  <c r="N386" i="22"/>
  <c r="N385" i="22"/>
  <c r="N384" i="22"/>
  <c r="N383" i="22"/>
  <c r="N380" i="22"/>
  <c r="N379" i="22"/>
  <c r="N378" i="22"/>
  <c r="N377" i="22"/>
  <c r="N375" i="22"/>
  <c r="N373" i="22"/>
  <c r="N372" i="22"/>
  <c r="N371" i="22"/>
  <c r="N370" i="22"/>
  <c r="N369" i="22"/>
  <c r="N368" i="22"/>
  <c r="N367" i="22"/>
  <c r="N366" i="22"/>
  <c r="N365" i="22"/>
  <c r="N364" i="22"/>
  <c r="N351" i="22"/>
  <c r="N350" i="22"/>
  <c r="N349" i="22"/>
  <c r="N348" i="22"/>
  <c r="N347" i="22"/>
  <c r="N346" i="22"/>
  <c r="N345" i="22"/>
  <c r="N344" i="22"/>
  <c r="N343" i="22"/>
  <c r="N329" i="22"/>
  <c r="N328" i="22"/>
  <c r="N327" i="22"/>
  <c r="N326" i="22"/>
  <c r="N325" i="22"/>
  <c r="N323" i="22"/>
  <c r="N321" i="22"/>
  <c r="N320" i="22"/>
  <c r="N319" i="22"/>
  <c r="N318" i="22"/>
  <c r="N317" i="22"/>
  <c r="N312" i="22"/>
  <c r="N217" i="22"/>
  <c r="N216" i="22"/>
  <c r="N215" i="22"/>
  <c r="N214" i="22"/>
  <c r="N213" i="22"/>
  <c r="N212" i="22"/>
  <c r="N196" i="22"/>
  <c r="N195" i="22"/>
  <c r="N194" i="22"/>
  <c r="N193" i="22"/>
  <c r="N192" i="22"/>
  <c r="N191" i="22"/>
  <c r="N190" i="22"/>
  <c r="N189" i="22"/>
  <c r="N188" i="22"/>
  <c r="N186" i="22"/>
  <c r="N185" i="22"/>
  <c r="N184" i="22"/>
  <c r="N183" i="22"/>
  <c r="N182" i="22"/>
  <c r="N181" i="22"/>
  <c r="N180" i="22"/>
  <c r="N179" i="22"/>
  <c r="N178" i="22"/>
  <c r="N176" i="22"/>
  <c r="N164" i="22"/>
  <c r="N163" i="22"/>
  <c r="N162" i="22"/>
  <c r="N161" i="22"/>
  <c r="N160" i="22"/>
  <c r="N159" i="22"/>
  <c r="N158" i="22"/>
  <c r="N157" i="22"/>
  <c r="N156" i="22"/>
  <c r="N143" i="22"/>
  <c r="N142" i="22"/>
  <c r="N141" i="22"/>
  <c r="N140" i="22"/>
  <c r="N139" i="22"/>
  <c r="N138" i="22"/>
  <c r="N137" i="22"/>
  <c r="N136" i="22"/>
  <c r="N134" i="22"/>
  <c r="N133" i="22"/>
  <c r="N132" i="22"/>
  <c r="N131" i="22"/>
  <c r="N130" i="22"/>
  <c r="N129" i="22"/>
  <c r="N128" i="22"/>
  <c r="N127" i="22"/>
  <c r="N126" i="22"/>
  <c r="N124" i="22"/>
  <c r="N123" i="22"/>
  <c r="N122" i="22"/>
  <c r="N121" i="22"/>
  <c r="N120" i="22"/>
  <c r="N119" i="22"/>
  <c r="N118" i="22"/>
  <c r="N117" i="22"/>
  <c r="N116" i="22"/>
  <c r="N113" i="22"/>
  <c r="N112" i="22"/>
  <c r="N111" i="22"/>
  <c r="N110" i="22"/>
  <c r="N109" i="22"/>
  <c r="N108" i="22"/>
  <c r="N107" i="22"/>
  <c r="N106" i="22"/>
  <c r="N104" i="22"/>
  <c r="N103" i="22"/>
  <c r="N102" i="22"/>
  <c r="N101" i="22"/>
  <c r="N100" i="22"/>
  <c r="N99" i="22"/>
  <c r="N98" i="22"/>
  <c r="N97" i="22"/>
  <c r="N96" i="22"/>
  <c r="N93" i="22"/>
  <c r="N92" i="22"/>
  <c r="N91" i="22"/>
  <c r="N90" i="22"/>
  <c r="N89" i="22"/>
  <c r="N88" i="22"/>
  <c r="N87" i="22"/>
  <c r="N86" i="22"/>
  <c r="N84" i="22"/>
  <c r="N83" i="22"/>
  <c r="N82" i="22"/>
  <c r="N81" i="22"/>
  <c r="N80" i="22"/>
  <c r="N79" i="22"/>
  <c r="N78" i="22"/>
  <c r="N77" i="22"/>
  <c r="N76" i="22"/>
  <c r="N73" i="22"/>
  <c r="N72" i="22"/>
  <c r="N71" i="22"/>
  <c r="N70" i="22"/>
  <c r="N69" i="22"/>
  <c r="N68" i="22"/>
  <c r="N67" i="22"/>
  <c r="N66" i="22"/>
  <c r="N64" i="22"/>
  <c r="N63" i="22"/>
  <c r="N62" i="22"/>
  <c r="N61" i="22"/>
  <c r="N60" i="22"/>
  <c r="N59" i="22"/>
  <c r="N58" i="22"/>
  <c r="N57" i="22"/>
  <c r="N54" i="22"/>
  <c r="J618" i="20"/>
  <c r="N609" i="20"/>
  <c r="H609" i="20"/>
  <c r="F651" i="14"/>
  <c r="P578" i="24"/>
  <c r="N579" i="24"/>
  <c r="J164" i="25"/>
  <c r="J94" i="25"/>
  <c r="N442" i="20"/>
  <c r="L310" i="14"/>
  <c r="H245" i="22"/>
  <c r="H253" i="22" s="1"/>
  <c r="F253" i="22"/>
  <c r="N247" i="22"/>
  <c r="J266" i="14"/>
  <c r="N268" i="20"/>
  <c r="H347" i="14"/>
  <c r="H367" i="14"/>
  <c r="H390" i="14"/>
  <c r="H553" i="14"/>
  <c r="H559" i="14"/>
  <c r="H622" i="14"/>
  <c r="N20" i="14"/>
  <c r="H149" i="14"/>
  <c r="H153" i="14"/>
  <c r="H354" i="14"/>
  <c r="H358" i="14"/>
  <c r="N361" i="14"/>
  <c r="N290" i="22"/>
  <c r="F654" i="20"/>
  <c r="H645" i="20"/>
  <c r="F643" i="14"/>
  <c r="L654" i="20"/>
  <c r="P534" i="24"/>
  <c r="P516" i="24"/>
  <c r="H449" i="24"/>
  <c r="H588" i="20"/>
  <c r="N588" i="20"/>
  <c r="H671" i="20"/>
  <c r="J672" i="20"/>
  <c r="N671" i="20"/>
  <c r="J570" i="24"/>
  <c r="J294" i="25"/>
  <c r="P294" i="25"/>
  <c r="L205" i="20"/>
  <c r="L201" i="14"/>
  <c r="L134" i="14"/>
  <c r="J219" i="20"/>
  <c r="H219" i="20" s="1"/>
  <c r="N217" i="20"/>
  <c r="H217" i="20"/>
  <c r="H215" i="14" s="1"/>
  <c r="H198" i="20"/>
  <c r="H196" i="14" s="1"/>
  <c r="N198" i="20"/>
  <c r="F310" i="14"/>
  <c r="H312" i="20"/>
  <c r="J500" i="14"/>
  <c r="H469" i="22"/>
  <c r="J250" i="14"/>
  <c r="N250" i="14"/>
  <c r="N651" i="22"/>
  <c r="H633" i="22"/>
  <c r="F670" i="22"/>
  <c r="F661" i="14"/>
  <c r="J690" i="20"/>
  <c r="F713" i="20"/>
  <c r="J560" i="24"/>
  <c r="J524" i="24"/>
  <c r="P506" i="24"/>
  <c r="N507" i="24"/>
  <c r="J94" i="24"/>
  <c r="J524" i="25"/>
  <c r="P524" i="25"/>
  <c r="L525" i="25"/>
  <c r="J525" i="25" s="1"/>
  <c r="P506" i="25"/>
  <c r="P196" i="25"/>
  <c r="H306" i="14"/>
  <c r="H645" i="14"/>
  <c r="H649" i="14"/>
  <c r="N357" i="14"/>
  <c r="J294" i="24"/>
  <c r="J134" i="24"/>
  <c r="P134" i="24"/>
  <c r="J64" i="24"/>
  <c r="J398" i="25"/>
  <c r="L402" i="25"/>
  <c r="N203" i="25"/>
  <c r="P64" i="25"/>
  <c r="J11" i="25"/>
  <c r="N300" i="20"/>
  <c r="L298" i="14"/>
  <c r="H434" i="20"/>
  <c r="L321" i="14"/>
  <c r="J286" i="14"/>
  <c r="N286" i="14" s="1"/>
  <c r="J292" i="20"/>
  <c r="N288" i="20"/>
  <c r="N595" i="24"/>
  <c r="P595" i="24"/>
  <c r="L561" i="24"/>
  <c r="J561" i="24" s="1"/>
  <c r="J480" i="24"/>
  <c r="J468" i="24"/>
  <c r="J333" i="24"/>
  <c r="J84" i="24"/>
  <c r="J385" i="25"/>
  <c r="J217" i="25"/>
  <c r="J84" i="25"/>
  <c r="N238" i="14"/>
  <c r="F165" i="22"/>
  <c r="H276" i="14"/>
  <c r="N255" i="14"/>
  <c r="N281" i="14"/>
  <c r="H397" i="14"/>
  <c r="H401" i="14"/>
  <c r="H405" i="14"/>
  <c r="H409" i="14"/>
  <c r="H496" i="14"/>
  <c r="N583" i="14"/>
  <c r="J268" i="14"/>
  <c r="N268" i="14"/>
  <c r="J283" i="24"/>
  <c r="P283" i="24"/>
  <c r="J54" i="24"/>
  <c r="F283" i="14"/>
  <c r="J335" i="14"/>
  <c r="N432" i="22"/>
  <c r="J312" i="24"/>
  <c r="J256" i="24"/>
  <c r="J348" i="25"/>
  <c r="J333" i="25"/>
  <c r="N449" i="24"/>
  <c r="N469" i="24" s="1"/>
  <c r="H203" i="24"/>
  <c r="J201" i="24"/>
  <c r="P534" i="25"/>
  <c r="J488" i="25"/>
  <c r="J461" i="25"/>
  <c r="J283" i="25"/>
  <c r="H398" i="14"/>
  <c r="F335" i="14"/>
  <c r="J469" i="14"/>
  <c r="H471" i="20"/>
  <c r="H469" i="14" s="1"/>
  <c r="N471" i="20"/>
  <c r="J329" i="14"/>
  <c r="N266" i="22"/>
  <c r="N271" i="22"/>
  <c r="N229" i="20"/>
  <c r="N272" i="20"/>
  <c r="J288" i="14"/>
  <c r="N288" i="14" s="1"/>
  <c r="N290" i="20"/>
  <c r="J341" i="24"/>
  <c r="J236" i="25"/>
  <c r="L462" i="22"/>
  <c r="L477" i="22"/>
  <c r="H532" i="14"/>
  <c r="J227" i="14"/>
  <c r="P488" i="24"/>
  <c r="P385" i="24"/>
  <c r="P348" i="24"/>
  <c r="P124" i="24"/>
  <c r="P578" i="25"/>
  <c r="P516" i="25"/>
  <c r="P54" i="25"/>
  <c r="F237" i="20"/>
  <c r="P215" i="24"/>
  <c r="P339" i="25"/>
  <c r="F274" i="20"/>
  <c r="L293" i="20"/>
  <c r="L274" i="20"/>
  <c r="H469" i="24"/>
  <c r="J688" i="14"/>
  <c r="N143" i="14"/>
  <c r="N673" i="14"/>
  <c r="N515" i="14"/>
  <c r="N280" i="14"/>
  <c r="N400" i="14"/>
  <c r="N94" i="14"/>
  <c r="N63" i="14"/>
  <c r="N78" i="14"/>
  <c r="N108" i="14"/>
  <c r="N136" i="14"/>
  <c r="N156" i="14"/>
  <c r="N160" i="14"/>
  <c r="N182" i="14"/>
  <c r="N188" i="14"/>
  <c r="N37" i="14"/>
  <c r="N39" i="14"/>
  <c r="N41" i="14"/>
  <c r="N47" i="14"/>
  <c r="N504" i="14"/>
  <c r="N510" i="14"/>
  <c r="N530" i="14"/>
  <c r="N542" i="14"/>
  <c r="N598" i="14"/>
  <c r="N602" i="14"/>
  <c r="N707" i="14"/>
  <c r="N452" i="14"/>
  <c r="N455" i="14"/>
  <c r="N21" i="14"/>
  <c r="N23" i="14"/>
  <c r="N146" i="14"/>
  <c r="F728" i="14"/>
  <c r="N244" i="14"/>
  <c r="N438" i="14"/>
  <c r="N545" i="14"/>
  <c r="N692" i="14"/>
  <c r="N159" i="14"/>
  <c r="N181" i="14"/>
  <c r="N191" i="14"/>
  <c r="N664" i="14"/>
  <c r="N394" i="14"/>
  <c r="N592" i="14"/>
  <c r="N207" i="14"/>
  <c r="N60" i="14"/>
  <c r="N66" i="14"/>
  <c r="N73" i="14"/>
  <c r="N93" i="14"/>
  <c r="N413" i="14"/>
  <c r="N417" i="14"/>
  <c r="N609" i="14"/>
  <c r="N681" i="14"/>
  <c r="N62" i="14"/>
  <c r="N68" i="14"/>
  <c r="N142" i="14"/>
  <c r="N158" i="14"/>
  <c r="N360" i="14"/>
  <c r="N577" i="14"/>
  <c r="N587" i="14"/>
  <c r="N307" i="14"/>
  <c r="N427" i="14"/>
  <c r="N459" i="14"/>
  <c r="N467" i="14"/>
  <c r="N514" i="14"/>
  <c r="N76" i="14"/>
  <c r="N80" i="14"/>
  <c r="N86" i="14"/>
  <c r="N90" i="14"/>
  <c r="N96" i="14"/>
  <c r="N100" i="14"/>
  <c r="N109" i="14"/>
  <c r="N112" i="14"/>
  <c r="N118" i="14"/>
  <c r="N319" i="14"/>
  <c r="N343" i="14"/>
  <c r="N347" i="14"/>
  <c r="N364" i="14"/>
  <c r="N368" i="14"/>
  <c r="N372" i="14"/>
  <c r="N379" i="14"/>
  <c r="N389" i="14"/>
  <c r="N489" i="14"/>
  <c r="N61" i="14"/>
  <c r="N91" i="14"/>
  <c r="N107" i="14"/>
  <c r="N127" i="14"/>
  <c r="N320" i="14"/>
  <c r="N387" i="14"/>
  <c r="N14" i="14"/>
  <c r="N25" i="14"/>
  <c r="N29" i="14"/>
  <c r="N168" i="14"/>
  <c r="N198" i="14"/>
  <c r="N202" i="14"/>
  <c r="N503" i="14"/>
  <c r="N599" i="14"/>
  <c r="N331" i="14"/>
  <c r="N308" i="14"/>
  <c r="N147" i="14"/>
  <c r="N208" i="14"/>
  <c r="N479" i="14"/>
  <c r="N499" i="14"/>
  <c r="N569" i="14"/>
  <c r="N588" i="14"/>
  <c r="N220" i="14"/>
  <c r="N260" i="14"/>
  <c r="N402" i="14"/>
  <c r="N430" i="14"/>
  <c r="N434" i="14"/>
  <c r="N420" i="14"/>
  <c r="N551" i="14"/>
  <c r="N693" i="14"/>
  <c r="J252" i="14"/>
  <c r="N247" i="14"/>
  <c r="N252" i="14" s="1"/>
  <c r="F252" i="14"/>
  <c r="N137" i="14"/>
  <c r="N345" i="14"/>
  <c r="N370" i="14"/>
  <c r="N82" i="14"/>
  <c r="N122" i="14"/>
  <c r="N27" i="14"/>
  <c r="N43" i="14"/>
  <c r="N548" i="14"/>
  <c r="N637" i="14"/>
  <c r="N647" i="14"/>
  <c r="N304" i="14"/>
  <c r="N243" i="14"/>
  <c r="N458" i="14"/>
  <c r="N466" i="14"/>
  <c r="N472" i="14"/>
  <c r="N691" i="14"/>
  <c r="N116" i="14"/>
  <c r="N120" i="14"/>
  <c r="N138" i="14"/>
  <c r="N162" i="14"/>
  <c r="N13" i="14"/>
  <c r="N31" i="14"/>
  <c r="N199" i="14"/>
  <c r="N557" i="14"/>
  <c r="N603" i="14"/>
  <c r="N618" i="14"/>
  <c r="N620" i="14"/>
  <c r="N622" i="14"/>
  <c r="N629" i="14"/>
  <c r="N641" i="14"/>
  <c r="N513" i="14"/>
  <c r="N558" i="14"/>
  <c r="N150" i="14"/>
  <c r="N225" i="14"/>
  <c r="N338" i="14"/>
  <c r="N453" i="14"/>
  <c r="N486" i="14"/>
  <c r="N487" i="14"/>
  <c r="N495" i="14"/>
  <c r="N498" i="14"/>
  <c r="N556" i="14"/>
  <c r="N221" i="14"/>
  <c r="N297" i="14"/>
  <c r="N395" i="14"/>
  <c r="N429" i="14"/>
  <c r="N561" i="14"/>
  <c r="N601" i="14"/>
  <c r="N633" i="14"/>
  <c r="N54" i="14"/>
  <c r="N58" i="14"/>
  <c r="N180" i="14"/>
  <c r="N194" i="14"/>
  <c r="N312" i="14"/>
  <c r="N697" i="14"/>
  <c r="N701" i="14"/>
  <c r="N708" i="14"/>
  <c r="N713" i="14"/>
  <c r="N261" i="14"/>
  <c r="N296" i="14"/>
  <c r="N161" i="14"/>
  <c r="N212" i="14"/>
  <c r="N26" i="14"/>
  <c r="N51" i="14"/>
  <c r="N171" i="14"/>
  <c r="N200" i="14"/>
  <c r="N505" i="14"/>
  <c r="N507" i="14"/>
  <c r="N536" i="14"/>
  <c r="N540" i="14"/>
  <c r="N544" i="14"/>
  <c r="N554" i="14"/>
  <c r="N559" i="14"/>
  <c r="N612" i="14"/>
  <c r="N621" i="14"/>
  <c r="N628" i="14"/>
  <c r="N642" i="14"/>
  <c r="N655" i="14"/>
  <c r="N665" i="14"/>
  <c r="N667" i="14"/>
  <c r="N672" i="14"/>
  <c r="N676" i="14"/>
  <c r="N685" i="14"/>
  <c r="N696" i="14"/>
  <c r="N705" i="14"/>
  <c r="N333" i="14"/>
  <c r="N309" i="14"/>
  <c r="N444" i="14"/>
  <c r="N451" i="14"/>
  <c r="N480" i="14"/>
  <c r="N488" i="14"/>
  <c r="N570" i="14"/>
  <c r="N574" i="14"/>
  <c r="N579" i="14"/>
  <c r="N585" i="14"/>
  <c r="N241" i="14"/>
  <c r="N262" i="14"/>
  <c r="N274" i="14"/>
  <c r="N324" i="14"/>
  <c r="N407" i="14"/>
  <c r="N425" i="14"/>
  <c r="N436" i="14"/>
  <c r="N474" i="14"/>
  <c r="N496" i="14"/>
  <c r="N565" i="14"/>
  <c r="N566" i="14"/>
  <c r="N600" i="14"/>
  <c r="N690" i="14"/>
  <c r="P480" i="24"/>
  <c r="L489" i="24"/>
  <c r="N462" i="22"/>
  <c r="L593" i="14"/>
  <c r="L672" i="20"/>
  <c r="N672" i="20"/>
  <c r="L669" i="14"/>
  <c r="P552" i="25"/>
  <c r="J552" i="25"/>
  <c r="L561" i="25"/>
  <c r="J432" i="14"/>
  <c r="J410" i="14"/>
  <c r="N410" i="14"/>
  <c r="N412" i="20"/>
  <c r="L253" i="22"/>
  <c r="L245" i="14"/>
  <c r="L253" i="14" s="1"/>
  <c r="L688" i="22"/>
  <c r="N688" i="22" s="1"/>
  <c r="L687" i="14"/>
  <c r="N687" i="14" s="1"/>
  <c r="N579" i="25"/>
  <c r="H56" i="14"/>
  <c r="H60" i="14"/>
  <c r="H82" i="14"/>
  <c r="H117" i="14"/>
  <c r="H139" i="14"/>
  <c r="H169" i="14"/>
  <c r="H305" i="14"/>
  <c r="H312" i="14"/>
  <c r="H335" i="14"/>
  <c r="H366" i="14"/>
  <c r="J262" i="25"/>
  <c r="F54" i="14"/>
  <c r="H54" i="22"/>
  <c r="H11" i="22"/>
  <c r="N604" i="14"/>
  <c r="N606" i="14"/>
  <c r="H41" i="14"/>
  <c r="H98" i="14"/>
  <c r="H102" i="14"/>
  <c r="H107" i="14"/>
  <c r="H111" i="14"/>
  <c r="H172" i="14"/>
  <c r="H192" i="14"/>
  <c r="H333" i="14"/>
  <c r="H550" i="14"/>
  <c r="P323" i="24"/>
  <c r="J12" i="24"/>
  <c r="P480" i="25"/>
  <c r="J480" i="25"/>
  <c r="P401" i="25"/>
  <c r="J401" i="25"/>
  <c r="J74" i="25"/>
  <c r="F203" i="22"/>
  <c r="F201" i="14"/>
  <c r="H201" i="22"/>
  <c r="L464" i="20"/>
  <c r="L479" i="20" s="1"/>
  <c r="L477" i="14" s="1"/>
  <c r="L457" i="14"/>
  <c r="N459" i="20"/>
  <c r="H572" i="22"/>
  <c r="J594" i="22"/>
  <c r="J572" i="14"/>
  <c r="J267" i="14"/>
  <c r="N267" i="14" s="1"/>
  <c r="N269" i="20"/>
  <c r="N661" i="14"/>
  <c r="N419" i="14"/>
  <c r="N511" i="14"/>
  <c r="N654" i="14"/>
  <c r="H675" i="14"/>
  <c r="H485" i="14"/>
  <c r="H569" i="14"/>
  <c r="H727" i="22"/>
  <c r="L727" i="22"/>
  <c r="N727" i="22"/>
  <c r="L652" i="22"/>
  <c r="N652" i="22" s="1"/>
  <c r="L652" i="14"/>
  <c r="L643" i="14"/>
  <c r="N643" i="14" s="1"/>
  <c r="J243" i="25"/>
  <c r="P243" i="25"/>
  <c r="J224" i="25"/>
  <c r="P224" i="25"/>
  <c r="N378" i="14"/>
  <c r="N418" i="14"/>
  <c r="N627" i="14"/>
  <c r="H602" i="14"/>
  <c r="H631" i="14"/>
  <c r="H638" i="14"/>
  <c r="F615" i="14"/>
  <c r="L713" i="20"/>
  <c r="N704" i="20"/>
  <c r="P468" i="24"/>
  <c r="L469" i="24"/>
  <c r="J469" i="24" s="1"/>
  <c r="J301" i="24"/>
  <c r="H579" i="25"/>
  <c r="P341" i="25"/>
  <c r="L351" i="25"/>
  <c r="J341" i="25"/>
  <c r="L210" i="14"/>
  <c r="N210" i="14"/>
  <c r="N212" i="20"/>
  <c r="N92" i="14"/>
  <c r="N98" i="14"/>
  <c r="N132" i="14"/>
  <c r="N377" i="14"/>
  <c r="N549" i="14"/>
  <c r="N611" i="14"/>
  <c r="N613" i="14"/>
  <c r="N636" i="14"/>
  <c r="N658" i="14"/>
  <c r="N660" i="14"/>
  <c r="N683" i="14"/>
  <c r="N449" i="14"/>
  <c r="H611" i="14"/>
  <c r="H647" i="14"/>
  <c r="H706" i="14"/>
  <c r="H446" i="14"/>
  <c r="H483" i="14"/>
  <c r="J636" i="20"/>
  <c r="N627" i="20"/>
  <c r="F669" i="14"/>
  <c r="F634" i="22"/>
  <c r="H634" i="22" s="1"/>
  <c r="J398" i="24"/>
  <c r="J144" i="24"/>
  <c r="P74" i="24"/>
  <c r="J74" i="24"/>
  <c r="P542" i="25"/>
  <c r="J542" i="25"/>
  <c r="P348" i="25"/>
  <c r="N351" i="25"/>
  <c r="N352" i="25" s="1"/>
  <c r="P186" i="25"/>
  <c r="J186" i="25"/>
  <c r="J176" i="25"/>
  <c r="H300" i="20"/>
  <c r="H298" i="14" s="1"/>
  <c r="N376" i="14"/>
  <c r="J476" i="14"/>
  <c r="J381" i="14"/>
  <c r="H383" i="20"/>
  <c r="N383" i="20"/>
  <c r="J362" i="14"/>
  <c r="N362" i="14"/>
  <c r="N364" i="20"/>
  <c r="J310" i="14"/>
  <c r="N310" i="14" s="1"/>
  <c r="N312" i="20"/>
  <c r="N233" i="22"/>
  <c r="N230" i="22"/>
  <c r="J230" i="14"/>
  <c r="N230" i="14"/>
  <c r="N245" i="22"/>
  <c r="N17" i="14"/>
  <c r="N353" i="14"/>
  <c r="H355" i="14"/>
  <c r="N443" i="14"/>
  <c r="N445" i="14"/>
  <c r="N481" i="14"/>
  <c r="N484" i="14"/>
  <c r="N491" i="14"/>
  <c r="N493" i="14"/>
  <c r="N563" i="14"/>
  <c r="N568" i="14"/>
  <c r="N581" i="14"/>
  <c r="H584" i="14"/>
  <c r="N555" i="14"/>
  <c r="L636" i="20"/>
  <c r="P243" i="24"/>
  <c r="P84" i="24"/>
  <c r="H525" i="25"/>
  <c r="P84" i="25"/>
  <c r="N237" i="14"/>
  <c r="H241" i="14"/>
  <c r="H293" i="14"/>
  <c r="H315" i="14"/>
  <c r="N229" i="22"/>
  <c r="J234" i="22"/>
  <c r="N22" i="14"/>
  <c r="N152" i="14"/>
  <c r="H154" i="14"/>
  <c r="N205" i="14"/>
  <c r="N354" i="14"/>
  <c r="N356" i="14"/>
  <c r="H453" i="14"/>
  <c r="H487" i="14"/>
  <c r="H499" i="14"/>
  <c r="H574" i="14"/>
  <c r="H580" i="14"/>
  <c r="N582" i="14"/>
  <c r="H720" i="14"/>
  <c r="L634" i="22"/>
  <c r="N634" i="22" s="1"/>
  <c r="L670" i="22"/>
  <c r="J124" i="24"/>
  <c r="J104" i="24"/>
  <c r="P12" i="24"/>
  <c r="J11" i="24"/>
  <c r="J506" i="25"/>
  <c r="J323" i="25"/>
  <c r="J250" i="25"/>
  <c r="J154" i="25"/>
  <c r="J104" i="25"/>
  <c r="J729" i="20"/>
  <c r="J728" i="14" s="1"/>
  <c r="H595" i="25"/>
  <c r="L595" i="25" s="1"/>
  <c r="J595" i="25" s="1"/>
  <c r="N240" i="14"/>
  <c r="H186" i="22"/>
  <c r="H297" i="14"/>
  <c r="N314" i="14"/>
  <c r="H178" i="20"/>
  <c r="N96" i="20"/>
  <c r="L447" i="14"/>
  <c r="N447" i="22"/>
  <c r="N447" i="14" s="1"/>
  <c r="F227" i="14"/>
  <c r="L290" i="14"/>
  <c r="N258" i="14"/>
  <c r="H316" i="14"/>
  <c r="N408" i="14"/>
  <c r="N450" i="14"/>
  <c r="N468" i="14"/>
  <c r="H472" i="14"/>
  <c r="L167" i="20"/>
  <c r="L476" i="14"/>
  <c r="N476" i="14" s="1"/>
  <c r="H560" i="14"/>
  <c r="L235" i="22"/>
  <c r="L272" i="22"/>
  <c r="L271" i="14"/>
  <c r="J287" i="14"/>
  <c r="N287" i="14"/>
  <c r="F234" i="14"/>
  <c r="P262" i="24"/>
  <c r="N275" i="14"/>
  <c r="N315" i="14"/>
  <c r="N398" i="14"/>
  <c r="H400" i="14"/>
  <c r="N409" i="14"/>
  <c r="N422" i="14"/>
  <c r="H465" i="14"/>
  <c r="H475" i="14"/>
  <c r="F469" i="14"/>
  <c r="F392" i="14"/>
  <c r="L392" i="14"/>
  <c r="N392" i="14" s="1"/>
  <c r="N546" i="14"/>
  <c r="H565" i="14"/>
  <c r="N576" i="14"/>
  <c r="N227" i="22"/>
  <c r="J290" i="22"/>
  <c r="N397" i="14"/>
  <c r="N399" i="14"/>
  <c r="H403" i="14"/>
  <c r="N435" i="14"/>
  <c r="N465" i="14"/>
  <c r="H467" i="14"/>
  <c r="N471" i="14"/>
  <c r="H473" i="14"/>
  <c r="N475" i="14"/>
  <c r="F351" i="14"/>
  <c r="L500" i="14"/>
  <c r="N500" i="14" s="1"/>
  <c r="N560" i="14"/>
  <c r="N564" i="14"/>
  <c r="F272" i="22"/>
  <c r="L227" i="14"/>
  <c r="N227" i="14" s="1"/>
  <c r="H290" i="14"/>
  <c r="F290" i="14"/>
  <c r="J634" i="14"/>
  <c r="N594" i="22"/>
  <c r="L272" i="14"/>
  <c r="L729" i="20"/>
  <c r="L728" i="14" s="1"/>
  <c r="J351" i="25"/>
  <c r="L352" i="25"/>
  <c r="L406" i="25" s="1"/>
  <c r="L521" i="22"/>
  <c r="J235" i="22"/>
  <c r="N636" i="20"/>
  <c r="N512" i="14"/>
  <c r="H203" i="22"/>
  <c r="H543" i="14"/>
  <c r="H640" i="14"/>
  <c r="H655" i="14"/>
  <c r="H658" i="14"/>
  <c r="P201" i="24"/>
  <c r="N203" i="24"/>
  <c r="P176" i="24"/>
  <c r="J176" i="24"/>
  <c r="J272" i="25"/>
  <c r="P272" i="25"/>
  <c r="N535" i="14"/>
  <c r="H13" i="14"/>
  <c r="H624" i="14"/>
  <c r="H701" i="14"/>
  <c r="H22" i="14"/>
  <c r="N303" i="14"/>
  <c r="H353" i="14"/>
  <c r="P570" i="24"/>
  <c r="L579" i="24"/>
  <c r="H543" i="24"/>
  <c r="H449" i="25"/>
  <c r="J413" i="25"/>
  <c r="H86" i="14"/>
  <c r="H99" i="14"/>
  <c r="H121" i="14"/>
  <c r="H158" i="14"/>
  <c r="N550" i="14"/>
  <c r="N456" i="14"/>
  <c r="H183" i="14"/>
  <c r="H628" i="14"/>
  <c r="N359" i="14"/>
  <c r="L618" i="20"/>
  <c r="J217" i="24"/>
  <c r="P217" i="24"/>
  <c r="J14" i="24"/>
  <c r="H32" i="24"/>
  <c r="N266" i="20"/>
  <c r="J269" i="14"/>
  <c r="N269" i="14" s="1"/>
  <c r="N323" i="20"/>
  <c r="N394" i="20"/>
  <c r="H577" i="14"/>
  <c r="P250" i="24"/>
  <c r="J250" i="24"/>
  <c r="P54" i="24"/>
  <c r="P44" i="24"/>
  <c r="J578" i="25"/>
  <c r="N489" i="25"/>
  <c r="P489" i="25" s="1"/>
  <c r="P323" i="25"/>
  <c r="P144" i="25"/>
  <c r="P44" i="25"/>
  <c r="J44" i="25"/>
  <c r="L519" i="20"/>
  <c r="J215" i="24"/>
  <c r="J196" i="24"/>
  <c r="P154" i="25"/>
  <c r="P114" i="25"/>
  <c r="J114" i="25"/>
  <c r="P12" i="25"/>
  <c r="N32" i="25"/>
  <c r="H257" i="14"/>
  <c r="H429" i="14"/>
  <c r="H459" i="14"/>
  <c r="H695" i="20"/>
  <c r="H693" i="14"/>
  <c r="H690" i="14"/>
  <c r="J231" i="14"/>
  <c r="N231" i="14" s="1"/>
  <c r="H394" i="20"/>
  <c r="J44" i="24"/>
  <c r="J516" i="25"/>
  <c r="H261" i="14"/>
  <c r="H278" i="14"/>
  <c r="N259" i="14"/>
  <c r="H314" i="14"/>
  <c r="N428" i="14"/>
  <c r="J264" i="14"/>
  <c r="N264" i="14" s="1"/>
  <c r="N272" i="14" s="1"/>
  <c r="H188" i="20"/>
  <c r="H186" i="14" s="1"/>
  <c r="H234" i="14"/>
  <c r="P203" i="24"/>
  <c r="P579" i="24"/>
  <c r="H469" i="25"/>
  <c r="N618" i="20"/>
  <c r="L517" i="14"/>
  <c r="P579" i="25" l="1"/>
  <c r="J579" i="25"/>
  <c r="J579" i="24"/>
  <c r="H34" i="20"/>
  <c r="H291" i="14"/>
  <c r="H274" i="20"/>
  <c r="H272" i="14" s="1"/>
  <c r="H264" i="14"/>
  <c r="J253" i="14"/>
  <c r="N245" i="14"/>
  <c r="N253" i="14" s="1"/>
  <c r="N273" i="20"/>
  <c r="N274" i="20" s="1"/>
  <c r="N402" i="24"/>
  <c r="N406" i="24" s="1"/>
  <c r="P398" i="24"/>
  <c r="H225" i="25"/>
  <c r="H194" i="14"/>
  <c r="H331" i="14"/>
  <c r="H513" i="14"/>
  <c r="P524" i="24"/>
  <c r="N525" i="24"/>
  <c r="P525" i="24" s="1"/>
  <c r="F34" i="20"/>
  <c r="H392" i="14"/>
  <c r="N580" i="25"/>
  <c r="N271" i="20"/>
  <c r="P447" i="14"/>
  <c r="H402" i="24"/>
  <c r="J570" i="25"/>
  <c r="H201" i="14"/>
  <c r="P489" i="24"/>
  <c r="H412" i="20"/>
  <c r="N614" i="14"/>
  <c r="N666" i="14"/>
  <c r="N332" i="14"/>
  <c r="H140" i="14"/>
  <c r="H165" i="24"/>
  <c r="H225" i="24" s="1"/>
  <c r="J256" i="25"/>
  <c r="P256" i="25"/>
  <c r="H256" i="14"/>
  <c r="F255" i="20"/>
  <c r="F245" i="14"/>
  <c r="F420" i="14"/>
  <c r="H101" i="14"/>
  <c r="L690" i="20"/>
  <c r="L679" i="14"/>
  <c r="N679" i="14" s="1"/>
  <c r="L165" i="25"/>
  <c r="F64" i="14"/>
  <c r="H64" i="22"/>
  <c r="H176" i="22"/>
  <c r="H176" i="14" s="1"/>
  <c r="J44" i="14"/>
  <c r="N44" i="14" s="1"/>
  <c r="N44" i="22"/>
  <c r="H146" i="20"/>
  <c r="H144" i="14" s="1"/>
  <c r="J144" i="14"/>
  <c r="N144" i="14" s="1"/>
  <c r="H14" i="20"/>
  <c r="J12" i="14"/>
  <c r="N12" i="14" s="1"/>
  <c r="N14" i="20"/>
  <c r="F464" i="20"/>
  <c r="F479" i="20" s="1"/>
  <c r="F523" i="20" s="1"/>
  <c r="H451" i="20"/>
  <c r="F272" i="14"/>
  <c r="H381" i="14"/>
  <c r="F167" i="20"/>
  <c r="F165" i="14" s="1"/>
  <c r="H345" i="14"/>
  <c r="H676" i="14"/>
  <c r="H486" i="14"/>
  <c r="J210" i="24"/>
  <c r="P210" i="24"/>
  <c r="N165" i="25"/>
  <c r="N278" i="14"/>
  <c r="H426" i="14"/>
  <c r="H285" i="20"/>
  <c r="H293" i="20" s="1"/>
  <c r="N285" i="20"/>
  <c r="J293" i="20"/>
  <c r="H136" i="20"/>
  <c r="H134" i="14" s="1"/>
  <c r="J134" i="14"/>
  <c r="N134" i="14" s="1"/>
  <c r="N136" i="20"/>
  <c r="L529" i="14"/>
  <c r="N529" i="14" s="1"/>
  <c r="L574" i="20"/>
  <c r="N531" i="20"/>
  <c r="L237" i="20"/>
  <c r="L235" i="14" s="1"/>
  <c r="N13" i="20"/>
  <c r="J11" i="14"/>
  <c r="N11" i="14" s="1"/>
  <c r="N335" i="14"/>
  <c r="H207" i="14"/>
  <c r="N669" i="22"/>
  <c r="H669" i="22"/>
  <c r="H669" i="14" s="1"/>
  <c r="J669" i="14"/>
  <c r="N669" i="14" s="1"/>
  <c r="H323" i="20"/>
  <c r="H321" i="14" s="1"/>
  <c r="L165" i="24"/>
  <c r="L462" i="14"/>
  <c r="J291" i="22"/>
  <c r="P74" i="25"/>
  <c r="J449" i="24"/>
  <c r="J534" i="25"/>
  <c r="H373" i="22"/>
  <c r="H373" i="14" s="1"/>
  <c r="H44" i="22"/>
  <c r="H44" i="14" s="1"/>
  <c r="N104" i="14"/>
  <c r="L215" i="14"/>
  <c r="N215" i="14" s="1"/>
  <c r="N146" i="20"/>
  <c r="H212" i="14"/>
  <c r="H320" i="14"/>
  <c r="J542" i="24"/>
  <c r="P335" i="24"/>
  <c r="J335" i="24"/>
  <c r="J560" i="25"/>
  <c r="H561" i="25"/>
  <c r="J561" i="25" s="1"/>
  <c r="F12" i="14"/>
  <c r="H12" i="22"/>
  <c r="F74" i="14"/>
  <c r="H76" i="20"/>
  <c r="N343" i="20"/>
  <c r="J274" i="20"/>
  <c r="H258" i="14"/>
  <c r="H424" i="14"/>
  <c r="H247" i="20"/>
  <c r="H264" i="22"/>
  <c r="H272" i="22" s="1"/>
  <c r="J272" i="22"/>
  <c r="N519" i="20"/>
  <c r="H432" i="22"/>
  <c r="H432" i="14" s="1"/>
  <c r="J290" i="14"/>
  <c r="N290" i="14" s="1"/>
  <c r="N234" i="22"/>
  <c r="N235" i="22" s="1"/>
  <c r="J233" i="14"/>
  <c r="N233" i="14" s="1"/>
  <c r="H478" i="20"/>
  <c r="H476" i="14" s="1"/>
  <c r="P570" i="25"/>
  <c r="J283" i="14"/>
  <c r="N144" i="22"/>
  <c r="N101" i="14"/>
  <c r="H36" i="14"/>
  <c r="H189" i="14"/>
  <c r="H508" i="14"/>
  <c r="H444" i="14"/>
  <c r="F32" i="22"/>
  <c r="H114" i="22"/>
  <c r="H114" i="14" s="1"/>
  <c r="J114" i="14"/>
  <c r="N114" i="22"/>
  <c r="L203" i="22"/>
  <c r="H410" i="22"/>
  <c r="H422" i="14"/>
  <c r="N424" i="14"/>
  <c r="N249" i="22"/>
  <c r="N252" i="22" s="1"/>
  <c r="N253" i="22" s="1"/>
  <c r="J252" i="22"/>
  <c r="J253" i="22" s="1"/>
  <c r="H643" i="14"/>
  <c r="L341" i="14"/>
  <c r="N219" i="20"/>
  <c r="H572" i="14"/>
  <c r="J578" i="24"/>
  <c r="N595" i="20"/>
  <c r="N264" i="22"/>
  <c r="N272" i="22" s="1"/>
  <c r="H119" i="14"/>
  <c r="H190" i="14"/>
  <c r="H643" i="22"/>
  <c r="F652" i="22"/>
  <c r="H652" i="22" s="1"/>
  <c r="P154" i="24"/>
  <c r="J154" i="24"/>
  <c r="P11" i="25"/>
  <c r="L32" i="25"/>
  <c r="N217" i="14"/>
  <c r="L165" i="22"/>
  <c r="L165" i="14" s="1"/>
  <c r="N74" i="22"/>
  <c r="J203" i="14"/>
  <c r="N205" i="20"/>
  <c r="H86" i="20"/>
  <c r="L381" i="14"/>
  <c r="N381" i="14" s="1"/>
  <c r="L203" i="25"/>
  <c r="P203" i="25" s="1"/>
  <c r="P201" i="25"/>
  <c r="N126" i="20"/>
  <c r="H126" i="20"/>
  <c r="H124" i="14" s="1"/>
  <c r="J124" i="14"/>
  <c r="N124" i="14" s="1"/>
  <c r="N712" i="20"/>
  <c r="J710" i="14"/>
  <c r="N710" i="14" s="1"/>
  <c r="J516" i="24"/>
  <c r="L507" i="24"/>
  <c r="J594" i="14"/>
  <c r="N283" i="22"/>
  <c r="N291" i="22" s="1"/>
  <c r="J517" i="14"/>
  <c r="N517" i="14" s="1"/>
  <c r="P388" i="24"/>
  <c r="H11" i="14"/>
  <c r="N434" i="20"/>
  <c r="J521" i="22"/>
  <c r="N521" i="22" s="1"/>
  <c r="H525" i="24"/>
  <c r="J525" i="24" s="1"/>
  <c r="H168" i="14"/>
  <c r="N106" i="20"/>
  <c r="H13" i="20"/>
  <c r="H120" i="14"/>
  <c r="H667" i="14"/>
  <c r="H633" i="14"/>
  <c r="J615" i="14"/>
  <c r="N615" i="14" s="1"/>
  <c r="N615" i="22"/>
  <c r="L651" i="14"/>
  <c r="N469" i="25"/>
  <c r="J543" i="25"/>
  <c r="N432" i="14"/>
  <c r="P413" i="24"/>
  <c r="P373" i="24"/>
  <c r="F636" i="20"/>
  <c r="J593" i="14"/>
  <c r="N593" i="14" s="1"/>
  <c r="H629" i="14"/>
  <c r="N183" i="14"/>
  <c r="H391" i="14"/>
  <c r="H627" i="20"/>
  <c r="H625" i="14" s="1"/>
  <c r="J625" i="14"/>
  <c r="N625" i="14" s="1"/>
  <c r="H607" i="22"/>
  <c r="H607" i="14" s="1"/>
  <c r="N607" i="22"/>
  <c r="J711" i="22"/>
  <c r="J702" i="14"/>
  <c r="N702" i="14" s="1"/>
  <c r="F679" i="14"/>
  <c r="H681" i="20"/>
  <c r="H679" i="14" s="1"/>
  <c r="H165" i="25"/>
  <c r="J64" i="25"/>
  <c r="F298" i="14"/>
  <c r="H66" i="20"/>
  <c r="J167" i="20"/>
  <c r="J477" i="22"/>
  <c r="N477" i="22" s="1"/>
  <c r="H447" i="22"/>
  <c r="H381" i="22"/>
  <c r="N381" i="22"/>
  <c r="N116" i="20"/>
  <c r="L114" i="14"/>
  <c r="F652" i="14"/>
  <c r="L543" i="24"/>
  <c r="P542" i="24"/>
  <c r="P498" i="24"/>
  <c r="L714" i="20"/>
  <c r="H227" i="22"/>
  <c r="H235" i="22" s="1"/>
  <c r="N670" i="22"/>
  <c r="P543" i="25"/>
  <c r="F253" i="14"/>
  <c r="P561" i="24"/>
  <c r="N16" i="14"/>
  <c r="H68" i="14"/>
  <c r="H672" i="14"/>
  <c r="H686" i="14"/>
  <c r="H707" i="14"/>
  <c r="H556" i="14"/>
  <c r="N653" i="20"/>
  <c r="J651" i="14"/>
  <c r="P461" i="25"/>
  <c r="H464" i="14"/>
  <c r="F144" i="14"/>
  <c r="H329" i="22"/>
  <c r="H329" i="14" s="1"/>
  <c r="J236" i="20"/>
  <c r="N249" i="20"/>
  <c r="N254" i="20" s="1"/>
  <c r="J254" i="20"/>
  <c r="J255" i="20" s="1"/>
  <c r="H16" i="14"/>
  <c r="H73" i="14"/>
  <c r="H92" i="14"/>
  <c r="H461" i="14"/>
  <c r="H650" i="14"/>
  <c r="N327" i="14"/>
  <c r="H16" i="20"/>
  <c r="H14" i="14" s="1"/>
  <c r="H203" i="20"/>
  <c r="J262" i="24"/>
  <c r="P114" i="24"/>
  <c r="P124" i="25"/>
  <c r="J14" i="25"/>
  <c r="H244" i="14"/>
  <c r="H217" i="14"/>
  <c r="H512" i="14"/>
  <c r="H529" i="14"/>
  <c r="H343" i="14"/>
  <c r="H49" i="14"/>
  <c r="F607" i="14"/>
  <c r="N141" i="14"/>
  <c r="H518" i="20"/>
  <c r="H516" i="14" s="1"/>
  <c r="H20" i="14"/>
  <c r="H146" i="14"/>
  <c r="H205" i="14"/>
  <c r="H301" i="14"/>
  <c r="H303" i="14"/>
  <c r="H443" i="14"/>
  <c r="H568" i="14"/>
  <c r="H489" i="24"/>
  <c r="J489" i="24" s="1"/>
  <c r="L351" i="24"/>
  <c r="P144" i="24"/>
  <c r="P468" i="25"/>
  <c r="J203" i="25"/>
  <c r="H217" i="22"/>
  <c r="H94" i="22"/>
  <c r="H274" i="14"/>
  <c r="H313" i="14"/>
  <c r="H431" i="14"/>
  <c r="L469" i="14"/>
  <c r="N469" i="14" s="1"/>
  <c r="H546" i="14"/>
  <c r="F235" i="14"/>
  <c r="H182" i="14"/>
  <c r="H42" i="14"/>
  <c r="H163" i="14"/>
  <c r="H619" i="14"/>
  <c r="N117" i="14"/>
  <c r="J534" i="24"/>
  <c r="N489" i="24"/>
  <c r="J385" i="24"/>
  <c r="H351" i="24"/>
  <c r="H352" i="24" s="1"/>
  <c r="P301" i="25"/>
  <c r="H210" i="14"/>
  <c r="F517" i="14"/>
  <c r="J232" i="14"/>
  <c r="N232" i="14" s="1"/>
  <c r="H30" i="14"/>
  <c r="H415" i="14"/>
  <c r="H537" i="14"/>
  <c r="H562" i="14"/>
  <c r="H620" i="14"/>
  <c r="N415" i="14"/>
  <c r="H21" i="14"/>
  <c r="H151" i="14"/>
  <c r="H337" i="14"/>
  <c r="F594" i="22"/>
  <c r="H594" i="22" s="1"/>
  <c r="N561" i="24"/>
  <c r="J506" i="24"/>
  <c r="L402" i="24"/>
  <c r="N165" i="24"/>
  <c r="H436" i="14"/>
  <c r="H96" i="20"/>
  <c r="L351" i="14"/>
  <c r="N351" i="14" s="1"/>
  <c r="H564" i="14"/>
  <c r="H502" i="14"/>
  <c r="H25" i="14"/>
  <c r="H53" i="14"/>
  <c r="H88" i="14"/>
  <c r="H417" i="14"/>
  <c r="H591" i="14"/>
  <c r="L711" i="22"/>
  <c r="L711" i="14" s="1"/>
  <c r="N681" i="20"/>
  <c r="F633" i="14"/>
  <c r="F711" i="22"/>
  <c r="F712" i="22" s="1"/>
  <c r="P560" i="25"/>
  <c r="H223" i="14"/>
  <c r="L32" i="22"/>
  <c r="N532" i="14"/>
  <c r="H310" i="14"/>
  <c r="H586" i="14"/>
  <c r="H351" i="14"/>
  <c r="H84" i="14"/>
  <c r="H389" i="14"/>
  <c r="H610" i="14"/>
  <c r="H705" i="14"/>
  <c r="N646" i="14"/>
  <c r="N306" i="14"/>
  <c r="H226" i="14"/>
  <c r="H361" i="14"/>
  <c r="N446" i="14"/>
  <c r="H555" i="14"/>
  <c r="L616" i="22"/>
  <c r="L616" i="14" s="1"/>
  <c r="J670" i="22"/>
  <c r="H653" i="20"/>
  <c r="H651" i="14" s="1"/>
  <c r="H507" i="24"/>
  <c r="P312" i="24"/>
  <c r="L32" i="24"/>
  <c r="N398" i="25"/>
  <c r="M386" i="25"/>
  <c r="H277" i="14"/>
  <c r="L34" i="20"/>
  <c r="L32" i="14" s="1"/>
  <c r="J341" i="14"/>
  <c r="H74" i="14"/>
  <c r="H454" i="14"/>
  <c r="H457" i="14"/>
  <c r="N720" i="14"/>
  <c r="P401" i="24"/>
  <c r="J348" i="24"/>
  <c r="P256" i="24"/>
  <c r="P14" i="25"/>
  <c r="H237" i="14"/>
  <c r="H262" i="14"/>
  <c r="N277" i="14"/>
  <c r="N439" i="14"/>
  <c r="L283" i="14"/>
  <c r="F440" i="14"/>
  <c r="L335" i="14"/>
  <c r="P469" i="24"/>
  <c r="P32" i="25"/>
  <c r="N225" i="25"/>
  <c r="P352" i="25"/>
  <c r="N729" i="20"/>
  <c r="J352" i="25"/>
  <c r="L634" i="14"/>
  <c r="N634" i="14" s="1"/>
  <c r="N365" i="14"/>
  <c r="N46" i="14"/>
  <c r="N53" i="14"/>
  <c r="N174" i="14"/>
  <c r="N547" i="14"/>
  <c r="N631" i="14"/>
  <c r="N639" i="14"/>
  <c r="N674" i="14"/>
  <c r="N678" i="14"/>
  <c r="N695" i="14"/>
  <c r="N461" i="14"/>
  <c r="N591" i="14"/>
  <c r="N302" i="14"/>
  <c r="H339" i="14"/>
  <c r="H360" i="14"/>
  <c r="N595" i="25"/>
  <c r="L670" i="14"/>
  <c r="P351" i="25"/>
  <c r="H283" i="14"/>
  <c r="H729" i="20"/>
  <c r="L712" i="22"/>
  <c r="N130" i="14"/>
  <c r="N369" i="14"/>
  <c r="H668" i="14"/>
  <c r="H17" i="14"/>
  <c r="H19" i="14"/>
  <c r="H334" i="14"/>
  <c r="F672" i="20"/>
  <c r="H663" i="20"/>
  <c r="H661" i="14" s="1"/>
  <c r="N517" i="22"/>
  <c r="H205" i="20"/>
  <c r="N110" i="14"/>
  <c r="N348" i="14"/>
  <c r="N36" i="14"/>
  <c r="N38" i="14"/>
  <c r="N40" i="14"/>
  <c r="N170" i="14"/>
  <c r="N610" i="14"/>
  <c r="N619" i="14"/>
  <c r="N649" i="14"/>
  <c r="J654" i="20"/>
  <c r="N645" i="20"/>
  <c r="H595" i="20"/>
  <c r="H593" i="14" s="1"/>
  <c r="F596" i="20"/>
  <c r="F593" i="14"/>
  <c r="H588" i="14"/>
  <c r="H449" i="22"/>
  <c r="H449" i="14" s="1"/>
  <c r="H617" i="20"/>
  <c r="H615" i="14" s="1"/>
  <c r="J713" i="20"/>
  <c r="J468" i="25"/>
  <c r="N32" i="24"/>
  <c r="N247" i="20"/>
  <c r="N255" i="20" s="1"/>
  <c r="J464" i="20"/>
  <c r="N476" i="22"/>
  <c r="H693" i="22"/>
  <c r="N693" i="22"/>
  <c r="L291" i="22"/>
  <c r="L299" i="22" s="1"/>
  <c r="L522" i="22" s="1"/>
  <c r="N231" i="20"/>
  <c r="N236" i="20" s="1"/>
  <c r="N237" i="20" s="1"/>
  <c r="J229" i="14"/>
  <c r="N229" i="14" s="1"/>
  <c r="N635" i="20"/>
  <c r="P498" i="25"/>
  <c r="L507" i="25"/>
  <c r="H402" i="25"/>
  <c r="J301" i="25"/>
  <c r="J32" i="22"/>
  <c r="N313" i="14"/>
  <c r="F186" i="14"/>
  <c r="F462" i="22"/>
  <c r="H449" i="20"/>
  <c r="H691" i="14"/>
  <c r="F291" i="22"/>
  <c r="F291" i="14" s="1"/>
  <c r="N291" i="20"/>
  <c r="F271" i="14"/>
  <c r="H343" i="20"/>
  <c r="H341" i="14" s="1"/>
  <c r="H581" i="14"/>
  <c r="J616" i="22"/>
  <c r="F690" i="20"/>
  <c r="P552" i="24"/>
  <c r="L339" i="24"/>
  <c r="J164" i="24"/>
  <c r="L449" i="25"/>
  <c r="N210" i="22"/>
  <c r="J165" i="22"/>
  <c r="H430" i="14"/>
  <c r="F362" i="14"/>
  <c r="J440" i="14"/>
  <c r="N440" i="22"/>
  <c r="L373" i="14"/>
  <c r="N373" i="14" s="1"/>
  <c r="N341" i="22"/>
  <c r="L329" i="14"/>
  <c r="H545" i="14"/>
  <c r="H229" i="20"/>
  <c r="N287" i="20"/>
  <c r="N282" i="14"/>
  <c r="H167" i="20" l="1"/>
  <c r="N167" i="20"/>
  <c r="L301" i="20"/>
  <c r="L524" i="20" s="1"/>
  <c r="H64" i="14"/>
  <c r="J165" i="25"/>
  <c r="P165" i="25"/>
  <c r="H406" i="24"/>
  <c r="H407" i="24" s="1"/>
  <c r="H94" i="14"/>
  <c r="L580" i="24"/>
  <c r="J543" i="24"/>
  <c r="H255" i="20"/>
  <c r="H245" i="14"/>
  <c r="H253" i="14" s="1"/>
  <c r="N690" i="20"/>
  <c r="L688" i="14"/>
  <c r="N688" i="14" s="1"/>
  <c r="L522" i="14"/>
  <c r="N341" i="14"/>
  <c r="L225" i="24"/>
  <c r="J225" i="24" s="1"/>
  <c r="J32" i="24"/>
  <c r="J237" i="20"/>
  <c r="J234" i="14"/>
  <c r="N283" i="14"/>
  <c r="N291" i="14" s="1"/>
  <c r="J291" i="14"/>
  <c r="N34" i="20"/>
  <c r="H447" i="14"/>
  <c r="F634" i="14"/>
  <c r="H636" i="20"/>
  <c r="H634" i="14" s="1"/>
  <c r="P402" i="24"/>
  <c r="J402" i="24"/>
  <c r="F711" i="14"/>
  <c r="J272" i="14"/>
  <c r="J165" i="24"/>
  <c r="P165" i="24"/>
  <c r="L572" i="14"/>
  <c r="N572" i="14" s="1"/>
  <c r="N574" i="20"/>
  <c r="L596" i="20"/>
  <c r="H580" i="25"/>
  <c r="F32" i="14"/>
  <c r="F301" i="20"/>
  <c r="F524" i="20" s="1"/>
  <c r="H580" i="24"/>
  <c r="J351" i="24"/>
  <c r="P351" i="24"/>
  <c r="N114" i="14"/>
  <c r="H670" i="22"/>
  <c r="J670" i="14"/>
  <c r="N670" i="14" s="1"/>
  <c r="N580" i="24"/>
  <c r="H711" i="22"/>
  <c r="N711" i="22"/>
  <c r="H410" i="14"/>
  <c r="P398" i="25"/>
  <c r="N402" i="25"/>
  <c r="J507" i="24"/>
  <c r="P507" i="24"/>
  <c r="N203" i="22"/>
  <c r="L203" i="14"/>
  <c r="N203" i="14" s="1"/>
  <c r="H12" i="14"/>
  <c r="N234" i="14"/>
  <c r="N235" i="14" s="1"/>
  <c r="N651" i="14"/>
  <c r="J32" i="25"/>
  <c r="L225" i="25"/>
  <c r="P543" i="24"/>
  <c r="H462" i="22"/>
  <c r="F462" i="14"/>
  <c r="H596" i="20"/>
  <c r="H594" i="14" s="1"/>
  <c r="F594" i="14"/>
  <c r="L715" i="22"/>
  <c r="L712" i="14"/>
  <c r="N728" i="14"/>
  <c r="H165" i="22"/>
  <c r="H165" i="14" s="1"/>
  <c r="J165" i="14"/>
  <c r="N165" i="14" s="1"/>
  <c r="N165" i="22"/>
  <c r="N225" i="24"/>
  <c r="P32" i="24"/>
  <c r="H203" i="14"/>
  <c r="F670" i="14"/>
  <c r="H672" i="20"/>
  <c r="H728" i="14"/>
  <c r="P225" i="25"/>
  <c r="L291" i="14"/>
  <c r="N616" i="22"/>
  <c r="J712" i="22"/>
  <c r="J616" i="14"/>
  <c r="N616" i="14" s="1"/>
  <c r="H616" i="22"/>
  <c r="H616" i="14" s="1"/>
  <c r="N329" i="14"/>
  <c r="L521" i="14"/>
  <c r="L352" i="24"/>
  <c r="J339" i="24"/>
  <c r="P339" i="24"/>
  <c r="N292" i="20"/>
  <c r="N293" i="20" s="1"/>
  <c r="N301" i="20" s="1"/>
  <c r="J507" i="25"/>
  <c r="L580" i="25"/>
  <c r="P507" i="25"/>
  <c r="F299" i="22"/>
  <c r="P595" i="25"/>
  <c r="N440" i="14"/>
  <c r="H406" i="25"/>
  <c r="J402" i="25"/>
  <c r="H227" i="14"/>
  <c r="H237" i="20"/>
  <c r="H235" i="14" s="1"/>
  <c r="F477" i="22"/>
  <c r="P449" i="25"/>
  <c r="L469" i="25"/>
  <c r="J449" i="25"/>
  <c r="F688" i="14"/>
  <c r="F714" i="20"/>
  <c r="J32" i="14"/>
  <c r="N32" i="14" s="1"/>
  <c r="N32" i="22"/>
  <c r="H32" i="22"/>
  <c r="J299" i="22"/>
  <c r="H464" i="20"/>
  <c r="H462" i="14" s="1"/>
  <c r="J462" i="14"/>
  <c r="N462" i="14" s="1"/>
  <c r="J479" i="20"/>
  <c r="N464" i="20"/>
  <c r="J714" i="20"/>
  <c r="J711" i="14"/>
  <c r="N711" i="14" s="1"/>
  <c r="H713" i="20"/>
  <c r="H711" i="14" s="1"/>
  <c r="N713" i="20"/>
  <c r="H654" i="20"/>
  <c r="H652" i="14" s="1"/>
  <c r="N654" i="20"/>
  <c r="J652" i="14"/>
  <c r="N652" i="14" s="1"/>
  <c r="H690" i="20"/>
  <c r="H688" i="14" s="1"/>
  <c r="L299" i="14"/>
  <c r="P402" i="25" l="1"/>
  <c r="N406" i="25"/>
  <c r="H583" i="24"/>
  <c r="H586" i="24" s="1"/>
  <c r="H590" i="24" s="1"/>
  <c r="H593" i="24" s="1"/>
  <c r="H597" i="24" s="1"/>
  <c r="N299" i="22"/>
  <c r="P580" i="24"/>
  <c r="J580" i="24"/>
  <c r="L407" i="25"/>
  <c r="J225" i="25"/>
  <c r="J301" i="20"/>
  <c r="J299" i="14" s="1"/>
  <c r="N299" i="14" s="1"/>
  <c r="J235" i="14"/>
  <c r="L594" i="14"/>
  <c r="N594" i="14" s="1"/>
  <c r="N596" i="20"/>
  <c r="L717" i="20"/>
  <c r="L720" i="20" s="1"/>
  <c r="L724" i="20" s="1"/>
  <c r="L727" i="20" s="1"/>
  <c r="L731" i="20" s="1"/>
  <c r="H670" i="14"/>
  <c r="N712" i="22"/>
  <c r="H712" i="22"/>
  <c r="H301" i="20"/>
  <c r="H714" i="20"/>
  <c r="N714" i="20"/>
  <c r="J712" i="14"/>
  <c r="N712" i="14" s="1"/>
  <c r="P469" i="25"/>
  <c r="J469" i="25"/>
  <c r="F712" i="14"/>
  <c r="F717" i="20"/>
  <c r="J580" i="25"/>
  <c r="P580" i="25"/>
  <c r="L583" i="25"/>
  <c r="L718" i="22"/>
  <c r="L715" i="14"/>
  <c r="J522" i="22"/>
  <c r="H479" i="20"/>
  <c r="J477" i="14"/>
  <c r="J521" i="14" s="1"/>
  <c r="N521" i="14" s="1"/>
  <c r="N479" i="20"/>
  <c r="N477" i="14" s="1"/>
  <c r="J523" i="20"/>
  <c r="H299" i="22"/>
  <c r="H32" i="14"/>
  <c r="F521" i="22"/>
  <c r="H521" i="22" s="1"/>
  <c r="F477" i="14"/>
  <c r="F521" i="14" s="1"/>
  <c r="H477" i="22"/>
  <c r="J406" i="25"/>
  <c r="H407" i="25"/>
  <c r="F522" i="22"/>
  <c r="F299" i="14"/>
  <c r="L406" i="24"/>
  <c r="J352" i="24"/>
  <c r="P352" i="24"/>
  <c r="P225" i="24"/>
  <c r="N407" i="24"/>
  <c r="N583" i="24" s="1"/>
  <c r="N586" i="24" s="1"/>
  <c r="N590" i="24" s="1"/>
  <c r="N593" i="24" s="1"/>
  <c r="N597" i="24" s="1"/>
  <c r="H299" i="14" l="1"/>
  <c r="P406" i="25"/>
  <c r="N407" i="25"/>
  <c r="F720" i="20"/>
  <c r="F522" i="14"/>
  <c r="F715" i="22"/>
  <c r="F718" i="22" s="1"/>
  <c r="F722" i="22" s="1"/>
  <c r="F725" i="22" s="1"/>
  <c r="F729" i="22" s="1"/>
  <c r="N522" i="22"/>
  <c r="H522" i="22"/>
  <c r="H712" i="14"/>
  <c r="J715" i="22"/>
  <c r="H523" i="20"/>
  <c r="H521" i="14" s="1"/>
  <c r="N523" i="20"/>
  <c r="J524" i="20"/>
  <c r="L586" i="25"/>
  <c r="J407" i="25"/>
  <c r="H583" i="25"/>
  <c r="H586" i="25" s="1"/>
  <c r="H590" i="25" s="1"/>
  <c r="H593" i="25" s="1"/>
  <c r="H597" i="25" s="1"/>
  <c r="J406" i="24"/>
  <c r="L407" i="24"/>
  <c r="P406" i="24"/>
  <c r="H477" i="14"/>
  <c r="L722" i="22"/>
  <c r="L725" i="22" s="1"/>
  <c r="L718" i="14"/>
  <c r="L722" i="14" s="1"/>
  <c r="P407" i="25" l="1"/>
  <c r="N583" i="25"/>
  <c r="J583" i="25"/>
  <c r="H715" i="22"/>
  <c r="N715" i="22"/>
  <c r="J718" i="22"/>
  <c r="L590" i="25"/>
  <c r="J586" i="25"/>
  <c r="F715" i="14"/>
  <c r="J522" i="14"/>
  <c r="N522" i="14" s="1"/>
  <c r="H524" i="20"/>
  <c r="H522" i="14" s="1"/>
  <c r="N524" i="20"/>
  <c r="J717" i="20"/>
  <c r="P407" i="24"/>
  <c r="L583" i="24"/>
  <c r="J407" i="24"/>
  <c r="L729" i="22"/>
  <c r="L726" i="14"/>
  <c r="L730" i="14" s="1"/>
  <c r="F724" i="20"/>
  <c r="F727" i="20" s="1"/>
  <c r="F731" i="20" s="1"/>
  <c r="F718" i="14"/>
  <c r="F722" i="14" s="1"/>
  <c r="N586" i="25" l="1"/>
  <c r="P583" i="25"/>
  <c r="J715" i="14"/>
  <c r="N715" i="14" s="1"/>
  <c r="J720" i="20"/>
  <c r="N717" i="20"/>
  <c r="H717" i="20"/>
  <c r="H715" i="14" s="1"/>
  <c r="N718" i="22"/>
  <c r="N722" i="22" s="1"/>
  <c r="N725" i="22" s="1"/>
  <c r="N729" i="22" s="1"/>
  <c r="H718" i="22"/>
  <c r="J722" i="22"/>
  <c r="F726" i="14"/>
  <c r="F730" i="14" s="1"/>
  <c r="J583" i="24"/>
  <c r="L586" i="24"/>
  <c r="P583" i="24"/>
  <c r="L593" i="25"/>
  <c r="J590" i="25"/>
  <c r="N590" i="25" l="1"/>
  <c r="N593" i="25" s="1"/>
  <c r="N597" i="25" s="1"/>
  <c r="P586" i="25"/>
  <c r="P590" i="25" s="1"/>
  <c r="P593" i="25" s="1"/>
  <c r="P597" i="25" s="1"/>
  <c r="J593" i="25"/>
  <c r="L597" i="25"/>
  <c r="J597" i="25" s="1"/>
  <c r="H722" i="22"/>
  <c r="J725" i="22"/>
  <c r="H720" i="20"/>
  <c r="H718" i="14" s="1"/>
  <c r="H722" i="14" s="1"/>
  <c r="J724" i="20"/>
  <c r="J718" i="14"/>
  <c r="J722" i="14" s="1"/>
  <c r="N720" i="20"/>
  <c r="L590" i="24"/>
  <c r="J586" i="24"/>
  <c r="P586" i="24"/>
  <c r="P590" i="24" s="1"/>
  <c r="N718" i="14" l="1"/>
  <c r="N724" i="20"/>
  <c r="H725" i="22"/>
  <c r="J729" i="22"/>
  <c r="H729" i="22" s="1"/>
  <c r="J726" i="14"/>
  <c r="J730" i="14" s="1"/>
  <c r="N722" i="14"/>
  <c r="J727" i="20"/>
  <c r="H724" i="20"/>
  <c r="H727" i="20" s="1"/>
  <c r="L593" i="24"/>
  <c r="J590" i="24"/>
  <c r="J593" i="24" s="1"/>
  <c r="J597" i="24" s="1"/>
  <c r="N727" i="20" l="1"/>
  <c r="J731" i="20"/>
  <c r="H726" i="14"/>
  <c r="H730" i="14" s="1"/>
  <c r="H731" i="20"/>
  <c r="P593" i="24"/>
  <c r="P597" i="24" s="1"/>
  <c r="L597" i="24"/>
  <c r="N726" i="14" l="1"/>
  <c r="N730" i="14" s="1"/>
  <c r="N731" i="20"/>
</calcChain>
</file>

<file path=xl/sharedStrings.xml><?xml version="1.0" encoding="utf-8"?>
<sst xmlns="http://schemas.openxmlformats.org/spreadsheetml/2006/main" count="7796" uniqueCount="1613">
  <si>
    <t>11-000-100-569</t>
  </si>
  <si>
    <t>Undist. Expend. - Other Supp. Serv. Students - Related Serv.</t>
  </si>
  <si>
    <t>Total Undist. Expend. - Other Supp. Serv. Students - Related Serv.</t>
  </si>
  <si>
    <t>Undist. Expend. - Supp. Serv. - General Admin.</t>
  </si>
  <si>
    <t xml:space="preserve">Salaries </t>
  </si>
  <si>
    <t>Legal Services</t>
  </si>
  <si>
    <t>Communications/Telephone</t>
  </si>
  <si>
    <t>Miscellaneous Expenditures</t>
  </si>
  <si>
    <t>Total Undist. Expend. - Supp. Serv. - General Admin.</t>
  </si>
  <si>
    <t>Cleaning, Repair and Maintenance Services</t>
  </si>
  <si>
    <t>Other Purchased Property Services</t>
  </si>
  <si>
    <t>Insurance</t>
  </si>
  <si>
    <t>Miscellaneous Purchased Services</t>
  </si>
  <si>
    <t>Energy (Energy and Electricity)</t>
  </si>
  <si>
    <t>11-000-262-420</t>
  </si>
  <si>
    <t>11-000-262-490</t>
  </si>
  <si>
    <t>11-000-262-520</t>
  </si>
  <si>
    <t>11-000-262-590</t>
  </si>
  <si>
    <t>11-000-262-620</t>
  </si>
  <si>
    <t>11-000-262-800</t>
  </si>
  <si>
    <t>11-000-230-100</t>
  </si>
  <si>
    <t>11-000-230-331</t>
  </si>
  <si>
    <t>11-000-230-339</t>
  </si>
  <si>
    <t>11-000-230-530</t>
  </si>
  <si>
    <t>11-000-230-590</t>
  </si>
  <si>
    <t>11-000-230-890</t>
  </si>
  <si>
    <t>07628</t>
  </si>
  <si>
    <t>07630</t>
  </si>
  <si>
    <t>07631</t>
  </si>
  <si>
    <t>07632</t>
  </si>
  <si>
    <t>07634</t>
  </si>
  <si>
    <t>07635</t>
  </si>
  <si>
    <t>06910</t>
  </si>
  <si>
    <t>06920</t>
  </si>
  <si>
    <t>06930</t>
  </si>
  <si>
    <t>06950</t>
  </si>
  <si>
    <t>06960</t>
  </si>
  <si>
    <t>06990</t>
  </si>
  <si>
    <t>07000</t>
  </si>
  <si>
    <t>06481</t>
  </si>
  <si>
    <t>06482</t>
  </si>
  <si>
    <t>06483</t>
  </si>
  <si>
    <t>06485</t>
  </si>
  <si>
    <t>11-000-216-100</t>
  </si>
  <si>
    <t>11-000-216-320</t>
  </si>
  <si>
    <t>11-000-216-600</t>
  </si>
  <si>
    <t>Transfer of Funds to Charter Schools</t>
  </si>
  <si>
    <t>Operating Transfer Out:</t>
  </si>
  <si>
    <t xml:space="preserve">  Transfer to Food Service Fund - Board Contribution</t>
  </si>
  <si>
    <t>Management Fees - ESC &amp; CTSA Transportation Programs</t>
  </si>
  <si>
    <t>Contract Services - (Between Home and School) - Vendors</t>
  </si>
  <si>
    <t>11-000-270-350</t>
  </si>
  <si>
    <t>11-000-270-511</t>
  </si>
  <si>
    <t>Undist. Expend. - Business and Other Support Serv.</t>
  </si>
  <si>
    <t>Total Undist. Expend. - Business and Other Support Serv.</t>
  </si>
  <si>
    <t>11-000-290-100</t>
  </si>
  <si>
    <t>11-000-290-600</t>
  </si>
  <si>
    <t>11-000-290-890</t>
  </si>
  <si>
    <t>Facilities Acquisition and Construction Services</t>
  </si>
  <si>
    <t>Construction Services</t>
  </si>
  <si>
    <t>Total Facilities Acquisition and Construction Services</t>
  </si>
  <si>
    <t>Assets Acquired Under Capital Leases (non-budgeted)</t>
  </si>
  <si>
    <t>Undistributed Expenditures:</t>
  </si>
  <si>
    <t>General Administration</t>
  </si>
  <si>
    <t>School Administration</t>
  </si>
  <si>
    <t>On-behalf TPAF pension Contributions (non-budgeted)</t>
  </si>
  <si>
    <t>Reimbursed TPAF Social Security Contributions (non-budgeted)</t>
  </si>
  <si>
    <t>TOTAL ON-BEHALF CONTRIBUTIONS</t>
  </si>
  <si>
    <t>Undistributed Expenditures - General Admin.</t>
  </si>
  <si>
    <t>Undistributed Expenditures - Operation of Plant Services</t>
  </si>
  <si>
    <t>02621</t>
  </si>
  <si>
    <t>02623</t>
  </si>
  <si>
    <t>07241</t>
  </si>
  <si>
    <t>07260</t>
  </si>
  <si>
    <t>07360</t>
  </si>
  <si>
    <t>07460</t>
  </si>
  <si>
    <t>07490</t>
  </si>
  <si>
    <t>08280</t>
  </si>
  <si>
    <t>Final</t>
  </si>
  <si>
    <t>Transfers</t>
  </si>
  <si>
    <t>Original</t>
  </si>
  <si>
    <t>Final to Actual</t>
  </si>
  <si>
    <t>Schedule of Blended Expenditures - Budget and Actual</t>
  </si>
  <si>
    <t xml:space="preserve">  Capital Leases (non-budgeted)</t>
  </si>
  <si>
    <t xml:space="preserve"> Schedule of Blended Expenditures - Budget and Actual</t>
  </si>
  <si>
    <t>Equipment</t>
  </si>
  <si>
    <t>Regular Program - Instruction:</t>
  </si>
  <si>
    <t>Total Equipment</t>
  </si>
  <si>
    <t>02622</t>
  </si>
  <si>
    <t>02624</t>
  </si>
  <si>
    <t>02625</t>
  </si>
  <si>
    <t>02626</t>
  </si>
  <si>
    <t>02627</t>
  </si>
  <si>
    <t>02628</t>
  </si>
  <si>
    <t>Purchased Professional -Educational Services</t>
  </si>
  <si>
    <t>11-150-100-106</t>
  </si>
  <si>
    <t>11-150-100-340</t>
  </si>
  <si>
    <t>11-150-100-500</t>
  </si>
  <si>
    <t>11-150-100-610</t>
  </si>
  <si>
    <t>11-150-100-640</t>
  </si>
  <si>
    <t>11-150-100-800</t>
  </si>
  <si>
    <t>Home Instruction:</t>
  </si>
  <si>
    <t>04400</t>
  </si>
  <si>
    <t>04410</t>
  </si>
  <si>
    <t>04420</t>
  </si>
  <si>
    <t>04430</t>
  </si>
  <si>
    <t>04440</t>
  </si>
  <si>
    <t>04450</t>
  </si>
  <si>
    <t>04460</t>
  </si>
  <si>
    <t>04470</t>
  </si>
  <si>
    <t>04480</t>
  </si>
  <si>
    <t>Total Home Instruction</t>
  </si>
  <si>
    <t>11-219-100-101</t>
  </si>
  <si>
    <t>11-219-100-106</t>
  </si>
  <si>
    <t>11-219-100-320</t>
  </si>
  <si>
    <t>11-219-100-340</t>
  </si>
  <si>
    <t>11-219-100-500</t>
  </si>
  <si>
    <t>11-219-100-610</t>
  </si>
  <si>
    <t>11-219-100-640</t>
  </si>
  <si>
    <t>11-219-100-800</t>
  </si>
  <si>
    <t>School-Spon. Cocurricular Athletics - Inst.</t>
  </si>
  <si>
    <t>06090</t>
  </si>
  <si>
    <t>06100</t>
  </si>
  <si>
    <t>06110</t>
  </si>
  <si>
    <t>06120</t>
  </si>
  <si>
    <t>06130</t>
  </si>
  <si>
    <t>06140</t>
  </si>
  <si>
    <t>Total School-Spon. Cocurricular Athletics - Inst.</t>
  </si>
  <si>
    <t>11-402-100-100</t>
  </si>
  <si>
    <t>11-402-100-500</t>
  </si>
  <si>
    <t>11-402-100-600</t>
  </si>
  <si>
    <t>11-402-100-800</t>
  </si>
  <si>
    <t>11-402-100-930</t>
  </si>
  <si>
    <t>15-402-100-100</t>
  </si>
  <si>
    <t>15-402-100-500</t>
  </si>
  <si>
    <t>15-402-100-600-</t>
  </si>
  <si>
    <t>15-402-100-800</t>
  </si>
  <si>
    <t>15-402-100-XXX</t>
  </si>
  <si>
    <t>Community Services Programs/Operations</t>
  </si>
  <si>
    <t>06210</t>
  </si>
  <si>
    <t>06220</t>
  </si>
  <si>
    <t>06240</t>
  </si>
  <si>
    <t>06230</t>
  </si>
  <si>
    <t>06250</t>
  </si>
  <si>
    <t>06260</t>
  </si>
  <si>
    <t>Total Community Services/Operations</t>
  </si>
  <si>
    <t>11-800-330-100</t>
  </si>
  <si>
    <t>11-800-330-500</t>
  </si>
  <si>
    <t>11-800-330-800</t>
  </si>
  <si>
    <t>11-800-330-600</t>
  </si>
  <si>
    <t>11-800-330-930</t>
  </si>
  <si>
    <t>06270</t>
  </si>
  <si>
    <t>06280</t>
  </si>
  <si>
    <t>06290</t>
  </si>
  <si>
    <t>06300</t>
  </si>
  <si>
    <t>Tuition to County Voc. School Dist. - Special</t>
  </si>
  <si>
    <t>Tuition to County Voc. School Dist. - Regular</t>
  </si>
  <si>
    <t>Tuition to Other LEAs Within the State - Regular</t>
  </si>
  <si>
    <t>11-000-310-930</t>
  </si>
  <si>
    <t>Transfers to Cover Deficit (Enterprise Fund)</t>
  </si>
  <si>
    <t>Undistributed Expenditures - Food Services</t>
  </si>
  <si>
    <t>07560</t>
  </si>
  <si>
    <t>12-219-100-730</t>
  </si>
  <si>
    <t>08111</t>
  </si>
  <si>
    <t>08120</t>
  </si>
  <si>
    <t>Undist.Expend.-Support Serv. - Related &amp; Extraordinary</t>
  </si>
  <si>
    <t>Undist.Expend.-Support Serv.-Students - Special</t>
  </si>
  <si>
    <t>12-000-21X-730</t>
  </si>
  <si>
    <t>12-000-219-730</t>
  </si>
  <si>
    <t>08140</t>
  </si>
  <si>
    <t>08160</t>
  </si>
  <si>
    <t>08170</t>
  </si>
  <si>
    <t>Undistributed Expenditures - Student Trans.  - Non Inst. Equip</t>
  </si>
  <si>
    <t>School Buses - Regular</t>
  </si>
  <si>
    <t>School Buses - Special</t>
  </si>
  <si>
    <t>08180</t>
  </si>
  <si>
    <t>08190</t>
  </si>
  <si>
    <t>08200</t>
  </si>
  <si>
    <t>08210</t>
  </si>
  <si>
    <t>Undistributed Expenditures - Business/Other Support Serv.</t>
  </si>
  <si>
    <t>Undistributed Expenditures - Non Inst. Serv.</t>
  </si>
  <si>
    <t>12-000-230-730</t>
  </si>
  <si>
    <t>12-000-260-730</t>
  </si>
  <si>
    <t>12-000-270-732</t>
  </si>
  <si>
    <t>12-000-270-733</t>
  </si>
  <si>
    <t>12-000-270-734</t>
  </si>
  <si>
    <t>12-000-290-730</t>
  </si>
  <si>
    <t>12-000-300-730</t>
  </si>
  <si>
    <t>15-000-260-730</t>
  </si>
  <si>
    <t>8240</t>
  </si>
  <si>
    <t>8250</t>
  </si>
  <si>
    <t>8260</t>
  </si>
  <si>
    <t>12-000-400-100</t>
  </si>
  <si>
    <t>12-000-400-331</t>
  </si>
  <si>
    <t>12-000-400-390</t>
  </si>
  <si>
    <t>12-000-400-450</t>
  </si>
  <si>
    <t>12-000-400-610</t>
  </si>
  <si>
    <t>08300</t>
  </si>
  <si>
    <t>08310</t>
  </si>
  <si>
    <t>08320</t>
  </si>
  <si>
    <t>08325</t>
  </si>
  <si>
    <t>08326</t>
  </si>
  <si>
    <t>08330</t>
  </si>
  <si>
    <t>08335</t>
  </si>
  <si>
    <t>08336</t>
  </si>
  <si>
    <t>Land and Improvements</t>
  </si>
  <si>
    <t>Lease Purchase Agreements - Principal</t>
  </si>
  <si>
    <t>Facilities Grant - Transfer to Special Revenue</t>
  </si>
  <si>
    <t>12-000-400-710</t>
  </si>
  <si>
    <t>12-000-400-721</t>
  </si>
  <si>
    <t>12-000-400-722</t>
  </si>
  <si>
    <t>12-000-400-800</t>
  </si>
  <si>
    <t>12-000-400-930</t>
  </si>
  <si>
    <t>Capital Reserve - Transfer to Capital Projects</t>
  </si>
  <si>
    <t>Capital Reserve - Transfer to Debt Service</t>
  </si>
  <si>
    <t>12-000-400-931</t>
  </si>
  <si>
    <t>12-000-400-933</t>
  </si>
  <si>
    <t>12-000-400-XXX</t>
  </si>
  <si>
    <t>15-000-400-XXX</t>
  </si>
  <si>
    <t>Before/After School Programs - Support</t>
  </si>
  <si>
    <t>Total Before/After School Programs - Support</t>
  </si>
  <si>
    <t>Total Before/After School Programs</t>
  </si>
  <si>
    <t>Summer School - Support</t>
  </si>
  <si>
    <t xml:space="preserve">Total Alternative Education Program </t>
  </si>
  <si>
    <t>Total Alternative Education Program - Support</t>
  </si>
  <si>
    <t>Total Instruction and At-Risk Programs</t>
  </si>
  <si>
    <t xml:space="preserve">Total Before/After School Programs </t>
  </si>
  <si>
    <t>Total Summer School - Support</t>
  </si>
  <si>
    <t>Alternative Education Program - Support</t>
  </si>
  <si>
    <t>Total Alternative Education Program</t>
  </si>
  <si>
    <t>Total Other Supplemental/At-Risk Programs - Support</t>
  </si>
  <si>
    <t>Total Other Supplemental/At-Risk Programs</t>
  </si>
  <si>
    <t>Other Supplemental/At-Risk Programs - Support</t>
  </si>
  <si>
    <t>Total  Other Supplemental/At-Risk Programs - Instruction</t>
  </si>
  <si>
    <t xml:space="preserve">Total Summer School </t>
  </si>
  <si>
    <t>Total Alternative Education Program  - Support</t>
  </si>
  <si>
    <t>09465</t>
  </si>
  <si>
    <t>10-000-100-56X</t>
  </si>
  <si>
    <t>Operating Transfer In</t>
  </si>
  <si>
    <t>District-wide</t>
  </si>
  <si>
    <t>for Fiscal Year Ended June 30, 2005</t>
  </si>
  <si>
    <t>Kindergarten - Salaries of Teachers</t>
  </si>
  <si>
    <t>Kindergarten</t>
  </si>
  <si>
    <t>for Fiscal Year Ended June 30, 20XX</t>
  </si>
  <si>
    <t>Regular Programs - Undistributed Instruction:</t>
  </si>
  <si>
    <t>Total Preschool Disabilities - Full-Time</t>
  </si>
  <si>
    <t>Basic Skills/Remedial - Instruction:</t>
  </si>
  <si>
    <t>Bilingual Education - Instruction:</t>
  </si>
  <si>
    <t>Vocational Programs - Local - Instruction:</t>
  </si>
  <si>
    <t>School-Spon. Cocurricular Actvts. - Inst.:</t>
  </si>
  <si>
    <t>Total Undistributed Expenditures - Instruction</t>
  </si>
  <si>
    <t>Undistributed Expend. - Attend. &amp; Social Work:</t>
  </si>
  <si>
    <t>Other Instructional Programs - Instruction:</t>
  </si>
  <si>
    <t>School-Spon. Cocurricular Athletics - Inst.:</t>
  </si>
  <si>
    <t>Undistributed Expenditures - Health Services:</t>
  </si>
  <si>
    <t>Regular Programs - Instruction:</t>
  </si>
  <si>
    <t>Tuition to Private Schools for the Disabled - Within State</t>
  </si>
  <si>
    <t>Tuition to Private Schools for the Disabled &amp; Oth LEAS - Spl, O/S St.</t>
  </si>
  <si>
    <t>Before/After School Programs - Instruction</t>
  </si>
  <si>
    <t>Salaries of Teacher Tutors</t>
  </si>
  <si>
    <t>Salaries of Reading Specialists</t>
  </si>
  <si>
    <t>Purchased Services (400-500 series)</t>
  </si>
  <si>
    <t>Total Before/After School Programs - Instruction</t>
  </si>
  <si>
    <t>Purchased Professional &amp; Technical Services</t>
  </si>
  <si>
    <t>Alternative Education Program - Instruction</t>
  </si>
  <si>
    <t>Total Alternative Education Program - Instruction</t>
  </si>
  <si>
    <t>Other Supplemental/At-Risk Programs - Instruction</t>
  </si>
  <si>
    <t>Total Supplemental/At-Risk Programs - Instruction</t>
  </si>
  <si>
    <t>Total Community Services Programs/Operations</t>
  </si>
  <si>
    <t>Salaries of Drop-Out Prevention Officer/Coordinators</t>
  </si>
  <si>
    <t>Salaries of Family Support Teams</t>
  </si>
  <si>
    <t>Salaries of Community/School Coordinators</t>
  </si>
  <si>
    <t>Salaries of Family Liaisons and Comm. Parent Inv. Specialists</t>
  </si>
  <si>
    <t>Salaries of Social Services Coordinators</t>
  </si>
  <si>
    <t>Undist. Expend. - Speech/OT, PT &amp; Related Serv.</t>
  </si>
  <si>
    <t>Total Undist. Expend. - Speech/OT, PT &amp; Related Serv.</t>
  </si>
  <si>
    <t xml:space="preserve">Salaries of Other Professional Staff </t>
  </si>
  <si>
    <t>Undist. Expend. - Guidance Services</t>
  </si>
  <si>
    <t>Total Undist. Expend. - Guidance Services</t>
  </si>
  <si>
    <t>Undist. Expend. - Child Study Teams</t>
  </si>
  <si>
    <t>Total Undist. Expend. - Child Study Teams</t>
  </si>
  <si>
    <t>Salaries of Technology Coordinators</t>
  </si>
  <si>
    <t>Salaries of Attorneys</t>
  </si>
  <si>
    <t>Audit Fees</t>
  </si>
  <si>
    <t>Transfer to Food Service Fund - Board Contribution</t>
  </si>
  <si>
    <t>Expenditure and Internal Control Audit Fees</t>
  </si>
  <si>
    <t>Architectural/Engineering Services</t>
  </si>
  <si>
    <t>BOE Other Purchased Services</t>
  </si>
  <si>
    <t>Miscellaneous Purchased Services (400-500 series)</t>
  </si>
  <si>
    <t xml:space="preserve">General Supplies </t>
  </si>
  <si>
    <t>BOE In-House Training/Meeting Supplies</t>
  </si>
  <si>
    <t>BOE Membership Dues and Fees</t>
  </si>
  <si>
    <t>Salaries of Principals/Assistant Principals/Program Directors</t>
  </si>
  <si>
    <t>Undistributed Expenditures - Central Services</t>
  </si>
  <si>
    <t>Purchased Professional Services</t>
  </si>
  <si>
    <t>Misc. Purch. Services (400-500 Series)</t>
  </si>
  <si>
    <t>Interest on Current Loans</t>
  </si>
  <si>
    <t>Interest on Bond Anticipation Notes (BANs)</t>
  </si>
  <si>
    <t>Total Undist. Expend. - Central Services</t>
  </si>
  <si>
    <t>Undistributed Expenditures - Admin. Info. Tech.</t>
  </si>
  <si>
    <t>Total Undistributed Expenditures - Admin. Info. Tech.</t>
  </si>
  <si>
    <t>Undist. Expend. -Required Maintenance for School Facilities</t>
  </si>
  <si>
    <t>Increase in Maintenance Reserve</t>
  </si>
  <si>
    <t>Total Undist. Expend. -Required Maintenance for School Facilities</t>
  </si>
  <si>
    <t xml:space="preserve">Undist. Expend. - Custodial Services </t>
  </si>
  <si>
    <t xml:space="preserve">Salaries of Non-instructional Aides </t>
  </si>
  <si>
    <t>Energy - Natural Gas</t>
  </si>
  <si>
    <t>Energy - Electricity</t>
  </si>
  <si>
    <t>Energy - Oil</t>
  </si>
  <si>
    <t>Total Undist. Expend. - Custodial Services</t>
  </si>
  <si>
    <t>Undist. Expend. - Care and Upkeep of Grounds</t>
  </si>
  <si>
    <t>Miscellaneous Purchased Services (300-500 series)</t>
  </si>
  <si>
    <t>Total Undist. Expend. - Care and Upkeep of Grounds</t>
  </si>
  <si>
    <t>Undist. Expend. - Security</t>
  </si>
  <si>
    <t>Total Undist. Expend. - Security</t>
  </si>
  <si>
    <t>Sal. For Pup. Trans. (Bet. Home and School) Non-public</t>
  </si>
  <si>
    <t>Contr Serv. - Aid in Lieu Payments- Non-Public Schools</t>
  </si>
  <si>
    <t>Contr Serv. - Aid in Lieu Payments- Charter School Students</t>
  </si>
  <si>
    <t>On-behalf TPAF Pension Contributions (non-budgeted)</t>
  </si>
  <si>
    <t>On-behalf TPAF OPEB (PRM) Contrib. (non-budgeted)</t>
  </si>
  <si>
    <t>Reimbursed TPAF Social Security Contrib. (non-budgeted)</t>
  </si>
  <si>
    <t>Preschool</t>
  </si>
  <si>
    <t>At-Risk Programs</t>
  </si>
  <si>
    <t>School-Sponsored Co-Curricular and Extra-Curricular Activity</t>
  </si>
  <si>
    <t>Undistributed Expenditures - Req. Maint. for School Facilities</t>
  </si>
  <si>
    <t>Undistributed Expenditures - Custodial Services</t>
  </si>
  <si>
    <t>Undistributed Expenditures - Care and Upkeep of Grounds</t>
  </si>
  <si>
    <t>Undistributed Expenditures - Security</t>
  </si>
  <si>
    <t>Undistributed Expenditures - Other Support Serv.</t>
  </si>
  <si>
    <t>Extended School Year</t>
  </si>
  <si>
    <t>Infrastructure</t>
  </si>
  <si>
    <t>Capital Outlay - Transfer to Capital Projects</t>
  </si>
  <si>
    <t>Architectural /Engineering Services</t>
  </si>
  <si>
    <t>Capital Outlay- Transfer to Capital Projects</t>
  </si>
  <si>
    <t>General Education Development (GED) Test Centers - Sup. Serv.</t>
  </si>
  <si>
    <t>Total Educational Development (GED) Test Centers - Sup. Serv.</t>
  </si>
  <si>
    <t>Tuition to Other LEAs Within the Stat - Special</t>
  </si>
  <si>
    <t>11-000-100-561</t>
  </si>
  <si>
    <t>11-000-100-562</t>
  </si>
  <si>
    <t>11-000-100-563</t>
  </si>
  <si>
    <t>11-000-100-564</t>
  </si>
  <si>
    <t>06484</t>
  </si>
  <si>
    <t>11-216-216-800</t>
  </si>
  <si>
    <t>Undist. Expend. - Other Supp. Serv. Students - Extra Serv.</t>
  </si>
  <si>
    <t>06701</t>
  </si>
  <si>
    <t>06702</t>
  </si>
  <si>
    <t>06703</t>
  </si>
  <si>
    <t>06704</t>
  </si>
  <si>
    <t>06705</t>
  </si>
  <si>
    <t>Total Undist. Expend. - Other Supp. Serv. Students - Extra Serv.</t>
  </si>
  <si>
    <t>11-000-217-100</t>
  </si>
  <si>
    <t>11-000-217-320</t>
  </si>
  <si>
    <t>11-000-217-600</t>
  </si>
  <si>
    <t>11-000-217-800</t>
  </si>
  <si>
    <t>Undist. Expend. - Other Supp. Serv. Students -Spl.</t>
  </si>
  <si>
    <t>06580</t>
  </si>
  <si>
    <t>06590</t>
  </si>
  <si>
    <t>06600</t>
  </si>
  <si>
    <t>06610</t>
  </si>
  <si>
    <t>06620</t>
  </si>
  <si>
    <t>06640</t>
  </si>
  <si>
    <t>06650</t>
  </si>
  <si>
    <t>06660</t>
  </si>
  <si>
    <t>06670</t>
  </si>
  <si>
    <t>06680</t>
  </si>
  <si>
    <t>Residential Costs</t>
  </si>
  <si>
    <t>Total Undist. Expend. - Other Supp. Serv. Students -Spl.</t>
  </si>
  <si>
    <t>11-000-219-104</t>
  </si>
  <si>
    <t>11-000-219-105</t>
  </si>
  <si>
    <t>11-000-219-110</t>
  </si>
  <si>
    <t>11-000-219-320</t>
  </si>
  <si>
    <t>11-000-219-390</t>
  </si>
  <si>
    <t>11-000-219-591</t>
  </si>
  <si>
    <t>11-000-219-592</t>
  </si>
  <si>
    <t>11-000-219-600</t>
  </si>
  <si>
    <t>11-000-219-800</t>
  </si>
  <si>
    <t>06940</t>
  </si>
  <si>
    <t>06970</t>
  </si>
  <si>
    <t>06980</t>
  </si>
  <si>
    <t>Judgements Against The School District</t>
  </si>
  <si>
    <t>11-000-230-340</t>
  </si>
  <si>
    <t>11-000-230-600</t>
  </si>
  <si>
    <t>11-000-230-820</t>
  </si>
  <si>
    <t>Undist. Expend. -Allowable Maintenance for School Facilities</t>
  </si>
  <si>
    <t>07621</t>
  </si>
  <si>
    <t>07622</t>
  </si>
  <si>
    <t>07623</t>
  </si>
  <si>
    <t>07624</t>
  </si>
  <si>
    <t>07625</t>
  </si>
  <si>
    <t>Total Undist. Expend. -Allowable Maintenance for School Facilities</t>
  </si>
  <si>
    <t>Cleaning, Repair, and Maintenance Services</t>
  </si>
  <si>
    <t>11-000-261-100</t>
  </si>
  <si>
    <t>11-000-261-420</t>
  </si>
  <si>
    <t>11-000-261-610</t>
  </si>
  <si>
    <t>11-000-261-800</t>
  </si>
  <si>
    <t>07627</t>
  </si>
  <si>
    <t>Puchased Professional and Technical Services</t>
  </si>
  <si>
    <t>11-000-262-300</t>
  </si>
  <si>
    <t>07629</t>
  </si>
  <si>
    <t>Rental of land &amp; Building Other than Lease Purchases</t>
  </si>
  <si>
    <t>11-000-262-441</t>
  </si>
  <si>
    <t>07210</t>
  </si>
  <si>
    <t>07220</t>
  </si>
  <si>
    <t>07230</t>
  </si>
  <si>
    <t>Sal. For Pup.Trans. (Bet. Home and School) - Regular</t>
  </si>
  <si>
    <t>Sal. For Pup.Trans. (Bet. Home and School) - Special</t>
  </si>
  <si>
    <t>Sal. For Pup. Trans. (Other than Bet. Home and School)</t>
  </si>
  <si>
    <t>11-000-270-107</t>
  </si>
  <si>
    <t>11-000-270-108</t>
  </si>
  <si>
    <t>11-000-270-109</t>
  </si>
  <si>
    <t>07242</t>
  </si>
  <si>
    <t>07250</t>
  </si>
  <si>
    <t>07251</t>
  </si>
  <si>
    <t>07252</t>
  </si>
  <si>
    <t>Other Purchased Professional and Technical Services</t>
  </si>
  <si>
    <t>Rental Payments - School Buses</t>
  </si>
  <si>
    <t>Lease Purchase Payments - School Buses</t>
  </si>
  <si>
    <t>11-000-270-420</t>
  </si>
  <si>
    <t>11-000-270-390</t>
  </si>
  <si>
    <t>11-000-270-442</t>
  </si>
  <si>
    <t>11-000-270-443</t>
  </si>
  <si>
    <t>07280</t>
  </si>
  <si>
    <t>07290</t>
  </si>
  <si>
    <t>07300</t>
  </si>
  <si>
    <t>07302</t>
  </si>
  <si>
    <t>07301</t>
  </si>
  <si>
    <t>07303</t>
  </si>
  <si>
    <t>07310</t>
  </si>
  <si>
    <t>07320</t>
  </si>
  <si>
    <t>07340</t>
  </si>
  <si>
    <t>Contr Serv (Oth. than Bet Home &amp; Sch)-Vend</t>
  </si>
  <si>
    <t>Contract Services - (Between Home and Sch) - Joint Agrmts</t>
  </si>
  <si>
    <t>Contr Serv (Spl. Ed. Students) - ESCs &amp; CTSA</t>
  </si>
  <si>
    <t>Contr Serv (Regular Students) - ESCs &amp; CTSA</t>
  </si>
  <si>
    <t>Contr Serv (Spl. Ed. Students) - Vendors</t>
  </si>
  <si>
    <t>Contr Serv (Spl. Ed. Students) - Joint Agrmt</t>
  </si>
  <si>
    <t>Contr Serv. - Aid in Lieu Payments</t>
  </si>
  <si>
    <t>Misc. Purchased Serv. - Transportation</t>
  </si>
  <si>
    <t>11-000-270-513</t>
  </si>
  <si>
    <t>11-000-270-514</t>
  </si>
  <si>
    <t>11-000-270-515</t>
  </si>
  <si>
    <t>11-000-270-517</t>
  </si>
  <si>
    <t>11-000-270-518</t>
  </si>
  <si>
    <t>11-000-270-519</t>
  </si>
  <si>
    <t>11-000-270-593</t>
  </si>
  <si>
    <t>11-000-270-600</t>
  </si>
  <si>
    <t>11-000-270-890</t>
  </si>
  <si>
    <t>07355</t>
  </si>
  <si>
    <t>Increase in Sale/Lease-back Reserve</t>
  </si>
  <si>
    <t>10-605</t>
  </si>
  <si>
    <t>07430</t>
  </si>
  <si>
    <t>07440</t>
  </si>
  <si>
    <t>Purchased Profesional Services</t>
  </si>
  <si>
    <t>PurchasedTechnical Services</t>
  </si>
  <si>
    <t>07470</t>
  </si>
  <si>
    <t>07480</t>
  </si>
  <si>
    <t>Interest on Current Loan</t>
  </si>
  <si>
    <t>Interest on Lease Purchase Agreements</t>
  </si>
  <si>
    <t>11-000-290-330</t>
  </si>
  <si>
    <t>11-000-290-340</t>
  </si>
  <si>
    <t>11-000-290-831</t>
  </si>
  <si>
    <t>11-000-290-832</t>
  </si>
  <si>
    <t>07500</t>
  </si>
  <si>
    <t>School:  Lincoln</t>
  </si>
  <si>
    <t>ANYTOWN SCHOOL DISTRICT</t>
  </si>
  <si>
    <t>LINE</t>
  </si>
  <si>
    <t>NO.</t>
  </si>
  <si>
    <t>ACCOUNT #</t>
  </si>
  <si>
    <t>Regular Programs - Instruction</t>
  </si>
  <si>
    <t>02510</t>
  </si>
  <si>
    <t>11-110-100-101</t>
  </si>
  <si>
    <t>15-110-100-101</t>
  </si>
  <si>
    <t>02520</t>
  </si>
  <si>
    <t>Grades 1-5 - Salaries of Teachers</t>
  </si>
  <si>
    <t>11-120-100-101</t>
  </si>
  <si>
    <t>15-120-100-101</t>
  </si>
  <si>
    <t>02530</t>
  </si>
  <si>
    <t>Grades 6-8 - Salaries of Teachers</t>
  </si>
  <si>
    <t>11-130-100-101</t>
  </si>
  <si>
    <t>15-130-100-101</t>
  </si>
  <si>
    <t>02540</t>
  </si>
  <si>
    <t>Grades 9-12 - Salaries of Teachers</t>
  </si>
  <si>
    <t>11-140-100-101</t>
  </si>
  <si>
    <t>15-140-100-101</t>
  </si>
  <si>
    <t>Regular Programs - Undistributed Instruction</t>
  </si>
  <si>
    <t>02640</t>
  </si>
  <si>
    <t>Other Salaries for Instruction</t>
  </si>
  <si>
    <t>11-190-100-106</t>
  </si>
  <si>
    <t>15-190-100-106</t>
  </si>
  <si>
    <t>02650</t>
  </si>
  <si>
    <t>Purchased Professional-Educational Services</t>
  </si>
  <si>
    <t>11-190-100-320</t>
  </si>
  <si>
    <t>15-190-100-320</t>
  </si>
  <si>
    <t>02660</t>
  </si>
  <si>
    <t>Purchased Technical Services</t>
  </si>
  <si>
    <t>11-190-100-340</t>
  </si>
  <si>
    <t>15-190-100-340</t>
  </si>
  <si>
    <t>02670</t>
  </si>
  <si>
    <t>Other Purchased Services (400-500 series)</t>
  </si>
  <si>
    <t>11-190-100-500</t>
  </si>
  <si>
    <t>15-190-100-500</t>
  </si>
  <si>
    <t>02680</t>
  </si>
  <si>
    <t>General Supplies</t>
  </si>
  <si>
    <t>11-190-100-610</t>
  </si>
  <si>
    <t>15-190-100-610</t>
  </si>
  <si>
    <t>02690</t>
  </si>
  <si>
    <t>Textbooks</t>
  </si>
  <si>
    <t>11-190-100-640</t>
  </si>
  <si>
    <t>15-190-100-640</t>
  </si>
  <si>
    <t>02700</t>
  </si>
  <si>
    <t>Other Objects</t>
  </si>
  <si>
    <t>11-190-100-800</t>
  </si>
  <si>
    <t>15-190-100-800</t>
  </si>
  <si>
    <t>02710</t>
  </si>
  <si>
    <t>TOTAL REGULAR PROGRAMS - INSTRUCTION</t>
  </si>
  <si>
    <t>SPECIAL EDUCATION - INSTRUCTION</t>
  </si>
  <si>
    <t>Cognitive - Mild:</t>
  </si>
  <si>
    <t>02720</t>
  </si>
  <si>
    <t>Salaries of Teachers</t>
  </si>
  <si>
    <t>11-201-100-101</t>
  </si>
  <si>
    <t>15-201-100-101</t>
  </si>
  <si>
    <t>02730</t>
  </si>
  <si>
    <t>11-201-100-106</t>
  </si>
  <si>
    <t>15-201-100-106</t>
  </si>
  <si>
    <t>02740</t>
  </si>
  <si>
    <t>11-201-100-320</t>
  </si>
  <si>
    <t>15-201-100-320</t>
  </si>
  <si>
    <t>02750</t>
  </si>
  <si>
    <t>11-201-100-340</t>
  </si>
  <si>
    <t>15-201-100-340</t>
  </si>
  <si>
    <t>02760</t>
  </si>
  <si>
    <t>11-201-100-500</t>
  </si>
  <si>
    <t>15-201-100-500</t>
  </si>
  <si>
    <t>02770</t>
  </si>
  <si>
    <t>11-201-100-610</t>
  </si>
  <si>
    <t>15-201-100-610</t>
  </si>
  <si>
    <t>02780</t>
  </si>
  <si>
    <t>11-201-100-640</t>
  </si>
  <si>
    <t>15-201-100-640</t>
  </si>
  <si>
    <t>02790</t>
  </si>
  <si>
    <t>11-201-100-800</t>
  </si>
  <si>
    <t>15-201-100-800</t>
  </si>
  <si>
    <t>02800</t>
  </si>
  <si>
    <t>Total Cognitive - Mild</t>
  </si>
  <si>
    <t>Cognitive - Moderate:</t>
  </si>
  <si>
    <t>02810</t>
  </si>
  <si>
    <t>11-202-100-101</t>
  </si>
  <si>
    <t>15-202-100-101</t>
  </si>
  <si>
    <t>02820</t>
  </si>
  <si>
    <t>11-202-100-106</t>
  </si>
  <si>
    <t>15-202-100-106</t>
  </si>
  <si>
    <t>02830</t>
  </si>
  <si>
    <t>11-202-100-320</t>
  </si>
  <si>
    <t>15-202-100-320</t>
  </si>
  <si>
    <t>02840</t>
  </si>
  <si>
    <t>11-202-100-340</t>
  </si>
  <si>
    <t>15-202-100-340</t>
  </si>
  <si>
    <t>02850</t>
  </si>
  <si>
    <t>11-202-100-500</t>
  </si>
  <si>
    <t>15-202-100-500</t>
  </si>
  <si>
    <t>02860</t>
  </si>
  <si>
    <t>11-202-100-610</t>
  </si>
  <si>
    <t>15-202-100-610</t>
  </si>
  <si>
    <t>02870</t>
  </si>
  <si>
    <t>11-202-100-640</t>
  </si>
  <si>
    <t>15-202-100-640</t>
  </si>
  <si>
    <t>02880</t>
  </si>
  <si>
    <t>11-202-100-800</t>
  </si>
  <si>
    <t>15-202-100-800</t>
  </si>
  <si>
    <t>02890</t>
  </si>
  <si>
    <t>Total Cognitive - Moderate</t>
  </si>
  <si>
    <t>Learning and/or Language Disabilities:</t>
  </si>
  <si>
    <t>02990</t>
  </si>
  <si>
    <t>11-204-100-101</t>
  </si>
  <si>
    <t>15-204-100-101</t>
  </si>
  <si>
    <t>03000</t>
  </si>
  <si>
    <t>11-204-100-106</t>
  </si>
  <si>
    <t>15-204-100-106</t>
  </si>
  <si>
    <t>03010</t>
  </si>
  <si>
    <t>11-204-100-320</t>
  </si>
  <si>
    <t>15-204-100-320</t>
  </si>
  <si>
    <t>03020</t>
  </si>
  <si>
    <t>11-204-100-340</t>
  </si>
  <si>
    <t>15-204-100-340</t>
  </si>
  <si>
    <t>03030</t>
  </si>
  <si>
    <t>11-204-100-500</t>
  </si>
  <si>
    <t>15-204-100-500</t>
  </si>
  <si>
    <t>03040</t>
  </si>
  <si>
    <t>11-204-100-610</t>
  </si>
  <si>
    <t>15-204-100-610</t>
  </si>
  <si>
    <t>03050</t>
  </si>
  <si>
    <t>11-204-100-640</t>
  </si>
  <si>
    <t>15-204-100-640</t>
  </si>
  <si>
    <t>03060</t>
  </si>
  <si>
    <t>11-204-100-800</t>
  </si>
  <si>
    <t>15-204-100-800</t>
  </si>
  <si>
    <t>03070</t>
  </si>
  <si>
    <t>Total Learning and/or Language Disabilities</t>
  </si>
  <si>
    <t>Visual Impairments:</t>
  </si>
  <si>
    <t>03170</t>
  </si>
  <si>
    <t>11-206-100-101</t>
  </si>
  <si>
    <t>15-206-100-101</t>
  </si>
  <si>
    <t>03180</t>
  </si>
  <si>
    <t>11-206-100-106</t>
  </si>
  <si>
    <t>15-206-100-106</t>
  </si>
  <si>
    <t>03190</t>
  </si>
  <si>
    <t>11-206-100-320</t>
  </si>
  <si>
    <t>15-206-100-320</t>
  </si>
  <si>
    <t>03200</t>
  </si>
  <si>
    <t>11-206-100-340</t>
  </si>
  <si>
    <t>15-206-100-340</t>
  </si>
  <si>
    <t>03210</t>
  </si>
  <si>
    <t>11-206-100-500</t>
  </si>
  <si>
    <t>15-206-100-500</t>
  </si>
  <si>
    <t>03220</t>
  </si>
  <si>
    <t>11-206-100-610</t>
  </si>
  <si>
    <t>15-206-100-610</t>
  </si>
  <si>
    <t>03230</t>
  </si>
  <si>
    <t>11-206-100-640</t>
  </si>
  <si>
    <t>15-206-100-640</t>
  </si>
  <si>
    <t>03240</t>
  </si>
  <si>
    <t>11-206-100-800</t>
  </si>
  <si>
    <t>15-206-100-800</t>
  </si>
  <si>
    <t>03250</t>
  </si>
  <si>
    <t xml:space="preserve">Total Undist. Expend. - Oper. &amp; Maint. Of Plant </t>
  </si>
  <si>
    <t>Total Visual Impairments</t>
  </si>
  <si>
    <t>Auditory Impairments:</t>
  </si>
  <si>
    <t>03260</t>
  </si>
  <si>
    <t>11-207-100-101</t>
  </si>
  <si>
    <t>15-207-100-101</t>
  </si>
  <si>
    <t>03270</t>
  </si>
  <si>
    <t>11-207-100-106</t>
  </si>
  <si>
    <t>15-207-100-106</t>
  </si>
  <si>
    <t>03280</t>
  </si>
  <si>
    <t>11-207-100-320</t>
  </si>
  <si>
    <t>15-207-100-320</t>
  </si>
  <si>
    <t>03290</t>
  </si>
  <si>
    <t>11-207-100-340</t>
  </si>
  <si>
    <t>15-207-100-340</t>
  </si>
  <si>
    <t>03300</t>
  </si>
  <si>
    <t>11-207-100-500</t>
  </si>
  <si>
    <t>15-207-100-500</t>
  </si>
  <si>
    <t>03310</t>
  </si>
  <si>
    <t>11-207-100-610</t>
  </si>
  <si>
    <t>15-207-100-610</t>
  </si>
  <si>
    <t>03320</t>
  </si>
  <si>
    <t>11-207-100-640</t>
  </si>
  <si>
    <t>15-207-100-640</t>
  </si>
  <si>
    <t>03330</t>
  </si>
  <si>
    <t>11-207-100-800</t>
  </si>
  <si>
    <t>15-207-100-800</t>
  </si>
  <si>
    <t>03340</t>
  </si>
  <si>
    <t>Total Auditory Impairments</t>
  </si>
  <si>
    <t>Behavioral Disabilities:</t>
  </si>
  <si>
    <t>03440</t>
  </si>
  <si>
    <t>11-209-100-101</t>
  </si>
  <si>
    <t>15-209-100-101</t>
  </si>
  <si>
    <t>03450</t>
  </si>
  <si>
    <t>11-209-100-106</t>
  </si>
  <si>
    <t>15-209-100-106</t>
  </si>
  <si>
    <t>03460</t>
  </si>
  <si>
    <t>11-209-100-320</t>
  </si>
  <si>
    <t>15-209-100-320</t>
  </si>
  <si>
    <t>03470</t>
  </si>
  <si>
    <t>11-209-100-340</t>
  </si>
  <si>
    <t>15-209-100-340</t>
  </si>
  <si>
    <t>03480</t>
  </si>
  <si>
    <t>11-209-100-500</t>
  </si>
  <si>
    <t>15-209-100-500</t>
  </si>
  <si>
    <t>03490</t>
  </si>
  <si>
    <t>11-209-100-610</t>
  </si>
  <si>
    <t>15-209-100-610</t>
  </si>
  <si>
    <t>03500</t>
  </si>
  <si>
    <t>11-209-100-640</t>
  </si>
  <si>
    <t>15-209-100-640</t>
  </si>
  <si>
    <t>03510</t>
  </si>
  <si>
    <t>11-209-100-800</t>
  </si>
  <si>
    <t>15-209-100-800</t>
  </si>
  <si>
    <t>03520</t>
  </si>
  <si>
    <t>Total Behavioral Disabilities</t>
  </si>
  <si>
    <t>Multiple Disabilities:</t>
  </si>
  <si>
    <t>03770</t>
  </si>
  <si>
    <t>11-212-100-101</t>
  </si>
  <si>
    <t>15-212-100-101</t>
  </si>
  <si>
    <t>03780</t>
  </si>
  <si>
    <t>11-212-100-106</t>
  </si>
  <si>
    <t>15-212-100-106</t>
  </si>
  <si>
    <t>03790</t>
  </si>
  <si>
    <t>11-212-100-320</t>
  </si>
  <si>
    <t>15-212-100-320</t>
  </si>
  <si>
    <t>03800</t>
  </si>
  <si>
    <t>11-212-100-340</t>
  </si>
  <si>
    <t>15-212-100-340</t>
  </si>
  <si>
    <t>03810</t>
  </si>
  <si>
    <t>11-212-100-500</t>
  </si>
  <si>
    <t>15-212-100-500</t>
  </si>
  <si>
    <t>03820</t>
  </si>
  <si>
    <t>11-212-100-610</t>
  </si>
  <si>
    <t>15-212-100-610</t>
  </si>
  <si>
    <t>03830</t>
  </si>
  <si>
    <t>11-212-100-640</t>
  </si>
  <si>
    <t>15-212-100-640</t>
  </si>
  <si>
    <t>03840</t>
  </si>
  <si>
    <t>11-212-100-800</t>
  </si>
  <si>
    <t>15-212-100-800</t>
  </si>
  <si>
    <t>03850</t>
  </si>
  <si>
    <t>Total Multiple Disabilities</t>
  </si>
  <si>
    <t>Resource Room/Resource Center:</t>
  </si>
  <si>
    <t>03860</t>
  </si>
  <si>
    <t>11-213-100-101</t>
  </si>
  <si>
    <t>15-213-100-101</t>
  </si>
  <si>
    <t>03870</t>
  </si>
  <si>
    <t>11-213-100-106</t>
  </si>
  <si>
    <t>15-213-100-106</t>
  </si>
  <si>
    <t>03880</t>
  </si>
  <si>
    <t>11-213-100-320</t>
  </si>
  <si>
    <t>15-213-100-320</t>
  </si>
  <si>
    <t>03890</t>
  </si>
  <si>
    <t>11-213-100-340</t>
  </si>
  <si>
    <t>15-213-100-340</t>
  </si>
  <si>
    <t>03900</t>
  </si>
  <si>
    <t>11-213-100-500</t>
  </si>
  <si>
    <t>15-213-100-500</t>
  </si>
  <si>
    <t>03910</t>
  </si>
  <si>
    <t>11-213-100-610</t>
  </si>
  <si>
    <t>15-213-100-610</t>
  </si>
  <si>
    <t>03920</t>
  </si>
  <si>
    <t>11-213-100-640</t>
  </si>
  <si>
    <t>15-213-100-640</t>
  </si>
  <si>
    <t>03930</t>
  </si>
  <si>
    <t>11-213-100-800</t>
  </si>
  <si>
    <t>15-213-100-800</t>
  </si>
  <si>
    <t>03940</t>
  </si>
  <si>
    <t>Total Resource Room/Resource Center</t>
  </si>
  <si>
    <t>Autisim:</t>
  </si>
  <si>
    <t>03950</t>
  </si>
  <si>
    <t>11-214-100-101</t>
  </si>
  <si>
    <t>15-214-100-101</t>
  </si>
  <si>
    <t>03960</t>
  </si>
  <si>
    <t>11-214-100-106</t>
  </si>
  <si>
    <t>15-214-100-106</t>
  </si>
  <si>
    <t>03970</t>
  </si>
  <si>
    <t>11-214-100-320</t>
  </si>
  <si>
    <t>15-214-100-320</t>
  </si>
  <si>
    <t>03980</t>
  </si>
  <si>
    <t>11-214-100-340</t>
  </si>
  <si>
    <t>15-214-100-340</t>
  </si>
  <si>
    <t>03990</t>
  </si>
  <si>
    <t>11-214-100-500</t>
  </si>
  <si>
    <t>15-214-100-500</t>
  </si>
  <si>
    <t>04000</t>
  </si>
  <si>
    <t>11-214-100-610</t>
  </si>
  <si>
    <t>15-214-100-610</t>
  </si>
  <si>
    <t>04010</t>
  </si>
  <si>
    <t>11-214-100-640</t>
  </si>
  <si>
    <t>15-214-100-640</t>
  </si>
  <si>
    <t>04020</t>
  </si>
  <si>
    <t>11-214-100-800</t>
  </si>
  <si>
    <t>15-214-100-800</t>
  </si>
  <si>
    <t>04030</t>
  </si>
  <si>
    <t>Total Autisim</t>
  </si>
  <si>
    <t>Preschool Disabilities - Part-Time:</t>
  </si>
  <si>
    <t>04040</t>
  </si>
  <si>
    <t>11-215-100-101</t>
  </si>
  <si>
    <t>15-215-100-101</t>
  </si>
  <si>
    <t>04050</t>
  </si>
  <si>
    <t>11-215-100-106</t>
  </si>
  <si>
    <t>15-215-100-106</t>
  </si>
  <si>
    <t>04060</t>
  </si>
  <si>
    <t>11-215-100-320</t>
  </si>
  <si>
    <t>15-215-100-320</t>
  </si>
  <si>
    <t>04070</t>
  </si>
  <si>
    <t>11-215-100-340</t>
  </si>
  <si>
    <t>15-215-100-340</t>
  </si>
  <si>
    <t>04080</t>
  </si>
  <si>
    <t>11-215-100-500</t>
  </si>
  <si>
    <t>15-215-100-500</t>
  </si>
  <si>
    <t>04090</t>
  </si>
  <si>
    <t>11-215-100-610</t>
  </si>
  <si>
    <t>15-215-100-610</t>
  </si>
  <si>
    <t>04100</t>
  </si>
  <si>
    <t>11-215-100-640</t>
  </si>
  <si>
    <t>15-215-100-640</t>
  </si>
  <si>
    <t>04110</t>
  </si>
  <si>
    <t>11-215-100-800</t>
  </si>
  <si>
    <t>15-215-100-800</t>
  </si>
  <si>
    <t>04120</t>
  </si>
  <si>
    <t>Total Preschool Disabilities - Part-Time</t>
  </si>
  <si>
    <t>Preschool Disabilities - Full-Time:</t>
  </si>
  <si>
    <t>04130</t>
  </si>
  <si>
    <t>11-216-100-101</t>
  </si>
  <si>
    <t>15-216-100-101</t>
  </si>
  <si>
    <t>04140</t>
  </si>
  <si>
    <t>11-216-100-106</t>
  </si>
  <si>
    <t>15-216-100-106</t>
  </si>
  <si>
    <t>04150</t>
  </si>
  <si>
    <t>11-216-100-320</t>
  </si>
  <si>
    <t>15-216-100-320</t>
  </si>
  <si>
    <t>04160</t>
  </si>
  <si>
    <t>11-216-100-340</t>
  </si>
  <si>
    <t>15-216-100-340</t>
  </si>
  <si>
    <t>04170</t>
  </si>
  <si>
    <t>11-216-100-500</t>
  </si>
  <si>
    <t>15-216-100-500</t>
  </si>
  <si>
    <t>04180</t>
  </si>
  <si>
    <t>11-216-100-610</t>
  </si>
  <si>
    <t>15-216-100-610</t>
  </si>
  <si>
    <t>04190</t>
  </si>
  <si>
    <t>11-216-100-640</t>
  </si>
  <si>
    <t>15-216-100-640</t>
  </si>
  <si>
    <t>04200</t>
  </si>
  <si>
    <t>11-216-100-800</t>
  </si>
  <si>
    <t>15-216-100-800</t>
  </si>
  <si>
    <t>04210</t>
  </si>
  <si>
    <t>Total Preschool Disabilities - Full-Time:</t>
  </si>
  <si>
    <t>Cognitive - Severe:</t>
  </si>
  <si>
    <t>04710</t>
  </si>
  <si>
    <t>11-222-100-101</t>
  </si>
  <si>
    <t>15-222-100-101</t>
  </si>
  <si>
    <t>04720</t>
  </si>
  <si>
    <t>11-222-100-106</t>
  </si>
  <si>
    <t>15-222-100-106</t>
  </si>
  <si>
    <t>04730</t>
  </si>
  <si>
    <t>11-222-100-320</t>
  </si>
  <si>
    <t>15-222-100-320</t>
  </si>
  <si>
    <t>04740</t>
  </si>
  <si>
    <t>11-222-100-340</t>
  </si>
  <si>
    <t>15-222-100-340</t>
  </si>
  <si>
    <t>04750</t>
  </si>
  <si>
    <t>11-222-100-500</t>
  </si>
  <si>
    <t>15-222-100-500</t>
  </si>
  <si>
    <t>04760</t>
  </si>
  <si>
    <t>11-222-100-610</t>
  </si>
  <si>
    <t>15-222-100-610</t>
  </si>
  <si>
    <t>04770</t>
  </si>
  <si>
    <t>11-222-100-640</t>
  </si>
  <si>
    <t>15-222-100-640</t>
  </si>
  <si>
    <t>04780</t>
  </si>
  <si>
    <t>11-222-100-800</t>
  </si>
  <si>
    <t>15-222-100-800</t>
  </si>
  <si>
    <t>04790</t>
  </si>
  <si>
    <t>Total Cognitive - Severe</t>
  </si>
  <si>
    <t>04800</t>
  </si>
  <si>
    <t>TOTAL SPECIAL EDUCATION - INSTRUCTION</t>
  </si>
  <si>
    <t>Basic Skills/Remedial - Instruction</t>
  </si>
  <si>
    <t>04810</t>
  </si>
  <si>
    <t>11-230-100-101</t>
  </si>
  <si>
    <t>15-230-100-101</t>
  </si>
  <si>
    <t>04820</t>
  </si>
  <si>
    <t>11-230-100-106</t>
  </si>
  <si>
    <t>15-230-100-106</t>
  </si>
  <si>
    <t>04830</t>
  </si>
  <si>
    <t>11-230-100-320</t>
  </si>
  <si>
    <t>15-230-100-320</t>
  </si>
  <si>
    <t>04840</t>
  </si>
  <si>
    <t>11-230-100-340</t>
  </si>
  <si>
    <t>15-230-100-340</t>
  </si>
  <si>
    <t>04850</t>
  </si>
  <si>
    <t>11-230-100-500</t>
  </si>
  <si>
    <t>15-230-100-500</t>
  </si>
  <si>
    <t>04860</t>
  </si>
  <si>
    <t>11-230-100-610</t>
  </si>
  <si>
    <t>15-230-100-610</t>
  </si>
  <si>
    <t>04870</t>
  </si>
  <si>
    <t>11-230-100-640</t>
  </si>
  <si>
    <t>15-230-100-640</t>
  </si>
  <si>
    <t>04880</t>
  </si>
  <si>
    <t>11-230-100-800</t>
  </si>
  <si>
    <t>15-230-100-800</t>
  </si>
  <si>
    <t>04890</t>
  </si>
  <si>
    <t>Total Basic Skills/Remedial - Instruction</t>
  </si>
  <si>
    <t>Bilingual Education - Instruction</t>
  </si>
  <si>
    <t>04900</t>
  </si>
  <si>
    <t>11-240-100-101</t>
  </si>
  <si>
    <t>15-240-100-101</t>
  </si>
  <si>
    <t>04910</t>
  </si>
  <si>
    <t>11-240-100-106</t>
  </si>
  <si>
    <t>15-240-100-106</t>
  </si>
  <si>
    <t>04920</t>
  </si>
  <si>
    <t>11-240-100-320</t>
  </si>
  <si>
    <t>15-240-100-320</t>
  </si>
  <si>
    <t>04930</t>
  </si>
  <si>
    <t>11-240-100-340</t>
  </si>
  <si>
    <t>15-240-100-340</t>
  </si>
  <si>
    <t>04940</t>
  </si>
  <si>
    <t>11-240-100-500</t>
  </si>
  <si>
    <t>15-240-100-500</t>
  </si>
  <si>
    <t>04950</t>
  </si>
  <si>
    <t>11-240-100-610</t>
  </si>
  <si>
    <t>15-240-100-610</t>
  </si>
  <si>
    <t>04960</t>
  </si>
  <si>
    <t>11-240-100-640</t>
  </si>
  <si>
    <t>15-240-100-640</t>
  </si>
  <si>
    <t>04970</t>
  </si>
  <si>
    <t>11-240-100-800</t>
  </si>
  <si>
    <t>15-240-100-800</t>
  </si>
  <si>
    <t>04980</t>
  </si>
  <si>
    <t>Total Bilingual Education - Instruction</t>
  </si>
  <si>
    <t>Vocational Programs - Local - Instruction</t>
  </si>
  <si>
    <t>04990</t>
  </si>
  <si>
    <t>11-3XX-100-101</t>
  </si>
  <si>
    <t>15-3XX-100-101</t>
  </si>
  <si>
    <t>05000</t>
  </si>
  <si>
    <t>11-3XX-100-106</t>
  </si>
  <si>
    <t>15-3XX-100-106</t>
  </si>
  <si>
    <t>05010</t>
  </si>
  <si>
    <t>11-3XX-100-320</t>
  </si>
  <si>
    <t>15-3XX-100-320</t>
  </si>
  <si>
    <t>05020</t>
  </si>
  <si>
    <t>11-3XX-100-340</t>
  </si>
  <si>
    <t>15-3XX-100-340</t>
  </si>
  <si>
    <t>05030</t>
  </si>
  <si>
    <t>11-3XX-100-500</t>
  </si>
  <si>
    <t>15-3XX-100-500</t>
  </si>
  <si>
    <t>05040</t>
  </si>
  <si>
    <t>11-3XX-100-610</t>
  </si>
  <si>
    <t>15-3XX-100-610</t>
  </si>
  <si>
    <t>05050</t>
  </si>
  <si>
    <t>11-3XX-100-640</t>
  </si>
  <si>
    <t>15-3XX-100-640</t>
  </si>
  <si>
    <t>05060</t>
  </si>
  <si>
    <t>11-3XX-100-800</t>
  </si>
  <si>
    <t>15-3XX-100-800</t>
  </si>
  <si>
    <t>05070</t>
  </si>
  <si>
    <t>Total Vocational Programs - Local - Instruction</t>
  </si>
  <si>
    <t>School-Spon. Cocurricular Actvts. - Inst.</t>
  </si>
  <si>
    <t>06030</t>
  </si>
  <si>
    <t>Salaries</t>
  </si>
  <si>
    <t>11-401-100-100</t>
  </si>
  <si>
    <t>15-401-100-100</t>
  </si>
  <si>
    <t>06040</t>
  </si>
  <si>
    <t>Purchased Services (300-500 series)</t>
  </si>
  <si>
    <t>11-401-100-500</t>
  </si>
  <si>
    <t>15-401-100-500</t>
  </si>
  <si>
    <t>06050</t>
  </si>
  <si>
    <t>Supplies and Materials</t>
  </si>
  <si>
    <t>11-401-100-600</t>
  </si>
  <si>
    <t>15-401-100-600</t>
  </si>
  <si>
    <t>06060</t>
  </si>
  <si>
    <t>11-401-100-800</t>
  </si>
  <si>
    <t>15-401-100-800</t>
  </si>
  <si>
    <t>06070</t>
  </si>
  <si>
    <t>Transfers to Cover Deficit (Agency Funds)</t>
  </si>
  <si>
    <t>11-401-100-930</t>
  </si>
  <si>
    <t>06080</t>
  </si>
  <si>
    <t>Total School-Spon. Cocurricular Actvts. - Inst.</t>
  </si>
  <si>
    <t>Other Instructional Programs - Instruction</t>
  </si>
  <si>
    <t>06150</t>
  </si>
  <si>
    <t>11-4XX-100-100</t>
  </si>
  <si>
    <t>15-4XX-100-100</t>
  </si>
  <si>
    <t>06160</t>
  </si>
  <si>
    <t>11-4XX-100-500</t>
  </si>
  <si>
    <t>15-4XX-100-500</t>
  </si>
  <si>
    <t>06170</t>
  </si>
  <si>
    <t>11-4XX-100-600</t>
  </si>
  <si>
    <t>15-4XX-100-600</t>
  </si>
  <si>
    <t>06180</t>
  </si>
  <si>
    <t>11-4XX-100-800</t>
  </si>
  <si>
    <t>15-4XX-100-800</t>
  </si>
  <si>
    <t>06190</t>
  </si>
  <si>
    <t>11-4XX-100-930</t>
  </si>
  <si>
    <t>06200</t>
  </si>
  <si>
    <t>Total Other Instructional Programs - Instruction</t>
  </si>
  <si>
    <t>Undistributed Expend. - Attend. &amp; Social Work</t>
  </si>
  <si>
    <t>06370</t>
  </si>
  <si>
    <t>11-000-211-100</t>
  </si>
  <si>
    <t>15-000-211-100</t>
  </si>
  <si>
    <t>06380</t>
  </si>
  <si>
    <t>Purchased Professional and Technical Services</t>
  </si>
  <si>
    <t>11-000-211-300</t>
  </si>
  <si>
    <t>15-000-211-300</t>
  </si>
  <si>
    <t>06390</t>
  </si>
  <si>
    <t>11-000-211-500</t>
  </si>
  <si>
    <t>15-000-211-500</t>
  </si>
  <si>
    <t>06400</t>
  </si>
  <si>
    <t>11-000-211-600</t>
  </si>
  <si>
    <t>15-000-211-600</t>
  </si>
  <si>
    <t>06410</t>
  </si>
  <si>
    <t>11-000-211-800</t>
  </si>
  <si>
    <t>15-000-211-800</t>
  </si>
  <si>
    <t>06420</t>
  </si>
  <si>
    <t>Total Undistributed Expend. - Attend. &amp; Social Work</t>
  </si>
  <si>
    <t>Undistributed Expenditures - Health Services</t>
  </si>
  <si>
    <t>06430</t>
  </si>
  <si>
    <t>11-000-213-100</t>
  </si>
  <si>
    <t>15-000-213-100</t>
  </si>
  <si>
    <t>06440</t>
  </si>
  <si>
    <t>11-000-213-300</t>
  </si>
  <si>
    <t>15-000-213-300</t>
  </si>
  <si>
    <t>06450</t>
  </si>
  <si>
    <t>11-000-213-500</t>
  </si>
  <si>
    <t>15-000-213-500</t>
  </si>
  <si>
    <t>06460</t>
  </si>
  <si>
    <t>11-000-213-600</t>
  </si>
  <si>
    <t>15-000-213-600</t>
  </si>
  <si>
    <t>06470</t>
  </si>
  <si>
    <t>11-000-213-800</t>
  </si>
  <si>
    <t>15-000-213-800</t>
  </si>
  <si>
    <t>06480</t>
  </si>
  <si>
    <t>Total Undistributed Expenditures - Health Services</t>
  </si>
  <si>
    <t>Undist. Expend. - Other Supp. Serv. Students-Reg.</t>
  </si>
  <si>
    <t>06490</t>
  </si>
  <si>
    <t>Salaries of Other Professional Staff</t>
  </si>
  <si>
    <t>11-000-218-104</t>
  </si>
  <si>
    <t>15-000-218-104</t>
  </si>
  <si>
    <t>06500</t>
  </si>
  <si>
    <t>Salaries of Secretarial and Clerical Assistants</t>
  </si>
  <si>
    <t>11-000-218-105</t>
  </si>
  <si>
    <t>15-000-218-105</t>
  </si>
  <si>
    <t>06510</t>
  </si>
  <si>
    <t>Other Salaries</t>
  </si>
  <si>
    <t>11-000-218-110</t>
  </si>
  <si>
    <t>15-000-218-110</t>
  </si>
  <si>
    <t>06520</t>
  </si>
  <si>
    <t>Purchased Professional - Educational Services</t>
  </si>
  <si>
    <t>11-000-218-320</t>
  </si>
  <si>
    <t>15-000-218-320</t>
  </si>
  <si>
    <t>06530</t>
  </si>
  <si>
    <t>Other Purchased Prof. and Tech. Services</t>
  </si>
  <si>
    <t>11-000-218-390</t>
  </si>
  <si>
    <t>15-000-218-390</t>
  </si>
  <si>
    <t>06540</t>
  </si>
  <si>
    <t>11-000-218-500</t>
  </si>
  <si>
    <t>15-000-218-500</t>
  </si>
  <si>
    <t>06550</t>
  </si>
  <si>
    <t>11-000-218-600</t>
  </si>
  <si>
    <t>15-000-218-600</t>
  </si>
  <si>
    <t>06560</t>
  </si>
  <si>
    <t>11-000-218-800</t>
  </si>
  <si>
    <t>15-000-218-800</t>
  </si>
  <si>
    <t>06570</t>
  </si>
  <si>
    <t>Total Undist. Expend. - Other Supp. Serv. Students-Reg.</t>
  </si>
  <si>
    <t xml:space="preserve">Undist. Expend. - Improvement of Inst. Serv. </t>
  </si>
  <si>
    <t>06750</t>
  </si>
  <si>
    <t>Salaries  of Supervisor of Instruction</t>
  </si>
  <si>
    <t>11-000-221-102</t>
  </si>
  <si>
    <t>15-000-221-102</t>
  </si>
  <si>
    <t>06760</t>
  </si>
  <si>
    <t>11-000-221-104</t>
  </si>
  <si>
    <t>15-000-221-104</t>
  </si>
  <si>
    <t>06770</t>
  </si>
  <si>
    <t>Salaries of Secr and Clerical Assist.</t>
  </si>
  <si>
    <t>11-000-221-105</t>
  </si>
  <si>
    <t>15-000-221-105</t>
  </si>
  <si>
    <t>06780</t>
  </si>
  <si>
    <t>11-000-221-110</t>
  </si>
  <si>
    <t>15-000-221-110</t>
  </si>
  <si>
    <t>06790</t>
  </si>
  <si>
    <t>Purchased Prof- Educational Services</t>
  </si>
  <si>
    <t>11-000-221-320</t>
  </si>
  <si>
    <t>15-000-221-320</t>
  </si>
  <si>
    <t>06800</t>
  </si>
  <si>
    <t>Other Purch Prof. and Tech. Services</t>
  </si>
  <si>
    <t>11-000-221-390</t>
  </si>
  <si>
    <t>15-000-221-390</t>
  </si>
  <si>
    <t>06810</t>
  </si>
  <si>
    <t>Other Purch Services (400-500)</t>
  </si>
  <si>
    <t>11-000-221-500</t>
  </si>
  <si>
    <t>15-000-221-500</t>
  </si>
  <si>
    <t>06820</t>
  </si>
  <si>
    <t>11-000-221-600</t>
  </si>
  <si>
    <t>15-000-221-600</t>
  </si>
  <si>
    <t>06830</t>
  </si>
  <si>
    <t>11-000-221-800</t>
  </si>
  <si>
    <t>15-000-221-800</t>
  </si>
  <si>
    <t>06840</t>
  </si>
  <si>
    <t xml:space="preserve">Total Undist. Expend. - Improvement of Inst. Serv. </t>
  </si>
  <si>
    <t>Undist. Expend. - Edu. Media Serv./Sch. Library</t>
  </si>
  <si>
    <t>06850</t>
  </si>
  <si>
    <t>11-000-222-100</t>
  </si>
  <si>
    <t>15-000-222-100</t>
  </si>
  <si>
    <t>06860</t>
  </si>
  <si>
    <t>11-000-222-300</t>
  </si>
  <si>
    <t>15-000-222-300</t>
  </si>
  <si>
    <t>06870</t>
  </si>
  <si>
    <t>11-000-222-500</t>
  </si>
  <si>
    <t>15-000-222-500</t>
  </si>
  <si>
    <t>06880</t>
  </si>
  <si>
    <t>11-000-222-600</t>
  </si>
  <si>
    <t>15-000-222-600</t>
  </si>
  <si>
    <t>06890</t>
  </si>
  <si>
    <t>11-000-222-800</t>
  </si>
  <si>
    <t>15-000-222-800</t>
  </si>
  <si>
    <t>06900</t>
  </si>
  <si>
    <t>Total Undist. Expend. - Edu. Media Serv./Sch. Library</t>
  </si>
  <si>
    <t>Undist. Expend. - Instructional Staff Training Serv.</t>
  </si>
  <si>
    <t>07601</t>
  </si>
  <si>
    <t>Salaries of Supervisors of Instruction</t>
  </si>
  <si>
    <t>11-000-223-102</t>
  </si>
  <si>
    <t>07602</t>
  </si>
  <si>
    <t>11-000-223-104</t>
  </si>
  <si>
    <t>07603</t>
  </si>
  <si>
    <t>Salaries of Secretarial and Clerical Assist</t>
  </si>
  <si>
    <t>11-000-223-105</t>
  </si>
  <si>
    <t>07604</t>
  </si>
  <si>
    <t>11-000-223-110</t>
  </si>
  <si>
    <t>07605</t>
  </si>
  <si>
    <t>Purchased Professional - Educational Servic</t>
  </si>
  <si>
    <t>11-000-223-320</t>
  </si>
  <si>
    <t>15-000-223-320</t>
  </si>
  <si>
    <t>07606</t>
  </si>
  <si>
    <t>11-000-223-390</t>
  </si>
  <si>
    <t>15-000-223-390</t>
  </si>
  <si>
    <t>07607</t>
  </si>
  <si>
    <t>11-000-223-500</t>
  </si>
  <si>
    <t>15-000-223-500</t>
  </si>
  <si>
    <t>07608</t>
  </si>
  <si>
    <t>11-000-223-600</t>
  </si>
  <si>
    <t>15-000-223-600</t>
  </si>
  <si>
    <t>07609</t>
  </si>
  <si>
    <t>11-000-223-800</t>
  </si>
  <si>
    <t>15-000-223-800</t>
  </si>
  <si>
    <t>07610</t>
  </si>
  <si>
    <t>Total Undist. Expend. - Instructional Staff Training Serv.</t>
  </si>
  <si>
    <t>Undist. Expend. - Support Serv. - School Admin.</t>
  </si>
  <si>
    <t>07010</t>
  </si>
  <si>
    <t>Salaries of Principals/Assistant Principals</t>
  </si>
  <si>
    <t>11-000-240-103</t>
  </si>
  <si>
    <t>15-000-240-103</t>
  </si>
  <si>
    <t>07020</t>
  </si>
  <si>
    <t>11-000-240-104</t>
  </si>
  <si>
    <t>15-000-240-104</t>
  </si>
  <si>
    <t>07030</t>
  </si>
  <si>
    <t>11-000-240-105</t>
  </si>
  <si>
    <t>15-000-240-105</t>
  </si>
  <si>
    <t>07040</t>
  </si>
  <si>
    <t>11-000-240-110</t>
  </si>
  <si>
    <t>15-000-240-110</t>
  </si>
  <si>
    <t>07050</t>
  </si>
  <si>
    <t>11-000-240-300</t>
  </si>
  <si>
    <t>15-000-240-300</t>
  </si>
  <si>
    <t>07060</t>
  </si>
  <si>
    <t>11-000-240-500</t>
  </si>
  <si>
    <t>15-000-240-500</t>
  </si>
  <si>
    <t>07070</t>
  </si>
  <si>
    <t>11-000-240-600</t>
  </si>
  <si>
    <t>15-000-240-600</t>
  </si>
  <si>
    <t>07080</t>
  </si>
  <si>
    <t>11-000-240-800</t>
  </si>
  <si>
    <t>15-000-240-800</t>
  </si>
  <si>
    <t>07090</t>
  </si>
  <si>
    <t>Total Undist. Expend. - Support Serv. - School Admin.</t>
  </si>
  <si>
    <t xml:space="preserve">Undist. Expend. - Oth. Oper. &amp; Maint. of Plant </t>
  </si>
  <si>
    <t>07626</t>
  </si>
  <si>
    <t>11-000-262-100</t>
  </si>
  <si>
    <t>07633</t>
  </si>
  <si>
    <t>11-000-262-610</t>
  </si>
  <si>
    <t>07636</t>
  </si>
  <si>
    <t>Undist. Expend. - Student Transportation Serv.</t>
  </si>
  <si>
    <t>07270</t>
  </si>
  <si>
    <t>11-000-270-512</t>
  </si>
  <si>
    <t>15-000-270-512</t>
  </si>
  <si>
    <t>07350</t>
  </si>
  <si>
    <t>Total Undist. Expend. - Student Transportation Serv.</t>
  </si>
  <si>
    <t xml:space="preserve">UNALLOCATED BENEFITS </t>
  </si>
  <si>
    <t>12610</t>
  </si>
  <si>
    <t>Group Insurance</t>
  </si>
  <si>
    <t>11-000-291-210</t>
  </si>
  <si>
    <t>15-000-291-210</t>
  </si>
  <si>
    <t>12620</t>
  </si>
  <si>
    <t>Social Security Contributions</t>
  </si>
  <si>
    <t>11-000-291-220</t>
  </si>
  <si>
    <t>15-000-291-220</t>
  </si>
  <si>
    <t>12630</t>
  </si>
  <si>
    <t>T.P.A.F. Contributions - ERIP</t>
  </si>
  <si>
    <t>11-000-291-232</t>
  </si>
  <si>
    <t>15-000-291-232</t>
  </si>
  <si>
    <t>12640</t>
  </si>
  <si>
    <t>Other Retirement Contributions - Regular</t>
  </si>
  <si>
    <t>11-000-291-241</t>
  </si>
  <si>
    <t>15-000-291-241</t>
  </si>
  <si>
    <t>12650</t>
  </si>
  <si>
    <t>Other Retirement Contributions - ERIP</t>
  </si>
  <si>
    <t>11-000-291-242</t>
  </si>
  <si>
    <t>15-000-291-242</t>
  </si>
  <si>
    <t>12660</t>
  </si>
  <si>
    <t>Unemployment Compensation</t>
  </si>
  <si>
    <t>11-000-291-250</t>
  </si>
  <si>
    <t>15-000-291-250</t>
  </si>
  <si>
    <t>12670</t>
  </si>
  <si>
    <t>Workmen's Compensation</t>
  </si>
  <si>
    <t>11-000-291-260</t>
  </si>
  <si>
    <t>15-000-291-260</t>
  </si>
  <si>
    <t>12680</t>
  </si>
  <si>
    <t>Health Benefits</t>
  </si>
  <si>
    <t>11-000-291-270</t>
  </si>
  <si>
    <t>15-000-291-270</t>
  </si>
  <si>
    <t>12690</t>
  </si>
  <si>
    <t>Tuition Reimbursement</t>
  </si>
  <si>
    <t>11-000-291-280</t>
  </si>
  <si>
    <t>15-000-291-280</t>
  </si>
  <si>
    <t>12700</t>
  </si>
  <si>
    <t>Other Employee Benefits</t>
  </si>
  <si>
    <t>11-000-291-290</t>
  </si>
  <si>
    <t>15-000-291-290</t>
  </si>
  <si>
    <t>12710</t>
  </si>
  <si>
    <t>TOTAL UNALLOCATED BENEFITS</t>
  </si>
  <si>
    <t>12720</t>
  </si>
  <si>
    <t>TOTAL PERSONAL SERVICES - EMPLOYEE BENEFITS</t>
  </si>
  <si>
    <t>07570</t>
  </si>
  <si>
    <t>TOTAL UNDISTRIBUTED EXPENDITURES</t>
  </si>
  <si>
    <t>07580</t>
  </si>
  <si>
    <t>TOTAL GENERAL CURRENT EXPENSE</t>
  </si>
  <si>
    <t>CAPITAL OUTLAY</t>
  </si>
  <si>
    <t>07700</t>
  </si>
  <si>
    <t>Preschool/Kindergarten</t>
  </si>
  <si>
    <t>12-110-100-730</t>
  </si>
  <si>
    <t>15-110-100-730</t>
  </si>
  <si>
    <t>07710</t>
  </si>
  <si>
    <t>Grades 1-5</t>
  </si>
  <si>
    <t>12-120-100-730</t>
  </si>
  <si>
    <t>15-120-100-730</t>
  </si>
  <si>
    <t>07720</t>
  </si>
  <si>
    <t>Grades 6-8</t>
  </si>
  <si>
    <t>12-130-100-730</t>
  </si>
  <si>
    <t>15-130-100-730</t>
  </si>
  <si>
    <t>07730</t>
  </si>
  <si>
    <t>Grades 9-12</t>
  </si>
  <si>
    <t>12-140-100-730</t>
  </si>
  <si>
    <t>15-140-100-730</t>
  </si>
  <si>
    <t>07731</t>
  </si>
  <si>
    <t>Home Instruction</t>
  </si>
  <si>
    <t>12-150-100-730</t>
  </si>
  <si>
    <t>Special Education - Instruction:</t>
  </si>
  <si>
    <t>07740</t>
  </si>
  <si>
    <t>Cognitive - Mild</t>
  </si>
  <si>
    <t>12-201-100-730</t>
  </si>
  <si>
    <t>15-201-100-730</t>
  </si>
  <si>
    <t>07750</t>
  </si>
  <si>
    <t>Cognitive - Moderate</t>
  </si>
  <si>
    <t>12-202-100-730</t>
  </si>
  <si>
    <t>15-202-100-730</t>
  </si>
  <si>
    <t>07770</t>
  </si>
  <si>
    <t>06330</t>
  </si>
  <si>
    <t>Tuition  to Private Schools for the Disabled - Within State</t>
  </si>
  <si>
    <t>Tuition  to Private Schools for the Disabled &amp; Oth LEAS - Spl, O/S St.</t>
  </si>
  <si>
    <t>Mis. Pur. Serv.(400-500 series O/than Residential)</t>
  </si>
  <si>
    <t>07455</t>
  </si>
  <si>
    <t>Other Purchased Services (400-500 series Oth Residential Costs)</t>
  </si>
  <si>
    <t>07456</t>
  </si>
  <si>
    <t>Sale/Lease-back Payments</t>
  </si>
  <si>
    <t>11-000-290-594</t>
  </si>
  <si>
    <t>11-000-290-592</t>
  </si>
  <si>
    <t>Buildings Other than Lease Purchase Agreement</t>
  </si>
  <si>
    <t>11-000-100-567</t>
  </si>
  <si>
    <t>11-00-290-890</t>
  </si>
  <si>
    <t>Learning and/or Language Disabilities</t>
  </si>
  <si>
    <t>12-204-100-730</t>
  </si>
  <si>
    <t>15-204-100-730</t>
  </si>
  <si>
    <t>07790</t>
  </si>
  <si>
    <t>Visual Impairments</t>
  </si>
  <si>
    <t>12-206-100-730</t>
  </si>
  <si>
    <t>15-206-100-730</t>
  </si>
  <si>
    <t>07800</t>
  </si>
  <si>
    <t>Auditory Impairments</t>
  </si>
  <si>
    <t>12-207-100-730</t>
  </si>
  <si>
    <t>15-207-100-730</t>
  </si>
  <si>
    <t>07820</t>
  </si>
  <si>
    <t>Behavioral Disabilities</t>
  </si>
  <si>
    <t>12-209-100-730</t>
  </si>
  <si>
    <t>15-209-100-730</t>
  </si>
  <si>
    <t>07850</t>
  </si>
  <si>
    <t>Multiple Disabilities</t>
  </si>
  <si>
    <t>12-212-100-730</t>
  </si>
  <si>
    <t>15-212-100-730</t>
  </si>
  <si>
    <t>07860</t>
  </si>
  <si>
    <t>Resource Room/Resource Center</t>
  </si>
  <si>
    <t>12-213-100-730</t>
  </si>
  <si>
    <t>15-213-100-730</t>
  </si>
  <si>
    <t>07870</t>
  </si>
  <si>
    <t>Autism</t>
  </si>
  <si>
    <t>12-214-100-730</t>
  </si>
  <si>
    <t>15-214-100-730</t>
  </si>
  <si>
    <t>07880</t>
  </si>
  <si>
    <t>Preschool Disabilities - Part-Time</t>
  </si>
  <si>
    <t>12-215-100-730</t>
  </si>
  <si>
    <t>15-215-100-730</t>
  </si>
  <si>
    <t>07890</t>
  </si>
  <si>
    <t>Preschool Disabilities - Full-Time</t>
  </si>
  <si>
    <t>12-216-100-730</t>
  </si>
  <si>
    <t>15-216-100-730</t>
  </si>
  <si>
    <t>07950</t>
  </si>
  <si>
    <t>Cognitive - Severe</t>
  </si>
  <si>
    <t>12-222-100-730</t>
  </si>
  <si>
    <t>15-222-100-730</t>
  </si>
  <si>
    <t>07960</t>
  </si>
  <si>
    <t>12-230-100-730</t>
  </si>
  <si>
    <t>15-230-100-730</t>
  </si>
  <si>
    <t>07970</t>
  </si>
  <si>
    <t>12-240-100-730</t>
  </si>
  <si>
    <t>15-240-100-730</t>
  </si>
  <si>
    <t>08070</t>
  </si>
  <si>
    <t>12-3XX-100-730</t>
  </si>
  <si>
    <t>15-3XX-100-730</t>
  </si>
  <si>
    <t>08080</t>
  </si>
  <si>
    <t>School-Sponsored and Other Instructional Program</t>
  </si>
  <si>
    <t>12-4XX-100-730</t>
  </si>
  <si>
    <t>15-4XX-100-730</t>
  </si>
  <si>
    <t>08090</t>
  </si>
  <si>
    <t>Undistributed Expenditures - Instruction</t>
  </si>
  <si>
    <t>12-000-100-730</t>
  </si>
  <si>
    <t>15-000-100-730</t>
  </si>
  <si>
    <t>08100</t>
  </si>
  <si>
    <t>Undist.Expend.-Support Serv.-Students - Reg.</t>
  </si>
  <si>
    <t>12-000-210-730</t>
  </si>
  <si>
    <t>15-000-210-730</t>
  </si>
  <si>
    <t>08130</t>
  </si>
  <si>
    <t>Undist.Expend.-Support Serv. - Inst. Staff</t>
  </si>
  <si>
    <t>12-000-220-730</t>
  </si>
  <si>
    <t>15-000-220-730</t>
  </si>
  <si>
    <t>08150</t>
  </si>
  <si>
    <t>Undistributed Expenditures - School Admin.</t>
  </si>
  <si>
    <t>12-000-240-730</t>
  </si>
  <si>
    <t>15-000-240-730</t>
  </si>
  <si>
    <t>08220</t>
  </si>
  <si>
    <t>Special Schools (All Programs)</t>
  </si>
  <si>
    <t>12-XXX-X00-730</t>
  </si>
  <si>
    <t>08230</t>
  </si>
  <si>
    <t>08340</t>
  </si>
  <si>
    <t>TOTAL CAPITAL OUTLAY</t>
  </si>
  <si>
    <t>SPECIAL SCHOOLS</t>
  </si>
  <si>
    <t>Summer School - Instruction</t>
  </si>
  <si>
    <t>08400</t>
  </si>
  <si>
    <t>13-422-100-101</t>
  </si>
  <si>
    <t>08410</t>
  </si>
  <si>
    <t>13-422-100-106</t>
  </si>
  <si>
    <t>08420</t>
  </si>
  <si>
    <t>13-422-100-300</t>
  </si>
  <si>
    <t>08430</t>
  </si>
  <si>
    <t>13-422-100-500</t>
  </si>
  <si>
    <t>08440</t>
  </si>
  <si>
    <t>13-422-100-610</t>
  </si>
  <si>
    <t>08450</t>
  </si>
  <si>
    <t>13-422-100-640</t>
  </si>
  <si>
    <t>08460</t>
  </si>
  <si>
    <t>13-422-100-800</t>
  </si>
  <si>
    <t>08470</t>
  </si>
  <si>
    <t>Total Summer School - Instruction</t>
  </si>
  <si>
    <t>Summer School - Support Services</t>
  </si>
  <si>
    <t>08480</t>
  </si>
  <si>
    <t>13-422-200-100</t>
  </si>
  <si>
    <t>08490</t>
  </si>
  <si>
    <t>Personal Services - Employee Benefits</t>
  </si>
  <si>
    <t>13-422-200-200</t>
  </si>
  <si>
    <t>08500</t>
  </si>
  <si>
    <t>13-422-200-300</t>
  </si>
  <si>
    <t>08510</t>
  </si>
  <si>
    <t>13-422-200-500</t>
  </si>
  <si>
    <t>08520</t>
  </si>
  <si>
    <t>13-422-200-600</t>
  </si>
  <si>
    <t>08530</t>
  </si>
  <si>
    <t>13-422-200-800</t>
  </si>
  <si>
    <t>08540</t>
  </si>
  <si>
    <t>Total Summer School - Support Services</t>
  </si>
  <si>
    <t>08550</t>
  </si>
  <si>
    <t>Total Summer School</t>
  </si>
  <si>
    <t xml:space="preserve">Other Special Schools - Instruction </t>
  </si>
  <si>
    <t>08660</t>
  </si>
  <si>
    <t>13-4XX-100-101</t>
  </si>
  <si>
    <t>08670</t>
  </si>
  <si>
    <t>13-4XX-100-106</t>
  </si>
  <si>
    <t>08680</t>
  </si>
  <si>
    <t>13-4XX-100-300</t>
  </si>
  <si>
    <t>08690</t>
  </si>
  <si>
    <t>13-4XX-100-500</t>
  </si>
  <si>
    <t>08700</t>
  </si>
  <si>
    <t>13-4XX-100-610</t>
  </si>
  <si>
    <t>08710</t>
  </si>
  <si>
    <t>13-4XX-100-640</t>
  </si>
  <si>
    <t>08720</t>
  </si>
  <si>
    <t>13-4XX-100-800</t>
  </si>
  <si>
    <t>08730</t>
  </si>
  <si>
    <t xml:space="preserve">Total Other Special Schools - Instruction </t>
  </si>
  <si>
    <t>Other Special Schools  - Support Services</t>
  </si>
  <si>
    <t>08740</t>
  </si>
  <si>
    <t>13-4XX-200-100</t>
  </si>
  <si>
    <t>08750</t>
  </si>
  <si>
    <t>13-4XX-200-200</t>
  </si>
  <si>
    <t>08760</t>
  </si>
  <si>
    <t>13-4XX-200-300</t>
  </si>
  <si>
    <t>08770</t>
  </si>
  <si>
    <t>13-4XX-200-500</t>
  </si>
  <si>
    <t>08780</t>
  </si>
  <si>
    <t>13-4XX-200-600</t>
  </si>
  <si>
    <t>08790</t>
  </si>
  <si>
    <t>13-4XX-200-800</t>
  </si>
  <si>
    <t>08800</t>
  </si>
  <si>
    <t>Total Other Special Schools  - Support Services</t>
  </si>
  <si>
    <t>08810</t>
  </si>
  <si>
    <t>Total Other Special Schools</t>
  </si>
  <si>
    <t>Accred. Even./Adult H.S./Post-Grad.-Inst.</t>
  </si>
  <si>
    <t>08820</t>
  </si>
  <si>
    <t>13-601-100-101</t>
  </si>
  <si>
    <t>08830</t>
  </si>
  <si>
    <t>13-601-100-106</t>
  </si>
  <si>
    <t>08840</t>
  </si>
  <si>
    <t>13-601-100-300</t>
  </si>
  <si>
    <t>08850</t>
  </si>
  <si>
    <t>13-601-100-500</t>
  </si>
  <si>
    <t>08860</t>
  </si>
  <si>
    <t>13-601-100-610</t>
  </si>
  <si>
    <t>08870</t>
  </si>
  <si>
    <t>13-601-100-640</t>
  </si>
  <si>
    <t>08880</t>
  </si>
  <si>
    <t>13-601-100-800</t>
  </si>
  <si>
    <t>08890</t>
  </si>
  <si>
    <t>Total Accred. Even./Adult H.S./Post-Grad.-Inst.</t>
  </si>
  <si>
    <t>Accred. Even./Adult H.S./Post-Grad.-Supp. Service</t>
  </si>
  <si>
    <t>08900</t>
  </si>
  <si>
    <t>13-601-200-100</t>
  </si>
  <si>
    <t>08910</t>
  </si>
  <si>
    <t>13-601-200-200</t>
  </si>
  <si>
    <t>08920</t>
  </si>
  <si>
    <t>13-601-200-300</t>
  </si>
  <si>
    <t>08930</t>
  </si>
  <si>
    <t>13-601-200-500</t>
  </si>
  <si>
    <t>08940</t>
  </si>
  <si>
    <t>13-601-200-600</t>
  </si>
  <si>
    <t>08950</t>
  </si>
  <si>
    <t>13-601-200-800</t>
  </si>
  <si>
    <t>08960</t>
  </si>
  <si>
    <t>Total Accred. Even./Adult H.S./Post-Grad.-Supp. Service</t>
  </si>
  <si>
    <t>08970</t>
  </si>
  <si>
    <t>Total Accred. Even./Adult H.S./Post-Grad.</t>
  </si>
  <si>
    <t xml:space="preserve">Adult Education-Local-Instruction </t>
  </si>
  <si>
    <t>08980</t>
  </si>
  <si>
    <t>13-602-100-101</t>
  </si>
  <si>
    <t>08990</t>
  </si>
  <si>
    <t>13-602-100-106</t>
  </si>
  <si>
    <t>09000</t>
  </si>
  <si>
    <t>13-602-100-300</t>
  </si>
  <si>
    <t>09010</t>
  </si>
  <si>
    <t>13-602-100-500</t>
  </si>
  <si>
    <t>09020</t>
  </si>
  <si>
    <t>13-602-100-610</t>
  </si>
  <si>
    <t>09030</t>
  </si>
  <si>
    <t>13-602-100-640</t>
  </si>
  <si>
    <t>09040</t>
  </si>
  <si>
    <t>13-602-100-800</t>
  </si>
  <si>
    <t>09050</t>
  </si>
  <si>
    <t xml:space="preserve">Total Adult Education-Local-Instruction </t>
  </si>
  <si>
    <t>Adult Education-Local -Support Serv.</t>
  </si>
  <si>
    <t>09060</t>
  </si>
  <si>
    <t>13-602-200-100</t>
  </si>
  <si>
    <t>09070</t>
  </si>
  <si>
    <t>13-602-200-200</t>
  </si>
  <si>
    <t>09080</t>
  </si>
  <si>
    <t>13-602-200-300</t>
  </si>
  <si>
    <t>09090</t>
  </si>
  <si>
    <t>13-602-200-500</t>
  </si>
  <si>
    <t>09100</t>
  </si>
  <si>
    <t>13-602-200-600</t>
  </si>
  <si>
    <t>09110</t>
  </si>
  <si>
    <t>13-602-200-800</t>
  </si>
  <si>
    <t>09120</t>
  </si>
  <si>
    <t>Total Adult Education-Local -Support Serv.</t>
  </si>
  <si>
    <t>09130</t>
  </si>
  <si>
    <t xml:space="preserve">Total Adult Education-Local </t>
  </si>
  <si>
    <t xml:space="preserve">Vocational Evening-Local-Instruction </t>
  </si>
  <si>
    <t>09140</t>
  </si>
  <si>
    <t>13-629-100-101</t>
  </si>
  <si>
    <t>09150</t>
  </si>
  <si>
    <t>13-629-100-106</t>
  </si>
  <si>
    <t>09160</t>
  </si>
  <si>
    <t>13-629-100-300</t>
  </si>
  <si>
    <t>09170</t>
  </si>
  <si>
    <t>13-629-100-500</t>
  </si>
  <si>
    <t>09180</t>
  </si>
  <si>
    <t>13-629-100-610</t>
  </si>
  <si>
    <t>09190</t>
  </si>
  <si>
    <t>13-629-100-640</t>
  </si>
  <si>
    <t>09200</t>
  </si>
  <si>
    <t>13-629-100-800</t>
  </si>
  <si>
    <t>09210</t>
  </si>
  <si>
    <t xml:space="preserve">Total Vocational Evening-Local-Instruction </t>
  </si>
  <si>
    <t>Vocational Evening-Local-Support Serv.</t>
  </si>
  <si>
    <t>09220</t>
  </si>
  <si>
    <t>13-629-200-100</t>
  </si>
  <si>
    <t>09230</t>
  </si>
  <si>
    <t>13-629-200-200</t>
  </si>
  <si>
    <t>09240</t>
  </si>
  <si>
    <t>13-629-200-300</t>
  </si>
  <si>
    <t>09250</t>
  </si>
  <si>
    <t>13-629-200-500</t>
  </si>
  <si>
    <t>09260</t>
  </si>
  <si>
    <t>13-629-200-600</t>
  </si>
  <si>
    <t>09270</t>
  </si>
  <si>
    <t>13-629-200-800</t>
  </si>
  <si>
    <t>09280</t>
  </si>
  <si>
    <t>Total Vocational Evening-Local-Support Serv.</t>
  </si>
  <si>
    <t>09290</t>
  </si>
  <si>
    <t>Total Vocational Evening-Local</t>
  </si>
  <si>
    <t xml:space="preserve">Even.-Sch.-Foreign-Born-Local-Inst. </t>
  </si>
  <si>
    <t>09300</t>
  </si>
  <si>
    <t/>
  </si>
  <si>
    <t>13-631-100-101</t>
  </si>
  <si>
    <t>09310</t>
  </si>
  <si>
    <t>13-631-100-106</t>
  </si>
  <si>
    <t>09320</t>
  </si>
  <si>
    <t>13-631-100-300</t>
  </si>
  <si>
    <t>09330</t>
  </si>
  <si>
    <t>13-631-100-500</t>
  </si>
  <si>
    <t>09340</t>
  </si>
  <si>
    <t>13-631-100-610</t>
  </si>
  <si>
    <t>09350</t>
  </si>
  <si>
    <t>13-631-100-640</t>
  </si>
  <si>
    <t>09360</t>
  </si>
  <si>
    <t>13-631-100-800</t>
  </si>
  <si>
    <t>09370</t>
  </si>
  <si>
    <t xml:space="preserve">Total Even.-Sch.-Foreign-Born-Local-Inst. </t>
  </si>
  <si>
    <t xml:space="preserve">Even.-Sch.-Foreign-Born-Local-Sup. Serv. </t>
  </si>
  <si>
    <t>09380</t>
  </si>
  <si>
    <t>13-631-200-100</t>
  </si>
  <si>
    <t>09390</t>
  </si>
  <si>
    <t>13-631-200-200</t>
  </si>
  <si>
    <t>09400</t>
  </si>
  <si>
    <t>13-631-200-300</t>
  </si>
  <si>
    <t>09410</t>
  </si>
  <si>
    <t>13-631-200-500</t>
  </si>
  <si>
    <t>09420</t>
  </si>
  <si>
    <t>13-631-200-600</t>
  </si>
  <si>
    <t>09430</t>
  </si>
  <si>
    <t>13-631-200-800</t>
  </si>
  <si>
    <t>09440</t>
  </si>
  <si>
    <t xml:space="preserve">Total Even.-Sch.-Foreign-Born-Local-Sup. Serv. </t>
  </si>
  <si>
    <t>09450</t>
  </si>
  <si>
    <t>Total Even.-Sch.-Foreign-Born-Local</t>
  </si>
  <si>
    <t>09460</t>
  </si>
  <si>
    <t>TOTAL SPECIAL SCHOOLS</t>
  </si>
  <si>
    <t>09470</t>
  </si>
  <si>
    <t>15-110, 120, 130, 140-100-XXX</t>
  </si>
  <si>
    <t>15-201-100-XXX</t>
  </si>
  <si>
    <t>15-202-100-XXX</t>
  </si>
  <si>
    <t>15-204-100-XXX</t>
  </si>
  <si>
    <t>15-206-100-XXX</t>
  </si>
  <si>
    <t>15-207-100-XXX</t>
  </si>
  <si>
    <t>15-209-100-XXX</t>
  </si>
  <si>
    <t>15-212-100-XXX</t>
  </si>
  <si>
    <t>15-213-100-XXX</t>
  </si>
  <si>
    <t>15-214-100-XXX</t>
  </si>
  <si>
    <t>15-215-100-XXX</t>
  </si>
  <si>
    <t>15-216-100-XXX</t>
  </si>
  <si>
    <t>15-222-100-XXX</t>
  </si>
  <si>
    <t>15-230-100-XXX</t>
  </si>
  <si>
    <t>15-240-100-XXX</t>
  </si>
  <si>
    <t>15-3XX-100-XXX</t>
  </si>
  <si>
    <t>15-401-100-XXX</t>
  </si>
  <si>
    <t>15-4XX-100-XXX</t>
  </si>
  <si>
    <t>15-000-211-XXX</t>
  </si>
  <si>
    <t>15-000-213-XXX</t>
  </si>
  <si>
    <t>15-000-218-XXX</t>
  </si>
  <si>
    <t>15-000-221-XXX</t>
  </si>
  <si>
    <t>15-000-222-XXX</t>
  </si>
  <si>
    <t>15-000-223-XXX</t>
  </si>
  <si>
    <t>15-000-240-XXX</t>
  </si>
  <si>
    <t>15-000-291-XXX</t>
  </si>
  <si>
    <t>15-XXX-XXX-730</t>
  </si>
  <si>
    <t>REGULAR PROGRAMS - INSTRUCTION</t>
  </si>
  <si>
    <t xml:space="preserve">Total Undist. Expend. - Other Oper. &amp; Maint. Of Plant </t>
  </si>
  <si>
    <t>School:  Washington</t>
  </si>
  <si>
    <t>(4)</t>
  </si>
  <si>
    <t>(5)</t>
  </si>
  <si>
    <t>(6)</t>
  </si>
  <si>
    <t>(7)</t>
  </si>
  <si>
    <t>(8)</t>
  </si>
  <si>
    <t>Actual</t>
  </si>
  <si>
    <t>Variance</t>
  </si>
  <si>
    <t>(3)</t>
  </si>
  <si>
    <t>*   Refer to page 27 of Budget Guidelines Fiscal Year 1999-2000 Addendum for Abbott Districts for guidance on which restricted state and federal sources can be combined in school-wide programs.</t>
  </si>
  <si>
    <t>Total Instruction</t>
  </si>
  <si>
    <t>TOTAL SCHOOL BASED BUDGET CURRENT EXPENSE</t>
  </si>
  <si>
    <t>TOTAL SCHOOL BASED EXPENDITURES</t>
  </si>
  <si>
    <t>Total Other Financing Sources:</t>
  </si>
  <si>
    <t>Other Financing Sources:</t>
  </si>
  <si>
    <t>Fund Balance, July 1</t>
  </si>
  <si>
    <t>Fund Balance, June 30</t>
  </si>
  <si>
    <t>Excess (Deficiency) of  Other Financing Sources Over</t>
  </si>
  <si>
    <t>(Under) Expenditures and Other Financing (Uses)</t>
  </si>
  <si>
    <t>Blended Resource Fund 15</t>
  </si>
  <si>
    <t>Budget</t>
  </si>
  <si>
    <t>District-wide School Based Expenditures</t>
  </si>
  <si>
    <t>Other Purchased Professional Services</t>
  </si>
  <si>
    <t>15-000-262-100</t>
  </si>
  <si>
    <t>15-000-262-610</t>
  </si>
  <si>
    <t>Regular Programs - Home Instruction:</t>
  </si>
  <si>
    <t>11-150-100-101</t>
  </si>
  <si>
    <t>11-150-100-320</t>
  </si>
  <si>
    <t>Undistributed Expenditures - Instruction:</t>
  </si>
  <si>
    <t>06310</t>
  </si>
  <si>
    <t>Tuition to CSSD &amp; Regional Day Schools</t>
  </si>
  <si>
    <t>06320</t>
  </si>
  <si>
    <t>06340</t>
  </si>
  <si>
    <t>Tuition - State Facilities</t>
  </si>
  <si>
    <t>06350</t>
  </si>
  <si>
    <t>Tuition - Other</t>
  </si>
  <si>
    <t>06360</t>
  </si>
  <si>
    <t>Total Undistributed Expenditures - Instruction:</t>
  </si>
  <si>
    <t>11-000-100-565</t>
  </si>
  <si>
    <t>11-000-100-566</t>
  </si>
  <si>
    <t>11-000-100-568</t>
  </si>
  <si>
    <t>Autism:</t>
  </si>
  <si>
    <t>Total Autism</t>
  </si>
  <si>
    <t>Sal. For Pup. Trans. (Bet. Home and School) - Regular</t>
  </si>
  <si>
    <t>Sal. For Pup. Trans. (Bet. Home and School) - Special</t>
  </si>
  <si>
    <t>Undist. Expend.-Support Serv.-Students - Reg.</t>
  </si>
  <si>
    <t>Undist. Expend.-Support Serv. - Related &amp; Extraordinary</t>
  </si>
  <si>
    <t>Undist. Expend.-Support Serv.-Students - Special</t>
  </si>
  <si>
    <t>Undist. Expend.-Support Serv. - Inst. Staff</t>
  </si>
  <si>
    <t>D-3</t>
  </si>
  <si>
    <t>Purchased Professional - Educational Service</t>
  </si>
  <si>
    <t>Year Ended June 30, 20XX</t>
  </si>
  <si>
    <t xml:space="preserve"> 6/30/2023</t>
  </si>
  <si>
    <t xml:space="preserve">  Leases (non-budgeted)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</si>
</sst>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</numFmts>
  <fonts count="10" x14ac:knownFonts="1">
    <font>
      <sz val="10"/>
      <name val="Arial"/>
    </font>
    <font>
      <b/>
      <sz val="10"/>
      <name val="Arial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u/>
      <sz val="1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10"/>
      <name val="Arial"/>
      <family val="2"/>
    </font>
    <font>
      <u/>
      <sz val="10"/>
      <color indexed="12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</cellStyleXfs>
  <cellXfs count="86">
    <xf numFmtId="0" fontId="0" fillId="0" borderId="0" xfId="0"/>
    <xf numFmtId="0" fontId="3" fillId="0" borderId="0" xfId="0" applyFont="1" applyAlignment="1">
      <alignment horizontal="centerContinuous"/>
    </xf>
    <xf numFmtId="0" fontId="4" fillId="0" borderId="0" xfId="0" applyFont="1" applyAlignment="1">
      <alignment horizontal="centerContinuous"/>
    </xf>
    <xf numFmtId="0" fontId="4" fillId="0" borderId="0" xfId="0" applyFont="1"/>
    <xf numFmtId="0" fontId="5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165" fontId="4" fillId="0" borderId="0" xfId="2" applyNumberFormat="1" applyFont="1"/>
    <xf numFmtId="164" fontId="4" fillId="0" borderId="0" xfId="1" applyNumberFormat="1" applyFont="1"/>
    <xf numFmtId="164" fontId="4" fillId="0" borderId="1" xfId="1" applyNumberFormat="1" applyFont="1" applyBorder="1"/>
    <xf numFmtId="165" fontId="4" fillId="0" borderId="0" xfId="2" applyNumberFormat="1" applyFont="1" applyBorder="1"/>
    <xf numFmtId="164" fontId="4" fillId="0" borderId="0" xfId="1" applyNumberFormat="1" applyFont="1" applyBorder="1"/>
    <xf numFmtId="164" fontId="3" fillId="0" borderId="0" xfId="1" applyNumberFormat="1" applyFont="1" applyBorder="1" applyAlignment="1">
      <alignment horizontal="center"/>
    </xf>
    <xf numFmtId="0" fontId="6" fillId="0" borderId="0" xfId="0" applyFont="1"/>
    <xf numFmtId="164" fontId="6" fillId="0" borderId="0" xfId="1" applyNumberFormat="1" applyFont="1"/>
    <xf numFmtId="165" fontId="4" fillId="0" borderId="2" xfId="2" applyNumberFormat="1" applyFont="1" applyBorder="1"/>
    <xf numFmtId="1" fontId="7" fillId="0" borderId="0" xfId="0" applyNumberFormat="1" applyFont="1" applyAlignment="1">
      <alignment horizontal="center"/>
    </xf>
    <xf numFmtId="1" fontId="6" fillId="0" borderId="0" xfId="0" applyNumberFormat="1" applyFont="1" applyAlignment="1">
      <alignment horizontal="center"/>
    </xf>
    <xf numFmtId="1" fontId="6" fillId="0" borderId="0" xfId="0" applyNumberFormat="1" applyFont="1"/>
    <xf numFmtId="0" fontId="7" fillId="0" borderId="0" xfId="0" applyFont="1"/>
    <xf numFmtId="0" fontId="6" fillId="0" borderId="0" xfId="0" applyFont="1" applyAlignment="1">
      <alignment horizontal="center"/>
    </xf>
    <xf numFmtId="1" fontId="4" fillId="0" borderId="0" xfId="0" applyNumberFormat="1" applyFont="1" applyAlignment="1">
      <alignment horizontal="center"/>
    </xf>
    <xf numFmtId="1" fontId="4" fillId="0" borderId="0" xfId="0" applyNumberFormat="1" applyFont="1"/>
    <xf numFmtId="1" fontId="3" fillId="0" borderId="0" xfId="0" applyNumberFormat="1" applyFont="1" applyAlignment="1">
      <alignment horizontal="center"/>
    </xf>
    <xf numFmtId="1" fontId="3" fillId="0" borderId="0" xfId="0" applyNumberFormat="1" applyFont="1"/>
    <xf numFmtId="1" fontId="3" fillId="0" borderId="0" xfId="0" applyNumberFormat="1" applyFont="1" applyAlignment="1">
      <alignment vertical="top"/>
    </xf>
    <xf numFmtId="1" fontId="4" fillId="0" borderId="0" xfId="0" applyNumberFormat="1" applyFont="1" applyAlignment="1">
      <alignment horizontal="center" wrapText="1"/>
    </xf>
    <xf numFmtId="164" fontId="4" fillId="0" borderId="0" xfId="1" applyNumberFormat="1" applyFont="1" applyBorder="1" applyAlignment="1">
      <alignment horizontal="center"/>
    </xf>
    <xf numFmtId="0" fontId="1" fillId="0" borderId="0" xfId="0" applyFont="1"/>
    <xf numFmtId="1" fontId="4" fillId="0" borderId="0" xfId="0" quotePrefix="1" applyNumberFormat="1" applyFont="1"/>
    <xf numFmtId="1" fontId="4" fillId="0" borderId="0" xfId="0" applyNumberFormat="1" applyFont="1" applyAlignment="1">
      <alignment horizontal="centerContinuous"/>
    </xf>
    <xf numFmtId="10" fontId="4" fillId="0" borderId="0" xfId="0" applyNumberFormat="1" applyFont="1" applyAlignment="1">
      <alignment horizontal="center"/>
    </xf>
    <xf numFmtId="10" fontId="4" fillId="0" borderId="0" xfId="0" applyNumberFormat="1" applyFont="1"/>
    <xf numFmtId="164" fontId="4" fillId="0" borderId="3" xfId="1" applyNumberFormat="1" applyFont="1" applyFill="1" applyBorder="1"/>
    <xf numFmtId="164" fontId="4" fillId="0" borderId="3" xfId="1" applyNumberFormat="1" applyFont="1" applyBorder="1"/>
    <xf numFmtId="0" fontId="3" fillId="0" borderId="1" xfId="0" applyFont="1" applyBorder="1" applyAlignment="1">
      <alignment horizontal="center"/>
    </xf>
    <xf numFmtId="164" fontId="4" fillId="0" borderId="3" xfId="1" applyNumberFormat="1" applyFont="1" applyBorder="1" applyAlignment="1">
      <alignment horizontal="center"/>
    </xf>
    <xf numFmtId="1" fontId="7" fillId="0" borderId="0" xfId="0" applyNumberFormat="1" applyFont="1" applyAlignment="1">
      <alignment vertical="top"/>
    </xf>
    <xf numFmtId="0" fontId="6" fillId="0" borderId="0" xfId="0" quotePrefix="1" applyFont="1"/>
    <xf numFmtId="1" fontId="6" fillId="0" borderId="0" xfId="0" applyNumberFormat="1" applyFont="1" applyAlignment="1">
      <alignment horizontal="justify" wrapText="1"/>
    </xf>
    <xf numFmtId="1" fontId="6" fillId="0" borderId="0" xfId="0" applyNumberFormat="1" applyFont="1" applyAlignment="1">
      <alignment horizontal="center" wrapText="1"/>
    </xf>
    <xf numFmtId="44" fontId="4" fillId="0" borderId="0" xfId="2" applyFont="1" applyBorder="1"/>
    <xf numFmtId="1" fontId="7" fillId="0" borderId="0" xfId="0" applyNumberFormat="1" applyFont="1" applyAlignment="1">
      <alignment horizontal="center" vertical="top" wrapText="1"/>
    </xf>
    <xf numFmtId="1" fontId="7" fillId="0" borderId="0" xfId="0" applyNumberFormat="1" applyFont="1"/>
    <xf numFmtId="0" fontId="0" fillId="0" borderId="0" xfId="0" applyAlignment="1">
      <alignment horizontal="left"/>
    </xf>
    <xf numFmtId="49" fontId="6" fillId="0" borderId="0" xfId="0" applyNumberFormat="1" applyFont="1" applyAlignment="1">
      <alignment horizontal="center"/>
    </xf>
    <xf numFmtId="49" fontId="4" fillId="0" borderId="0" xfId="0" applyNumberFormat="1" applyFont="1" applyAlignment="1">
      <alignment horizontal="centerContinuous"/>
    </xf>
    <xf numFmtId="49" fontId="3" fillId="0" borderId="0" xfId="0" applyNumberFormat="1" applyFont="1" applyAlignment="1">
      <alignment horizontal="center"/>
    </xf>
    <xf numFmtId="49" fontId="4" fillId="0" borderId="0" xfId="0" applyNumberFormat="1" applyFont="1" applyAlignment="1">
      <alignment horizontal="center"/>
    </xf>
    <xf numFmtId="49" fontId="4" fillId="0" borderId="0" xfId="0" quotePrefix="1" applyNumberFormat="1" applyFont="1" applyAlignment="1">
      <alignment horizontal="center"/>
    </xf>
    <xf numFmtId="49" fontId="6" fillId="0" borderId="0" xfId="0" quotePrefix="1" applyNumberFormat="1" applyFont="1" applyAlignment="1">
      <alignment horizontal="center"/>
    </xf>
    <xf numFmtId="49" fontId="0" fillId="0" borderId="0" xfId="0" applyNumberFormat="1" applyAlignment="1">
      <alignment horizontal="left"/>
    </xf>
    <xf numFmtId="49" fontId="3" fillId="0" borderId="0" xfId="0" applyNumberFormat="1" applyFont="1"/>
    <xf numFmtId="49" fontId="6" fillId="0" borderId="0" xfId="0" applyNumberFormat="1" applyFont="1" applyAlignment="1">
      <alignment horizontal="left"/>
    </xf>
    <xf numFmtId="164" fontId="4" fillId="0" borderId="0" xfId="1" applyNumberFormat="1" applyFont="1" applyFill="1" applyBorder="1"/>
    <xf numFmtId="164" fontId="6" fillId="0" borderId="0" xfId="1" applyNumberFormat="1" applyFont="1" applyBorder="1"/>
    <xf numFmtId="0" fontId="7" fillId="0" borderId="0" xfId="0" applyFont="1" applyAlignment="1">
      <alignment horizontal="center"/>
    </xf>
    <xf numFmtId="164" fontId="6" fillId="0" borderId="0" xfId="0" applyNumberFormat="1" applyFont="1"/>
    <xf numFmtId="164" fontId="4" fillId="0" borderId="4" xfId="1" applyNumberFormat="1" applyFont="1" applyBorder="1"/>
    <xf numFmtId="1" fontId="4" fillId="0" borderId="3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165" fontId="4" fillId="0" borderId="0" xfId="0" applyNumberFormat="1" applyFont="1" applyAlignment="1">
      <alignment horizontal="center"/>
    </xf>
    <xf numFmtId="164" fontId="4" fillId="0" borderId="0" xfId="1" applyNumberFormat="1" applyFont="1" applyBorder="1" applyAlignment="1">
      <alignment horizontal="right"/>
    </xf>
    <xf numFmtId="165" fontId="4" fillId="0" borderId="0" xfId="2" applyNumberFormat="1" applyFont="1" applyBorder="1" applyAlignment="1">
      <alignment horizontal="right"/>
    </xf>
    <xf numFmtId="165" fontId="4" fillId="0" borderId="0" xfId="2" applyNumberFormat="1" applyFont="1" applyBorder="1" applyAlignment="1">
      <alignment horizontal="left"/>
    </xf>
    <xf numFmtId="1" fontId="7" fillId="0" borderId="0" xfId="0" applyNumberFormat="1" applyFont="1" applyAlignment="1">
      <alignment horizontal="right" vertical="top" wrapText="1"/>
    </xf>
    <xf numFmtId="0" fontId="8" fillId="0" borderId="0" xfId="0" applyFont="1"/>
    <xf numFmtId="1" fontId="9" fillId="0" borderId="0" xfId="3" applyNumberFormat="1" applyAlignment="1" applyProtection="1"/>
    <xf numFmtId="165" fontId="4" fillId="0" borderId="0" xfId="2" applyNumberFormat="1" applyFont="1" applyFill="1"/>
    <xf numFmtId="164" fontId="4" fillId="0" borderId="0" xfId="1" applyNumberFormat="1" applyFont="1" applyFill="1"/>
    <xf numFmtId="165" fontId="4" fillId="0" borderId="0" xfId="2" applyNumberFormat="1" applyFont="1" applyFill="1" applyBorder="1"/>
    <xf numFmtId="164" fontId="6" fillId="0" borderId="0" xfId="1" applyNumberFormat="1" applyFont="1" applyFill="1"/>
    <xf numFmtId="164" fontId="4" fillId="0" borderId="3" xfId="1" applyNumberFormat="1" applyFont="1" applyFill="1" applyBorder="1" applyAlignment="1">
      <alignment horizontal="center"/>
    </xf>
    <xf numFmtId="164" fontId="4" fillId="0" borderId="0" xfId="1" applyNumberFormat="1" applyFont="1" applyFill="1" applyBorder="1" applyAlignment="1">
      <alignment horizontal="center"/>
    </xf>
    <xf numFmtId="164" fontId="3" fillId="0" borderId="0" xfId="1" applyNumberFormat="1" applyFont="1" applyFill="1" applyBorder="1" applyAlignment="1">
      <alignment horizontal="center"/>
    </xf>
    <xf numFmtId="164" fontId="4" fillId="0" borderId="4" xfId="1" applyNumberFormat="1" applyFont="1" applyFill="1" applyBorder="1"/>
    <xf numFmtId="164" fontId="4" fillId="0" borderId="1" xfId="1" applyNumberFormat="1" applyFont="1" applyFill="1" applyBorder="1"/>
    <xf numFmtId="164" fontId="4" fillId="0" borderId="0" xfId="1" applyNumberFormat="1" applyFont="1" applyFill="1" applyBorder="1" applyAlignment="1">
      <alignment horizontal="right"/>
    </xf>
    <xf numFmtId="165" fontId="4" fillId="0" borderId="2" xfId="2" applyNumberFormat="1" applyFont="1" applyFill="1" applyBorder="1"/>
    <xf numFmtId="44" fontId="4" fillId="0" borderId="0" xfId="2" applyFont="1" applyFill="1" applyBorder="1"/>
    <xf numFmtId="165" fontId="4" fillId="0" borderId="0" xfId="2" applyNumberFormat="1" applyFont="1" applyFill="1" applyBorder="1" applyAlignment="1">
      <alignment horizontal="right"/>
    </xf>
    <xf numFmtId="164" fontId="6" fillId="0" borderId="0" xfId="1" applyNumberFormat="1" applyFont="1" applyFill="1" applyBorder="1"/>
    <xf numFmtId="0" fontId="7" fillId="0" borderId="0" xfId="0" applyFont="1" applyAlignment="1">
      <alignment horizontal="right"/>
    </xf>
    <xf numFmtId="0" fontId="6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8" fillId="0" borderId="0" xfId="0" applyFont="1" applyAlignment="1">
      <alignment horizontal="center"/>
    </xf>
  </cellXfs>
  <cellStyles count="4">
    <cellStyle name="Comma" xfId="1" builtinId="3"/>
    <cellStyle name="Currency" xfId="2" builtinId="4"/>
    <cellStyle name="Hyperlink" xfId="3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8"/>
  <dimension ref="A1:AT802"/>
  <sheetViews>
    <sheetView topLeftCell="A358" zoomScaleNormal="100" workbookViewId="0">
      <selection activeCell="A3" sqref="A3:N3"/>
    </sheetView>
  </sheetViews>
  <sheetFormatPr defaultColWidth="9.140625" defaultRowHeight="15" x14ac:dyDescent="0.25"/>
  <cols>
    <col min="1" max="1" width="1.7109375" style="18" customWidth="1"/>
    <col min="2" max="2" width="48" style="18" customWidth="1"/>
    <col min="3" max="3" width="14.42578125" style="18" hidden="1" customWidth="1"/>
    <col min="4" max="4" width="15.85546875" style="20" hidden="1" customWidth="1"/>
    <col min="5" max="5" width="1.7109375" style="20" customWidth="1"/>
    <col min="6" max="6" width="12.85546875" style="20" customWidth="1"/>
    <col min="7" max="7" width="1.7109375" style="20" customWidth="1"/>
    <col min="8" max="8" width="12.85546875" style="20" customWidth="1"/>
    <col min="9" max="9" width="1.5703125" style="20" customWidth="1"/>
    <col min="10" max="10" width="12.85546875" style="13" customWidth="1"/>
    <col min="11" max="11" width="1.7109375" style="13" customWidth="1"/>
    <col min="12" max="12" width="12.85546875" style="13" customWidth="1"/>
    <col min="13" max="13" width="1.7109375" style="13" customWidth="1"/>
    <col min="14" max="14" width="19.42578125" style="13" bestFit="1" customWidth="1"/>
    <col min="15" max="15" width="9.7109375" style="13" bestFit="1" customWidth="1"/>
    <col min="16" max="16" width="9.42578125" style="13" bestFit="1" customWidth="1"/>
    <col min="17" max="16384" width="9.140625" style="13"/>
  </cols>
  <sheetData>
    <row r="1" spans="1:18" x14ac:dyDescent="0.25">
      <c r="A1" s="84" t="s">
        <v>464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</row>
    <row r="2" spans="1:18" x14ac:dyDescent="0.25">
      <c r="A2" s="84" t="s">
        <v>1578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</row>
    <row r="3" spans="1:18" x14ac:dyDescent="0.25">
      <c r="A3" s="84" t="s">
        <v>84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</row>
    <row r="4" spans="1:18" x14ac:dyDescent="0.25">
      <c r="A4" s="84" t="s">
        <v>243</v>
      </c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</row>
    <row r="5" spans="1:18" x14ac:dyDescent="0.25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8" x14ac:dyDescent="0.25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8" x14ac:dyDescent="0.25">
      <c r="A7" s="30"/>
      <c r="B7" s="4" t="s">
        <v>239</v>
      </c>
      <c r="C7" s="13"/>
      <c r="D7" s="13"/>
      <c r="E7" s="13"/>
      <c r="F7" s="6" t="s">
        <v>80</v>
      </c>
      <c r="G7" s="6"/>
      <c r="H7" s="6" t="s">
        <v>1579</v>
      </c>
      <c r="I7" s="2"/>
      <c r="J7" s="6" t="s">
        <v>78</v>
      </c>
      <c r="K7" s="6"/>
      <c r="L7" s="6"/>
      <c r="M7" s="56"/>
      <c r="N7" s="6" t="s">
        <v>1566</v>
      </c>
    </row>
    <row r="8" spans="1:18" x14ac:dyDescent="0.25">
      <c r="A8" s="5"/>
      <c r="C8" s="23" t="s">
        <v>466</v>
      </c>
      <c r="D8" s="23" t="s">
        <v>467</v>
      </c>
      <c r="E8" s="23"/>
      <c r="F8" s="35" t="s">
        <v>1579</v>
      </c>
      <c r="G8" s="6"/>
      <c r="H8" s="35" t="s">
        <v>79</v>
      </c>
      <c r="I8" s="23"/>
      <c r="J8" s="35" t="s">
        <v>1579</v>
      </c>
      <c r="K8" s="6"/>
      <c r="L8" s="35" t="s">
        <v>1565</v>
      </c>
      <c r="M8" s="6"/>
      <c r="N8" s="35" t="s">
        <v>81</v>
      </c>
      <c r="O8" s="16"/>
      <c r="P8" s="16"/>
      <c r="Q8" s="16"/>
      <c r="R8" s="16"/>
    </row>
    <row r="9" spans="1:18" x14ac:dyDescent="0.25">
      <c r="A9" s="24" t="s">
        <v>1557</v>
      </c>
      <c r="B9" s="3"/>
      <c r="C9" s="21"/>
      <c r="D9" s="21"/>
      <c r="E9" s="21"/>
      <c r="F9" s="21"/>
      <c r="G9" s="21"/>
      <c r="H9" s="21"/>
      <c r="I9" s="21"/>
      <c r="J9" s="3"/>
      <c r="K9" s="3"/>
      <c r="L9" s="3"/>
      <c r="M9" s="3"/>
    </row>
    <row r="10" spans="1:18" ht="15" customHeight="1" x14ac:dyDescent="0.25">
      <c r="A10" s="25" t="s">
        <v>468</v>
      </c>
      <c r="B10" s="3"/>
      <c r="C10" s="31"/>
      <c r="D10" s="26" t="s">
        <v>1530</v>
      </c>
      <c r="E10" s="26"/>
      <c r="F10" s="26"/>
      <c r="G10" s="26"/>
      <c r="H10" s="26"/>
      <c r="I10" s="26"/>
      <c r="J10" s="7"/>
      <c r="K10" s="11"/>
      <c r="L10" s="7"/>
      <c r="M10" s="3"/>
      <c r="N10" s="7"/>
    </row>
    <row r="11" spans="1:18" x14ac:dyDescent="0.25">
      <c r="A11" s="22"/>
      <c r="B11" s="22" t="s">
        <v>241</v>
      </c>
      <c r="C11" s="32" t="s">
        <v>470</v>
      </c>
      <c r="D11" s="26" t="s">
        <v>471</v>
      </c>
      <c r="E11" s="26"/>
      <c r="F11" s="7">
        <f>+'Lincoln Exp. Sum'!F13+'Washington Exp. Sum.pg20'!F11</f>
        <v>22800</v>
      </c>
      <c r="G11" s="10"/>
      <c r="H11" s="7">
        <f>+'Lincoln Exp. Sum'!H13+'Washington Exp. Sum.pg20'!H11</f>
        <v>434</v>
      </c>
      <c r="I11" s="10"/>
      <c r="J11" s="7">
        <f>+'Lincoln Exp. Sum'!J13+'Washington Exp. Sum.pg20'!J11</f>
        <v>23234</v>
      </c>
      <c r="K11" s="10"/>
      <c r="L11" s="7">
        <f>+'Lincoln Exp. Sum'!L13+'Washington Exp. Sum.pg20'!L11</f>
        <v>16555</v>
      </c>
      <c r="M11" s="10"/>
      <c r="N11" s="7">
        <f>+J11-L11</f>
        <v>6679</v>
      </c>
    </row>
    <row r="12" spans="1:18" x14ac:dyDescent="0.25">
      <c r="A12" s="22"/>
      <c r="B12" s="22" t="s">
        <v>473</v>
      </c>
      <c r="C12" s="32" t="s">
        <v>474</v>
      </c>
      <c r="D12" s="21" t="s">
        <v>475</v>
      </c>
      <c r="E12" s="21"/>
      <c r="F12" s="8">
        <f>+'Lincoln Exp. Sum'!F14+'Washington Exp. Sum.pg20'!F12</f>
        <v>337000</v>
      </c>
      <c r="G12" s="11"/>
      <c r="H12" s="8">
        <f>+'Lincoln Exp. Sum'!H14+'Washington Exp. Sum.pg20'!H12</f>
        <v>-7000</v>
      </c>
      <c r="I12" s="11"/>
      <c r="J12" s="8">
        <f>+'Lincoln Exp. Sum'!J14+'Washington Exp. Sum.pg20'!J12</f>
        <v>330000</v>
      </c>
      <c r="K12" s="11"/>
      <c r="L12" s="8">
        <f>+'Lincoln Exp. Sum'!L14+'Washington Exp. Sum.pg20'!L12</f>
        <v>310000</v>
      </c>
      <c r="M12" s="11"/>
      <c r="N12" s="8">
        <f>+J12-L12</f>
        <v>20000</v>
      </c>
    </row>
    <row r="13" spans="1:18" x14ac:dyDescent="0.25">
      <c r="A13" s="22"/>
      <c r="B13" s="22" t="s">
        <v>477</v>
      </c>
      <c r="C13" s="32" t="s">
        <v>478</v>
      </c>
      <c r="D13" s="21" t="s">
        <v>479</v>
      </c>
      <c r="E13" s="21"/>
      <c r="F13" s="8">
        <f>+'Lincoln Exp. Sum'!F15+'Washington Exp. Sum.pg20'!F13</f>
        <v>426000</v>
      </c>
      <c r="G13" s="11"/>
      <c r="H13" s="8">
        <f>+'Lincoln Exp. Sum'!H15+'Washington Exp. Sum.pg20'!H13</f>
        <v>5000</v>
      </c>
      <c r="I13" s="11"/>
      <c r="J13" s="8">
        <f>+'Lincoln Exp. Sum'!J15+'Washington Exp. Sum.pg20'!J13</f>
        <v>431000</v>
      </c>
      <c r="K13" s="11"/>
      <c r="L13" s="8">
        <f>+'Lincoln Exp. Sum'!L15+'Washington Exp. Sum.pg20'!L13</f>
        <v>400000</v>
      </c>
      <c r="M13" s="11"/>
      <c r="N13" s="8">
        <f>+J13-L13</f>
        <v>31000</v>
      </c>
    </row>
    <row r="14" spans="1:18" x14ac:dyDescent="0.25">
      <c r="A14" s="22"/>
      <c r="B14" s="22" t="s">
        <v>481</v>
      </c>
      <c r="C14" s="32" t="s">
        <v>482</v>
      </c>
      <c r="D14" s="21" t="s">
        <v>483</v>
      </c>
      <c r="E14" s="21"/>
      <c r="F14" s="8">
        <f>+'Lincoln Exp. Sum'!F16+'Washington Exp. Sum.pg20'!F14</f>
        <v>297124</v>
      </c>
      <c r="G14" s="11"/>
      <c r="H14" s="8">
        <f>+'Lincoln Exp. Sum'!H16+'Washington Exp. Sum.pg20'!H14</f>
        <v>112876</v>
      </c>
      <c r="I14" s="11"/>
      <c r="J14" s="8">
        <f>+'Lincoln Exp. Sum'!J16+'Washington Exp. Sum.pg20'!J14</f>
        <v>410000</v>
      </c>
      <c r="K14" s="11"/>
      <c r="L14" s="8">
        <f>+'Lincoln Exp. Sum'!L16+'Washington Exp. Sum.pg20'!L14</f>
        <v>380000</v>
      </c>
      <c r="M14" s="11"/>
      <c r="N14" s="8">
        <f>+J14-L14</f>
        <v>30000</v>
      </c>
    </row>
    <row r="15" spans="1:18" x14ac:dyDescent="0.25">
      <c r="A15" s="5" t="s">
        <v>1584</v>
      </c>
      <c r="C15" s="5"/>
      <c r="D15" s="21"/>
      <c r="E15" s="21"/>
      <c r="F15" s="8"/>
      <c r="G15" s="11"/>
      <c r="H15" s="8"/>
      <c r="I15" s="11"/>
      <c r="J15" s="8"/>
      <c r="K15" s="11"/>
      <c r="L15" s="8"/>
      <c r="M15" s="11"/>
      <c r="N15" s="8"/>
    </row>
    <row r="16" spans="1:18" x14ac:dyDescent="0.25">
      <c r="A16" s="22"/>
      <c r="B16" s="22" t="s">
        <v>518</v>
      </c>
      <c r="C16" s="13" t="s">
        <v>1585</v>
      </c>
      <c r="D16" s="21"/>
      <c r="E16" s="21"/>
      <c r="F16" s="8">
        <f>+'Lincoln Exp. Sum'!F18+'Washington Exp. Sum.pg20'!F16</f>
        <v>0</v>
      </c>
      <c r="G16" s="11"/>
      <c r="H16" s="8">
        <f>+'Lincoln Exp. Sum'!H18+'Washington Exp. Sum.pg20'!H16</f>
        <v>0</v>
      </c>
      <c r="I16" s="11"/>
      <c r="J16" s="8">
        <f>+'Lincoln Exp. Sum'!J18+'Washington Exp. Sum.pg20'!J16</f>
        <v>0</v>
      </c>
      <c r="K16" s="11"/>
      <c r="L16" s="8">
        <f>+'Lincoln Exp. Sum'!L18+'Washington Exp. Sum.pg20'!L16</f>
        <v>0</v>
      </c>
      <c r="M16" s="11"/>
      <c r="N16" s="8">
        <f t="shared" ref="N16:N31" si="0">+J16-L16</f>
        <v>0</v>
      </c>
    </row>
    <row r="17" spans="1:16" x14ac:dyDescent="0.25">
      <c r="A17" s="22"/>
      <c r="B17" s="22" t="s">
        <v>486</v>
      </c>
      <c r="C17" s="13" t="s">
        <v>95</v>
      </c>
      <c r="D17" s="21"/>
      <c r="E17" s="21"/>
      <c r="F17" s="8">
        <f>+'Lincoln Exp. Sum'!F19+'Washington Exp. Sum.pg20'!F17</f>
        <v>0</v>
      </c>
      <c r="G17" s="11"/>
      <c r="H17" s="8">
        <f>+'Lincoln Exp. Sum'!H19+'Washington Exp. Sum.pg20'!H17</f>
        <v>0</v>
      </c>
      <c r="I17" s="11"/>
      <c r="J17" s="8">
        <f>+'Lincoln Exp. Sum'!J19+'Washington Exp. Sum.pg20'!J17</f>
        <v>0</v>
      </c>
      <c r="K17" s="11"/>
      <c r="L17" s="8">
        <f>+'Lincoln Exp. Sum'!L19+'Washington Exp. Sum.pg20'!L17</f>
        <v>0</v>
      </c>
      <c r="M17" s="11"/>
      <c r="N17" s="8">
        <f t="shared" ref="N17:N23" si="1">+J17-L17</f>
        <v>0</v>
      </c>
    </row>
    <row r="18" spans="1:16" x14ac:dyDescent="0.25">
      <c r="A18" s="22"/>
      <c r="B18" s="22" t="s">
        <v>94</v>
      </c>
      <c r="C18" s="13" t="s">
        <v>1586</v>
      </c>
      <c r="D18" s="21"/>
      <c r="E18" s="21"/>
      <c r="F18" s="8">
        <f>+'Lincoln Exp. Sum'!F20+'Washington Exp. Sum.pg20'!F18</f>
        <v>0</v>
      </c>
      <c r="G18" s="11"/>
      <c r="H18" s="8">
        <f>+'Lincoln Exp. Sum'!H20+'Washington Exp. Sum.pg20'!H18</f>
        <v>0</v>
      </c>
      <c r="I18" s="11"/>
      <c r="J18" s="8">
        <f>+'Lincoln Exp. Sum'!J20+'Washington Exp. Sum.pg20'!J18</f>
        <v>0</v>
      </c>
      <c r="K18" s="11"/>
      <c r="L18" s="8">
        <f>+'Lincoln Exp. Sum'!L20+'Washington Exp. Sum.pg20'!L18</f>
        <v>0</v>
      </c>
      <c r="M18" s="11"/>
      <c r="N18" s="8">
        <f t="shared" si="1"/>
        <v>0</v>
      </c>
    </row>
    <row r="19" spans="1:16" x14ac:dyDescent="0.25">
      <c r="A19" s="22"/>
      <c r="B19" s="22" t="s">
        <v>494</v>
      </c>
      <c r="C19" s="13" t="s">
        <v>96</v>
      </c>
      <c r="D19" s="21"/>
      <c r="E19" s="21"/>
      <c r="F19" s="8">
        <f>+'Lincoln Exp. Sum'!F21+'Washington Exp. Sum.pg20'!F19</f>
        <v>0</v>
      </c>
      <c r="G19" s="11"/>
      <c r="H19" s="8">
        <f>+'Lincoln Exp. Sum'!H21+'Washington Exp. Sum.pg20'!H19</f>
        <v>0</v>
      </c>
      <c r="I19" s="11"/>
      <c r="J19" s="8">
        <f>+'Lincoln Exp. Sum'!J21+'Washington Exp. Sum.pg20'!J19</f>
        <v>0</v>
      </c>
      <c r="K19" s="11"/>
      <c r="L19" s="8">
        <f>+'Lincoln Exp. Sum'!L21+'Washington Exp. Sum.pg20'!L19</f>
        <v>0</v>
      </c>
      <c r="M19" s="11"/>
      <c r="N19" s="8">
        <f t="shared" si="1"/>
        <v>0</v>
      </c>
    </row>
    <row r="20" spans="1:16" x14ac:dyDescent="0.25">
      <c r="A20" s="22"/>
      <c r="B20" s="22" t="s">
        <v>498</v>
      </c>
      <c r="C20" s="13" t="s">
        <v>97</v>
      </c>
      <c r="D20" s="21"/>
      <c r="E20" s="21"/>
      <c r="F20" s="8">
        <f>+'Lincoln Exp. Sum'!F22+'Washington Exp. Sum.pg20'!F20</f>
        <v>0</v>
      </c>
      <c r="G20" s="11"/>
      <c r="H20" s="8">
        <f>+'Lincoln Exp. Sum'!H22+'Washington Exp. Sum.pg20'!H20</f>
        <v>0</v>
      </c>
      <c r="I20" s="11"/>
      <c r="J20" s="8">
        <f>+'Lincoln Exp. Sum'!J22+'Washington Exp. Sum.pg20'!J20</f>
        <v>0</v>
      </c>
      <c r="K20" s="11"/>
      <c r="L20" s="8">
        <f>+'Lincoln Exp. Sum'!L22+'Washington Exp. Sum.pg20'!L20</f>
        <v>0</v>
      </c>
      <c r="M20" s="11"/>
      <c r="N20" s="8">
        <f t="shared" si="1"/>
        <v>0</v>
      </c>
    </row>
    <row r="21" spans="1:16" x14ac:dyDescent="0.25">
      <c r="A21" s="22"/>
      <c r="B21" s="22" t="s">
        <v>502</v>
      </c>
      <c r="C21" s="13" t="s">
        <v>98</v>
      </c>
      <c r="D21" s="21"/>
      <c r="E21" s="21"/>
      <c r="F21" s="8">
        <f>+'Lincoln Exp. Sum'!F23+'Washington Exp. Sum.pg20'!F21</f>
        <v>0</v>
      </c>
      <c r="G21" s="11"/>
      <c r="H21" s="8">
        <f>+'Lincoln Exp. Sum'!H23+'Washington Exp. Sum.pg20'!H21</f>
        <v>0</v>
      </c>
      <c r="I21" s="11"/>
      <c r="J21" s="8">
        <f>+'Lincoln Exp. Sum'!J23+'Washington Exp. Sum.pg20'!J21</f>
        <v>0</v>
      </c>
      <c r="K21" s="11"/>
      <c r="L21" s="8">
        <f>+'Lincoln Exp. Sum'!L23+'Washington Exp. Sum.pg20'!L21</f>
        <v>0</v>
      </c>
      <c r="M21" s="11"/>
      <c r="N21" s="8">
        <f t="shared" si="1"/>
        <v>0</v>
      </c>
    </row>
    <row r="22" spans="1:16" x14ac:dyDescent="0.25">
      <c r="A22" s="22"/>
      <c r="B22" s="22" t="s">
        <v>506</v>
      </c>
      <c r="C22" s="13" t="s">
        <v>99</v>
      </c>
      <c r="D22" s="21"/>
      <c r="E22" s="21"/>
      <c r="F22" s="8">
        <f>+'Lincoln Exp. Sum'!F24+'Washington Exp. Sum.pg20'!F22</f>
        <v>0</v>
      </c>
      <c r="G22" s="11"/>
      <c r="H22" s="8">
        <f>+'Lincoln Exp. Sum'!H24+'Washington Exp. Sum.pg20'!H22</f>
        <v>0</v>
      </c>
      <c r="I22" s="11"/>
      <c r="J22" s="8">
        <f>+'Lincoln Exp. Sum'!J24+'Washington Exp. Sum.pg20'!J22</f>
        <v>0</v>
      </c>
      <c r="K22" s="11"/>
      <c r="L22" s="8">
        <f>+'Lincoln Exp. Sum'!L24+'Washington Exp. Sum.pg20'!L22</f>
        <v>0</v>
      </c>
      <c r="M22" s="11"/>
      <c r="N22" s="8">
        <f t="shared" si="1"/>
        <v>0</v>
      </c>
    </row>
    <row r="23" spans="1:16" x14ac:dyDescent="0.25">
      <c r="A23" s="22"/>
      <c r="B23" s="22" t="s">
        <v>510</v>
      </c>
      <c r="C23" s="13" t="s">
        <v>100</v>
      </c>
      <c r="D23" s="21"/>
      <c r="E23" s="21"/>
      <c r="F23" s="8">
        <f>+'Lincoln Exp. Sum'!F25+'Washington Exp. Sum.pg20'!F23</f>
        <v>0</v>
      </c>
      <c r="G23" s="11"/>
      <c r="H23" s="8">
        <f>+'Lincoln Exp. Sum'!H25+'Washington Exp. Sum.pg20'!H23</f>
        <v>0</v>
      </c>
      <c r="I23" s="11"/>
      <c r="J23" s="8">
        <f>+'Lincoln Exp. Sum'!J25+'Washington Exp. Sum.pg20'!J23</f>
        <v>0</v>
      </c>
      <c r="K23" s="11"/>
      <c r="L23" s="8">
        <f>+'Lincoln Exp. Sum'!L25+'Washington Exp. Sum.pg20'!L23</f>
        <v>0</v>
      </c>
      <c r="M23" s="11"/>
      <c r="N23" s="8">
        <f t="shared" si="1"/>
        <v>0</v>
      </c>
    </row>
    <row r="24" spans="1:16" x14ac:dyDescent="0.25">
      <c r="A24" s="24" t="s">
        <v>244</v>
      </c>
      <c r="B24" s="22"/>
      <c r="C24" s="32"/>
      <c r="D24" s="21"/>
      <c r="E24" s="21"/>
      <c r="F24" s="8"/>
      <c r="G24" s="11"/>
      <c r="H24" s="8"/>
      <c r="I24" s="11"/>
      <c r="J24" s="8"/>
      <c r="K24" s="11"/>
      <c r="L24" s="8"/>
      <c r="M24" s="11"/>
      <c r="N24" s="8"/>
    </row>
    <row r="25" spans="1:16" x14ac:dyDescent="0.25">
      <c r="A25" s="22"/>
      <c r="B25" s="22" t="s">
        <v>486</v>
      </c>
      <c r="C25" s="32" t="s">
        <v>487</v>
      </c>
      <c r="D25" s="21" t="s">
        <v>488</v>
      </c>
      <c r="E25" s="21"/>
      <c r="F25" s="8">
        <f>+'Lincoln Exp. Sum'!F27+'Washington Exp. Sum.pg20'!F25</f>
        <v>277500</v>
      </c>
      <c r="G25" s="11"/>
      <c r="H25" s="8">
        <f>+'Lincoln Exp. Sum'!H27+'Washington Exp. Sum.pg20'!H25</f>
        <v>-7500</v>
      </c>
      <c r="I25" s="11"/>
      <c r="J25" s="8">
        <f>+'Lincoln Exp. Sum'!J27+'Washington Exp. Sum.pg20'!J25</f>
        <v>270000</v>
      </c>
      <c r="K25" s="11"/>
      <c r="L25" s="8">
        <f>+'Lincoln Exp. Sum'!L27+'Washington Exp. Sum.pg20'!L25</f>
        <v>269332</v>
      </c>
      <c r="M25" s="11"/>
      <c r="N25" s="8">
        <f t="shared" si="0"/>
        <v>668</v>
      </c>
    </row>
    <row r="26" spans="1:16" x14ac:dyDescent="0.25">
      <c r="A26" s="22"/>
      <c r="B26" s="22" t="s">
        <v>490</v>
      </c>
      <c r="C26" s="32" t="s">
        <v>491</v>
      </c>
      <c r="D26" s="21" t="s">
        <v>492</v>
      </c>
      <c r="E26" s="21"/>
      <c r="F26" s="8">
        <f>+'Lincoln Exp. Sum'!F28+'Washington Exp. Sum.pg20'!F26</f>
        <v>120000</v>
      </c>
      <c r="G26" s="11"/>
      <c r="H26" s="8">
        <f>+'Lincoln Exp. Sum'!H28+'Washington Exp. Sum.pg20'!H26</f>
        <v>10000</v>
      </c>
      <c r="I26" s="11"/>
      <c r="J26" s="8">
        <f>+'Lincoln Exp. Sum'!J28+'Washington Exp. Sum.pg20'!J26</f>
        <v>130000</v>
      </c>
      <c r="K26" s="11"/>
      <c r="L26" s="8">
        <f>+'Lincoln Exp. Sum'!L28+'Washington Exp. Sum.pg20'!L26</f>
        <v>129000</v>
      </c>
      <c r="M26" s="11"/>
      <c r="N26" s="8">
        <f t="shared" si="0"/>
        <v>1000</v>
      </c>
    </row>
    <row r="27" spans="1:16" x14ac:dyDescent="0.25">
      <c r="A27" s="22"/>
      <c r="B27" s="22" t="s">
        <v>494</v>
      </c>
      <c r="C27" s="32" t="s">
        <v>495</v>
      </c>
      <c r="D27" s="21" t="s">
        <v>496</v>
      </c>
      <c r="E27" s="21"/>
      <c r="F27" s="8">
        <f>+'Lincoln Exp. Sum'!F29+'Washington Exp. Sum.pg20'!F27</f>
        <v>123500</v>
      </c>
      <c r="G27" s="11"/>
      <c r="H27" s="8">
        <f>+'Lincoln Exp. Sum'!H29+'Washington Exp. Sum.pg20'!H27</f>
        <v>1500</v>
      </c>
      <c r="I27" s="11"/>
      <c r="J27" s="8">
        <f>+'Lincoln Exp. Sum'!J29+'Washington Exp. Sum.pg20'!J27</f>
        <v>125000</v>
      </c>
      <c r="K27" s="11"/>
      <c r="L27" s="8">
        <f>+'Lincoln Exp. Sum'!L29+'Washington Exp. Sum.pg20'!L27</f>
        <v>124500</v>
      </c>
      <c r="M27" s="11"/>
      <c r="N27" s="8">
        <f t="shared" si="0"/>
        <v>500</v>
      </c>
    </row>
    <row r="28" spans="1:16" x14ac:dyDescent="0.25">
      <c r="A28" s="22"/>
      <c r="B28" s="22" t="s">
        <v>498</v>
      </c>
      <c r="C28" s="32" t="s">
        <v>499</v>
      </c>
      <c r="D28" s="21" t="s">
        <v>500</v>
      </c>
      <c r="E28" s="21"/>
      <c r="F28" s="8">
        <f>+'Lincoln Exp. Sum'!F30+'Washington Exp. Sum.pg20'!F28</f>
        <v>80000</v>
      </c>
      <c r="G28" s="11"/>
      <c r="H28" s="8">
        <f>+'Lincoln Exp. Sum'!H30+'Washington Exp. Sum.pg20'!H28</f>
        <v>0</v>
      </c>
      <c r="I28" s="11"/>
      <c r="J28" s="8">
        <f>+'Lincoln Exp. Sum'!J30+'Washington Exp. Sum.pg20'!J28</f>
        <v>80000</v>
      </c>
      <c r="K28" s="11"/>
      <c r="L28" s="8">
        <f>+'Lincoln Exp. Sum'!L30+'Washington Exp. Sum.pg20'!L28</f>
        <v>79500</v>
      </c>
      <c r="M28" s="11"/>
      <c r="N28" s="8">
        <f t="shared" si="0"/>
        <v>500</v>
      </c>
    </row>
    <row r="29" spans="1:16" x14ac:dyDescent="0.25">
      <c r="A29" s="22"/>
      <c r="B29" s="22" t="s">
        <v>502</v>
      </c>
      <c r="C29" s="32" t="s">
        <v>503</v>
      </c>
      <c r="D29" s="21" t="s">
        <v>504</v>
      </c>
      <c r="E29" s="21"/>
      <c r="F29" s="8">
        <f>+'Lincoln Exp. Sum'!F31+'Washington Exp. Sum.pg20'!F29</f>
        <v>20000</v>
      </c>
      <c r="G29" s="11"/>
      <c r="H29" s="8">
        <f>+'Lincoln Exp. Sum'!H31+'Washington Exp. Sum.pg20'!H29</f>
        <v>0</v>
      </c>
      <c r="I29" s="11"/>
      <c r="J29" s="8">
        <f>+'Lincoln Exp. Sum'!J31+'Washington Exp. Sum.pg20'!J29</f>
        <v>20000</v>
      </c>
      <c r="K29" s="11"/>
      <c r="L29" s="8">
        <f>+'Lincoln Exp. Sum'!L31+'Washington Exp. Sum.pg20'!L29</f>
        <v>18748</v>
      </c>
      <c r="M29" s="11"/>
      <c r="N29" s="8">
        <f t="shared" si="0"/>
        <v>1252</v>
      </c>
    </row>
    <row r="30" spans="1:16" x14ac:dyDescent="0.25">
      <c r="A30" s="22"/>
      <c r="B30" s="22" t="s">
        <v>506</v>
      </c>
      <c r="C30" s="32" t="s">
        <v>507</v>
      </c>
      <c r="D30" s="21" t="s">
        <v>508</v>
      </c>
      <c r="E30" s="21"/>
      <c r="F30" s="8">
        <f>+'Lincoln Exp. Sum'!F32+'Washington Exp. Sum.pg20'!F30</f>
        <v>24000</v>
      </c>
      <c r="G30" s="11"/>
      <c r="H30" s="8">
        <f>+'Lincoln Exp. Sum'!H32+'Washington Exp. Sum.pg20'!H30</f>
        <v>1000</v>
      </c>
      <c r="I30" s="11"/>
      <c r="J30" s="8">
        <f>+'Lincoln Exp. Sum'!J32+'Washington Exp. Sum.pg20'!J30</f>
        <v>25000</v>
      </c>
      <c r="K30" s="11"/>
      <c r="L30" s="8">
        <f>+'Lincoln Exp. Sum'!L32+'Washington Exp. Sum.pg20'!L30</f>
        <v>22500</v>
      </c>
      <c r="M30" s="11"/>
      <c r="N30" s="8">
        <f t="shared" si="0"/>
        <v>2500</v>
      </c>
    </row>
    <row r="31" spans="1:16" x14ac:dyDescent="0.25">
      <c r="A31" s="22"/>
      <c r="B31" s="22" t="s">
        <v>510</v>
      </c>
      <c r="C31" s="32" t="s">
        <v>511</v>
      </c>
      <c r="D31" s="21" t="s">
        <v>512</v>
      </c>
      <c r="E31" s="21"/>
      <c r="F31" s="8">
        <f>+'Lincoln Exp. Sum'!F33+'Washington Exp. Sum.pg20'!F31</f>
        <v>5000</v>
      </c>
      <c r="G31" s="11"/>
      <c r="H31" s="8">
        <f>+'Lincoln Exp. Sum'!H33+'Washington Exp. Sum.pg20'!H31</f>
        <v>0</v>
      </c>
      <c r="I31" s="11"/>
      <c r="J31" s="8">
        <f>+'Lincoln Exp. Sum'!J33+'Washington Exp. Sum.pg20'!J31</f>
        <v>5000</v>
      </c>
      <c r="K31" s="11"/>
      <c r="L31" s="8">
        <f>+'Lincoln Exp. Sum'!L33+'Washington Exp. Sum.pg20'!L31</f>
        <v>4500</v>
      </c>
      <c r="M31" s="11"/>
      <c r="N31" s="8">
        <f t="shared" si="0"/>
        <v>500</v>
      </c>
    </row>
    <row r="32" spans="1:16" x14ac:dyDescent="0.25">
      <c r="B32" s="24" t="s">
        <v>514</v>
      </c>
      <c r="C32" s="32"/>
      <c r="D32" s="21"/>
      <c r="E32" s="21"/>
      <c r="F32" s="33">
        <f>+'Lincoln Exp. Sum'!F34+'Washington Exp. Sum.pg20'!F32</f>
        <v>1732924</v>
      </c>
      <c r="G32" s="54"/>
      <c r="H32" s="33">
        <f>+'Lincoln Exp. Sum'!H34+'Washington Exp. Sum.pg20'!H32</f>
        <v>116310</v>
      </c>
      <c r="I32" s="54"/>
      <c r="J32" s="33">
        <f>+'Lincoln Exp. Sum'!J34+'Washington Exp. Sum.pg20'!J32</f>
        <v>1849234</v>
      </c>
      <c r="K32" s="54"/>
      <c r="L32" s="33">
        <f>+'Lincoln Exp. Sum'!L34+'Washington Exp. Sum.pg20'!L32</f>
        <v>1754635</v>
      </c>
      <c r="M32" s="54"/>
      <c r="N32" s="33">
        <f>+J32-L32</f>
        <v>94599</v>
      </c>
      <c r="O32" s="14"/>
      <c r="P32" s="14"/>
    </row>
    <row r="33" spans="1:14" x14ac:dyDescent="0.25">
      <c r="A33" s="24"/>
      <c r="B33" s="22"/>
      <c r="C33" s="32"/>
      <c r="D33" s="21"/>
      <c r="E33" s="21"/>
      <c r="F33" s="8"/>
      <c r="G33" s="11"/>
      <c r="H33" s="8"/>
      <c r="I33" s="11"/>
      <c r="J33" s="8"/>
      <c r="K33" s="11"/>
      <c r="L33" s="8"/>
      <c r="M33" s="11"/>
      <c r="N33" s="8"/>
    </row>
    <row r="34" spans="1:14" x14ac:dyDescent="0.25">
      <c r="A34" s="24" t="s">
        <v>515</v>
      </c>
      <c r="B34" s="22"/>
      <c r="C34" s="32"/>
      <c r="D34" s="21"/>
      <c r="E34" s="21"/>
      <c r="F34" s="8"/>
      <c r="G34" s="11"/>
      <c r="H34" s="8"/>
      <c r="I34" s="11"/>
      <c r="J34" s="8"/>
      <c r="K34" s="11"/>
      <c r="L34" s="8"/>
      <c r="M34" s="11"/>
      <c r="N34" s="8"/>
    </row>
    <row r="35" spans="1:14" x14ac:dyDescent="0.25">
      <c r="A35" s="24" t="s">
        <v>516</v>
      </c>
      <c r="B35" s="22"/>
      <c r="C35" s="22"/>
      <c r="D35" s="21"/>
      <c r="E35" s="21"/>
      <c r="F35" s="8"/>
      <c r="G35" s="11"/>
      <c r="H35" s="8"/>
      <c r="I35" s="11"/>
      <c r="J35" s="8"/>
      <c r="K35" s="11"/>
      <c r="L35" s="8"/>
      <c r="M35" s="11"/>
      <c r="N35" s="8"/>
    </row>
    <row r="36" spans="1:14" x14ac:dyDescent="0.25">
      <c r="A36" s="22"/>
      <c r="B36" s="22" t="s">
        <v>518</v>
      </c>
      <c r="C36" s="22" t="s">
        <v>519</v>
      </c>
      <c r="D36" s="21" t="s">
        <v>520</v>
      </c>
      <c r="E36" s="21"/>
      <c r="F36" s="8">
        <f>+'Lincoln Exp. Sum'!F38+'Washington Exp. Sum.pg20'!F36</f>
        <v>44800</v>
      </c>
      <c r="G36" s="11"/>
      <c r="H36" s="8">
        <f>+'Lincoln Exp. Sum'!H38+'Washington Exp. Sum.pg20'!H36</f>
        <v>200</v>
      </c>
      <c r="I36" s="11"/>
      <c r="J36" s="8">
        <f>+'Lincoln Exp. Sum'!J38+'Washington Exp. Sum.pg20'!J36</f>
        <v>45000</v>
      </c>
      <c r="K36" s="11"/>
      <c r="L36" s="8">
        <f>+'Lincoln Exp. Sum'!L38+'Washington Exp. Sum.pg20'!L36</f>
        <v>9920</v>
      </c>
      <c r="M36" s="11"/>
      <c r="N36" s="8">
        <f t="shared" ref="N36:N43" si="2">+J36-L36</f>
        <v>35080</v>
      </c>
    </row>
    <row r="37" spans="1:14" x14ac:dyDescent="0.25">
      <c r="A37" s="22"/>
      <c r="B37" s="22" t="s">
        <v>486</v>
      </c>
      <c r="C37" s="22" t="s">
        <v>522</v>
      </c>
      <c r="D37" s="21" t="s">
        <v>523</v>
      </c>
      <c r="E37" s="21"/>
      <c r="F37" s="8">
        <f>+'Lincoln Exp. Sum'!F39+'Washington Exp. Sum.pg20'!F37</f>
        <v>24400</v>
      </c>
      <c r="G37" s="11"/>
      <c r="H37" s="8">
        <f>+'Lincoln Exp. Sum'!H39+'Washington Exp. Sum.pg20'!H37</f>
        <v>600</v>
      </c>
      <c r="I37" s="11"/>
      <c r="J37" s="8">
        <f>+'Lincoln Exp. Sum'!J39+'Washington Exp. Sum.pg20'!J37</f>
        <v>25000</v>
      </c>
      <c r="K37" s="11"/>
      <c r="L37" s="8">
        <f>+'Lincoln Exp. Sum'!L39+'Washington Exp. Sum.pg20'!L37</f>
        <v>15000</v>
      </c>
      <c r="M37" s="11"/>
      <c r="N37" s="8">
        <f t="shared" si="2"/>
        <v>10000</v>
      </c>
    </row>
    <row r="38" spans="1:14" x14ac:dyDescent="0.25">
      <c r="A38" s="22"/>
      <c r="B38" s="22" t="s">
        <v>490</v>
      </c>
      <c r="C38" s="22" t="s">
        <v>525</v>
      </c>
      <c r="D38" s="21" t="s">
        <v>526</v>
      </c>
      <c r="E38" s="21"/>
      <c r="F38" s="8">
        <f>+'Lincoln Exp. Sum'!F40+'Washington Exp. Sum.pg20'!F38</f>
        <v>7500</v>
      </c>
      <c r="G38" s="11"/>
      <c r="H38" s="8">
        <f>+'Lincoln Exp. Sum'!H40+'Washington Exp. Sum.pg20'!H38</f>
        <v>-500</v>
      </c>
      <c r="I38" s="11"/>
      <c r="J38" s="8">
        <f>+'Lincoln Exp. Sum'!J40+'Washington Exp. Sum.pg20'!J38</f>
        <v>7000</v>
      </c>
      <c r="K38" s="11"/>
      <c r="L38" s="8">
        <f>+'Lincoln Exp. Sum'!L40+'Washington Exp. Sum.pg20'!L38</f>
        <v>7000</v>
      </c>
      <c r="M38" s="11"/>
      <c r="N38" s="8">
        <f t="shared" si="2"/>
        <v>0</v>
      </c>
    </row>
    <row r="39" spans="1:14" x14ac:dyDescent="0.25">
      <c r="A39" s="22"/>
      <c r="B39" s="22" t="s">
        <v>494</v>
      </c>
      <c r="C39" s="22" t="s">
        <v>528</v>
      </c>
      <c r="D39" s="21" t="s">
        <v>529</v>
      </c>
      <c r="E39" s="21"/>
      <c r="F39" s="8">
        <f>+'Lincoln Exp. Sum'!F41+'Washington Exp. Sum.pg20'!F39</f>
        <v>7000</v>
      </c>
      <c r="G39" s="11"/>
      <c r="H39" s="8">
        <f>+'Lincoln Exp. Sum'!H41+'Washington Exp. Sum.pg20'!H39</f>
        <v>500</v>
      </c>
      <c r="I39" s="11"/>
      <c r="J39" s="8">
        <f>+'Lincoln Exp. Sum'!J41+'Washington Exp. Sum.pg20'!J39</f>
        <v>7500</v>
      </c>
      <c r="K39" s="11"/>
      <c r="L39" s="8">
        <f>+'Lincoln Exp. Sum'!L41+'Washington Exp. Sum.pg20'!L39</f>
        <v>7500</v>
      </c>
      <c r="M39" s="11"/>
      <c r="N39" s="8">
        <f t="shared" si="2"/>
        <v>0</v>
      </c>
    </row>
    <row r="40" spans="1:14" x14ac:dyDescent="0.25">
      <c r="A40" s="22"/>
      <c r="B40" s="22" t="s">
        <v>498</v>
      </c>
      <c r="C40" s="22" t="s">
        <v>531</v>
      </c>
      <c r="D40" s="21" t="s">
        <v>532</v>
      </c>
      <c r="E40" s="21"/>
      <c r="F40" s="8">
        <f>+'Lincoln Exp. Sum'!F42+'Washington Exp. Sum.pg20'!F40</f>
        <v>5000</v>
      </c>
      <c r="G40" s="11"/>
      <c r="H40" s="8">
        <f>+'Lincoln Exp. Sum'!H42+'Washington Exp. Sum.pg20'!H40</f>
        <v>0</v>
      </c>
      <c r="I40" s="11"/>
      <c r="J40" s="8">
        <f>+'Lincoln Exp. Sum'!J42+'Washington Exp. Sum.pg20'!J40</f>
        <v>5000</v>
      </c>
      <c r="K40" s="11"/>
      <c r="L40" s="8">
        <f>+'Lincoln Exp. Sum'!L42+'Washington Exp. Sum.pg20'!L40</f>
        <v>5000</v>
      </c>
      <c r="M40" s="11"/>
      <c r="N40" s="8">
        <f t="shared" si="2"/>
        <v>0</v>
      </c>
    </row>
    <row r="41" spans="1:14" x14ac:dyDescent="0.25">
      <c r="A41" s="22"/>
      <c r="B41" s="22" t="s">
        <v>502</v>
      </c>
      <c r="C41" s="22" t="s">
        <v>534</v>
      </c>
      <c r="D41" s="21" t="s">
        <v>535</v>
      </c>
      <c r="E41" s="21"/>
      <c r="F41" s="8">
        <f>+'Lincoln Exp. Sum'!F43+'Washington Exp. Sum.pg20'!F41</f>
        <v>1480</v>
      </c>
      <c r="G41" s="11"/>
      <c r="H41" s="8">
        <f>+'Lincoln Exp. Sum'!H43+'Washington Exp. Sum.pg20'!H41</f>
        <v>20</v>
      </c>
      <c r="I41" s="11"/>
      <c r="J41" s="8">
        <f>+'Lincoln Exp. Sum'!J43+'Washington Exp. Sum.pg20'!J41</f>
        <v>1500</v>
      </c>
      <c r="K41" s="11"/>
      <c r="L41" s="8">
        <f>+'Lincoln Exp. Sum'!L43+'Washington Exp. Sum.pg20'!L41</f>
        <v>975</v>
      </c>
      <c r="M41" s="11"/>
      <c r="N41" s="8">
        <f t="shared" si="2"/>
        <v>525</v>
      </c>
    </row>
    <row r="42" spans="1:14" x14ac:dyDescent="0.25">
      <c r="A42" s="22"/>
      <c r="B42" s="22" t="s">
        <v>506</v>
      </c>
      <c r="C42" s="22" t="s">
        <v>537</v>
      </c>
      <c r="D42" s="21" t="s">
        <v>538</v>
      </c>
      <c r="E42" s="21"/>
      <c r="F42" s="8">
        <f>+'Lincoln Exp. Sum'!F44+'Washington Exp. Sum.pg20'!F42</f>
        <v>710</v>
      </c>
      <c r="G42" s="11"/>
      <c r="H42" s="8">
        <f>+'Lincoln Exp. Sum'!H44+'Washington Exp. Sum.pg20'!H42</f>
        <v>-10</v>
      </c>
      <c r="I42" s="11"/>
      <c r="J42" s="8">
        <f>+'Lincoln Exp. Sum'!J44+'Washington Exp. Sum.pg20'!J42</f>
        <v>700</v>
      </c>
      <c r="K42" s="11"/>
      <c r="L42" s="8">
        <f>+'Lincoln Exp. Sum'!L44+'Washington Exp. Sum.pg20'!L42</f>
        <v>200</v>
      </c>
      <c r="M42" s="11"/>
      <c r="N42" s="8">
        <f t="shared" si="2"/>
        <v>500</v>
      </c>
    </row>
    <row r="43" spans="1:14" x14ac:dyDescent="0.25">
      <c r="A43" s="22"/>
      <c r="B43" s="22" t="s">
        <v>510</v>
      </c>
      <c r="C43" s="22" t="s">
        <v>540</v>
      </c>
      <c r="D43" s="21" t="s">
        <v>541</v>
      </c>
      <c r="E43" s="21"/>
      <c r="F43" s="8">
        <f>+'Lincoln Exp. Sum'!F45+'Washington Exp. Sum.pg20'!F43</f>
        <v>300</v>
      </c>
      <c r="G43" s="11"/>
      <c r="H43" s="8">
        <f>+'Lincoln Exp. Sum'!H45+'Washington Exp. Sum.pg20'!H43</f>
        <v>0</v>
      </c>
      <c r="I43" s="11"/>
      <c r="J43" s="8">
        <f>+'Lincoln Exp. Sum'!J45+'Washington Exp. Sum.pg20'!J43</f>
        <v>300</v>
      </c>
      <c r="K43" s="11"/>
      <c r="L43" s="8">
        <f>+'Lincoln Exp. Sum'!L45+'Washington Exp. Sum.pg20'!L43</f>
        <v>300</v>
      </c>
      <c r="M43" s="11"/>
      <c r="N43" s="8">
        <f t="shared" si="2"/>
        <v>0</v>
      </c>
    </row>
    <row r="44" spans="1:14" x14ac:dyDescent="0.25">
      <c r="A44" s="24" t="s">
        <v>543</v>
      </c>
      <c r="B44" s="22"/>
      <c r="C44" s="22"/>
      <c r="D44" s="21" t="s">
        <v>1531</v>
      </c>
      <c r="E44" s="21"/>
      <c r="F44" s="34">
        <f>+'Lincoln Exp. Sum'!F46+'Washington Exp. Sum.pg20'!F44</f>
        <v>91190</v>
      </c>
      <c r="G44" s="11"/>
      <c r="H44" s="34">
        <f>+'Lincoln Exp. Sum'!H46+'Washington Exp. Sum.pg20'!H44</f>
        <v>810</v>
      </c>
      <c r="I44" s="11"/>
      <c r="J44" s="34">
        <f>+'Lincoln Exp. Sum'!J46+'Washington Exp. Sum.pg20'!J44</f>
        <v>92000</v>
      </c>
      <c r="K44" s="11"/>
      <c r="L44" s="34">
        <f>+'Lincoln Exp. Sum'!L46+'Washington Exp. Sum.pg20'!L44</f>
        <v>45895</v>
      </c>
      <c r="M44" s="11"/>
      <c r="N44" s="34">
        <f>+J44-L44</f>
        <v>46105</v>
      </c>
    </row>
    <row r="45" spans="1:14" x14ac:dyDescent="0.25">
      <c r="A45" s="24" t="s">
        <v>544</v>
      </c>
      <c r="B45" s="22"/>
      <c r="C45" s="22"/>
      <c r="D45" s="21"/>
      <c r="E45" s="21"/>
      <c r="F45" s="8"/>
      <c r="G45" s="11"/>
      <c r="H45" s="8"/>
      <c r="I45" s="11"/>
      <c r="J45" s="8"/>
      <c r="K45" s="11"/>
      <c r="L45" s="8"/>
      <c r="M45" s="11"/>
      <c r="N45" s="8"/>
    </row>
    <row r="46" spans="1:14" x14ac:dyDescent="0.25">
      <c r="A46" s="22"/>
      <c r="B46" s="22" t="s">
        <v>518</v>
      </c>
      <c r="C46" s="22" t="s">
        <v>546</v>
      </c>
      <c r="D46" s="21" t="s">
        <v>547</v>
      </c>
      <c r="E46" s="21"/>
      <c r="F46" s="8">
        <f>+'Lincoln Exp. Sum'!F48+'Washington Exp. Sum.pg20'!F46</f>
        <v>0</v>
      </c>
      <c r="G46" s="11"/>
      <c r="H46" s="8">
        <f>+'Lincoln Exp. Sum'!H48+'Washington Exp. Sum.pg20'!H46</f>
        <v>0</v>
      </c>
      <c r="I46" s="11"/>
      <c r="J46" s="8">
        <f>+'Lincoln Exp. Sum'!J48+'Washington Exp. Sum.pg20'!J46</f>
        <v>0</v>
      </c>
      <c r="K46" s="11"/>
      <c r="L46" s="8">
        <f>+'Lincoln Exp. Sum'!L48+'Washington Exp. Sum.pg20'!L46</f>
        <v>0</v>
      </c>
      <c r="M46" s="11"/>
      <c r="N46" s="8">
        <f t="shared" ref="N46:N53" si="3">+J46-L46</f>
        <v>0</v>
      </c>
    </row>
    <row r="47" spans="1:14" x14ac:dyDescent="0.25">
      <c r="A47" s="22"/>
      <c r="B47" s="22" t="s">
        <v>486</v>
      </c>
      <c r="C47" s="22" t="s">
        <v>549</v>
      </c>
      <c r="D47" s="21" t="s">
        <v>550</v>
      </c>
      <c r="E47" s="21"/>
      <c r="F47" s="8">
        <f>+'Lincoln Exp. Sum'!F49+'Washington Exp. Sum.pg20'!F47</f>
        <v>0</v>
      </c>
      <c r="G47" s="11"/>
      <c r="H47" s="8">
        <f>+'Lincoln Exp. Sum'!H49+'Washington Exp. Sum.pg20'!H47</f>
        <v>0</v>
      </c>
      <c r="I47" s="11"/>
      <c r="J47" s="8">
        <f>+'Lincoln Exp. Sum'!J49+'Washington Exp. Sum.pg20'!J47</f>
        <v>0</v>
      </c>
      <c r="K47" s="11"/>
      <c r="L47" s="8">
        <f>+'Lincoln Exp. Sum'!L49+'Washington Exp. Sum.pg20'!L47</f>
        <v>0</v>
      </c>
      <c r="M47" s="11"/>
      <c r="N47" s="8">
        <f t="shared" si="3"/>
        <v>0</v>
      </c>
    </row>
    <row r="48" spans="1:14" x14ac:dyDescent="0.25">
      <c r="A48" s="22"/>
      <c r="B48" s="22" t="s">
        <v>490</v>
      </c>
      <c r="C48" s="22" t="s">
        <v>552</v>
      </c>
      <c r="D48" s="21" t="s">
        <v>553</v>
      </c>
      <c r="E48" s="21"/>
      <c r="F48" s="8">
        <f>+'Lincoln Exp. Sum'!F50+'Washington Exp. Sum.pg20'!F48</f>
        <v>0</v>
      </c>
      <c r="G48" s="11"/>
      <c r="H48" s="8">
        <f>+'Lincoln Exp. Sum'!H50+'Washington Exp. Sum.pg20'!H48</f>
        <v>0</v>
      </c>
      <c r="I48" s="11"/>
      <c r="J48" s="8">
        <f>+'Lincoln Exp. Sum'!J50+'Washington Exp. Sum.pg20'!J48</f>
        <v>0</v>
      </c>
      <c r="K48" s="11"/>
      <c r="L48" s="8">
        <f>+'Lincoln Exp. Sum'!L50+'Washington Exp. Sum.pg20'!L48</f>
        <v>0</v>
      </c>
      <c r="M48" s="11"/>
      <c r="N48" s="8">
        <f t="shared" si="3"/>
        <v>0</v>
      </c>
    </row>
    <row r="49" spans="1:15" x14ac:dyDescent="0.25">
      <c r="A49" s="22"/>
      <c r="B49" s="22" t="s">
        <v>494</v>
      </c>
      <c r="C49" s="22" t="s">
        <v>555</v>
      </c>
      <c r="D49" s="21" t="s">
        <v>556</v>
      </c>
      <c r="E49" s="21"/>
      <c r="F49" s="8">
        <f>+'Lincoln Exp. Sum'!F51+'Washington Exp. Sum.pg20'!F49</f>
        <v>0</v>
      </c>
      <c r="G49" s="11"/>
      <c r="H49" s="8">
        <f>+'Lincoln Exp. Sum'!H51+'Washington Exp. Sum.pg20'!H49</f>
        <v>0</v>
      </c>
      <c r="I49" s="11"/>
      <c r="J49" s="8">
        <f>+'Lincoln Exp. Sum'!J51+'Washington Exp. Sum.pg20'!J49</f>
        <v>0</v>
      </c>
      <c r="K49" s="11"/>
      <c r="L49" s="8">
        <f>+'Lincoln Exp. Sum'!L51+'Washington Exp. Sum.pg20'!L49</f>
        <v>0</v>
      </c>
      <c r="M49" s="11"/>
      <c r="N49" s="8">
        <f t="shared" si="3"/>
        <v>0</v>
      </c>
    </row>
    <row r="50" spans="1:15" x14ac:dyDescent="0.25">
      <c r="A50" s="22"/>
      <c r="B50" s="22" t="s">
        <v>498</v>
      </c>
      <c r="C50" s="22" t="s">
        <v>558</v>
      </c>
      <c r="D50" s="21" t="s">
        <v>559</v>
      </c>
      <c r="E50" s="21"/>
      <c r="F50" s="8">
        <f>+'Lincoln Exp. Sum'!F52+'Washington Exp. Sum.pg20'!F50</f>
        <v>0</v>
      </c>
      <c r="G50" s="11"/>
      <c r="H50" s="8">
        <f>+'Lincoln Exp. Sum'!H52+'Washington Exp. Sum.pg20'!H50</f>
        <v>0</v>
      </c>
      <c r="I50" s="11"/>
      <c r="J50" s="8">
        <f>+'Lincoln Exp. Sum'!J52+'Washington Exp. Sum.pg20'!J50</f>
        <v>0</v>
      </c>
      <c r="K50" s="11"/>
      <c r="L50" s="8">
        <f>+'Lincoln Exp. Sum'!L52+'Washington Exp. Sum.pg20'!L50</f>
        <v>0</v>
      </c>
      <c r="M50" s="11"/>
      <c r="N50" s="8">
        <f t="shared" si="3"/>
        <v>0</v>
      </c>
    </row>
    <row r="51" spans="1:15" x14ac:dyDescent="0.25">
      <c r="A51" s="22"/>
      <c r="B51" s="22" t="s">
        <v>502</v>
      </c>
      <c r="C51" s="22" t="s">
        <v>561</v>
      </c>
      <c r="D51" s="21" t="s">
        <v>562</v>
      </c>
      <c r="E51" s="21"/>
      <c r="F51" s="8">
        <f>+'Lincoln Exp. Sum'!F53+'Washington Exp. Sum.pg20'!F51</f>
        <v>0</v>
      </c>
      <c r="G51" s="11"/>
      <c r="H51" s="8">
        <f>+'Lincoln Exp. Sum'!H53+'Washington Exp. Sum.pg20'!H51</f>
        <v>0</v>
      </c>
      <c r="I51" s="11"/>
      <c r="J51" s="8">
        <f>+'Lincoln Exp. Sum'!J53+'Washington Exp. Sum.pg20'!J51</f>
        <v>0</v>
      </c>
      <c r="K51" s="11"/>
      <c r="L51" s="8">
        <f>+'Lincoln Exp. Sum'!L53+'Washington Exp. Sum.pg20'!L51</f>
        <v>0</v>
      </c>
      <c r="M51" s="11"/>
      <c r="N51" s="8">
        <f t="shared" si="3"/>
        <v>0</v>
      </c>
    </row>
    <row r="52" spans="1:15" x14ac:dyDescent="0.25">
      <c r="A52" s="22"/>
      <c r="B52" s="22" t="s">
        <v>506</v>
      </c>
      <c r="C52" s="22" t="s">
        <v>564</v>
      </c>
      <c r="D52" s="21" t="s">
        <v>565</v>
      </c>
      <c r="E52" s="21"/>
      <c r="F52" s="8">
        <f>+'Lincoln Exp. Sum'!F54+'Washington Exp. Sum.pg20'!F52</f>
        <v>0</v>
      </c>
      <c r="G52" s="11"/>
      <c r="H52" s="8">
        <f>+'Lincoln Exp. Sum'!H54+'Washington Exp. Sum.pg20'!H52</f>
        <v>0</v>
      </c>
      <c r="I52" s="11"/>
      <c r="J52" s="8">
        <f>+'Lincoln Exp. Sum'!J54+'Washington Exp. Sum.pg20'!J52</f>
        <v>0</v>
      </c>
      <c r="K52" s="11"/>
      <c r="L52" s="8">
        <f>+'Lincoln Exp. Sum'!L54+'Washington Exp. Sum.pg20'!L52</f>
        <v>0</v>
      </c>
      <c r="M52" s="11"/>
      <c r="N52" s="8">
        <f t="shared" si="3"/>
        <v>0</v>
      </c>
      <c r="O52" s="3"/>
    </row>
    <row r="53" spans="1:15" x14ac:dyDescent="0.25">
      <c r="A53" s="22"/>
      <c r="B53" s="22" t="s">
        <v>510</v>
      </c>
      <c r="C53" s="22" t="s">
        <v>567</v>
      </c>
      <c r="D53" s="21" t="s">
        <v>568</v>
      </c>
      <c r="E53" s="21"/>
      <c r="F53" s="8">
        <f>+'Lincoln Exp. Sum'!F55+'Washington Exp. Sum.pg20'!F53</f>
        <v>0</v>
      </c>
      <c r="G53" s="11"/>
      <c r="H53" s="8">
        <f>+'Lincoln Exp. Sum'!H55+'Washington Exp. Sum.pg20'!H53</f>
        <v>0</v>
      </c>
      <c r="I53" s="11"/>
      <c r="J53" s="8">
        <f>+'Lincoln Exp. Sum'!J55+'Washington Exp. Sum.pg20'!J53</f>
        <v>0</v>
      </c>
      <c r="K53" s="11"/>
      <c r="L53" s="8">
        <f>+'Lincoln Exp. Sum'!L55+'Washington Exp. Sum.pg20'!L53</f>
        <v>0</v>
      </c>
      <c r="M53" s="11"/>
      <c r="N53" s="8">
        <f t="shared" si="3"/>
        <v>0</v>
      </c>
      <c r="O53" s="3"/>
    </row>
    <row r="54" spans="1:15" x14ac:dyDescent="0.25">
      <c r="A54" s="24" t="s">
        <v>570</v>
      </c>
      <c r="B54" s="22"/>
      <c r="C54" s="22"/>
      <c r="D54" s="21" t="s">
        <v>1532</v>
      </c>
      <c r="E54" s="21"/>
      <c r="F54" s="36">
        <f>+'Lincoln Exp. Sum'!F56+'Washington Exp. Sum.pg20'!F54</f>
        <v>0</v>
      </c>
      <c r="G54" s="27"/>
      <c r="H54" s="36">
        <f>+'Lincoln Exp. Sum'!H56+'Washington Exp. Sum.pg20'!H54</f>
        <v>0</v>
      </c>
      <c r="I54" s="27"/>
      <c r="J54" s="36">
        <f>+'Lincoln Exp. Sum'!J56+'Washington Exp. Sum.pg20'!J54</f>
        <v>0</v>
      </c>
      <c r="K54" s="27"/>
      <c r="L54" s="36">
        <f>+'Lincoln Exp. Sum'!L56+'Washington Exp. Sum.pg20'!L54</f>
        <v>0</v>
      </c>
      <c r="M54" s="27"/>
      <c r="N54" s="36">
        <f t="shared" ref="N54:N117" si="4">+J54-L54</f>
        <v>0</v>
      </c>
    </row>
    <row r="55" spans="1:15" x14ac:dyDescent="0.25">
      <c r="A55" s="24" t="s">
        <v>571</v>
      </c>
      <c r="B55" s="22"/>
      <c r="C55" s="22"/>
      <c r="D55" s="21"/>
      <c r="E55" s="21"/>
      <c r="F55" s="8"/>
      <c r="G55" s="11"/>
      <c r="H55" s="8"/>
      <c r="I55" s="11"/>
      <c r="J55" s="8"/>
      <c r="K55" s="11"/>
      <c r="L55" s="8"/>
      <c r="M55" s="11"/>
      <c r="N55" s="8"/>
    </row>
    <row r="56" spans="1:15" x14ac:dyDescent="0.25">
      <c r="A56" s="22"/>
      <c r="B56" s="22" t="s">
        <v>518</v>
      </c>
      <c r="C56" s="22" t="s">
        <v>573</v>
      </c>
      <c r="D56" s="21" t="s">
        <v>574</v>
      </c>
      <c r="E56" s="21"/>
      <c r="F56" s="8">
        <f>+'Lincoln Exp. Sum'!F58+'Washington Exp. Sum.pg20'!F56</f>
        <v>40000</v>
      </c>
      <c r="G56" s="11"/>
      <c r="H56" s="8">
        <f>+'Lincoln Exp. Sum'!H58+'Washington Exp. Sum.pg20'!H56</f>
        <v>0</v>
      </c>
      <c r="I56" s="11"/>
      <c r="J56" s="8">
        <f>+'Lincoln Exp. Sum'!J58+'Washington Exp. Sum.pg20'!J56</f>
        <v>40000</v>
      </c>
      <c r="K56" s="11"/>
      <c r="L56" s="8">
        <f>+'Lincoln Exp. Sum'!L58+'Washington Exp. Sum.pg20'!L56</f>
        <v>38950</v>
      </c>
      <c r="M56" s="11"/>
      <c r="N56" s="8">
        <f t="shared" si="4"/>
        <v>1050</v>
      </c>
    </row>
    <row r="57" spans="1:15" x14ac:dyDescent="0.25">
      <c r="A57" s="22"/>
      <c r="B57" s="22" t="s">
        <v>486</v>
      </c>
      <c r="C57" s="22" t="s">
        <v>576</v>
      </c>
      <c r="D57" s="21" t="s">
        <v>577</v>
      </c>
      <c r="E57" s="21"/>
      <c r="F57" s="8">
        <f>+'Lincoln Exp. Sum'!F59+'Washington Exp. Sum.pg20'!F57</f>
        <v>21600</v>
      </c>
      <c r="G57" s="11"/>
      <c r="H57" s="8">
        <f>+'Lincoln Exp. Sum'!H59+'Washington Exp. Sum.pg20'!H57</f>
        <v>400</v>
      </c>
      <c r="I57" s="11"/>
      <c r="J57" s="8">
        <f>+'Lincoln Exp. Sum'!J59+'Washington Exp. Sum.pg20'!J57</f>
        <v>22000</v>
      </c>
      <c r="K57" s="11"/>
      <c r="L57" s="8">
        <f>+'Lincoln Exp. Sum'!L59+'Washington Exp. Sum.pg20'!L57</f>
        <v>21000</v>
      </c>
      <c r="M57" s="11"/>
      <c r="N57" s="8">
        <f t="shared" si="4"/>
        <v>1000</v>
      </c>
    </row>
    <row r="58" spans="1:15" x14ac:dyDescent="0.25">
      <c r="A58" s="22"/>
      <c r="B58" s="22" t="s">
        <v>490</v>
      </c>
      <c r="C58" s="22" t="s">
        <v>579</v>
      </c>
      <c r="D58" s="21" t="s">
        <v>580</v>
      </c>
      <c r="E58" s="21"/>
      <c r="F58" s="8">
        <f>+'Lincoln Exp. Sum'!F60+'Washington Exp. Sum.pg20'!F58</f>
        <v>7000</v>
      </c>
      <c r="G58" s="11"/>
      <c r="H58" s="8">
        <f>+'Lincoln Exp. Sum'!H60+'Washington Exp. Sum.pg20'!H58</f>
        <v>1000</v>
      </c>
      <c r="I58" s="11"/>
      <c r="J58" s="8">
        <f>+'Lincoln Exp. Sum'!J60+'Washington Exp. Sum.pg20'!J58</f>
        <v>8000</v>
      </c>
      <c r="K58" s="11"/>
      <c r="L58" s="8">
        <f>+'Lincoln Exp. Sum'!L60+'Washington Exp. Sum.pg20'!L58</f>
        <v>6500</v>
      </c>
      <c r="M58" s="11"/>
      <c r="N58" s="8">
        <f t="shared" si="4"/>
        <v>1500</v>
      </c>
    </row>
    <row r="59" spans="1:15" x14ac:dyDescent="0.25">
      <c r="A59" s="22"/>
      <c r="B59" s="22" t="s">
        <v>494</v>
      </c>
      <c r="C59" s="22" t="s">
        <v>582</v>
      </c>
      <c r="D59" s="21" t="s">
        <v>583</v>
      </c>
      <c r="E59" s="21"/>
      <c r="F59" s="8">
        <f>+'Lincoln Exp. Sum'!F61+'Washington Exp. Sum.pg20'!F59</f>
        <v>7000</v>
      </c>
      <c r="G59" s="11"/>
      <c r="H59" s="8">
        <f>+'Lincoln Exp. Sum'!H61+'Washington Exp. Sum.pg20'!H59</f>
        <v>-2000</v>
      </c>
      <c r="I59" s="11"/>
      <c r="J59" s="8">
        <f>+'Lincoln Exp. Sum'!J61+'Washington Exp. Sum.pg20'!J59</f>
        <v>5000</v>
      </c>
      <c r="K59" s="11"/>
      <c r="L59" s="8">
        <f>+'Lincoln Exp. Sum'!L61+'Washington Exp. Sum.pg20'!L59</f>
        <v>4000</v>
      </c>
      <c r="M59" s="11"/>
      <c r="N59" s="8">
        <f t="shared" si="4"/>
        <v>1000</v>
      </c>
    </row>
    <row r="60" spans="1:15" x14ac:dyDescent="0.25">
      <c r="A60" s="22"/>
      <c r="B60" s="22" t="s">
        <v>498</v>
      </c>
      <c r="C60" s="22" t="s">
        <v>585</v>
      </c>
      <c r="D60" s="21" t="s">
        <v>586</v>
      </c>
      <c r="E60" s="21"/>
      <c r="F60" s="8">
        <f>+'Lincoln Exp. Sum'!F62+'Washington Exp. Sum.pg20'!F60</f>
        <v>3000</v>
      </c>
      <c r="G60" s="11"/>
      <c r="H60" s="8">
        <f>+'Lincoln Exp. Sum'!H62+'Washington Exp. Sum.pg20'!H60</f>
        <v>0</v>
      </c>
      <c r="I60" s="11"/>
      <c r="J60" s="8">
        <f>+'Lincoln Exp. Sum'!J62+'Washington Exp. Sum.pg20'!J60</f>
        <v>3000</v>
      </c>
      <c r="K60" s="11"/>
      <c r="L60" s="8">
        <f>+'Lincoln Exp. Sum'!L62+'Washington Exp. Sum.pg20'!L60</f>
        <v>2800</v>
      </c>
      <c r="M60" s="11"/>
      <c r="N60" s="8">
        <f t="shared" si="4"/>
        <v>200</v>
      </c>
    </row>
    <row r="61" spans="1:15" x14ac:dyDescent="0.25">
      <c r="A61" s="22"/>
      <c r="B61" s="22" t="s">
        <v>502</v>
      </c>
      <c r="C61" s="22" t="s">
        <v>588</v>
      </c>
      <c r="D61" s="21" t="s">
        <v>589</v>
      </c>
      <c r="E61" s="21"/>
      <c r="F61" s="8">
        <f>+'Lincoln Exp. Sum'!F63+'Washington Exp. Sum.pg20'!F61</f>
        <v>1480</v>
      </c>
      <c r="G61" s="11"/>
      <c r="H61" s="8">
        <f>+'Lincoln Exp. Sum'!H63+'Washington Exp. Sum.pg20'!H61</f>
        <v>20</v>
      </c>
      <c r="I61" s="11"/>
      <c r="J61" s="8">
        <f>+'Lincoln Exp. Sum'!J63+'Washington Exp. Sum.pg20'!J61</f>
        <v>1500</v>
      </c>
      <c r="K61" s="11"/>
      <c r="L61" s="8">
        <f>+'Lincoln Exp. Sum'!L63+'Washington Exp. Sum.pg20'!L61</f>
        <v>1300</v>
      </c>
      <c r="M61" s="11"/>
      <c r="N61" s="8">
        <f t="shared" si="4"/>
        <v>200</v>
      </c>
    </row>
    <row r="62" spans="1:15" x14ac:dyDescent="0.25">
      <c r="A62" s="22"/>
      <c r="B62" s="22" t="s">
        <v>506</v>
      </c>
      <c r="C62" s="22" t="s">
        <v>591</v>
      </c>
      <c r="D62" s="21" t="s">
        <v>592</v>
      </c>
      <c r="E62" s="21"/>
      <c r="F62" s="8">
        <f>+'Lincoln Exp. Sum'!F64+'Washington Exp. Sum.pg20'!F62</f>
        <v>1040</v>
      </c>
      <c r="G62" s="11"/>
      <c r="H62" s="8">
        <f>+'Lincoln Exp. Sum'!H64+'Washington Exp. Sum.pg20'!H62</f>
        <v>-40</v>
      </c>
      <c r="I62" s="11"/>
      <c r="J62" s="8">
        <f>+'Lincoln Exp. Sum'!J64+'Washington Exp. Sum.pg20'!J62</f>
        <v>1000</v>
      </c>
      <c r="K62" s="11"/>
      <c r="L62" s="8">
        <f>+'Lincoln Exp. Sum'!L64+'Washington Exp. Sum.pg20'!L62</f>
        <v>941</v>
      </c>
      <c r="M62" s="11"/>
      <c r="N62" s="8">
        <f t="shared" si="4"/>
        <v>59</v>
      </c>
    </row>
    <row r="63" spans="1:15" x14ac:dyDescent="0.25">
      <c r="A63" s="22"/>
      <c r="B63" s="22" t="s">
        <v>510</v>
      </c>
      <c r="C63" s="22" t="s">
        <v>594</v>
      </c>
      <c r="D63" s="21" t="s">
        <v>595</v>
      </c>
      <c r="E63" s="21"/>
      <c r="F63" s="8">
        <f>+'Lincoln Exp. Sum'!F65+'Washington Exp. Sum.pg20'!F63</f>
        <v>500</v>
      </c>
      <c r="G63" s="11"/>
      <c r="H63" s="8">
        <f>+'Lincoln Exp. Sum'!H65+'Washington Exp. Sum.pg20'!H63</f>
        <v>0</v>
      </c>
      <c r="I63" s="11"/>
      <c r="J63" s="8">
        <f>+'Lincoln Exp. Sum'!J65+'Washington Exp. Sum.pg20'!J63</f>
        <v>500</v>
      </c>
      <c r="K63" s="11"/>
      <c r="L63" s="8">
        <f>+'Lincoln Exp. Sum'!L65+'Washington Exp. Sum.pg20'!L63</f>
        <v>500</v>
      </c>
      <c r="M63" s="11"/>
      <c r="N63" s="8">
        <f t="shared" si="4"/>
        <v>0</v>
      </c>
    </row>
    <row r="64" spans="1:15" x14ac:dyDescent="0.25">
      <c r="A64" s="24" t="s">
        <v>597</v>
      </c>
      <c r="B64" s="22"/>
      <c r="C64" s="22"/>
      <c r="D64" s="21" t="s">
        <v>1533</v>
      </c>
      <c r="E64" s="21"/>
      <c r="F64" s="34">
        <f>+'Lincoln Exp. Sum'!F66+'Washington Exp. Sum.pg20'!F64</f>
        <v>81620</v>
      </c>
      <c r="G64" s="11"/>
      <c r="H64" s="34">
        <f>+'Lincoln Exp. Sum'!H66+'Washington Exp. Sum.pg20'!H64</f>
        <v>-620</v>
      </c>
      <c r="I64" s="11"/>
      <c r="J64" s="34">
        <f>+'Lincoln Exp. Sum'!J66+'Washington Exp. Sum.pg20'!J64</f>
        <v>81000</v>
      </c>
      <c r="K64" s="11"/>
      <c r="L64" s="34">
        <f>+'Lincoln Exp. Sum'!L66+'Washington Exp. Sum.pg20'!L64</f>
        <v>75991</v>
      </c>
      <c r="M64" s="11"/>
      <c r="N64" s="34">
        <f t="shared" si="4"/>
        <v>5009</v>
      </c>
    </row>
    <row r="65" spans="1:14" x14ac:dyDescent="0.25">
      <c r="A65" s="24" t="s">
        <v>598</v>
      </c>
      <c r="B65" s="22"/>
      <c r="C65" s="22"/>
      <c r="D65" s="21"/>
      <c r="E65" s="21"/>
      <c r="F65" s="8"/>
      <c r="G65" s="11"/>
      <c r="H65" s="8"/>
      <c r="I65" s="11"/>
      <c r="J65" s="8"/>
      <c r="K65" s="11"/>
      <c r="L65" s="8"/>
      <c r="M65" s="11"/>
      <c r="N65" s="8"/>
    </row>
    <row r="66" spans="1:14" x14ac:dyDescent="0.25">
      <c r="A66" s="22"/>
      <c r="B66" s="22" t="s">
        <v>518</v>
      </c>
      <c r="C66" s="22" t="s">
        <v>600</v>
      </c>
      <c r="D66" s="21" t="s">
        <v>601</v>
      </c>
      <c r="E66" s="21"/>
      <c r="F66" s="8">
        <f>+'Lincoln Exp. Sum'!F68+'Washington Exp. Sum.pg20'!F66</f>
        <v>25500</v>
      </c>
      <c r="G66" s="11"/>
      <c r="H66" s="8">
        <f>+'Lincoln Exp. Sum'!H68+'Washington Exp. Sum.pg20'!H66</f>
        <v>-500</v>
      </c>
      <c r="I66" s="11"/>
      <c r="J66" s="8">
        <f>+'Lincoln Exp. Sum'!J68+'Washington Exp. Sum.pg20'!J66</f>
        <v>25000</v>
      </c>
      <c r="K66" s="11"/>
      <c r="L66" s="8">
        <f>+'Lincoln Exp. Sum'!L68+'Washington Exp. Sum.pg20'!L66</f>
        <v>24500</v>
      </c>
      <c r="M66" s="11"/>
      <c r="N66" s="8">
        <f t="shared" si="4"/>
        <v>500</v>
      </c>
    </row>
    <row r="67" spans="1:14" x14ac:dyDescent="0.25">
      <c r="A67" s="22"/>
      <c r="B67" s="22" t="s">
        <v>486</v>
      </c>
      <c r="C67" s="22" t="s">
        <v>603</v>
      </c>
      <c r="D67" s="21" t="s">
        <v>604</v>
      </c>
      <c r="E67" s="21"/>
      <c r="F67" s="8">
        <f>+'Lincoln Exp. Sum'!F69+'Washington Exp. Sum.pg20'!F67</f>
        <v>21000</v>
      </c>
      <c r="G67" s="11"/>
      <c r="H67" s="8">
        <f>+'Lincoln Exp. Sum'!H69+'Washington Exp. Sum.pg20'!H67</f>
        <v>-1000</v>
      </c>
      <c r="I67" s="11"/>
      <c r="J67" s="8">
        <f>+'Lincoln Exp. Sum'!J69+'Washington Exp. Sum.pg20'!J67</f>
        <v>20000</v>
      </c>
      <c r="K67" s="11"/>
      <c r="L67" s="8">
        <f>+'Lincoln Exp. Sum'!L69+'Washington Exp. Sum.pg20'!L67</f>
        <v>19850</v>
      </c>
      <c r="M67" s="11"/>
      <c r="N67" s="8">
        <f t="shared" si="4"/>
        <v>150</v>
      </c>
    </row>
    <row r="68" spans="1:14" x14ac:dyDescent="0.25">
      <c r="A68" s="22"/>
      <c r="B68" s="22" t="s">
        <v>490</v>
      </c>
      <c r="C68" s="22" t="s">
        <v>606</v>
      </c>
      <c r="D68" s="21" t="s">
        <v>607</v>
      </c>
      <c r="E68" s="21"/>
      <c r="F68" s="8">
        <f>+'Lincoln Exp. Sum'!F70+'Washington Exp. Sum.pg20'!F68</f>
        <v>9000</v>
      </c>
      <c r="G68" s="11"/>
      <c r="H68" s="8">
        <f>+'Lincoln Exp. Sum'!H70+'Washington Exp. Sum.pg20'!H68</f>
        <v>1000</v>
      </c>
      <c r="I68" s="11"/>
      <c r="J68" s="8">
        <f>+'Lincoln Exp. Sum'!J70+'Washington Exp. Sum.pg20'!J68</f>
        <v>10000</v>
      </c>
      <c r="K68" s="11"/>
      <c r="L68" s="8">
        <f>+'Lincoln Exp. Sum'!L70+'Washington Exp. Sum.pg20'!L68</f>
        <v>10000</v>
      </c>
      <c r="M68" s="11"/>
      <c r="N68" s="8">
        <f t="shared" si="4"/>
        <v>0</v>
      </c>
    </row>
    <row r="69" spans="1:14" x14ac:dyDescent="0.25">
      <c r="A69" s="22"/>
      <c r="B69" s="22" t="s">
        <v>494</v>
      </c>
      <c r="C69" s="22" t="s">
        <v>609</v>
      </c>
      <c r="D69" s="21" t="s">
        <v>610</v>
      </c>
      <c r="E69" s="21"/>
      <c r="F69" s="8">
        <f>+'Lincoln Exp. Sum'!F71+'Washington Exp. Sum.pg20'!F69</f>
        <v>4000</v>
      </c>
      <c r="G69" s="11"/>
      <c r="H69" s="8">
        <f>+'Lincoln Exp. Sum'!H71+'Washington Exp. Sum.pg20'!H69</f>
        <v>1000</v>
      </c>
      <c r="I69" s="11"/>
      <c r="J69" s="8">
        <f>+'Lincoln Exp. Sum'!J71+'Washington Exp. Sum.pg20'!J69</f>
        <v>5000</v>
      </c>
      <c r="K69" s="11"/>
      <c r="L69" s="8">
        <f>+'Lincoln Exp. Sum'!L71+'Washington Exp. Sum.pg20'!L69</f>
        <v>4700</v>
      </c>
      <c r="M69" s="11"/>
      <c r="N69" s="8">
        <f t="shared" si="4"/>
        <v>300</v>
      </c>
    </row>
    <row r="70" spans="1:14" x14ac:dyDescent="0.25">
      <c r="A70" s="22"/>
      <c r="B70" s="22" t="s">
        <v>498</v>
      </c>
      <c r="C70" s="22" t="s">
        <v>612</v>
      </c>
      <c r="D70" s="21" t="s">
        <v>613</v>
      </c>
      <c r="E70" s="21"/>
      <c r="F70" s="8">
        <f>+'Lincoln Exp. Sum'!F72+'Washington Exp. Sum.pg20'!F70</f>
        <v>3000</v>
      </c>
      <c r="G70" s="11"/>
      <c r="H70" s="8">
        <f>+'Lincoln Exp. Sum'!H72+'Washington Exp. Sum.pg20'!H70</f>
        <v>0</v>
      </c>
      <c r="I70" s="11"/>
      <c r="J70" s="8">
        <f>+'Lincoln Exp. Sum'!J72+'Washington Exp. Sum.pg20'!J70</f>
        <v>3000</v>
      </c>
      <c r="K70" s="11"/>
      <c r="L70" s="8">
        <f>+'Lincoln Exp. Sum'!L72+'Washington Exp. Sum.pg20'!L70</f>
        <v>2850</v>
      </c>
      <c r="M70" s="11"/>
      <c r="N70" s="8">
        <f t="shared" si="4"/>
        <v>150</v>
      </c>
    </row>
    <row r="71" spans="1:14" x14ac:dyDescent="0.25">
      <c r="A71" s="22"/>
      <c r="B71" s="22" t="s">
        <v>502</v>
      </c>
      <c r="C71" s="22" t="s">
        <v>615</v>
      </c>
      <c r="D71" s="21" t="s">
        <v>616</v>
      </c>
      <c r="E71" s="21"/>
      <c r="F71" s="8">
        <f>+'Lincoln Exp. Sum'!F73+'Washington Exp. Sum.pg20'!F71</f>
        <v>1000</v>
      </c>
      <c r="G71" s="11"/>
      <c r="H71" s="8">
        <f>+'Lincoln Exp. Sum'!H73+'Washington Exp. Sum.pg20'!H71</f>
        <v>0</v>
      </c>
      <c r="I71" s="11"/>
      <c r="J71" s="8">
        <f>+'Lincoln Exp. Sum'!J73+'Washington Exp. Sum.pg20'!J71</f>
        <v>1000</v>
      </c>
      <c r="K71" s="11"/>
      <c r="L71" s="8">
        <f>+'Lincoln Exp. Sum'!L73+'Washington Exp. Sum.pg20'!L71</f>
        <v>1000</v>
      </c>
      <c r="M71" s="11"/>
      <c r="N71" s="8">
        <f t="shared" si="4"/>
        <v>0</v>
      </c>
    </row>
    <row r="72" spans="1:14" x14ac:dyDescent="0.25">
      <c r="A72" s="22"/>
      <c r="B72" s="22" t="s">
        <v>506</v>
      </c>
      <c r="C72" s="22" t="s">
        <v>618</v>
      </c>
      <c r="D72" s="21" t="s">
        <v>619</v>
      </c>
      <c r="E72" s="21"/>
      <c r="F72" s="8">
        <f>+'Lincoln Exp. Sum'!F74+'Washington Exp. Sum.pg20'!F72</f>
        <v>2000</v>
      </c>
      <c r="G72" s="11"/>
      <c r="H72" s="8">
        <f>+'Lincoln Exp. Sum'!H74+'Washington Exp. Sum.pg20'!H72</f>
        <v>0</v>
      </c>
      <c r="I72" s="11"/>
      <c r="J72" s="8">
        <f>+'Lincoln Exp. Sum'!J74+'Washington Exp. Sum.pg20'!J72</f>
        <v>2000</v>
      </c>
      <c r="K72" s="11"/>
      <c r="L72" s="8">
        <f>+'Lincoln Exp. Sum'!L74+'Washington Exp. Sum.pg20'!L72</f>
        <v>2000</v>
      </c>
      <c r="M72" s="11"/>
      <c r="N72" s="8">
        <f t="shared" si="4"/>
        <v>0</v>
      </c>
    </row>
    <row r="73" spans="1:14" x14ac:dyDescent="0.25">
      <c r="A73" s="22"/>
      <c r="B73" s="22" t="s">
        <v>510</v>
      </c>
      <c r="C73" s="22" t="s">
        <v>621</v>
      </c>
      <c r="D73" s="21" t="s">
        <v>622</v>
      </c>
      <c r="E73" s="21"/>
      <c r="F73" s="8">
        <f>+'Lincoln Exp. Sum'!F75+'Washington Exp. Sum.pg20'!F73</f>
        <v>1000</v>
      </c>
      <c r="G73" s="11"/>
      <c r="H73" s="8">
        <f>+'Lincoln Exp. Sum'!H75+'Washington Exp. Sum.pg20'!H73</f>
        <v>0</v>
      </c>
      <c r="I73" s="11"/>
      <c r="J73" s="8">
        <f>+'Lincoln Exp. Sum'!J75+'Washington Exp. Sum.pg20'!J73</f>
        <v>1000</v>
      </c>
      <c r="K73" s="11"/>
      <c r="L73" s="8">
        <f>+'Lincoln Exp. Sum'!L75+'Washington Exp. Sum.pg20'!L73</f>
        <v>995</v>
      </c>
      <c r="M73" s="11"/>
      <c r="N73" s="8">
        <f t="shared" si="4"/>
        <v>5</v>
      </c>
    </row>
    <row r="74" spans="1:14" x14ac:dyDescent="0.25">
      <c r="A74" s="24" t="s">
        <v>625</v>
      </c>
      <c r="B74" s="22"/>
      <c r="C74" s="22"/>
      <c r="D74" s="21" t="s">
        <v>1534</v>
      </c>
      <c r="E74" s="21"/>
      <c r="F74" s="34">
        <f>+'Lincoln Exp. Sum'!F76+'Washington Exp. Sum.pg20'!F74</f>
        <v>66500</v>
      </c>
      <c r="G74" s="11"/>
      <c r="H74" s="34">
        <f>+'Lincoln Exp. Sum'!H76+'Washington Exp. Sum.pg20'!H74</f>
        <v>500</v>
      </c>
      <c r="I74" s="11"/>
      <c r="J74" s="34">
        <f>+'Lincoln Exp. Sum'!J76+'Washington Exp. Sum.pg20'!J74</f>
        <v>67000</v>
      </c>
      <c r="K74" s="11"/>
      <c r="L74" s="34">
        <f>+'Lincoln Exp. Sum'!L76+'Washington Exp. Sum.pg20'!L74</f>
        <v>65895</v>
      </c>
      <c r="M74" s="11"/>
      <c r="N74" s="34">
        <f t="shared" si="4"/>
        <v>1105</v>
      </c>
    </row>
    <row r="75" spans="1:14" x14ac:dyDescent="0.25">
      <c r="A75" s="24" t="s">
        <v>626</v>
      </c>
      <c r="B75" s="22"/>
      <c r="C75" s="22"/>
      <c r="D75" s="21"/>
      <c r="E75" s="21"/>
      <c r="F75" s="8"/>
      <c r="G75" s="11"/>
      <c r="H75" s="8"/>
      <c r="I75" s="11"/>
      <c r="J75" s="8"/>
      <c r="K75" s="11"/>
      <c r="L75" s="8"/>
      <c r="M75" s="11"/>
      <c r="N75" s="8"/>
    </row>
    <row r="76" spans="1:14" x14ac:dyDescent="0.25">
      <c r="A76" s="22"/>
      <c r="B76" s="22" t="s">
        <v>518</v>
      </c>
      <c r="C76" s="22" t="s">
        <v>628</v>
      </c>
      <c r="D76" s="21" t="s">
        <v>629</v>
      </c>
      <c r="E76" s="21"/>
      <c r="F76" s="8">
        <f>+'Lincoln Exp. Sum'!F78+'Washington Exp. Sum.pg20'!F76</f>
        <v>50000</v>
      </c>
      <c r="G76" s="11"/>
      <c r="H76" s="8">
        <f>+'Lincoln Exp. Sum'!H78+'Washington Exp. Sum.pg20'!H76</f>
        <v>0</v>
      </c>
      <c r="I76" s="11"/>
      <c r="J76" s="8">
        <f>+'Lincoln Exp. Sum'!J78+'Washington Exp. Sum.pg20'!J76</f>
        <v>50000</v>
      </c>
      <c r="K76" s="11"/>
      <c r="L76" s="8">
        <f>+'Lincoln Exp. Sum'!L78+'Washington Exp. Sum.pg20'!L76</f>
        <v>48950</v>
      </c>
      <c r="M76" s="11"/>
      <c r="N76" s="8">
        <f t="shared" si="4"/>
        <v>1050</v>
      </c>
    </row>
    <row r="77" spans="1:14" x14ac:dyDescent="0.25">
      <c r="A77" s="22"/>
      <c r="B77" s="22" t="s">
        <v>486</v>
      </c>
      <c r="C77" s="22" t="s">
        <v>631</v>
      </c>
      <c r="D77" s="21" t="s">
        <v>632</v>
      </c>
      <c r="E77" s="21"/>
      <c r="F77" s="8">
        <f>+'Lincoln Exp. Sum'!F79+'Washington Exp. Sum.pg20'!F77</f>
        <v>37000</v>
      </c>
      <c r="G77" s="11"/>
      <c r="H77" s="8">
        <f>+'Lincoln Exp. Sum'!H79+'Washington Exp. Sum.pg20'!H77</f>
        <v>0</v>
      </c>
      <c r="I77" s="11"/>
      <c r="J77" s="8">
        <f>+'Lincoln Exp. Sum'!J79+'Washington Exp. Sum.pg20'!J77</f>
        <v>37000</v>
      </c>
      <c r="K77" s="11"/>
      <c r="L77" s="8">
        <f>+'Lincoln Exp. Sum'!L79+'Washington Exp. Sum.pg20'!L77</f>
        <v>36450</v>
      </c>
      <c r="M77" s="11"/>
      <c r="N77" s="8">
        <f t="shared" si="4"/>
        <v>550</v>
      </c>
    </row>
    <row r="78" spans="1:14" x14ac:dyDescent="0.25">
      <c r="A78" s="22"/>
      <c r="B78" s="22" t="s">
        <v>490</v>
      </c>
      <c r="C78" s="22" t="s">
        <v>634</v>
      </c>
      <c r="D78" s="21" t="s">
        <v>635</v>
      </c>
      <c r="E78" s="21"/>
      <c r="F78" s="8">
        <f>+'Lincoln Exp. Sum'!F80+'Washington Exp. Sum.pg20'!F78</f>
        <v>13200</v>
      </c>
      <c r="G78" s="11"/>
      <c r="H78" s="8">
        <f>+'Lincoln Exp. Sum'!H80+'Washington Exp. Sum.pg20'!H78</f>
        <v>-200</v>
      </c>
      <c r="I78" s="11"/>
      <c r="J78" s="8">
        <f>+'Lincoln Exp. Sum'!J80+'Washington Exp. Sum.pg20'!J78</f>
        <v>13000</v>
      </c>
      <c r="K78" s="11"/>
      <c r="L78" s="8">
        <f>+'Lincoln Exp. Sum'!L80+'Washington Exp. Sum.pg20'!L78</f>
        <v>12900</v>
      </c>
      <c r="M78" s="11"/>
      <c r="N78" s="8">
        <f t="shared" si="4"/>
        <v>100</v>
      </c>
    </row>
    <row r="79" spans="1:14" x14ac:dyDescent="0.25">
      <c r="A79" s="22"/>
      <c r="B79" s="22" t="s">
        <v>494</v>
      </c>
      <c r="C79" s="22" t="s">
        <v>637</v>
      </c>
      <c r="D79" s="21" t="s">
        <v>638</v>
      </c>
      <c r="E79" s="21"/>
      <c r="F79" s="8">
        <f>+'Lincoln Exp. Sum'!F81+'Washington Exp. Sum.pg20'!F79</f>
        <v>2800</v>
      </c>
      <c r="G79" s="11"/>
      <c r="H79" s="8">
        <f>+'Lincoln Exp. Sum'!H81+'Washington Exp. Sum.pg20'!H79</f>
        <v>200</v>
      </c>
      <c r="I79" s="11"/>
      <c r="J79" s="8">
        <f>+'Lincoln Exp. Sum'!J81+'Washington Exp. Sum.pg20'!J79</f>
        <v>3000</v>
      </c>
      <c r="K79" s="11"/>
      <c r="L79" s="8">
        <f>+'Lincoln Exp. Sum'!L81+'Washington Exp. Sum.pg20'!L79</f>
        <v>2900</v>
      </c>
      <c r="M79" s="11"/>
      <c r="N79" s="8">
        <f t="shared" si="4"/>
        <v>100</v>
      </c>
    </row>
    <row r="80" spans="1:14" x14ac:dyDescent="0.25">
      <c r="A80" s="22"/>
      <c r="B80" s="22" t="s">
        <v>498</v>
      </c>
      <c r="C80" s="22" t="s">
        <v>640</v>
      </c>
      <c r="D80" s="21" t="s">
        <v>641</v>
      </c>
      <c r="E80" s="21"/>
      <c r="F80" s="8">
        <f>+'Lincoln Exp. Sum'!F82+'Washington Exp. Sum.pg20'!F80</f>
        <v>2000</v>
      </c>
      <c r="G80" s="11"/>
      <c r="H80" s="8">
        <f>+'Lincoln Exp. Sum'!H82+'Washington Exp. Sum.pg20'!H80</f>
        <v>0</v>
      </c>
      <c r="I80" s="11"/>
      <c r="J80" s="8">
        <f>+'Lincoln Exp. Sum'!J82+'Washington Exp. Sum.pg20'!J80</f>
        <v>2000</v>
      </c>
      <c r="K80" s="11"/>
      <c r="L80" s="8">
        <f>+'Lincoln Exp. Sum'!L82+'Washington Exp. Sum.pg20'!L80</f>
        <v>1600</v>
      </c>
      <c r="M80" s="11"/>
      <c r="N80" s="8">
        <f t="shared" si="4"/>
        <v>400</v>
      </c>
    </row>
    <row r="81" spans="1:46" x14ac:dyDescent="0.25">
      <c r="A81" s="22"/>
      <c r="B81" s="22" t="s">
        <v>502</v>
      </c>
      <c r="C81" s="22" t="s">
        <v>643</v>
      </c>
      <c r="D81" s="21" t="s">
        <v>644</v>
      </c>
      <c r="E81" s="21"/>
      <c r="F81" s="8">
        <f>+'Lincoln Exp. Sum'!F83+'Washington Exp. Sum.pg20'!F81</f>
        <v>4800</v>
      </c>
      <c r="G81" s="11"/>
      <c r="H81" s="8">
        <f>+'Lincoln Exp. Sum'!H83+'Washington Exp. Sum.pg20'!H81</f>
        <v>200</v>
      </c>
      <c r="I81" s="11"/>
      <c r="J81" s="8">
        <f>+'Lincoln Exp. Sum'!J83+'Washington Exp. Sum.pg20'!J81</f>
        <v>5000</v>
      </c>
      <c r="K81" s="11"/>
      <c r="L81" s="8">
        <f>+'Lincoln Exp. Sum'!L83+'Washington Exp. Sum.pg20'!L81</f>
        <v>4020</v>
      </c>
      <c r="M81" s="11"/>
      <c r="N81" s="8">
        <f t="shared" si="4"/>
        <v>980</v>
      </c>
    </row>
    <row r="82" spans="1:46" x14ac:dyDescent="0.25">
      <c r="A82" s="22"/>
      <c r="B82" s="22" t="s">
        <v>506</v>
      </c>
      <c r="C82" s="22" t="s">
        <v>646</v>
      </c>
      <c r="D82" s="21" t="s">
        <v>647</v>
      </c>
      <c r="E82" s="21"/>
      <c r="F82" s="8">
        <f>+'Lincoln Exp. Sum'!F84+'Washington Exp. Sum.pg20'!F82</f>
        <v>1500</v>
      </c>
      <c r="G82" s="11"/>
      <c r="H82" s="8">
        <f>+'Lincoln Exp. Sum'!H84+'Washington Exp. Sum.pg20'!H82</f>
        <v>0</v>
      </c>
      <c r="I82" s="11"/>
      <c r="J82" s="8">
        <f>+'Lincoln Exp. Sum'!J84+'Washington Exp. Sum.pg20'!J82</f>
        <v>1500</v>
      </c>
      <c r="K82" s="11"/>
      <c r="L82" s="8">
        <f>+'Lincoln Exp. Sum'!L84+'Washington Exp. Sum.pg20'!L82</f>
        <v>1189</v>
      </c>
      <c r="M82" s="11"/>
      <c r="N82" s="8">
        <f t="shared" si="4"/>
        <v>311</v>
      </c>
    </row>
    <row r="83" spans="1:46" x14ac:dyDescent="0.25">
      <c r="A83" s="22"/>
      <c r="B83" s="22" t="s">
        <v>510</v>
      </c>
      <c r="C83" s="22" t="s">
        <v>649</v>
      </c>
      <c r="D83" s="21" t="s">
        <v>650</v>
      </c>
      <c r="E83" s="21"/>
      <c r="F83" s="8">
        <f>+'Lincoln Exp. Sum'!F85+'Washington Exp. Sum.pg20'!F83</f>
        <v>300</v>
      </c>
      <c r="G83" s="11"/>
      <c r="H83" s="8">
        <f>+'Lincoln Exp. Sum'!H85+'Washington Exp. Sum.pg20'!H83</f>
        <v>200</v>
      </c>
      <c r="I83" s="11"/>
      <c r="J83" s="8">
        <f>+'Lincoln Exp. Sum'!J85+'Washington Exp. Sum.pg20'!J83</f>
        <v>500</v>
      </c>
      <c r="K83" s="11"/>
      <c r="L83" s="8">
        <f>+'Lincoln Exp. Sum'!L85+'Washington Exp. Sum.pg20'!L83</f>
        <v>390</v>
      </c>
      <c r="M83" s="11"/>
      <c r="N83" s="8">
        <f t="shared" si="4"/>
        <v>110</v>
      </c>
    </row>
    <row r="84" spans="1:46" x14ac:dyDescent="0.25">
      <c r="A84" s="24" t="s">
        <v>652</v>
      </c>
      <c r="B84" s="22"/>
      <c r="C84" s="22"/>
      <c r="D84" s="21" t="s">
        <v>1535</v>
      </c>
      <c r="E84" s="21"/>
      <c r="F84" s="34">
        <f>+'Lincoln Exp. Sum'!F86+'Washington Exp. Sum.pg20'!F84</f>
        <v>111600</v>
      </c>
      <c r="G84" s="11"/>
      <c r="H84" s="34">
        <f>+'Lincoln Exp. Sum'!H86+'Washington Exp. Sum.pg20'!H84</f>
        <v>400</v>
      </c>
      <c r="I84" s="11"/>
      <c r="J84" s="34">
        <f>+'Lincoln Exp. Sum'!J86+'Washington Exp. Sum.pg20'!J84</f>
        <v>112000</v>
      </c>
      <c r="K84" s="11"/>
      <c r="L84" s="34">
        <f>+'Lincoln Exp. Sum'!L86+'Washington Exp. Sum.pg20'!L84</f>
        <v>108399</v>
      </c>
      <c r="M84" s="11"/>
      <c r="N84" s="34">
        <f t="shared" si="4"/>
        <v>3601</v>
      </c>
    </row>
    <row r="85" spans="1:46" ht="12.6" customHeight="1" x14ac:dyDescent="0.25">
      <c r="A85" s="24" t="s">
        <v>653</v>
      </c>
      <c r="B85" s="22"/>
      <c r="C85" s="22"/>
      <c r="D85" s="21"/>
      <c r="E85" s="21"/>
      <c r="F85" s="8"/>
      <c r="G85" s="11"/>
      <c r="H85" s="8"/>
      <c r="I85" s="11"/>
      <c r="J85" s="8"/>
      <c r="K85" s="11"/>
      <c r="L85" s="8"/>
      <c r="M85" s="11"/>
      <c r="N85" s="8"/>
    </row>
    <row r="86" spans="1:46" x14ac:dyDescent="0.25">
      <c r="A86" s="22"/>
      <c r="B86" s="22" t="s">
        <v>518</v>
      </c>
      <c r="C86" s="22" t="s">
        <v>655</v>
      </c>
      <c r="D86" s="21" t="s">
        <v>656</v>
      </c>
      <c r="E86" s="21"/>
      <c r="F86" s="8">
        <f>+'Lincoln Exp. Sum'!F88+'Washington Exp. Sum.pg20'!F86</f>
        <v>50000</v>
      </c>
      <c r="G86" s="11"/>
      <c r="H86" s="8">
        <f>+'Lincoln Exp. Sum'!H88+'Washington Exp. Sum.pg20'!H86</f>
        <v>0</v>
      </c>
      <c r="I86" s="11"/>
      <c r="J86" s="8">
        <f>+'Lincoln Exp. Sum'!J88+'Washington Exp. Sum.pg20'!J86</f>
        <v>50000</v>
      </c>
      <c r="K86" s="11"/>
      <c r="L86" s="8">
        <f>+'Lincoln Exp. Sum'!L88+'Washington Exp. Sum.pg20'!L86</f>
        <v>48000</v>
      </c>
      <c r="M86" s="11"/>
      <c r="N86" s="8">
        <f t="shared" si="4"/>
        <v>2000</v>
      </c>
    </row>
    <row r="87" spans="1:46" x14ac:dyDescent="0.25">
      <c r="A87" s="22"/>
      <c r="B87" s="22" t="s">
        <v>486</v>
      </c>
      <c r="C87" s="22" t="s">
        <v>658</v>
      </c>
      <c r="D87" s="21" t="s">
        <v>659</v>
      </c>
      <c r="E87" s="21"/>
      <c r="F87" s="8">
        <f>+'Lincoln Exp. Sum'!F89+'Washington Exp. Sum.pg20'!F87</f>
        <v>25000</v>
      </c>
      <c r="G87" s="11"/>
      <c r="H87" s="8">
        <f>+'Lincoln Exp. Sum'!H89+'Washington Exp. Sum.pg20'!H87</f>
        <v>0</v>
      </c>
      <c r="I87" s="11"/>
      <c r="J87" s="8">
        <f>+'Lincoln Exp. Sum'!J89+'Washington Exp. Sum.pg20'!J87</f>
        <v>25000</v>
      </c>
      <c r="K87" s="11"/>
      <c r="L87" s="8">
        <f>+'Lincoln Exp. Sum'!L89+'Washington Exp. Sum.pg20'!L87</f>
        <v>23500</v>
      </c>
      <c r="M87" s="11"/>
      <c r="N87" s="8">
        <f t="shared" si="4"/>
        <v>1500</v>
      </c>
    </row>
    <row r="88" spans="1:46" x14ac:dyDescent="0.25">
      <c r="A88" s="22"/>
      <c r="B88" s="22" t="s">
        <v>490</v>
      </c>
      <c r="C88" s="22" t="s">
        <v>661</v>
      </c>
      <c r="D88" s="21" t="s">
        <v>662</v>
      </c>
      <c r="E88" s="21"/>
      <c r="F88" s="8">
        <f>+'Lincoln Exp. Sum'!F90+'Washington Exp. Sum.pg20'!F88</f>
        <v>1000</v>
      </c>
      <c r="G88" s="11"/>
      <c r="H88" s="8">
        <f>+'Lincoln Exp. Sum'!H90+'Washington Exp. Sum.pg20'!H88</f>
        <v>0</v>
      </c>
      <c r="I88" s="11"/>
      <c r="J88" s="8">
        <f>+'Lincoln Exp. Sum'!J90+'Washington Exp. Sum.pg20'!J88</f>
        <v>1000</v>
      </c>
      <c r="K88" s="11"/>
      <c r="L88" s="8">
        <f>+'Lincoln Exp. Sum'!L90+'Washington Exp. Sum.pg20'!L88</f>
        <v>1000</v>
      </c>
      <c r="M88" s="11"/>
      <c r="N88" s="8">
        <f t="shared" si="4"/>
        <v>0</v>
      </c>
    </row>
    <row r="89" spans="1:46" x14ac:dyDescent="0.25">
      <c r="A89" s="22"/>
      <c r="B89" s="22" t="s">
        <v>494</v>
      </c>
      <c r="C89" s="22" t="s">
        <v>664</v>
      </c>
      <c r="D89" s="21" t="s">
        <v>665</v>
      </c>
      <c r="E89" s="21"/>
      <c r="F89" s="8">
        <f>+'Lincoln Exp. Sum'!F91+'Washington Exp. Sum.pg20'!F89</f>
        <v>2000</v>
      </c>
      <c r="G89" s="11"/>
      <c r="H89" s="8">
        <f>+'Lincoln Exp. Sum'!H91+'Washington Exp. Sum.pg20'!H89</f>
        <v>0</v>
      </c>
      <c r="I89" s="11"/>
      <c r="J89" s="8">
        <f>+'Lincoln Exp. Sum'!J91+'Washington Exp. Sum.pg20'!J89</f>
        <v>2000</v>
      </c>
      <c r="K89" s="11"/>
      <c r="L89" s="8">
        <f>+'Lincoln Exp. Sum'!L91+'Washington Exp. Sum.pg20'!L89</f>
        <v>1500</v>
      </c>
      <c r="M89" s="11"/>
      <c r="N89" s="8">
        <f t="shared" si="4"/>
        <v>500</v>
      </c>
    </row>
    <row r="90" spans="1:46" x14ac:dyDescent="0.25">
      <c r="A90" s="22"/>
      <c r="B90" s="22" t="s">
        <v>498</v>
      </c>
      <c r="C90" s="22" t="s">
        <v>667</v>
      </c>
      <c r="D90" s="21" t="s">
        <v>668</v>
      </c>
      <c r="E90" s="21"/>
      <c r="F90" s="8">
        <f>+'Lincoln Exp. Sum'!F92+'Washington Exp. Sum.pg20'!F90</f>
        <v>500</v>
      </c>
      <c r="G90" s="11"/>
      <c r="H90" s="8">
        <f>+'Lincoln Exp. Sum'!H92+'Washington Exp. Sum.pg20'!H90</f>
        <v>0</v>
      </c>
      <c r="I90" s="11"/>
      <c r="J90" s="8">
        <f>+'Lincoln Exp. Sum'!J92+'Washington Exp. Sum.pg20'!J90</f>
        <v>500</v>
      </c>
      <c r="K90" s="11"/>
      <c r="L90" s="8">
        <f>+'Lincoln Exp. Sum'!L92+'Washington Exp. Sum.pg20'!L90</f>
        <v>500</v>
      </c>
      <c r="M90" s="11"/>
      <c r="N90" s="8">
        <f t="shared" si="4"/>
        <v>0</v>
      </c>
    </row>
    <row r="91" spans="1:46" x14ac:dyDescent="0.25">
      <c r="A91" s="22"/>
      <c r="B91" s="22" t="s">
        <v>502</v>
      </c>
      <c r="C91" s="22" t="s">
        <v>670</v>
      </c>
      <c r="D91" s="21" t="s">
        <v>671</v>
      </c>
      <c r="E91" s="21"/>
      <c r="F91" s="8">
        <f>+'Lincoln Exp. Sum'!F93+'Washington Exp. Sum.pg20'!F91</f>
        <v>500</v>
      </c>
      <c r="G91" s="11"/>
      <c r="H91" s="8">
        <f>+'Lincoln Exp. Sum'!H93+'Washington Exp. Sum.pg20'!H91</f>
        <v>0</v>
      </c>
      <c r="I91" s="11"/>
      <c r="J91" s="8">
        <f>+'Lincoln Exp. Sum'!J93+'Washington Exp. Sum.pg20'!J91</f>
        <v>500</v>
      </c>
      <c r="K91" s="11"/>
      <c r="L91" s="8">
        <f>+'Lincoln Exp. Sum'!L93+'Washington Exp. Sum.pg20'!L91</f>
        <v>500</v>
      </c>
      <c r="M91" s="11"/>
      <c r="N91" s="8">
        <f t="shared" si="4"/>
        <v>0</v>
      </c>
    </row>
    <row r="92" spans="1:46" x14ac:dyDescent="0.25">
      <c r="A92" s="22"/>
      <c r="B92" s="22" t="s">
        <v>506</v>
      </c>
      <c r="C92" s="22" t="s">
        <v>673</v>
      </c>
      <c r="D92" s="21" t="s">
        <v>674</v>
      </c>
      <c r="E92" s="21"/>
      <c r="F92" s="8">
        <f>+'Lincoln Exp. Sum'!F94+'Washington Exp. Sum.pg20'!F92</f>
        <v>1000</v>
      </c>
      <c r="G92" s="11"/>
      <c r="H92" s="8">
        <f>+'Lincoln Exp. Sum'!H94+'Washington Exp. Sum.pg20'!H92</f>
        <v>0</v>
      </c>
      <c r="I92" s="11"/>
      <c r="J92" s="8">
        <f>+'Lincoln Exp. Sum'!J94+'Washington Exp. Sum.pg20'!J92</f>
        <v>1000</v>
      </c>
      <c r="K92" s="11"/>
      <c r="L92" s="8">
        <f>+'Lincoln Exp. Sum'!L94+'Washington Exp. Sum.pg20'!L92</f>
        <v>895</v>
      </c>
      <c r="M92" s="11"/>
      <c r="N92" s="8">
        <f t="shared" si="4"/>
        <v>105</v>
      </c>
    </row>
    <row r="93" spans="1:46" x14ac:dyDescent="0.25">
      <c r="A93" s="22"/>
      <c r="B93" s="22" t="s">
        <v>510</v>
      </c>
      <c r="C93" s="22" t="s">
        <v>676</v>
      </c>
      <c r="D93" s="21" t="s">
        <v>677</v>
      </c>
      <c r="E93" s="21"/>
      <c r="F93" s="8">
        <f>+'Lincoln Exp. Sum'!F95+'Washington Exp. Sum.pg20'!F93</f>
        <v>0</v>
      </c>
      <c r="G93" s="11"/>
      <c r="H93" s="8">
        <f>+'Lincoln Exp. Sum'!H95+'Washington Exp. Sum.pg20'!H93</f>
        <v>0</v>
      </c>
      <c r="I93" s="11"/>
      <c r="J93" s="8">
        <f>+'Lincoln Exp. Sum'!J95+'Washington Exp. Sum.pg20'!J93</f>
        <v>0</v>
      </c>
      <c r="K93" s="11"/>
      <c r="L93" s="8">
        <f>+'Lincoln Exp. Sum'!L95+'Washington Exp. Sum.pg20'!L93</f>
        <v>0</v>
      </c>
      <c r="M93" s="11"/>
      <c r="N93" s="8">
        <f t="shared" si="4"/>
        <v>0</v>
      </c>
    </row>
    <row r="94" spans="1:46" x14ac:dyDescent="0.25">
      <c r="A94" s="24" t="s">
        <v>679</v>
      </c>
      <c r="B94" s="22"/>
      <c r="C94" s="22"/>
      <c r="D94" s="21" t="s">
        <v>1536</v>
      </c>
      <c r="E94" s="21"/>
      <c r="F94" s="36">
        <f>+'Lincoln Exp. Sum'!F96+'Washington Exp. Sum.pg20'!F94</f>
        <v>80000</v>
      </c>
      <c r="G94" s="27"/>
      <c r="H94" s="36">
        <f>+'Lincoln Exp. Sum'!H96+'Washington Exp. Sum.pg20'!H94</f>
        <v>0</v>
      </c>
      <c r="I94" s="27"/>
      <c r="J94" s="36">
        <f>+'Lincoln Exp. Sum'!J96+'Washington Exp. Sum.pg20'!J94</f>
        <v>80000</v>
      </c>
      <c r="K94" s="27"/>
      <c r="L94" s="36">
        <f>+'Lincoln Exp. Sum'!L96+'Washington Exp. Sum.pg20'!L94</f>
        <v>75895</v>
      </c>
      <c r="M94" s="27"/>
      <c r="N94" s="36">
        <f t="shared" si="4"/>
        <v>4105</v>
      </c>
    </row>
    <row r="95" spans="1:46" s="19" customFormat="1" x14ac:dyDescent="0.25">
      <c r="A95" s="24" t="s">
        <v>680</v>
      </c>
      <c r="B95" s="22"/>
      <c r="C95" s="22"/>
      <c r="D95" s="21"/>
      <c r="E95" s="21"/>
      <c r="F95" s="27"/>
      <c r="G95" s="27"/>
      <c r="H95" s="27"/>
      <c r="I95" s="27"/>
      <c r="J95" s="27"/>
      <c r="K95" s="27"/>
      <c r="L95" s="27"/>
      <c r="M95" s="27"/>
      <c r="N95" s="27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  <c r="AA95" s="13"/>
      <c r="AB95" s="13"/>
      <c r="AC95" s="13"/>
      <c r="AD95" s="13"/>
      <c r="AE95" s="13"/>
      <c r="AF95" s="13"/>
      <c r="AG95" s="13"/>
      <c r="AH95" s="13"/>
      <c r="AI95" s="13"/>
      <c r="AJ95" s="13"/>
      <c r="AK95" s="13"/>
      <c r="AL95" s="13"/>
      <c r="AM95" s="13"/>
      <c r="AN95" s="13"/>
      <c r="AO95" s="13"/>
      <c r="AP95" s="13"/>
      <c r="AQ95" s="13"/>
      <c r="AR95" s="13"/>
      <c r="AS95" s="13"/>
      <c r="AT95" s="13"/>
    </row>
    <row r="96" spans="1:46" x14ac:dyDescent="0.25">
      <c r="A96" s="22"/>
      <c r="B96" s="22" t="s">
        <v>518</v>
      </c>
      <c r="C96" s="22" t="s">
        <v>682</v>
      </c>
      <c r="D96" s="21" t="s">
        <v>683</v>
      </c>
      <c r="E96" s="21"/>
      <c r="F96" s="11">
        <f>+'Lincoln Exp. Sum'!F98+'Washington Exp. Sum.pg20'!F96</f>
        <v>18000</v>
      </c>
      <c r="G96" s="11"/>
      <c r="H96" s="11">
        <f>+'Lincoln Exp. Sum'!H98+'Washington Exp. Sum.pg20'!H96</f>
        <v>0</v>
      </c>
      <c r="I96" s="11"/>
      <c r="J96" s="11">
        <f>+'Lincoln Exp. Sum'!J98+'Washington Exp. Sum.pg20'!J96</f>
        <v>18000</v>
      </c>
      <c r="K96" s="11"/>
      <c r="L96" s="11">
        <f>+'Lincoln Exp. Sum'!L98+'Washington Exp. Sum.pg20'!L96</f>
        <v>17900</v>
      </c>
      <c r="M96" s="11"/>
      <c r="N96" s="11">
        <f t="shared" si="4"/>
        <v>100</v>
      </c>
    </row>
    <row r="97" spans="1:46" x14ac:dyDescent="0.25">
      <c r="A97" s="22"/>
      <c r="B97" s="22" t="s">
        <v>486</v>
      </c>
      <c r="C97" s="22" t="s">
        <v>685</v>
      </c>
      <c r="D97" s="21" t="s">
        <v>686</v>
      </c>
      <c r="E97" s="21"/>
      <c r="F97" s="11">
        <f>+'Lincoln Exp. Sum'!F99+'Washington Exp. Sum.pg20'!F97</f>
        <v>15000</v>
      </c>
      <c r="G97" s="11"/>
      <c r="H97" s="11">
        <f>+'Lincoln Exp. Sum'!H99+'Washington Exp. Sum.pg20'!H97</f>
        <v>0</v>
      </c>
      <c r="I97" s="11"/>
      <c r="J97" s="11">
        <f>+'Lincoln Exp. Sum'!J99+'Washington Exp. Sum.pg20'!J97</f>
        <v>15000</v>
      </c>
      <c r="K97" s="11"/>
      <c r="L97" s="11">
        <f>+'Lincoln Exp. Sum'!L99+'Washington Exp. Sum.pg20'!L97</f>
        <v>14900</v>
      </c>
      <c r="M97" s="11"/>
      <c r="N97" s="11">
        <f t="shared" si="4"/>
        <v>100</v>
      </c>
    </row>
    <row r="98" spans="1:46" x14ac:dyDescent="0.25">
      <c r="A98" s="22"/>
      <c r="B98" s="22" t="s">
        <v>490</v>
      </c>
      <c r="C98" s="22" t="s">
        <v>688</v>
      </c>
      <c r="D98" s="21" t="s">
        <v>689</v>
      </c>
      <c r="E98" s="21"/>
      <c r="F98" s="11">
        <f>+'Lincoln Exp. Sum'!F100+'Washington Exp. Sum.pg20'!F98</f>
        <v>3000</v>
      </c>
      <c r="G98" s="11"/>
      <c r="H98" s="11">
        <f>+'Lincoln Exp. Sum'!H100+'Washington Exp. Sum.pg20'!H98</f>
        <v>0</v>
      </c>
      <c r="I98" s="11"/>
      <c r="J98" s="11">
        <f>+'Lincoln Exp. Sum'!J100+'Washington Exp. Sum.pg20'!J98</f>
        <v>3000</v>
      </c>
      <c r="K98" s="11"/>
      <c r="L98" s="11">
        <f>+'Lincoln Exp. Sum'!L100+'Washington Exp. Sum.pg20'!L98</f>
        <v>3000</v>
      </c>
      <c r="M98" s="11"/>
      <c r="N98" s="11">
        <f t="shared" si="4"/>
        <v>0</v>
      </c>
    </row>
    <row r="99" spans="1:46" x14ac:dyDescent="0.25">
      <c r="A99" s="22"/>
      <c r="B99" s="22" t="s">
        <v>494</v>
      </c>
      <c r="C99" s="22" t="s">
        <v>691</v>
      </c>
      <c r="D99" s="21" t="s">
        <v>692</v>
      </c>
      <c r="E99" s="21"/>
      <c r="F99" s="11">
        <f>+'Lincoln Exp. Sum'!F101+'Washington Exp. Sum.pg20'!F99</f>
        <v>3000</v>
      </c>
      <c r="G99" s="11"/>
      <c r="H99" s="11">
        <f>+'Lincoln Exp. Sum'!H101+'Washington Exp. Sum.pg20'!H99</f>
        <v>3000</v>
      </c>
      <c r="I99" s="11"/>
      <c r="J99" s="11">
        <f>+'Lincoln Exp. Sum'!J101+'Washington Exp. Sum.pg20'!J99</f>
        <v>6000</v>
      </c>
      <c r="K99" s="11"/>
      <c r="L99" s="11">
        <f>+'Lincoln Exp. Sum'!L101+'Washington Exp. Sum.pg20'!L99</f>
        <v>6000</v>
      </c>
      <c r="M99" s="11"/>
      <c r="N99" s="11">
        <f t="shared" si="4"/>
        <v>0</v>
      </c>
    </row>
    <row r="100" spans="1:46" x14ac:dyDescent="0.25">
      <c r="A100" s="22"/>
      <c r="B100" s="22" t="s">
        <v>498</v>
      </c>
      <c r="C100" s="22" t="s">
        <v>694</v>
      </c>
      <c r="D100" s="21" t="s">
        <v>695</v>
      </c>
      <c r="E100" s="21"/>
      <c r="F100" s="11">
        <f>+'Lincoln Exp. Sum'!F102+'Washington Exp. Sum.pg20'!F100</f>
        <v>5000</v>
      </c>
      <c r="G100" s="11"/>
      <c r="H100" s="11">
        <f>+'Lincoln Exp. Sum'!H102+'Washington Exp. Sum.pg20'!H100</f>
        <v>0</v>
      </c>
      <c r="I100" s="11"/>
      <c r="J100" s="11">
        <f>+'Lincoln Exp. Sum'!J102+'Washington Exp. Sum.pg20'!J100</f>
        <v>5000</v>
      </c>
      <c r="K100" s="11"/>
      <c r="L100" s="11">
        <f>+'Lincoln Exp. Sum'!L102+'Washington Exp. Sum.pg20'!L100</f>
        <v>4500</v>
      </c>
      <c r="M100" s="11"/>
      <c r="N100" s="11">
        <f t="shared" si="4"/>
        <v>500</v>
      </c>
    </row>
    <row r="101" spans="1:46" x14ac:dyDescent="0.25">
      <c r="A101" s="22"/>
      <c r="B101" s="22" t="s">
        <v>502</v>
      </c>
      <c r="C101" s="22" t="s">
        <v>697</v>
      </c>
      <c r="D101" s="21" t="s">
        <v>698</v>
      </c>
      <c r="E101" s="21"/>
      <c r="F101" s="11">
        <f>+'Lincoln Exp. Sum'!F103+'Washington Exp. Sum.pg20'!F101</f>
        <v>500</v>
      </c>
      <c r="G101" s="11"/>
      <c r="H101" s="11">
        <f>+'Lincoln Exp. Sum'!H103+'Washington Exp. Sum.pg20'!H101</f>
        <v>0</v>
      </c>
      <c r="I101" s="11"/>
      <c r="J101" s="11">
        <f>+'Lincoln Exp. Sum'!J103+'Washington Exp. Sum.pg20'!J101</f>
        <v>500</v>
      </c>
      <c r="K101" s="11"/>
      <c r="L101" s="11">
        <f>+'Lincoln Exp. Sum'!L103+'Washington Exp. Sum.pg20'!L101</f>
        <v>398</v>
      </c>
      <c r="M101" s="11"/>
      <c r="N101" s="11">
        <f t="shared" si="4"/>
        <v>102</v>
      </c>
    </row>
    <row r="102" spans="1:46" x14ac:dyDescent="0.25">
      <c r="A102" s="22"/>
      <c r="B102" s="22" t="s">
        <v>506</v>
      </c>
      <c r="C102" s="22" t="s">
        <v>700</v>
      </c>
      <c r="D102" s="21" t="s">
        <v>701</v>
      </c>
      <c r="E102" s="21"/>
      <c r="F102" s="11">
        <f>+'Lincoln Exp. Sum'!F104+'Washington Exp. Sum.pg20'!F102</f>
        <v>900</v>
      </c>
      <c r="G102" s="11"/>
      <c r="H102" s="11">
        <f>+'Lincoln Exp. Sum'!H104+'Washington Exp. Sum.pg20'!H102</f>
        <v>0</v>
      </c>
      <c r="I102" s="11"/>
      <c r="J102" s="11">
        <f>+'Lincoln Exp. Sum'!J104+'Washington Exp. Sum.pg20'!J102</f>
        <v>900</v>
      </c>
      <c r="K102" s="11"/>
      <c r="L102" s="11">
        <f>+'Lincoln Exp. Sum'!L104+'Washington Exp. Sum.pg20'!L102</f>
        <v>800</v>
      </c>
      <c r="M102" s="11"/>
      <c r="N102" s="11">
        <f t="shared" si="4"/>
        <v>100</v>
      </c>
    </row>
    <row r="103" spans="1:46" x14ac:dyDescent="0.25">
      <c r="A103" s="22"/>
      <c r="B103" s="22" t="s">
        <v>510</v>
      </c>
      <c r="C103" s="22" t="s">
        <v>703</v>
      </c>
      <c r="D103" s="21" t="s">
        <v>704</v>
      </c>
      <c r="E103" s="21"/>
      <c r="F103" s="11">
        <f>+'Lincoln Exp. Sum'!F105+'Washington Exp. Sum.pg20'!F103</f>
        <v>900</v>
      </c>
      <c r="G103" s="11"/>
      <c r="H103" s="11">
        <f>+'Lincoln Exp. Sum'!H105+'Washington Exp. Sum.pg20'!H103</f>
        <v>200</v>
      </c>
      <c r="I103" s="11"/>
      <c r="J103" s="11">
        <f>+'Lincoln Exp. Sum'!J105+'Washington Exp. Sum.pg20'!J103</f>
        <v>1100</v>
      </c>
      <c r="K103" s="11"/>
      <c r="L103" s="11">
        <f>+'Lincoln Exp. Sum'!L105+'Washington Exp. Sum.pg20'!L103</f>
        <v>1100</v>
      </c>
      <c r="M103" s="11"/>
      <c r="N103" s="11">
        <f t="shared" si="4"/>
        <v>0</v>
      </c>
    </row>
    <row r="104" spans="1:46" s="19" customFormat="1" x14ac:dyDescent="0.25">
      <c r="A104" s="24" t="s">
        <v>706</v>
      </c>
      <c r="B104" s="22"/>
      <c r="C104" s="22"/>
      <c r="D104" s="21" t="s">
        <v>1537</v>
      </c>
      <c r="E104" s="21"/>
      <c r="F104" s="36">
        <f>+'Lincoln Exp. Sum'!F106+'Washington Exp. Sum.pg20'!F104</f>
        <v>46300</v>
      </c>
      <c r="G104" s="27"/>
      <c r="H104" s="36">
        <f>+'Lincoln Exp. Sum'!H106+'Washington Exp. Sum.pg20'!H104</f>
        <v>3200</v>
      </c>
      <c r="I104" s="27"/>
      <c r="J104" s="36">
        <f>+'Lincoln Exp. Sum'!J106+'Washington Exp. Sum.pg20'!J104</f>
        <v>49500</v>
      </c>
      <c r="K104" s="27"/>
      <c r="L104" s="36">
        <f>+'Lincoln Exp. Sum'!L106+'Washington Exp. Sum.pg20'!L104</f>
        <v>48598</v>
      </c>
      <c r="M104" s="27"/>
      <c r="N104" s="36">
        <f t="shared" si="4"/>
        <v>902</v>
      </c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3"/>
      <c r="Z104" s="13"/>
      <c r="AA104" s="13"/>
      <c r="AB104" s="13"/>
      <c r="AC104" s="13"/>
      <c r="AD104" s="13"/>
      <c r="AE104" s="13"/>
      <c r="AF104" s="13"/>
      <c r="AG104" s="13"/>
      <c r="AH104" s="13"/>
      <c r="AI104" s="13"/>
      <c r="AJ104" s="13"/>
      <c r="AK104" s="13"/>
      <c r="AL104" s="13"/>
      <c r="AM104" s="13"/>
      <c r="AN104" s="13"/>
      <c r="AO104" s="13"/>
      <c r="AP104" s="13"/>
      <c r="AQ104" s="13"/>
      <c r="AR104" s="13"/>
      <c r="AS104" s="13"/>
      <c r="AT104" s="13"/>
    </row>
    <row r="105" spans="1:46" x14ac:dyDescent="0.25">
      <c r="A105" s="24" t="s">
        <v>707</v>
      </c>
      <c r="B105" s="22"/>
      <c r="C105" s="22"/>
      <c r="D105" s="21"/>
      <c r="E105" s="21"/>
      <c r="F105" s="8"/>
      <c r="G105" s="11"/>
      <c r="H105" s="8"/>
      <c r="I105" s="11"/>
      <c r="J105" s="8"/>
      <c r="K105" s="11"/>
      <c r="L105" s="8"/>
      <c r="M105" s="11"/>
      <c r="N105" s="8"/>
    </row>
    <row r="106" spans="1:46" x14ac:dyDescent="0.25">
      <c r="A106" s="22"/>
      <c r="B106" s="22" t="s">
        <v>518</v>
      </c>
      <c r="C106" s="22" t="s">
        <v>709</v>
      </c>
      <c r="D106" s="21" t="s">
        <v>710</v>
      </c>
      <c r="E106" s="21"/>
      <c r="F106" s="8">
        <f>+'Lincoln Exp. Sum'!F108+'Washington Exp. Sum.pg20'!F106</f>
        <v>89000</v>
      </c>
      <c r="G106" s="11"/>
      <c r="H106" s="8">
        <f>+'Lincoln Exp. Sum'!H108+'Washington Exp. Sum.pg20'!H106</f>
        <v>1000</v>
      </c>
      <c r="I106" s="11"/>
      <c r="J106" s="8">
        <f>+'Lincoln Exp. Sum'!J108+'Washington Exp. Sum.pg20'!J106</f>
        <v>90000</v>
      </c>
      <c r="K106" s="11"/>
      <c r="L106" s="8">
        <f>+'Lincoln Exp. Sum'!L108+'Washington Exp. Sum.pg20'!L106</f>
        <v>87500</v>
      </c>
      <c r="M106" s="11"/>
      <c r="N106" s="8">
        <f t="shared" si="4"/>
        <v>2500</v>
      </c>
    </row>
    <row r="107" spans="1:46" x14ac:dyDescent="0.25">
      <c r="A107" s="22"/>
      <c r="B107" s="22" t="s">
        <v>486</v>
      </c>
      <c r="C107" s="22" t="s">
        <v>712</v>
      </c>
      <c r="D107" s="21" t="s">
        <v>713</v>
      </c>
      <c r="E107" s="21"/>
      <c r="F107" s="8">
        <f>+'Lincoln Exp. Sum'!F109+'Washington Exp. Sum.pg20'!F107</f>
        <v>38000</v>
      </c>
      <c r="G107" s="11"/>
      <c r="H107" s="8">
        <f>+'Lincoln Exp. Sum'!H109+'Washington Exp. Sum.pg20'!H107</f>
        <v>2000</v>
      </c>
      <c r="I107" s="11"/>
      <c r="J107" s="8">
        <f>+'Lincoln Exp. Sum'!J109+'Washington Exp. Sum.pg20'!J107</f>
        <v>40000</v>
      </c>
      <c r="K107" s="11"/>
      <c r="L107" s="8">
        <f>+'Lincoln Exp. Sum'!L109+'Washington Exp. Sum.pg20'!L107</f>
        <v>39400</v>
      </c>
      <c r="M107" s="11"/>
      <c r="N107" s="8">
        <f t="shared" si="4"/>
        <v>600</v>
      </c>
    </row>
    <row r="108" spans="1:46" x14ac:dyDescent="0.25">
      <c r="A108" s="22"/>
      <c r="B108" s="22" t="s">
        <v>490</v>
      </c>
      <c r="C108" s="22" t="s">
        <v>715</v>
      </c>
      <c r="D108" s="21" t="s">
        <v>716</v>
      </c>
      <c r="E108" s="21"/>
      <c r="F108" s="8">
        <f>+'Lincoln Exp. Sum'!F110+'Washington Exp. Sum.pg20'!F108</f>
        <v>9500</v>
      </c>
      <c r="G108" s="11"/>
      <c r="H108" s="8">
        <f>+'Lincoln Exp. Sum'!H110+'Washington Exp. Sum.pg20'!H108</f>
        <v>-500</v>
      </c>
      <c r="I108" s="11"/>
      <c r="J108" s="8">
        <f>+'Lincoln Exp. Sum'!J110+'Washington Exp. Sum.pg20'!J108</f>
        <v>9000</v>
      </c>
      <c r="K108" s="11"/>
      <c r="L108" s="8">
        <f>+'Lincoln Exp. Sum'!L110+'Washington Exp. Sum.pg20'!L108</f>
        <v>8558</v>
      </c>
      <c r="M108" s="11"/>
      <c r="N108" s="8">
        <f t="shared" si="4"/>
        <v>442</v>
      </c>
    </row>
    <row r="109" spans="1:46" x14ac:dyDescent="0.25">
      <c r="A109" s="22"/>
      <c r="B109" s="22" t="s">
        <v>494</v>
      </c>
      <c r="C109" s="22" t="s">
        <v>718</v>
      </c>
      <c r="D109" s="21" t="s">
        <v>719</v>
      </c>
      <c r="E109" s="21"/>
      <c r="F109" s="8">
        <f>+'Lincoln Exp. Sum'!F111+'Washington Exp. Sum.pg20'!F109</f>
        <v>7500</v>
      </c>
      <c r="G109" s="11"/>
      <c r="H109" s="8">
        <f>+'Lincoln Exp. Sum'!H111+'Washington Exp. Sum.pg20'!H109</f>
        <v>-2500</v>
      </c>
      <c r="I109" s="11"/>
      <c r="J109" s="8">
        <f>+'Lincoln Exp. Sum'!J111+'Washington Exp. Sum.pg20'!J109</f>
        <v>5000</v>
      </c>
      <c r="K109" s="11"/>
      <c r="L109" s="8">
        <f>+'Lincoln Exp. Sum'!L111+'Washington Exp. Sum.pg20'!L109</f>
        <v>4500</v>
      </c>
      <c r="M109" s="11"/>
      <c r="N109" s="8">
        <f t="shared" si="4"/>
        <v>500</v>
      </c>
    </row>
    <row r="110" spans="1:46" x14ac:dyDescent="0.25">
      <c r="A110" s="22"/>
      <c r="B110" s="22" t="s">
        <v>498</v>
      </c>
      <c r="C110" s="22" t="s">
        <v>721</v>
      </c>
      <c r="D110" s="21" t="s">
        <v>722</v>
      </c>
      <c r="E110" s="21"/>
      <c r="F110" s="8">
        <f>+'Lincoln Exp. Sum'!F112+'Washington Exp. Sum.pg20'!F110</f>
        <v>2000</v>
      </c>
      <c r="G110" s="11"/>
      <c r="H110" s="8">
        <f>+'Lincoln Exp. Sum'!H112+'Washington Exp. Sum.pg20'!H110</f>
        <v>2000</v>
      </c>
      <c r="I110" s="11"/>
      <c r="J110" s="8">
        <f>+'Lincoln Exp. Sum'!J112+'Washington Exp. Sum.pg20'!J110</f>
        <v>4000</v>
      </c>
      <c r="K110" s="11"/>
      <c r="L110" s="8">
        <f>+'Lincoln Exp. Sum'!L112+'Washington Exp. Sum.pg20'!L110</f>
        <v>3900</v>
      </c>
      <c r="M110" s="11"/>
      <c r="N110" s="8">
        <f t="shared" si="4"/>
        <v>100</v>
      </c>
    </row>
    <row r="111" spans="1:46" x14ac:dyDescent="0.25">
      <c r="A111" s="22"/>
      <c r="B111" s="22" t="s">
        <v>502</v>
      </c>
      <c r="C111" s="22" t="s">
        <v>724</v>
      </c>
      <c r="D111" s="21" t="s">
        <v>725</v>
      </c>
      <c r="E111" s="21"/>
      <c r="F111" s="8">
        <f>+'Lincoln Exp. Sum'!F113+'Washington Exp. Sum.pg20'!F111</f>
        <v>3300</v>
      </c>
      <c r="G111" s="11"/>
      <c r="H111" s="8">
        <f>+'Lincoln Exp. Sum'!H113+'Washington Exp. Sum.pg20'!H111</f>
        <v>1700</v>
      </c>
      <c r="I111" s="11"/>
      <c r="J111" s="8">
        <f>+'Lincoln Exp. Sum'!J113+'Washington Exp. Sum.pg20'!J111</f>
        <v>5000</v>
      </c>
      <c r="K111" s="11"/>
      <c r="L111" s="8">
        <f>+'Lincoln Exp. Sum'!L113+'Washington Exp. Sum.pg20'!L111</f>
        <v>4958</v>
      </c>
      <c r="M111" s="11"/>
      <c r="N111" s="8">
        <f t="shared" si="4"/>
        <v>42</v>
      </c>
    </row>
    <row r="112" spans="1:46" x14ac:dyDescent="0.25">
      <c r="A112" s="22"/>
      <c r="B112" s="22" t="s">
        <v>506</v>
      </c>
      <c r="C112" s="22" t="s">
        <v>727</v>
      </c>
      <c r="D112" s="21" t="s">
        <v>728</v>
      </c>
      <c r="E112" s="21"/>
      <c r="F112" s="8">
        <f>+'Lincoln Exp. Sum'!F114+'Washington Exp. Sum.pg20'!F112</f>
        <v>3300</v>
      </c>
      <c r="G112" s="11"/>
      <c r="H112" s="8">
        <f>+'Lincoln Exp. Sum'!H114+'Washington Exp. Sum.pg20'!H112</f>
        <v>700</v>
      </c>
      <c r="I112" s="11"/>
      <c r="J112" s="8">
        <f>+'Lincoln Exp. Sum'!J114+'Washington Exp. Sum.pg20'!J112</f>
        <v>4000</v>
      </c>
      <c r="K112" s="11"/>
      <c r="L112" s="8">
        <f>+'Lincoln Exp. Sum'!L114+'Washington Exp. Sum.pg20'!L112</f>
        <v>3600</v>
      </c>
      <c r="M112" s="11"/>
      <c r="N112" s="8">
        <f t="shared" si="4"/>
        <v>400</v>
      </c>
    </row>
    <row r="113" spans="1:14" x14ac:dyDescent="0.25">
      <c r="A113" s="22"/>
      <c r="B113" s="22" t="s">
        <v>510</v>
      </c>
      <c r="C113" s="22" t="s">
        <v>730</v>
      </c>
      <c r="D113" s="21" t="s">
        <v>731</v>
      </c>
      <c r="E113" s="21"/>
      <c r="F113" s="8">
        <f>+'Lincoln Exp. Sum'!F115+'Washington Exp. Sum.pg20'!F113</f>
        <v>2500</v>
      </c>
      <c r="G113" s="11"/>
      <c r="H113" s="8">
        <f>+'Lincoln Exp. Sum'!H115+'Washington Exp. Sum.pg20'!H113</f>
        <v>0</v>
      </c>
      <c r="I113" s="11"/>
      <c r="J113" s="8">
        <f>+'Lincoln Exp. Sum'!J115+'Washington Exp. Sum.pg20'!J113</f>
        <v>2500</v>
      </c>
      <c r="K113" s="11"/>
      <c r="L113" s="8">
        <f>+'Lincoln Exp. Sum'!L115+'Washington Exp. Sum.pg20'!L113</f>
        <v>2000</v>
      </c>
      <c r="M113" s="11"/>
      <c r="N113" s="8">
        <f t="shared" si="4"/>
        <v>500</v>
      </c>
    </row>
    <row r="114" spans="1:14" x14ac:dyDescent="0.25">
      <c r="A114" s="24" t="s">
        <v>733</v>
      </c>
      <c r="B114" s="22"/>
      <c r="C114" s="22"/>
      <c r="D114" s="21" t="s">
        <v>1538</v>
      </c>
      <c r="E114" s="21"/>
      <c r="F114" s="34">
        <f>+'Lincoln Exp. Sum'!F116+'Washington Exp. Sum.pg20'!F114</f>
        <v>155100</v>
      </c>
      <c r="G114" s="11"/>
      <c r="H114" s="34">
        <f>+'Lincoln Exp. Sum'!H116+'Washington Exp. Sum.pg20'!H114</f>
        <v>4400</v>
      </c>
      <c r="I114" s="11"/>
      <c r="J114" s="34">
        <f>+'Lincoln Exp. Sum'!J116+'Washington Exp. Sum.pg20'!J114</f>
        <v>159500</v>
      </c>
      <c r="K114" s="11"/>
      <c r="L114" s="34">
        <f>+'Lincoln Exp. Sum'!L116+'Washington Exp. Sum.pg20'!L114</f>
        <v>154416</v>
      </c>
      <c r="M114" s="11"/>
      <c r="N114" s="34">
        <f t="shared" si="4"/>
        <v>5084</v>
      </c>
    </row>
    <row r="115" spans="1:14" s="19" customFormat="1" ht="14.25" x14ac:dyDescent="0.2">
      <c r="A115" s="24" t="s">
        <v>734</v>
      </c>
      <c r="B115" s="24"/>
      <c r="C115" s="24"/>
      <c r="D115" s="23"/>
      <c r="E115" s="23"/>
      <c r="F115" s="12"/>
      <c r="G115" s="12"/>
      <c r="H115" s="12"/>
      <c r="I115" s="12"/>
      <c r="J115" s="12"/>
      <c r="K115" s="12"/>
      <c r="L115" s="12"/>
      <c r="M115" s="12"/>
      <c r="N115" s="12"/>
    </row>
    <row r="116" spans="1:14" x14ac:dyDescent="0.25">
      <c r="A116" s="22"/>
      <c r="B116" s="22" t="s">
        <v>518</v>
      </c>
      <c r="C116" s="22" t="s">
        <v>736</v>
      </c>
      <c r="D116" s="21" t="s">
        <v>737</v>
      </c>
      <c r="E116" s="21"/>
      <c r="F116" s="11">
        <f>+'Lincoln Exp. Sum'!F118+'Washington Exp. Sum.pg20'!F116</f>
        <v>45000</v>
      </c>
      <c r="G116" s="11"/>
      <c r="H116" s="11">
        <f>+'Lincoln Exp. Sum'!H118+'Washington Exp. Sum.pg20'!H116</f>
        <v>0</v>
      </c>
      <c r="I116" s="11"/>
      <c r="J116" s="11">
        <f>+'Lincoln Exp. Sum'!J118+'Washington Exp. Sum.pg20'!J116</f>
        <v>45000</v>
      </c>
      <c r="K116" s="11"/>
      <c r="L116" s="11">
        <f>+'Lincoln Exp. Sum'!L118+'Washington Exp. Sum.pg20'!L116</f>
        <v>44500</v>
      </c>
      <c r="M116" s="11"/>
      <c r="N116" s="11">
        <f t="shared" si="4"/>
        <v>500</v>
      </c>
    </row>
    <row r="117" spans="1:14" x14ac:dyDescent="0.25">
      <c r="A117" s="22"/>
      <c r="B117" s="22" t="s">
        <v>486</v>
      </c>
      <c r="C117" s="22" t="s">
        <v>739</v>
      </c>
      <c r="D117" s="21" t="s">
        <v>740</v>
      </c>
      <c r="E117" s="21"/>
      <c r="F117" s="11">
        <f>+'Lincoln Exp. Sum'!F119+'Washington Exp. Sum.pg20'!F117</f>
        <v>25000</v>
      </c>
      <c r="G117" s="11"/>
      <c r="H117" s="11">
        <f>+'Lincoln Exp. Sum'!H119+'Washington Exp. Sum.pg20'!H117</f>
        <v>2000</v>
      </c>
      <c r="I117" s="11"/>
      <c r="J117" s="11">
        <f>+'Lincoln Exp. Sum'!J119+'Washington Exp. Sum.pg20'!J117</f>
        <v>27000</v>
      </c>
      <c r="K117" s="11"/>
      <c r="L117" s="11">
        <f>+'Lincoln Exp. Sum'!L119+'Washington Exp. Sum.pg20'!L117</f>
        <v>26000</v>
      </c>
      <c r="M117" s="11"/>
      <c r="N117" s="11">
        <f t="shared" si="4"/>
        <v>1000</v>
      </c>
    </row>
    <row r="118" spans="1:14" x14ac:dyDescent="0.25">
      <c r="A118" s="22"/>
      <c r="B118" s="22" t="s">
        <v>490</v>
      </c>
      <c r="C118" s="22" t="s">
        <v>742</v>
      </c>
      <c r="D118" s="21" t="s">
        <v>743</v>
      </c>
      <c r="E118" s="21"/>
      <c r="F118" s="11">
        <f>+'Lincoln Exp. Sum'!F120+'Washington Exp. Sum.pg20'!F118</f>
        <v>15000</v>
      </c>
      <c r="G118" s="11"/>
      <c r="H118" s="11">
        <f>+'Lincoln Exp. Sum'!H120+'Washington Exp. Sum.pg20'!H118</f>
        <v>-5000</v>
      </c>
      <c r="I118" s="11"/>
      <c r="J118" s="11">
        <f>+'Lincoln Exp. Sum'!J120+'Washington Exp. Sum.pg20'!J118</f>
        <v>10000</v>
      </c>
      <c r="K118" s="11"/>
      <c r="L118" s="11">
        <f>+'Lincoln Exp. Sum'!L120+'Washington Exp. Sum.pg20'!L118</f>
        <v>9800</v>
      </c>
      <c r="M118" s="11"/>
      <c r="N118" s="11">
        <f t="shared" ref="N118:N165" si="5">+J118-L118</f>
        <v>200</v>
      </c>
    </row>
    <row r="119" spans="1:14" x14ac:dyDescent="0.25">
      <c r="A119" s="22"/>
      <c r="B119" s="22" t="s">
        <v>494</v>
      </c>
      <c r="C119" s="22" t="s">
        <v>745</v>
      </c>
      <c r="D119" s="21" t="s">
        <v>746</v>
      </c>
      <c r="E119" s="21"/>
      <c r="F119" s="11">
        <f>+'Lincoln Exp. Sum'!F121+'Washington Exp. Sum.pg20'!F119</f>
        <v>3000</v>
      </c>
      <c r="G119" s="11"/>
      <c r="H119" s="11">
        <f>+'Lincoln Exp. Sum'!H121+'Washington Exp. Sum.pg20'!H119</f>
        <v>0</v>
      </c>
      <c r="I119" s="11"/>
      <c r="J119" s="11">
        <f>+'Lincoln Exp. Sum'!J121+'Washington Exp. Sum.pg20'!J119</f>
        <v>3000</v>
      </c>
      <c r="K119" s="11"/>
      <c r="L119" s="11">
        <f>+'Lincoln Exp. Sum'!L121+'Washington Exp. Sum.pg20'!L119</f>
        <v>2955</v>
      </c>
      <c r="M119" s="11"/>
      <c r="N119" s="11">
        <f t="shared" si="5"/>
        <v>45</v>
      </c>
    </row>
    <row r="120" spans="1:14" x14ac:dyDescent="0.25">
      <c r="A120" s="22"/>
      <c r="B120" s="22" t="s">
        <v>498</v>
      </c>
      <c r="C120" s="22" t="s">
        <v>748</v>
      </c>
      <c r="D120" s="21" t="s">
        <v>749</v>
      </c>
      <c r="E120" s="21"/>
      <c r="F120" s="11">
        <f>+'Lincoln Exp. Sum'!F122+'Washington Exp. Sum.pg20'!F120</f>
        <v>2000</v>
      </c>
      <c r="G120" s="11"/>
      <c r="H120" s="11">
        <f>+'Lincoln Exp. Sum'!H122+'Washington Exp. Sum.pg20'!H120</f>
        <v>0</v>
      </c>
      <c r="I120" s="11"/>
      <c r="J120" s="11">
        <f>+'Lincoln Exp. Sum'!J122+'Washington Exp. Sum.pg20'!J120</f>
        <v>2000</v>
      </c>
      <c r="K120" s="11"/>
      <c r="L120" s="11">
        <f>+'Lincoln Exp. Sum'!L122+'Washington Exp. Sum.pg20'!L120</f>
        <v>1950</v>
      </c>
      <c r="M120" s="11"/>
      <c r="N120" s="11">
        <f t="shared" si="5"/>
        <v>50</v>
      </c>
    </row>
    <row r="121" spans="1:14" x14ac:dyDescent="0.25">
      <c r="A121" s="22"/>
      <c r="B121" s="22" t="s">
        <v>502</v>
      </c>
      <c r="C121" s="22" t="s">
        <v>751</v>
      </c>
      <c r="D121" s="21" t="s">
        <v>752</v>
      </c>
      <c r="E121" s="21"/>
      <c r="F121" s="11">
        <f>+'Lincoln Exp. Sum'!F123+'Washington Exp. Sum.pg20'!F121</f>
        <v>1000</v>
      </c>
      <c r="G121" s="11"/>
      <c r="H121" s="11">
        <f>+'Lincoln Exp. Sum'!H123+'Washington Exp. Sum.pg20'!H121</f>
        <v>0</v>
      </c>
      <c r="I121" s="11"/>
      <c r="J121" s="11">
        <f>+'Lincoln Exp. Sum'!J123+'Washington Exp. Sum.pg20'!J121</f>
        <v>1000</v>
      </c>
      <c r="K121" s="11"/>
      <c r="L121" s="11">
        <f>+'Lincoln Exp. Sum'!L123+'Washington Exp. Sum.pg20'!L121</f>
        <v>975</v>
      </c>
      <c r="M121" s="11"/>
      <c r="N121" s="11">
        <f t="shared" si="5"/>
        <v>25</v>
      </c>
    </row>
    <row r="122" spans="1:14" x14ac:dyDescent="0.25">
      <c r="A122" s="22"/>
      <c r="B122" s="22" t="s">
        <v>506</v>
      </c>
      <c r="C122" s="22" t="s">
        <v>754</v>
      </c>
      <c r="D122" s="21" t="s">
        <v>755</v>
      </c>
      <c r="E122" s="21"/>
      <c r="F122" s="11">
        <f>+'Lincoln Exp. Sum'!F124+'Washington Exp. Sum.pg20'!F122</f>
        <v>300</v>
      </c>
      <c r="G122" s="11"/>
      <c r="H122" s="11">
        <f>+'Lincoln Exp. Sum'!H124+'Washington Exp. Sum.pg20'!H122</f>
        <v>200</v>
      </c>
      <c r="I122" s="11"/>
      <c r="J122" s="11">
        <f>+'Lincoln Exp. Sum'!J124+'Washington Exp. Sum.pg20'!J122</f>
        <v>500</v>
      </c>
      <c r="K122" s="11"/>
      <c r="L122" s="11">
        <f>+'Lincoln Exp. Sum'!L124+'Washington Exp. Sum.pg20'!L122</f>
        <v>475</v>
      </c>
      <c r="M122" s="11"/>
      <c r="N122" s="11">
        <f t="shared" si="5"/>
        <v>25</v>
      </c>
    </row>
    <row r="123" spans="1:14" x14ac:dyDescent="0.25">
      <c r="A123" s="22"/>
      <c r="B123" s="22" t="s">
        <v>510</v>
      </c>
      <c r="C123" s="22" t="s">
        <v>757</v>
      </c>
      <c r="D123" s="21" t="s">
        <v>758</v>
      </c>
      <c r="E123" s="21"/>
      <c r="F123" s="11">
        <f>+'Lincoln Exp. Sum'!F125+'Washington Exp. Sum.pg20'!F123</f>
        <v>1000</v>
      </c>
      <c r="G123" s="11"/>
      <c r="H123" s="11">
        <f>+'Lincoln Exp. Sum'!H125+'Washington Exp. Sum.pg20'!H123</f>
        <v>0</v>
      </c>
      <c r="I123" s="11"/>
      <c r="J123" s="11">
        <f>+'Lincoln Exp. Sum'!J125+'Washington Exp. Sum.pg20'!J123</f>
        <v>1000</v>
      </c>
      <c r="K123" s="11"/>
      <c r="L123" s="11">
        <f>+'Lincoln Exp. Sum'!L125+'Washington Exp. Sum.pg20'!L123</f>
        <v>370</v>
      </c>
      <c r="M123" s="11"/>
      <c r="N123" s="11">
        <f t="shared" si="5"/>
        <v>630</v>
      </c>
    </row>
    <row r="124" spans="1:14" s="19" customFormat="1" ht="14.25" x14ac:dyDescent="0.2">
      <c r="A124" s="24" t="s">
        <v>760</v>
      </c>
      <c r="B124" s="24"/>
      <c r="C124" s="24"/>
      <c r="D124" s="21" t="s">
        <v>1539</v>
      </c>
      <c r="E124" s="21"/>
      <c r="F124" s="36">
        <f>+'Lincoln Exp. Sum'!F126+'Washington Exp. Sum.pg20'!F124</f>
        <v>92300</v>
      </c>
      <c r="G124" s="27"/>
      <c r="H124" s="36">
        <f>+'Lincoln Exp. Sum'!H126+'Washington Exp. Sum.pg20'!H124</f>
        <v>-2800</v>
      </c>
      <c r="I124" s="27"/>
      <c r="J124" s="36">
        <f>+'Lincoln Exp. Sum'!J126+'Washington Exp. Sum.pg20'!J124</f>
        <v>89500</v>
      </c>
      <c r="K124" s="27"/>
      <c r="L124" s="36">
        <f>+'Lincoln Exp. Sum'!L126+'Washington Exp. Sum.pg20'!L124</f>
        <v>87025</v>
      </c>
      <c r="M124" s="27"/>
      <c r="N124" s="36">
        <f t="shared" si="5"/>
        <v>2475</v>
      </c>
    </row>
    <row r="125" spans="1:14" s="19" customFormat="1" ht="14.25" x14ac:dyDescent="0.2">
      <c r="A125" s="24" t="s">
        <v>761</v>
      </c>
      <c r="B125" s="24"/>
      <c r="C125" s="24"/>
      <c r="D125" s="5"/>
      <c r="E125" s="5"/>
      <c r="F125" s="12"/>
      <c r="G125" s="12"/>
      <c r="H125" s="12"/>
      <c r="I125" s="12"/>
      <c r="J125" s="12"/>
      <c r="K125" s="12"/>
      <c r="L125" s="12"/>
      <c r="M125" s="12"/>
      <c r="N125" s="12"/>
    </row>
    <row r="126" spans="1:14" s="19" customFormat="1" ht="14.25" x14ac:dyDescent="0.2">
      <c r="A126" s="22"/>
      <c r="B126" s="22" t="s">
        <v>518</v>
      </c>
      <c r="C126" s="24" t="s">
        <v>763</v>
      </c>
      <c r="D126" s="21" t="s">
        <v>764</v>
      </c>
      <c r="E126" s="21"/>
      <c r="F126" s="11">
        <f>+'Lincoln Exp. Sum'!F128+'Washington Exp. Sum.pg20'!F126</f>
        <v>12000</v>
      </c>
      <c r="G126" s="11"/>
      <c r="H126" s="11">
        <f>+'Lincoln Exp. Sum'!H128+'Washington Exp. Sum.pg20'!H126</f>
        <v>0</v>
      </c>
      <c r="I126" s="11"/>
      <c r="J126" s="11">
        <f>+'Lincoln Exp. Sum'!J128+'Washington Exp. Sum.pg20'!J126</f>
        <v>12000</v>
      </c>
      <c r="K126" s="11"/>
      <c r="L126" s="11">
        <f>+'Lincoln Exp. Sum'!L128+'Washington Exp. Sum.pg20'!L126</f>
        <v>11500</v>
      </c>
      <c r="M126" s="11"/>
      <c r="N126" s="11">
        <f t="shared" si="5"/>
        <v>500</v>
      </c>
    </row>
    <row r="127" spans="1:14" s="19" customFormat="1" ht="14.25" x14ac:dyDescent="0.2">
      <c r="A127" s="22"/>
      <c r="B127" s="22" t="s">
        <v>486</v>
      </c>
      <c r="C127" s="24" t="s">
        <v>766</v>
      </c>
      <c r="D127" s="21" t="s">
        <v>767</v>
      </c>
      <c r="E127" s="21"/>
      <c r="F127" s="11">
        <f>+'Lincoln Exp. Sum'!F129+'Washington Exp. Sum.pg20'!F127</f>
        <v>5000</v>
      </c>
      <c r="G127" s="11"/>
      <c r="H127" s="11">
        <f>+'Lincoln Exp. Sum'!H129+'Washington Exp. Sum.pg20'!H127</f>
        <v>0</v>
      </c>
      <c r="I127" s="11"/>
      <c r="J127" s="11">
        <f>+'Lincoln Exp. Sum'!J129+'Washington Exp. Sum.pg20'!J127</f>
        <v>5000</v>
      </c>
      <c r="K127" s="11"/>
      <c r="L127" s="11">
        <f>+'Lincoln Exp. Sum'!L129+'Washington Exp. Sum.pg20'!L127</f>
        <v>4900</v>
      </c>
      <c r="M127" s="11"/>
      <c r="N127" s="11">
        <f t="shared" si="5"/>
        <v>100</v>
      </c>
    </row>
    <row r="128" spans="1:14" s="19" customFormat="1" ht="14.25" x14ac:dyDescent="0.2">
      <c r="A128" s="22"/>
      <c r="B128" s="22" t="s">
        <v>490</v>
      </c>
      <c r="C128" s="24" t="s">
        <v>769</v>
      </c>
      <c r="D128" s="21" t="s">
        <v>770</v>
      </c>
      <c r="E128" s="21"/>
      <c r="F128" s="11">
        <f>+'Lincoln Exp. Sum'!F130+'Washington Exp. Sum.pg20'!F128</f>
        <v>3000</v>
      </c>
      <c r="G128" s="11"/>
      <c r="H128" s="11">
        <f>+'Lincoln Exp. Sum'!H130+'Washington Exp. Sum.pg20'!H128</f>
        <v>0</v>
      </c>
      <c r="I128" s="11"/>
      <c r="J128" s="11">
        <f>+'Lincoln Exp. Sum'!J130+'Washington Exp. Sum.pg20'!J128</f>
        <v>3000</v>
      </c>
      <c r="K128" s="11"/>
      <c r="L128" s="11">
        <f>+'Lincoln Exp. Sum'!L130+'Washington Exp. Sum.pg20'!L128</f>
        <v>3000</v>
      </c>
      <c r="M128" s="11"/>
      <c r="N128" s="11">
        <f t="shared" si="5"/>
        <v>0</v>
      </c>
    </row>
    <row r="129" spans="1:16" s="19" customFormat="1" ht="14.25" x14ac:dyDescent="0.2">
      <c r="A129" s="22"/>
      <c r="B129" s="22" t="s">
        <v>494</v>
      </c>
      <c r="C129" s="24" t="s">
        <v>772</v>
      </c>
      <c r="D129" s="21" t="s">
        <v>773</v>
      </c>
      <c r="E129" s="21"/>
      <c r="F129" s="11">
        <f>+'Lincoln Exp. Sum'!F131+'Washington Exp. Sum.pg20'!F129</f>
        <v>4500</v>
      </c>
      <c r="G129" s="11"/>
      <c r="H129" s="11">
        <f>+'Lincoln Exp. Sum'!H131+'Washington Exp. Sum.pg20'!H129</f>
        <v>500</v>
      </c>
      <c r="I129" s="11"/>
      <c r="J129" s="11">
        <f>+'Lincoln Exp. Sum'!J131+'Washington Exp. Sum.pg20'!J129</f>
        <v>5000</v>
      </c>
      <c r="K129" s="11"/>
      <c r="L129" s="11">
        <f>+'Lincoln Exp. Sum'!L131+'Washington Exp. Sum.pg20'!L129</f>
        <v>5000</v>
      </c>
      <c r="M129" s="11"/>
      <c r="N129" s="11">
        <f t="shared" si="5"/>
        <v>0</v>
      </c>
    </row>
    <row r="130" spans="1:16" s="19" customFormat="1" ht="14.25" x14ac:dyDescent="0.2">
      <c r="A130" s="22"/>
      <c r="B130" s="22" t="s">
        <v>498</v>
      </c>
      <c r="C130" s="24" t="s">
        <v>775</v>
      </c>
      <c r="D130" s="21" t="s">
        <v>776</v>
      </c>
      <c r="E130" s="21"/>
      <c r="F130" s="11">
        <f>+'Lincoln Exp. Sum'!F132+'Washington Exp. Sum.pg20'!F130</f>
        <v>0</v>
      </c>
      <c r="G130" s="11"/>
      <c r="H130" s="11">
        <f>+'Lincoln Exp. Sum'!H132+'Washington Exp. Sum.pg20'!H130</f>
        <v>0</v>
      </c>
      <c r="I130" s="11"/>
      <c r="J130" s="11">
        <f>+'Lincoln Exp. Sum'!J132+'Washington Exp. Sum.pg20'!J130</f>
        <v>0</v>
      </c>
      <c r="K130" s="11"/>
      <c r="L130" s="11">
        <f>+'Lincoln Exp. Sum'!L132+'Washington Exp. Sum.pg20'!L130</f>
        <v>0</v>
      </c>
      <c r="M130" s="11"/>
      <c r="N130" s="11">
        <f t="shared" si="5"/>
        <v>0</v>
      </c>
    </row>
    <row r="131" spans="1:16" s="19" customFormat="1" ht="14.25" x14ac:dyDescent="0.2">
      <c r="A131" s="22"/>
      <c r="B131" s="22" t="s">
        <v>502</v>
      </c>
      <c r="C131" s="24" t="s">
        <v>778</v>
      </c>
      <c r="D131" s="21" t="s">
        <v>779</v>
      </c>
      <c r="E131" s="21"/>
      <c r="F131" s="11">
        <f>+'Lincoln Exp. Sum'!F133+'Washington Exp. Sum.pg20'!F131</f>
        <v>350</v>
      </c>
      <c r="G131" s="11"/>
      <c r="H131" s="11">
        <f>+'Lincoln Exp. Sum'!H133+'Washington Exp. Sum.pg20'!H131</f>
        <v>150</v>
      </c>
      <c r="I131" s="11"/>
      <c r="J131" s="11">
        <f>+'Lincoln Exp. Sum'!J133+'Washington Exp. Sum.pg20'!J131</f>
        <v>500</v>
      </c>
      <c r="K131" s="11"/>
      <c r="L131" s="11">
        <f>+'Lincoln Exp. Sum'!L133+'Washington Exp. Sum.pg20'!L131</f>
        <v>478</v>
      </c>
      <c r="M131" s="11"/>
      <c r="N131" s="11">
        <f t="shared" si="5"/>
        <v>22</v>
      </c>
    </row>
    <row r="132" spans="1:16" s="19" customFormat="1" ht="14.25" x14ac:dyDescent="0.2">
      <c r="A132" s="22"/>
      <c r="B132" s="22" t="s">
        <v>506</v>
      </c>
      <c r="C132" s="24" t="s">
        <v>781</v>
      </c>
      <c r="D132" s="21" t="s">
        <v>782</v>
      </c>
      <c r="E132" s="21"/>
      <c r="F132" s="11">
        <f>+'Lincoln Exp. Sum'!F134+'Washington Exp. Sum.pg20'!F132</f>
        <v>500</v>
      </c>
      <c r="G132" s="11"/>
      <c r="H132" s="11">
        <f>+'Lincoln Exp. Sum'!H134+'Washington Exp. Sum.pg20'!H132</f>
        <v>0</v>
      </c>
      <c r="I132" s="11"/>
      <c r="J132" s="11">
        <f>+'Lincoln Exp. Sum'!J134+'Washington Exp. Sum.pg20'!J132</f>
        <v>500</v>
      </c>
      <c r="K132" s="11"/>
      <c r="L132" s="11">
        <f>+'Lincoln Exp. Sum'!L134+'Washington Exp. Sum.pg20'!L132</f>
        <v>490</v>
      </c>
      <c r="M132" s="11"/>
      <c r="N132" s="11">
        <f t="shared" si="5"/>
        <v>10</v>
      </c>
    </row>
    <row r="133" spans="1:16" s="19" customFormat="1" ht="14.25" x14ac:dyDescent="0.2">
      <c r="A133" s="22"/>
      <c r="B133" s="22" t="s">
        <v>510</v>
      </c>
      <c r="C133" s="24" t="s">
        <v>784</v>
      </c>
      <c r="D133" s="21" t="s">
        <v>785</v>
      </c>
      <c r="E133" s="21"/>
      <c r="F133" s="11">
        <f>+'Lincoln Exp. Sum'!F135+'Washington Exp. Sum.pg20'!F133</f>
        <v>0</v>
      </c>
      <c r="G133" s="11"/>
      <c r="H133" s="11">
        <f>+'Lincoln Exp. Sum'!H135+'Washington Exp. Sum.pg20'!H133</f>
        <v>0</v>
      </c>
      <c r="I133" s="11"/>
      <c r="J133" s="11">
        <f>+'Lincoln Exp. Sum'!J135+'Washington Exp. Sum.pg20'!J133</f>
        <v>0</v>
      </c>
      <c r="K133" s="11"/>
      <c r="L133" s="11">
        <f>+'Lincoln Exp. Sum'!L135+'Washington Exp. Sum.pg20'!L133</f>
        <v>0</v>
      </c>
      <c r="M133" s="11"/>
      <c r="N133" s="11">
        <f t="shared" si="5"/>
        <v>0</v>
      </c>
    </row>
    <row r="134" spans="1:16" s="19" customFormat="1" ht="14.25" x14ac:dyDescent="0.2">
      <c r="A134" s="24" t="s">
        <v>787</v>
      </c>
      <c r="B134" s="28"/>
      <c r="C134" s="24"/>
      <c r="D134" s="21" t="s">
        <v>1540</v>
      </c>
      <c r="E134" s="21"/>
      <c r="F134" s="36">
        <f>+'Lincoln Exp. Sum'!F136+'Washington Exp. Sum.pg20'!F134</f>
        <v>25350</v>
      </c>
      <c r="G134" s="27"/>
      <c r="H134" s="36">
        <f>+'Lincoln Exp. Sum'!H136+'Washington Exp. Sum.pg20'!H134</f>
        <v>650</v>
      </c>
      <c r="I134" s="27"/>
      <c r="J134" s="36">
        <f>+'Lincoln Exp. Sum'!J136+'Washington Exp. Sum.pg20'!J134</f>
        <v>26000</v>
      </c>
      <c r="K134" s="27"/>
      <c r="L134" s="36">
        <f>+'Lincoln Exp. Sum'!L136+'Washington Exp. Sum.pg20'!L134</f>
        <v>25368</v>
      </c>
      <c r="M134" s="27"/>
      <c r="N134" s="36">
        <f t="shared" si="5"/>
        <v>632</v>
      </c>
    </row>
    <row r="135" spans="1:16" s="19" customFormat="1" ht="14.25" x14ac:dyDescent="0.2">
      <c r="A135" s="24" t="s">
        <v>788</v>
      </c>
      <c r="B135" s="24"/>
      <c r="C135" s="24"/>
      <c r="D135" s="23"/>
      <c r="E135" s="23"/>
      <c r="F135" s="12"/>
      <c r="G135" s="12"/>
      <c r="H135" s="12"/>
      <c r="I135" s="12"/>
      <c r="J135" s="12"/>
      <c r="K135" s="12"/>
      <c r="L135" s="12"/>
      <c r="M135" s="12"/>
      <c r="N135" s="12"/>
    </row>
    <row r="136" spans="1:16" x14ac:dyDescent="0.25">
      <c r="A136" s="22"/>
      <c r="B136" s="22" t="s">
        <v>518</v>
      </c>
      <c r="C136" s="22" t="s">
        <v>790</v>
      </c>
      <c r="D136" s="21" t="s">
        <v>791</v>
      </c>
      <c r="E136" s="21"/>
      <c r="F136" s="11">
        <f>+'Lincoln Exp. Sum'!F138+'Washington Exp. Sum.pg20'!F136</f>
        <v>67800</v>
      </c>
      <c r="G136" s="11"/>
      <c r="H136" s="11">
        <f>+'Lincoln Exp. Sum'!H138+'Washington Exp. Sum.pg20'!H136</f>
        <v>2200</v>
      </c>
      <c r="I136" s="11"/>
      <c r="J136" s="11">
        <f>+'Lincoln Exp. Sum'!J138+'Washington Exp. Sum.pg20'!J136</f>
        <v>70000</v>
      </c>
      <c r="K136" s="11"/>
      <c r="L136" s="11">
        <f>+'Lincoln Exp. Sum'!L138+'Washington Exp. Sum.pg20'!L136</f>
        <v>64650</v>
      </c>
      <c r="M136" s="11"/>
      <c r="N136" s="11">
        <f t="shared" si="5"/>
        <v>5350</v>
      </c>
    </row>
    <row r="137" spans="1:16" x14ac:dyDescent="0.25">
      <c r="A137" s="22"/>
      <c r="B137" s="22" t="s">
        <v>486</v>
      </c>
      <c r="C137" s="22" t="s">
        <v>793</v>
      </c>
      <c r="D137" s="21" t="s">
        <v>794</v>
      </c>
      <c r="E137" s="21"/>
      <c r="F137" s="11">
        <f>+'Lincoln Exp. Sum'!F139+'Washington Exp. Sum.pg20'!F137</f>
        <v>29800</v>
      </c>
      <c r="G137" s="11"/>
      <c r="H137" s="11">
        <f>+'Lincoln Exp. Sum'!H139+'Washington Exp. Sum.pg20'!H137</f>
        <v>-2300</v>
      </c>
      <c r="I137" s="11"/>
      <c r="J137" s="11">
        <f>+'Lincoln Exp. Sum'!J139+'Washington Exp. Sum.pg20'!J137</f>
        <v>27500</v>
      </c>
      <c r="K137" s="11"/>
      <c r="L137" s="11">
        <f>+'Lincoln Exp. Sum'!L139+'Washington Exp. Sum.pg20'!L137</f>
        <v>25300</v>
      </c>
      <c r="M137" s="11"/>
      <c r="N137" s="11">
        <f t="shared" si="5"/>
        <v>2200</v>
      </c>
    </row>
    <row r="138" spans="1:16" x14ac:dyDescent="0.25">
      <c r="A138" s="22"/>
      <c r="B138" s="22" t="s">
        <v>490</v>
      </c>
      <c r="C138" s="22" t="s">
        <v>796</v>
      </c>
      <c r="D138" s="21" t="s">
        <v>797</v>
      </c>
      <c r="E138" s="21"/>
      <c r="F138" s="11">
        <f>+'Lincoln Exp. Sum'!F140+'Washington Exp. Sum.pg20'!F138</f>
        <v>4000</v>
      </c>
      <c r="G138" s="11"/>
      <c r="H138" s="11">
        <f>+'Lincoln Exp. Sum'!H140+'Washington Exp. Sum.pg20'!H138</f>
        <v>0</v>
      </c>
      <c r="I138" s="11"/>
      <c r="J138" s="11">
        <f>+'Lincoln Exp. Sum'!J140+'Washington Exp. Sum.pg20'!J138</f>
        <v>4000</v>
      </c>
      <c r="K138" s="11"/>
      <c r="L138" s="11">
        <f>+'Lincoln Exp. Sum'!L140+'Washington Exp. Sum.pg20'!L138</f>
        <v>2618</v>
      </c>
      <c r="M138" s="11"/>
      <c r="N138" s="11">
        <f t="shared" si="5"/>
        <v>1382</v>
      </c>
    </row>
    <row r="139" spans="1:16" x14ac:dyDescent="0.25">
      <c r="A139" s="22"/>
      <c r="B139" s="22" t="s">
        <v>494</v>
      </c>
      <c r="C139" s="22" t="s">
        <v>799</v>
      </c>
      <c r="D139" s="21" t="s">
        <v>800</v>
      </c>
      <c r="E139" s="21"/>
      <c r="F139" s="11">
        <f>+'Lincoln Exp. Sum'!F141+'Washington Exp. Sum.pg20'!F139</f>
        <v>6000</v>
      </c>
      <c r="G139" s="11"/>
      <c r="H139" s="11">
        <f>+'Lincoln Exp. Sum'!H141+'Washington Exp. Sum.pg20'!H139</f>
        <v>0</v>
      </c>
      <c r="I139" s="11"/>
      <c r="J139" s="11">
        <f>+'Lincoln Exp. Sum'!J141+'Washington Exp. Sum.pg20'!J139</f>
        <v>6000</v>
      </c>
      <c r="K139" s="11"/>
      <c r="L139" s="11">
        <f>+'Lincoln Exp. Sum'!L141+'Washington Exp. Sum.pg20'!L139</f>
        <v>950</v>
      </c>
      <c r="M139" s="11"/>
      <c r="N139" s="11">
        <f t="shared" si="5"/>
        <v>5050</v>
      </c>
    </row>
    <row r="140" spans="1:16" x14ac:dyDescent="0.25">
      <c r="A140" s="22"/>
      <c r="B140" s="22" t="s">
        <v>498</v>
      </c>
      <c r="C140" s="22" t="s">
        <v>802</v>
      </c>
      <c r="D140" s="21" t="s">
        <v>803</v>
      </c>
      <c r="E140" s="21"/>
      <c r="F140" s="11">
        <f>+'Lincoln Exp. Sum'!F142+'Washington Exp. Sum.pg20'!F140</f>
        <v>2200</v>
      </c>
      <c r="G140" s="11"/>
      <c r="H140" s="11">
        <f>+'Lincoln Exp. Sum'!H142+'Washington Exp. Sum.pg20'!H140</f>
        <v>-200</v>
      </c>
      <c r="I140" s="11"/>
      <c r="J140" s="11">
        <f>+'Lincoln Exp. Sum'!J142+'Washington Exp. Sum.pg20'!J140</f>
        <v>2000</v>
      </c>
      <c r="K140" s="11"/>
      <c r="L140" s="11">
        <f>+'Lincoln Exp. Sum'!L142+'Washington Exp. Sum.pg20'!L140</f>
        <v>2000</v>
      </c>
      <c r="M140" s="11"/>
      <c r="N140" s="11">
        <f t="shared" si="5"/>
        <v>0</v>
      </c>
    </row>
    <row r="141" spans="1:16" x14ac:dyDescent="0.25">
      <c r="A141" s="22"/>
      <c r="B141" s="22" t="s">
        <v>502</v>
      </c>
      <c r="C141" s="22" t="s">
        <v>805</v>
      </c>
      <c r="D141" s="21" t="s">
        <v>806</v>
      </c>
      <c r="E141" s="21"/>
      <c r="F141" s="11">
        <f>+'Lincoln Exp. Sum'!F143+'Washington Exp. Sum.pg20'!F141</f>
        <v>1300</v>
      </c>
      <c r="G141" s="11"/>
      <c r="H141" s="11">
        <f>+'Lincoln Exp. Sum'!H143+'Washington Exp. Sum.pg20'!H141</f>
        <v>200</v>
      </c>
      <c r="I141" s="11"/>
      <c r="J141" s="11">
        <f>+'Lincoln Exp. Sum'!J143+'Washington Exp. Sum.pg20'!J141</f>
        <v>1500</v>
      </c>
      <c r="K141" s="11"/>
      <c r="L141" s="11">
        <f>+'Lincoln Exp. Sum'!L143+'Washington Exp. Sum.pg20'!L141</f>
        <v>1127</v>
      </c>
      <c r="M141" s="11"/>
      <c r="N141" s="11">
        <f t="shared" si="5"/>
        <v>373</v>
      </c>
    </row>
    <row r="142" spans="1:16" x14ac:dyDescent="0.25">
      <c r="A142" s="22"/>
      <c r="B142" s="22" t="s">
        <v>506</v>
      </c>
      <c r="C142" s="22" t="s">
        <v>808</v>
      </c>
      <c r="D142" s="21" t="s">
        <v>809</v>
      </c>
      <c r="E142" s="21"/>
      <c r="F142" s="11">
        <f>+'Lincoln Exp. Sum'!F144+'Washington Exp. Sum.pg20'!F142</f>
        <v>1120</v>
      </c>
      <c r="G142" s="11"/>
      <c r="H142" s="11">
        <f>+'Lincoln Exp. Sum'!H144+'Washington Exp. Sum.pg20'!H142</f>
        <v>-120</v>
      </c>
      <c r="I142" s="11"/>
      <c r="J142" s="11">
        <f>+'Lincoln Exp. Sum'!J144+'Washington Exp. Sum.pg20'!J142</f>
        <v>1000</v>
      </c>
      <c r="K142" s="11"/>
      <c r="L142" s="11">
        <f>+'Lincoln Exp. Sum'!L144+'Washington Exp. Sum.pg20'!L142</f>
        <v>850</v>
      </c>
      <c r="M142" s="11"/>
      <c r="N142" s="11">
        <f t="shared" si="5"/>
        <v>150</v>
      </c>
    </row>
    <row r="143" spans="1:16" x14ac:dyDescent="0.25">
      <c r="A143" s="22"/>
      <c r="B143" s="22" t="s">
        <v>510</v>
      </c>
      <c r="C143" s="22" t="s">
        <v>811</v>
      </c>
      <c r="D143" s="21" t="s">
        <v>812</v>
      </c>
      <c r="E143" s="21"/>
      <c r="F143" s="11">
        <f>+'Lincoln Exp. Sum'!F145+'Washington Exp. Sum.pg20'!F143</f>
        <v>1000</v>
      </c>
      <c r="G143" s="11"/>
      <c r="H143" s="11">
        <f>+'Lincoln Exp. Sum'!H145+'Washington Exp. Sum.pg20'!H143</f>
        <v>0</v>
      </c>
      <c r="I143" s="11"/>
      <c r="J143" s="11">
        <f>+'Lincoln Exp. Sum'!J145+'Washington Exp. Sum.pg20'!J143</f>
        <v>1000</v>
      </c>
      <c r="K143" s="11"/>
      <c r="L143" s="11">
        <f>+'Lincoln Exp. Sum'!L145+'Washington Exp. Sum.pg20'!L143</f>
        <v>980</v>
      </c>
      <c r="M143" s="11"/>
      <c r="N143" s="11">
        <f t="shared" si="5"/>
        <v>20</v>
      </c>
    </row>
    <row r="144" spans="1:16" s="19" customFormat="1" x14ac:dyDescent="0.25">
      <c r="A144" s="24" t="s">
        <v>245</v>
      </c>
      <c r="B144" s="24"/>
      <c r="C144" s="24"/>
      <c r="D144" s="21" t="s">
        <v>1541</v>
      </c>
      <c r="E144" s="21"/>
      <c r="F144" s="36">
        <f>+'Lincoln Exp. Sum'!F146+'Washington Exp. Sum.pg20'!F144</f>
        <v>113220</v>
      </c>
      <c r="G144" s="27"/>
      <c r="H144" s="36">
        <f>+'Lincoln Exp. Sum'!H146+'Washington Exp. Sum.pg20'!H144</f>
        <v>-220</v>
      </c>
      <c r="I144" s="27"/>
      <c r="J144" s="36">
        <f>+'Lincoln Exp. Sum'!J146+'Washington Exp. Sum.pg20'!J144</f>
        <v>113000</v>
      </c>
      <c r="K144" s="27"/>
      <c r="L144" s="36">
        <f>+'Lincoln Exp. Sum'!L146+'Washington Exp. Sum.pg20'!L144</f>
        <v>98475</v>
      </c>
      <c r="M144" s="27"/>
      <c r="N144" s="36">
        <f t="shared" si="5"/>
        <v>14525</v>
      </c>
      <c r="O144" s="13"/>
      <c r="P144" s="13"/>
    </row>
    <row r="145" spans="1:16" s="19" customFormat="1" x14ac:dyDescent="0.25">
      <c r="A145" s="24"/>
      <c r="B145" s="24" t="s">
        <v>101</v>
      </c>
      <c r="C145" s="24"/>
      <c r="D145" s="21"/>
      <c r="E145" s="21"/>
      <c r="F145" s="27"/>
      <c r="G145" s="27"/>
      <c r="H145" s="27"/>
      <c r="I145" s="27"/>
      <c r="J145" s="27"/>
      <c r="K145" s="27"/>
      <c r="L145" s="27"/>
      <c r="M145" s="27"/>
      <c r="N145" s="27"/>
      <c r="O145" s="13"/>
      <c r="P145" s="13"/>
    </row>
    <row r="146" spans="1:16" s="19" customFormat="1" x14ac:dyDescent="0.25">
      <c r="A146" s="24"/>
      <c r="B146" s="22" t="s">
        <v>518</v>
      </c>
      <c r="C146" s="22" t="s">
        <v>112</v>
      </c>
      <c r="D146" s="21"/>
      <c r="E146" s="21"/>
      <c r="F146" s="27">
        <f>+'Lincoln Exp. Sum'!F148+'Washington Exp. Sum.pg20'!F146</f>
        <v>0</v>
      </c>
      <c r="G146" s="27"/>
      <c r="H146" s="27">
        <f>+'Lincoln Exp. Sum'!H148+'Washington Exp. Sum.pg20'!H146</f>
        <v>0</v>
      </c>
      <c r="I146" s="27"/>
      <c r="J146" s="27">
        <f>+'Lincoln Exp. Sum'!J148+'Washington Exp. Sum.pg20'!J146</f>
        <v>0</v>
      </c>
      <c r="K146" s="27"/>
      <c r="L146" s="27">
        <f>+'Lincoln Exp. Sum'!L148+'Washington Exp. Sum.pg20'!L146</f>
        <v>0</v>
      </c>
      <c r="M146" s="27"/>
      <c r="N146" s="27">
        <f t="shared" ref="N146:N154" si="6">+J146-L146</f>
        <v>0</v>
      </c>
      <c r="O146" s="13"/>
      <c r="P146" s="13"/>
    </row>
    <row r="147" spans="1:16" s="19" customFormat="1" x14ac:dyDescent="0.25">
      <c r="A147" s="24"/>
      <c r="B147" s="22" t="s">
        <v>486</v>
      </c>
      <c r="C147" s="22" t="s">
        <v>113</v>
      </c>
      <c r="D147" s="21"/>
      <c r="E147" s="21"/>
      <c r="F147" s="27">
        <f>+'Lincoln Exp. Sum'!F149+'Washington Exp. Sum.pg20'!F147</f>
        <v>0</v>
      </c>
      <c r="G147" s="27"/>
      <c r="H147" s="27">
        <f>+'Lincoln Exp. Sum'!H149+'Washington Exp. Sum.pg20'!H147</f>
        <v>0</v>
      </c>
      <c r="I147" s="27"/>
      <c r="J147" s="27">
        <f>+'Lincoln Exp. Sum'!J149+'Washington Exp. Sum.pg20'!J147</f>
        <v>0</v>
      </c>
      <c r="K147" s="27"/>
      <c r="L147" s="27">
        <f>+'Lincoln Exp. Sum'!L149+'Washington Exp. Sum.pg20'!L147</f>
        <v>0</v>
      </c>
      <c r="M147" s="27"/>
      <c r="N147" s="27">
        <f t="shared" si="6"/>
        <v>0</v>
      </c>
      <c r="O147" s="13"/>
      <c r="P147" s="13"/>
    </row>
    <row r="148" spans="1:16" s="19" customFormat="1" x14ac:dyDescent="0.25">
      <c r="A148" s="24"/>
      <c r="B148" s="22" t="s">
        <v>490</v>
      </c>
      <c r="C148" s="22" t="s">
        <v>114</v>
      </c>
      <c r="D148" s="21"/>
      <c r="E148" s="21"/>
      <c r="F148" s="27">
        <f>+'Lincoln Exp. Sum'!F150+'Washington Exp. Sum.pg20'!F148</f>
        <v>0</v>
      </c>
      <c r="G148" s="27"/>
      <c r="H148" s="27">
        <f>+'Lincoln Exp. Sum'!H150+'Washington Exp. Sum.pg20'!H148</f>
        <v>0</v>
      </c>
      <c r="I148" s="27"/>
      <c r="J148" s="27">
        <f>+'Lincoln Exp. Sum'!J150+'Washington Exp. Sum.pg20'!J148</f>
        <v>0</v>
      </c>
      <c r="K148" s="27"/>
      <c r="L148" s="27">
        <f>+'Lincoln Exp. Sum'!L150+'Washington Exp. Sum.pg20'!L148</f>
        <v>0</v>
      </c>
      <c r="M148" s="27"/>
      <c r="N148" s="27">
        <f t="shared" si="6"/>
        <v>0</v>
      </c>
      <c r="O148" s="13"/>
      <c r="P148" s="13"/>
    </row>
    <row r="149" spans="1:16" s="19" customFormat="1" x14ac:dyDescent="0.25">
      <c r="A149" s="24"/>
      <c r="B149" s="22" t="s">
        <v>494</v>
      </c>
      <c r="C149" s="22" t="s">
        <v>115</v>
      </c>
      <c r="D149" s="21"/>
      <c r="E149" s="21"/>
      <c r="F149" s="27">
        <f>+'Lincoln Exp. Sum'!F151+'Washington Exp. Sum.pg20'!F149</f>
        <v>0</v>
      </c>
      <c r="G149" s="27"/>
      <c r="H149" s="27">
        <f>+'Lincoln Exp. Sum'!H151+'Washington Exp. Sum.pg20'!H149</f>
        <v>0</v>
      </c>
      <c r="I149" s="27"/>
      <c r="J149" s="27">
        <f>+'Lincoln Exp. Sum'!J151+'Washington Exp. Sum.pg20'!J149</f>
        <v>0</v>
      </c>
      <c r="K149" s="27"/>
      <c r="L149" s="27">
        <f>+'Lincoln Exp. Sum'!L151+'Washington Exp. Sum.pg20'!L149</f>
        <v>0</v>
      </c>
      <c r="M149" s="27"/>
      <c r="N149" s="27">
        <f t="shared" si="6"/>
        <v>0</v>
      </c>
      <c r="O149" s="13"/>
      <c r="P149" s="13"/>
    </row>
    <row r="150" spans="1:16" s="19" customFormat="1" x14ac:dyDescent="0.25">
      <c r="A150" s="24"/>
      <c r="B150" s="22" t="s">
        <v>498</v>
      </c>
      <c r="C150" s="22" t="s">
        <v>116</v>
      </c>
      <c r="D150" s="21"/>
      <c r="E150" s="21"/>
      <c r="F150" s="27">
        <f>+'Lincoln Exp. Sum'!F152+'Washington Exp. Sum.pg20'!F150</f>
        <v>0</v>
      </c>
      <c r="G150" s="27"/>
      <c r="H150" s="27">
        <f>+'Lincoln Exp. Sum'!H152+'Washington Exp. Sum.pg20'!H150</f>
        <v>0</v>
      </c>
      <c r="I150" s="27"/>
      <c r="J150" s="27">
        <f>+'Lincoln Exp. Sum'!J152+'Washington Exp. Sum.pg20'!J150</f>
        <v>0</v>
      </c>
      <c r="K150" s="27"/>
      <c r="L150" s="27">
        <f>+'Lincoln Exp. Sum'!L152+'Washington Exp. Sum.pg20'!L150</f>
        <v>0</v>
      </c>
      <c r="M150" s="27"/>
      <c r="N150" s="27">
        <f t="shared" si="6"/>
        <v>0</v>
      </c>
      <c r="O150" s="13"/>
      <c r="P150" s="13"/>
    </row>
    <row r="151" spans="1:16" s="19" customFormat="1" x14ac:dyDescent="0.25">
      <c r="A151" s="24"/>
      <c r="B151" s="22" t="s">
        <v>502</v>
      </c>
      <c r="C151" s="22" t="s">
        <v>117</v>
      </c>
      <c r="D151" s="21"/>
      <c r="E151" s="21"/>
      <c r="F151" s="27">
        <f>+'Lincoln Exp. Sum'!F153+'Washington Exp. Sum.pg20'!F151</f>
        <v>0</v>
      </c>
      <c r="G151" s="27"/>
      <c r="H151" s="27">
        <f>+'Lincoln Exp. Sum'!H153+'Washington Exp. Sum.pg20'!H151</f>
        <v>0</v>
      </c>
      <c r="I151" s="27"/>
      <c r="J151" s="27">
        <f>+'Lincoln Exp. Sum'!J153+'Washington Exp. Sum.pg20'!J151</f>
        <v>0</v>
      </c>
      <c r="K151" s="27"/>
      <c r="L151" s="27">
        <f>+'Lincoln Exp. Sum'!L153+'Washington Exp. Sum.pg20'!L151</f>
        <v>0</v>
      </c>
      <c r="M151" s="27"/>
      <c r="N151" s="27">
        <f t="shared" si="6"/>
        <v>0</v>
      </c>
      <c r="O151" s="13"/>
      <c r="P151" s="13"/>
    </row>
    <row r="152" spans="1:16" s="19" customFormat="1" x14ac:dyDescent="0.25">
      <c r="A152" s="24"/>
      <c r="B152" s="22" t="s">
        <v>506</v>
      </c>
      <c r="C152" s="22" t="s">
        <v>118</v>
      </c>
      <c r="D152" s="21"/>
      <c r="E152" s="21"/>
      <c r="F152" s="27">
        <f>+'Lincoln Exp. Sum'!F154+'Washington Exp. Sum.pg20'!F152</f>
        <v>0</v>
      </c>
      <c r="G152" s="27"/>
      <c r="H152" s="27">
        <f>+'Lincoln Exp. Sum'!H154+'Washington Exp. Sum.pg20'!H152</f>
        <v>0</v>
      </c>
      <c r="I152" s="27"/>
      <c r="J152" s="27">
        <f>+'Lincoln Exp. Sum'!J154+'Washington Exp. Sum.pg20'!J152</f>
        <v>0</v>
      </c>
      <c r="K152" s="27"/>
      <c r="L152" s="27">
        <f>+'Lincoln Exp. Sum'!L154+'Washington Exp. Sum.pg20'!L152</f>
        <v>0</v>
      </c>
      <c r="M152" s="27"/>
      <c r="N152" s="27">
        <f t="shared" si="6"/>
        <v>0</v>
      </c>
      <c r="O152" s="13"/>
      <c r="P152" s="13"/>
    </row>
    <row r="153" spans="1:16" s="19" customFormat="1" x14ac:dyDescent="0.25">
      <c r="A153" s="24"/>
      <c r="B153" s="22" t="s">
        <v>510</v>
      </c>
      <c r="C153" s="22" t="s">
        <v>119</v>
      </c>
      <c r="D153" s="21"/>
      <c r="E153" s="21"/>
      <c r="F153" s="27">
        <f>+'Lincoln Exp. Sum'!F155+'Washington Exp. Sum.pg20'!F153</f>
        <v>0</v>
      </c>
      <c r="G153" s="27"/>
      <c r="H153" s="27">
        <f>+'Lincoln Exp. Sum'!H155+'Washington Exp. Sum.pg20'!H153</f>
        <v>0</v>
      </c>
      <c r="I153" s="27"/>
      <c r="J153" s="27">
        <f>+'Lincoln Exp. Sum'!J155+'Washington Exp. Sum.pg20'!J153</f>
        <v>0</v>
      </c>
      <c r="K153" s="27"/>
      <c r="L153" s="27">
        <f>+'Lincoln Exp. Sum'!L155+'Washington Exp. Sum.pg20'!L153</f>
        <v>0</v>
      </c>
      <c r="M153" s="27"/>
      <c r="N153" s="27">
        <f t="shared" si="6"/>
        <v>0</v>
      </c>
      <c r="O153" s="13"/>
      <c r="P153" s="13"/>
    </row>
    <row r="154" spans="1:16" s="19" customFormat="1" x14ac:dyDescent="0.25">
      <c r="A154" s="24" t="s">
        <v>111</v>
      </c>
      <c r="B154" s="24"/>
      <c r="C154" s="24"/>
      <c r="D154" s="21"/>
      <c r="E154" s="21"/>
      <c r="F154" s="36">
        <f>+'Lincoln Exp. Sum'!F156+'Washington Exp. Sum.pg20'!F154</f>
        <v>0</v>
      </c>
      <c r="G154" s="27"/>
      <c r="H154" s="36">
        <f>+'Lincoln Exp. Sum'!H156+'Washington Exp. Sum.pg20'!H154</f>
        <v>0</v>
      </c>
      <c r="I154" s="27"/>
      <c r="J154" s="36">
        <f>+'Lincoln Exp. Sum'!J156+'Washington Exp. Sum.pg20'!J154</f>
        <v>0</v>
      </c>
      <c r="K154" s="27"/>
      <c r="L154" s="36">
        <f>+'Lincoln Exp. Sum'!L156+'Washington Exp. Sum.pg20'!L154</f>
        <v>0</v>
      </c>
      <c r="M154" s="27"/>
      <c r="N154" s="36">
        <f t="shared" si="6"/>
        <v>0</v>
      </c>
      <c r="O154" s="13"/>
      <c r="P154" s="13"/>
    </row>
    <row r="155" spans="1:16" s="19" customFormat="1" x14ac:dyDescent="0.25">
      <c r="A155" s="24" t="s">
        <v>815</v>
      </c>
      <c r="B155" s="24"/>
      <c r="C155" s="24"/>
      <c r="D155" s="23"/>
      <c r="E155" s="23"/>
      <c r="F155" s="27"/>
      <c r="G155" s="27"/>
      <c r="H155" s="27"/>
      <c r="I155" s="27"/>
      <c r="J155" s="27"/>
      <c r="K155" s="27"/>
      <c r="L155" s="27"/>
      <c r="M155" s="27"/>
      <c r="N155" s="27"/>
      <c r="O155" s="13"/>
      <c r="P155" s="13"/>
    </row>
    <row r="156" spans="1:16" x14ac:dyDescent="0.25">
      <c r="A156" s="22"/>
      <c r="B156" s="22" t="s">
        <v>518</v>
      </c>
      <c r="C156" s="22" t="s">
        <v>817</v>
      </c>
      <c r="D156" s="21" t="s">
        <v>818</v>
      </c>
      <c r="E156" s="21"/>
      <c r="F156" s="11">
        <f>+'Lincoln Exp. Sum'!F158+'Washington Exp. Sum.pg20'!F156</f>
        <v>0</v>
      </c>
      <c r="G156" s="11"/>
      <c r="H156" s="11">
        <f>+'Lincoln Exp. Sum'!H158+'Washington Exp. Sum.pg20'!H156</f>
        <v>0</v>
      </c>
      <c r="I156" s="11"/>
      <c r="J156" s="11">
        <f>+'Lincoln Exp. Sum'!J158+'Washington Exp. Sum.pg20'!J156</f>
        <v>0</v>
      </c>
      <c r="K156" s="11"/>
      <c r="L156" s="11">
        <f>+'Lincoln Exp. Sum'!L158+'Washington Exp. Sum.pg20'!L156</f>
        <v>0</v>
      </c>
      <c r="M156" s="11"/>
      <c r="N156" s="11">
        <f t="shared" si="5"/>
        <v>0</v>
      </c>
    </row>
    <row r="157" spans="1:16" x14ac:dyDescent="0.25">
      <c r="A157" s="22"/>
      <c r="B157" s="22" t="s">
        <v>486</v>
      </c>
      <c r="C157" s="22" t="s">
        <v>820</v>
      </c>
      <c r="D157" s="21" t="s">
        <v>821</v>
      </c>
      <c r="E157" s="21"/>
      <c r="F157" s="11">
        <f>+'Lincoln Exp. Sum'!F159+'Washington Exp. Sum.pg20'!F157</f>
        <v>0</v>
      </c>
      <c r="G157" s="11"/>
      <c r="H157" s="11">
        <f>+'Lincoln Exp. Sum'!H159+'Washington Exp. Sum.pg20'!H157</f>
        <v>0</v>
      </c>
      <c r="I157" s="11"/>
      <c r="J157" s="11">
        <f>+'Lincoln Exp. Sum'!J159+'Washington Exp. Sum.pg20'!J157</f>
        <v>0</v>
      </c>
      <c r="K157" s="11"/>
      <c r="L157" s="11">
        <f>+'Lincoln Exp. Sum'!L159+'Washington Exp. Sum.pg20'!L157</f>
        <v>0</v>
      </c>
      <c r="M157" s="11"/>
      <c r="N157" s="11">
        <f t="shared" si="5"/>
        <v>0</v>
      </c>
    </row>
    <row r="158" spans="1:16" x14ac:dyDescent="0.25">
      <c r="A158" s="22"/>
      <c r="B158" s="22" t="s">
        <v>490</v>
      </c>
      <c r="C158" s="22" t="s">
        <v>823</v>
      </c>
      <c r="D158" s="21" t="s">
        <v>824</v>
      </c>
      <c r="E158" s="21"/>
      <c r="F158" s="11">
        <f>+'Lincoln Exp. Sum'!F160+'Washington Exp. Sum.pg20'!F158</f>
        <v>0</v>
      </c>
      <c r="G158" s="11"/>
      <c r="H158" s="11">
        <f>+'Lincoln Exp. Sum'!H160+'Washington Exp. Sum.pg20'!H158</f>
        <v>0</v>
      </c>
      <c r="I158" s="11"/>
      <c r="J158" s="11">
        <f>+'Lincoln Exp. Sum'!J160+'Washington Exp. Sum.pg20'!J158</f>
        <v>0</v>
      </c>
      <c r="K158" s="11"/>
      <c r="L158" s="11">
        <f>+'Lincoln Exp. Sum'!L160+'Washington Exp. Sum.pg20'!L158</f>
        <v>0</v>
      </c>
      <c r="M158" s="11"/>
      <c r="N158" s="11">
        <f t="shared" si="5"/>
        <v>0</v>
      </c>
    </row>
    <row r="159" spans="1:16" x14ac:dyDescent="0.25">
      <c r="A159" s="22"/>
      <c r="B159" s="22" t="s">
        <v>494</v>
      </c>
      <c r="C159" s="22" t="s">
        <v>826</v>
      </c>
      <c r="D159" s="21" t="s">
        <v>827</v>
      </c>
      <c r="E159" s="21"/>
      <c r="F159" s="11">
        <f>+'Lincoln Exp. Sum'!F161+'Washington Exp. Sum.pg20'!F159</f>
        <v>0</v>
      </c>
      <c r="G159" s="11"/>
      <c r="H159" s="11">
        <f>+'Lincoln Exp. Sum'!H161+'Washington Exp. Sum.pg20'!H159</f>
        <v>0</v>
      </c>
      <c r="I159" s="11"/>
      <c r="J159" s="11">
        <f>+'Lincoln Exp. Sum'!J161+'Washington Exp. Sum.pg20'!J159</f>
        <v>0</v>
      </c>
      <c r="K159" s="11"/>
      <c r="L159" s="11">
        <f>+'Lincoln Exp. Sum'!L161+'Washington Exp. Sum.pg20'!L159</f>
        <v>0</v>
      </c>
      <c r="M159" s="11"/>
      <c r="N159" s="11">
        <f t="shared" si="5"/>
        <v>0</v>
      </c>
    </row>
    <row r="160" spans="1:16" x14ac:dyDescent="0.25">
      <c r="A160" s="22"/>
      <c r="B160" s="22" t="s">
        <v>498</v>
      </c>
      <c r="C160" s="22" t="s">
        <v>829</v>
      </c>
      <c r="D160" s="21" t="s">
        <v>830</v>
      </c>
      <c r="E160" s="21"/>
      <c r="F160" s="11">
        <f>+'Lincoln Exp. Sum'!F162+'Washington Exp. Sum.pg20'!F160</f>
        <v>0</v>
      </c>
      <c r="G160" s="11"/>
      <c r="H160" s="11">
        <f>+'Lincoln Exp. Sum'!H162+'Washington Exp. Sum.pg20'!H160</f>
        <v>0</v>
      </c>
      <c r="I160" s="11"/>
      <c r="J160" s="11">
        <f>+'Lincoln Exp. Sum'!J162+'Washington Exp. Sum.pg20'!J160</f>
        <v>0</v>
      </c>
      <c r="K160" s="11"/>
      <c r="L160" s="11">
        <f>+'Lincoln Exp. Sum'!L162+'Washington Exp. Sum.pg20'!L160</f>
        <v>0</v>
      </c>
      <c r="M160" s="11"/>
      <c r="N160" s="11">
        <f t="shared" si="5"/>
        <v>0</v>
      </c>
    </row>
    <row r="161" spans="1:16" x14ac:dyDescent="0.25">
      <c r="A161" s="22"/>
      <c r="B161" s="22" t="s">
        <v>502</v>
      </c>
      <c r="C161" s="22" t="s">
        <v>832</v>
      </c>
      <c r="D161" s="21" t="s">
        <v>833</v>
      </c>
      <c r="E161" s="21"/>
      <c r="F161" s="11">
        <f>+'Lincoln Exp. Sum'!F163+'Washington Exp. Sum.pg20'!F161</f>
        <v>0</v>
      </c>
      <c r="G161" s="11"/>
      <c r="H161" s="11">
        <f>+'Lincoln Exp. Sum'!H163+'Washington Exp. Sum.pg20'!H161</f>
        <v>0</v>
      </c>
      <c r="I161" s="11"/>
      <c r="J161" s="11">
        <f>+'Lincoln Exp. Sum'!J163+'Washington Exp. Sum.pg20'!J161</f>
        <v>0</v>
      </c>
      <c r="K161" s="11"/>
      <c r="L161" s="11">
        <f>+'Lincoln Exp. Sum'!L163+'Washington Exp. Sum.pg20'!L161</f>
        <v>0</v>
      </c>
      <c r="M161" s="11"/>
      <c r="N161" s="11">
        <f t="shared" si="5"/>
        <v>0</v>
      </c>
    </row>
    <row r="162" spans="1:16" x14ac:dyDescent="0.25">
      <c r="A162" s="22"/>
      <c r="B162" s="22" t="s">
        <v>506</v>
      </c>
      <c r="C162" s="22" t="s">
        <v>835</v>
      </c>
      <c r="D162" s="21" t="s">
        <v>836</v>
      </c>
      <c r="E162" s="21"/>
      <c r="F162" s="11">
        <f>+'Lincoln Exp. Sum'!F164+'Washington Exp. Sum.pg20'!F162</f>
        <v>0</v>
      </c>
      <c r="G162" s="11"/>
      <c r="H162" s="11">
        <f>+'Lincoln Exp. Sum'!H164+'Washington Exp. Sum.pg20'!H162</f>
        <v>0</v>
      </c>
      <c r="I162" s="11"/>
      <c r="J162" s="11">
        <f>+'Lincoln Exp. Sum'!J164+'Washington Exp. Sum.pg20'!J162</f>
        <v>0</v>
      </c>
      <c r="K162" s="11"/>
      <c r="L162" s="11">
        <f>+'Lincoln Exp. Sum'!L164+'Washington Exp. Sum.pg20'!L162</f>
        <v>0</v>
      </c>
      <c r="M162" s="11"/>
      <c r="N162" s="11">
        <f t="shared" si="5"/>
        <v>0</v>
      </c>
    </row>
    <row r="163" spans="1:16" x14ac:dyDescent="0.25">
      <c r="A163" s="22"/>
      <c r="B163" s="22" t="s">
        <v>510</v>
      </c>
      <c r="C163" s="22" t="s">
        <v>838</v>
      </c>
      <c r="D163" s="21" t="s">
        <v>839</v>
      </c>
      <c r="E163" s="21"/>
      <c r="F163" s="11">
        <f>+'Lincoln Exp. Sum'!F165+'Washington Exp. Sum.pg20'!F163</f>
        <v>0</v>
      </c>
      <c r="G163" s="11"/>
      <c r="H163" s="11">
        <f>+'Lincoln Exp. Sum'!H165+'Washington Exp. Sum.pg20'!H163</f>
        <v>0</v>
      </c>
      <c r="I163" s="11"/>
      <c r="J163" s="11">
        <f>+'Lincoln Exp. Sum'!J165+'Washington Exp. Sum.pg20'!J163</f>
        <v>0</v>
      </c>
      <c r="K163" s="11"/>
      <c r="L163" s="11">
        <f>+'Lincoln Exp. Sum'!L165+'Washington Exp. Sum.pg20'!L163</f>
        <v>0</v>
      </c>
      <c r="M163" s="11"/>
      <c r="N163" s="11">
        <f t="shared" si="5"/>
        <v>0</v>
      </c>
    </row>
    <row r="164" spans="1:16" s="19" customFormat="1" x14ac:dyDescent="0.25">
      <c r="A164" s="24" t="s">
        <v>841</v>
      </c>
      <c r="B164" s="24"/>
      <c r="C164" s="24"/>
      <c r="D164" s="21" t="s">
        <v>1542</v>
      </c>
      <c r="E164" s="21"/>
      <c r="F164" s="36">
        <f>+'Lincoln Exp. Sum'!F166+'Washington Exp. Sum.pg20'!F164</f>
        <v>0</v>
      </c>
      <c r="G164" s="27"/>
      <c r="H164" s="36">
        <f>+'Lincoln Exp. Sum'!H166+'Washington Exp. Sum.pg20'!H164</f>
        <v>0</v>
      </c>
      <c r="I164" s="27"/>
      <c r="J164" s="36">
        <f>+'Lincoln Exp. Sum'!J166+'Washington Exp. Sum.pg20'!J164</f>
        <v>0</v>
      </c>
      <c r="K164" s="27"/>
      <c r="L164" s="36">
        <f>+'Lincoln Exp. Sum'!L166+'Washington Exp. Sum.pg20'!L164</f>
        <v>0</v>
      </c>
      <c r="M164" s="27"/>
      <c r="N164" s="36">
        <f t="shared" si="5"/>
        <v>0</v>
      </c>
      <c r="O164" s="13"/>
      <c r="P164" s="13"/>
    </row>
    <row r="165" spans="1:16" x14ac:dyDescent="0.25">
      <c r="B165" s="24" t="s">
        <v>843</v>
      </c>
      <c r="C165" s="22"/>
      <c r="D165" s="21"/>
      <c r="E165" s="21"/>
      <c r="F165" s="34">
        <f>+'Lincoln Exp. Sum'!F167+'Washington Exp. Sum.pg20'!F165</f>
        <v>863180</v>
      </c>
      <c r="G165" s="11"/>
      <c r="H165" s="34">
        <f>+'Lincoln Exp. Sum'!H167+'Washington Exp. Sum.pg20'!H165</f>
        <v>6320</v>
      </c>
      <c r="I165" s="11"/>
      <c r="J165" s="34">
        <f>+'Lincoln Exp. Sum'!J167+'Washington Exp. Sum.pg20'!J165</f>
        <v>869500</v>
      </c>
      <c r="K165" s="11"/>
      <c r="L165" s="34">
        <f>+'Lincoln Exp. Sum'!L167+'Washington Exp. Sum.pg20'!L165</f>
        <v>785957</v>
      </c>
      <c r="M165" s="11"/>
      <c r="N165" s="34">
        <f t="shared" si="5"/>
        <v>83543</v>
      </c>
      <c r="O165" s="14"/>
    </row>
    <row r="166" spans="1:16" x14ac:dyDescent="0.25">
      <c r="A166" s="24"/>
      <c r="B166" s="22"/>
      <c r="C166" s="22"/>
      <c r="D166" s="21"/>
      <c r="E166" s="21"/>
      <c r="F166" s="8"/>
      <c r="G166" s="11"/>
      <c r="H166" s="8"/>
      <c r="I166" s="11"/>
      <c r="J166" s="8"/>
      <c r="K166" s="11"/>
      <c r="L166" s="8"/>
      <c r="M166" s="11"/>
      <c r="N166" s="8"/>
    </row>
    <row r="167" spans="1:16" x14ac:dyDescent="0.25">
      <c r="A167" s="24" t="s">
        <v>246</v>
      </c>
      <c r="B167" s="22"/>
      <c r="C167" s="22"/>
      <c r="D167" s="21"/>
      <c r="E167" s="21"/>
      <c r="F167" s="8"/>
      <c r="G167" s="11"/>
      <c r="H167" s="8"/>
      <c r="I167" s="11"/>
      <c r="J167" s="8"/>
      <c r="K167" s="11"/>
      <c r="L167" s="8"/>
      <c r="M167" s="11"/>
      <c r="N167" s="8"/>
    </row>
    <row r="168" spans="1:16" x14ac:dyDescent="0.25">
      <c r="A168" s="22"/>
      <c r="B168" s="22" t="s">
        <v>518</v>
      </c>
      <c r="C168" s="22" t="s">
        <v>846</v>
      </c>
      <c r="D168" s="21" t="s">
        <v>847</v>
      </c>
      <c r="E168" s="21"/>
      <c r="F168" s="8">
        <f>+'Lincoln Exp. Sum'!F170+'Washington Exp. Sum.pg20'!F168</f>
        <v>103000</v>
      </c>
      <c r="G168" s="11"/>
      <c r="H168" s="8">
        <f>+'Lincoln Exp. Sum'!H170+'Washington Exp. Sum.pg20'!H168</f>
        <v>2000</v>
      </c>
      <c r="I168" s="11"/>
      <c r="J168" s="8">
        <f>+'Lincoln Exp. Sum'!J170+'Washington Exp. Sum.pg20'!J168</f>
        <v>105000</v>
      </c>
      <c r="K168" s="11"/>
      <c r="L168" s="8">
        <f>+'Lincoln Exp. Sum'!L170+'Washington Exp. Sum.pg20'!L168</f>
        <v>103000</v>
      </c>
      <c r="M168" s="11"/>
      <c r="N168" s="8">
        <f t="shared" ref="N168:N175" si="7">+J168-L168</f>
        <v>2000</v>
      </c>
    </row>
    <row r="169" spans="1:16" x14ac:dyDescent="0.25">
      <c r="A169" s="22"/>
      <c r="B169" s="22" t="s">
        <v>486</v>
      </c>
      <c r="C169" s="22" t="s">
        <v>849</v>
      </c>
      <c r="D169" s="21" t="s">
        <v>850</v>
      </c>
      <c r="E169" s="21"/>
      <c r="F169" s="8">
        <f>+'Lincoln Exp. Sum'!F171+'Washington Exp. Sum.pg20'!F169</f>
        <v>53200</v>
      </c>
      <c r="G169" s="11"/>
      <c r="H169" s="8">
        <f>+'Lincoln Exp. Sum'!H171+'Washington Exp. Sum.pg20'!H169</f>
        <v>-5200</v>
      </c>
      <c r="I169" s="11"/>
      <c r="J169" s="8">
        <f>+'Lincoln Exp. Sum'!J171+'Washington Exp. Sum.pg20'!J169</f>
        <v>48000</v>
      </c>
      <c r="K169" s="11"/>
      <c r="L169" s="8">
        <f>+'Lincoln Exp. Sum'!L171+'Washington Exp. Sum.pg20'!L169</f>
        <v>47500</v>
      </c>
      <c r="M169" s="11"/>
      <c r="N169" s="8">
        <f t="shared" si="7"/>
        <v>500</v>
      </c>
    </row>
    <row r="170" spans="1:16" x14ac:dyDescent="0.25">
      <c r="A170" s="22"/>
      <c r="B170" s="22" t="s">
        <v>490</v>
      </c>
      <c r="C170" s="22" t="s">
        <v>852</v>
      </c>
      <c r="D170" s="21" t="s">
        <v>853</v>
      </c>
      <c r="E170" s="21"/>
      <c r="F170" s="8">
        <f>+'Lincoln Exp. Sum'!F172+'Washington Exp. Sum.pg20'!F170</f>
        <v>9500</v>
      </c>
      <c r="G170" s="11"/>
      <c r="H170" s="8">
        <f>+'Lincoln Exp. Sum'!H172+'Washington Exp. Sum.pg20'!H170</f>
        <v>500</v>
      </c>
      <c r="I170" s="11"/>
      <c r="J170" s="8">
        <f>+'Lincoln Exp. Sum'!J172+'Washington Exp. Sum.pg20'!J170</f>
        <v>10000</v>
      </c>
      <c r="K170" s="11"/>
      <c r="L170" s="8">
        <f>+'Lincoln Exp. Sum'!L172+'Washington Exp. Sum.pg20'!L170</f>
        <v>9000</v>
      </c>
      <c r="M170" s="11"/>
      <c r="N170" s="8">
        <f t="shared" si="7"/>
        <v>1000</v>
      </c>
    </row>
    <row r="171" spans="1:16" x14ac:dyDescent="0.25">
      <c r="A171" s="22"/>
      <c r="B171" s="22" t="s">
        <v>494</v>
      </c>
      <c r="C171" s="22" t="s">
        <v>855</v>
      </c>
      <c r="D171" s="21" t="s">
        <v>856</v>
      </c>
      <c r="E171" s="21"/>
      <c r="F171" s="8">
        <f>+'Lincoln Exp. Sum'!F173+'Washington Exp. Sum.pg20'!F171</f>
        <v>8500</v>
      </c>
      <c r="G171" s="11"/>
      <c r="H171" s="8">
        <f>+'Lincoln Exp. Sum'!H173+'Washington Exp. Sum.pg20'!H171</f>
        <v>0</v>
      </c>
      <c r="I171" s="11"/>
      <c r="J171" s="8">
        <f>+'Lincoln Exp. Sum'!J173+'Washington Exp. Sum.pg20'!J171</f>
        <v>8500</v>
      </c>
      <c r="K171" s="11"/>
      <c r="L171" s="8">
        <f>+'Lincoln Exp. Sum'!L173+'Washington Exp. Sum.pg20'!L171</f>
        <v>7000</v>
      </c>
      <c r="M171" s="11"/>
      <c r="N171" s="8">
        <f t="shared" si="7"/>
        <v>1500</v>
      </c>
    </row>
    <row r="172" spans="1:16" x14ac:dyDescent="0.25">
      <c r="A172" s="22"/>
      <c r="B172" s="22" t="s">
        <v>498</v>
      </c>
      <c r="C172" s="22" t="s">
        <v>858</v>
      </c>
      <c r="D172" s="21" t="s">
        <v>859</v>
      </c>
      <c r="E172" s="21"/>
      <c r="F172" s="8">
        <f>+'Lincoln Exp. Sum'!F174+'Washington Exp. Sum.pg20'!F172</f>
        <v>3500</v>
      </c>
      <c r="G172" s="11"/>
      <c r="H172" s="8">
        <f>+'Lincoln Exp. Sum'!H174+'Washington Exp. Sum.pg20'!H172</f>
        <v>0</v>
      </c>
      <c r="I172" s="11"/>
      <c r="J172" s="8">
        <f>+'Lincoln Exp. Sum'!J174+'Washington Exp. Sum.pg20'!J172</f>
        <v>3500</v>
      </c>
      <c r="K172" s="11"/>
      <c r="L172" s="8">
        <f>+'Lincoln Exp. Sum'!L174+'Washington Exp. Sum.pg20'!L172</f>
        <v>3106</v>
      </c>
      <c r="M172" s="11"/>
      <c r="N172" s="8">
        <f t="shared" si="7"/>
        <v>394</v>
      </c>
    </row>
    <row r="173" spans="1:16" x14ac:dyDescent="0.25">
      <c r="A173" s="22"/>
      <c r="B173" s="22" t="s">
        <v>502</v>
      </c>
      <c r="C173" s="22" t="s">
        <v>861</v>
      </c>
      <c r="D173" s="21" t="s">
        <v>862</v>
      </c>
      <c r="E173" s="21"/>
      <c r="F173" s="8">
        <f>+'Lincoln Exp. Sum'!F175+'Washington Exp. Sum.pg20'!F173</f>
        <v>5540</v>
      </c>
      <c r="G173" s="11"/>
      <c r="H173" s="8">
        <f>+'Lincoln Exp. Sum'!H175+'Washington Exp. Sum.pg20'!H173</f>
        <v>-40</v>
      </c>
      <c r="I173" s="11"/>
      <c r="J173" s="8">
        <f>+'Lincoln Exp. Sum'!J175+'Washington Exp. Sum.pg20'!J173</f>
        <v>5500</v>
      </c>
      <c r="K173" s="11"/>
      <c r="L173" s="8">
        <f>+'Lincoln Exp. Sum'!L175+'Washington Exp. Sum.pg20'!L173</f>
        <v>4795</v>
      </c>
      <c r="M173" s="11"/>
      <c r="N173" s="8">
        <f t="shared" si="7"/>
        <v>705</v>
      </c>
    </row>
    <row r="174" spans="1:16" x14ac:dyDescent="0.25">
      <c r="A174" s="22"/>
      <c r="B174" s="22" t="s">
        <v>506</v>
      </c>
      <c r="C174" s="22" t="s">
        <v>864</v>
      </c>
      <c r="D174" s="21" t="s">
        <v>865</v>
      </c>
      <c r="E174" s="21"/>
      <c r="F174" s="8">
        <f>+'Lincoln Exp. Sum'!F176+'Washington Exp. Sum.pg20'!F174</f>
        <v>3500</v>
      </c>
      <c r="G174" s="11"/>
      <c r="H174" s="8">
        <f>+'Lincoln Exp. Sum'!H176+'Washington Exp. Sum.pg20'!H174</f>
        <v>0</v>
      </c>
      <c r="I174" s="11"/>
      <c r="J174" s="8">
        <f>+'Lincoln Exp. Sum'!J176+'Washington Exp. Sum.pg20'!J174</f>
        <v>3500</v>
      </c>
      <c r="K174" s="11"/>
      <c r="L174" s="8">
        <f>+'Lincoln Exp. Sum'!L176+'Washington Exp. Sum.pg20'!L174</f>
        <v>2900</v>
      </c>
      <c r="M174" s="11"/>
      <c r="N174" s="8">
        <f t="shared" si="7"/>
        <v>600</v>
      </c>
    </row>
    <row r="175" spans="1:16" x14ac:dyDescent="0.25">
      <c r="A175" s="22"/>
      <c r="B175" s="22" t="s">
        <v>510</v>
      </c>
      <c r="C175" s="22" t="s">
        <v>867</v>
      </c>
      <c r="D175" s="21" t="s">
        <v>868</v>
      </c>
      <c r="E175" s="21"/>
      <c r="F175" s="8">
        <f>+'Lincoln Exp. Sum'!F177+'Washington Exp. Sum.pg20'!F175</f>
        <v>850</v>
      </c>
      <c r="G175" s="11"/>
      <c r="H175" s="8">
        <f>+'Lincoln Exp. Sum'!H177+'Washington Exp. Sum.pg20'!H175</f>
        <v>150</v>
      </c>
      <c r="I175" s="11"/>
      <c r="J175" s="8">
        <f>+'Lincoln Exp. Sum'!J177+'Washington Exp. Sum.pg20'!J175</f>
        <v>1000</v>
      </c>
      <c r="K175" s="11"/>
      <c r="L175" s="8">
        <f>+'Lincoln Exp. Sum'!L177+'Washington Exp. Sum.pg20'!L175</f>
        <v>695</v>
      </c>
      <c r="M175" s="11"/>
      <c r="N175" s="8">
        <f t="shared" si="7"/>
        <v>305</v>
      </c>
    </row>
    <row r="176" spans="1:16" x14ac:dyDescent="0.25">
      <c r="A176" s="24" t="s">
        <v>870</v>
      </c>
      <c r="B176" s="22"/>
      <c r="C176" s="22"/>
      <c r="D176" s="21" t="s">
        <v>1543</v>
      </c>
      <c r="E176" s="21"/>
      <c r="F176" s="34">
        <f>+'Lincoln Exp. Sum'!F178+'Washington Exp. Sum.pg20'!F176</f>
        <v>187590</v>
      </c>
      <c r="G176" s="11"/>
      <c r="H176" s="34">
        <f>+'Lincoln Exp. Sum'!H178+'Washington Exp. Sum.pg20'!H176</f>
        <v>-2590</v>
      </c>
      <c r="I176" s="11"/>
      <c r="J176" s="34">
        <f>+'Lincoln Exp. Sum'!J178+'Washington Exp. Sum.pg20'!J176</f>
        <v>185000</v>
      </c>
      <c r="K176" s="11"/>
      <c r="L176" s="34">
        <f>+'Lincoln Exp. Sum'!L178+'Washington Exp. Sum.pg20'!L176</f>
        <v>177996</v>
      </c>
      <c r="M176" s="11"/>
      <c r="N176" s="34">
        <f t="shared" ref="N176:N202" si="8">+J176-L176</f>
        <v>7004</v>
      </c>
    </row>
    <row r="177" spans="1:14" x14ac:dyDescent="0.25">
      <c r="A177" s="24" t="s">
        <v>247</v>
      </c>
      <c r="B177" s="22"/>
      <c r="C177" s="22"/>
      <c r="D177" s="21"/>
      <c r="E177" s="21"/>
      <c r="F177" s="11"/>
      <c r="G177" s="11"/>
      <c r="H177" s="11"/>
      <c r="I177" s="11"/>
      <c r="J177" s="11"/>
      <c r="K177" s="11"/>
      <c r="L177" s="11"/>
      <c r="M177" s="11"/>
      <c r="N177" s="11"/>
    </row>
    <row r="178" spans="1:14" x14ac:dyDescent="0.25">
      <c r="A178" s="22"/>
      <c r="B178" s="22" t="s">
        <v>518</v>
      </c>
      <c r="C178" s="22" t="s">
        <v>873</v>
      </c>
      <c r="D178" s="21" t="s">
        <v>874</v>
      </c>
      <c r="E178" s="21"/>
      <c r="F178" s="11">
        <f>+'Lincoln Exp. Sum'!F180+'Washington Exp. Sum.pg20'!F178</f>
        <v>75000</v>
      </c>
      <c r="G178" s="11"/>
      <c r="H178" s="11">
        <f>+'Lincoln Exp. Sum'!H180+'Washington Exp. Sum.pg20'!H178</f>
        <v>0</v>
      </c>
      <c r="I178" s="11"/>
      <c r="J178" s="11">
        <f>+'Lincoln Exp. Sum'!J180+'Washington Exp. Sum.pg20'!J178</f>
        <v>75000</v>
      </c>
      <c r="K178" s="11"/>
      <c r="L178" s="11">
        <f>+'Lincoln Exp. Sum'!L180+'Washington Exp. Sum.pg20'!L178</f>
        <v>73500</v>
      </c>
      <c r="M178" s="11"/>
      <c r="N178" s="11">
        <f t="shared" si="8"/>
        <v>1500</v>
      </c>
    </row>
    <row r="179" spans="1:14" x14ac:dyDescent="0.25">
      <c r="A179" s="22"/>
      <c r="B179" s="22" t="s">
        <v>486</v>
      </c>
      <c r="C179" s="22" t="s">
        <v>876</v>
      </c>
      <c r="D179" s="21" t="s">
        <v>877</v>
      </c>
      <c r="E179" s="21"/>
      <c r="F179" s="11">
        <f>+'Lincoln Exp. Sum'!F181+'Washington Exp. Sum.pg20'!F179</f>
        <v>33800</v>
      </c>
      <c r="G179" s="11"/>
      <c r="H179" s="11">
        <f>+'Lincoln Exp. Sum'!H181+'Washington Exp. Sum.pg20'!H179</f>
        <v>1200</v>
      </c>
      <c r="I179" s="11"/>
      <c r="J179" s="11">
        <f>+'Lincoln Exp. Sum'!J181+'Washington Exp. Sum.pg20'!J179</f>
        <v>35000</v>
      </c>
      <c r="K179" s="11"/>
      <c r="L179" s="11">
        <f>+'Lincoln Exp. Sum'!L181+'Washington Exp. Sum.pg20'!L179</f>
        <v>34400</v>
      </c>
      <c r="M179" s="11"/>
      <c r="N179" s="11">
        <f t="shared" si="8"/>
        <v>600</v>
      </c>
    </row>
    <row r="180" spans="1:14" x14ac:dyDescent="0.25">
      <c r="A180" s="22"/>
      <c r="B180" s="22" t="s">
        <v>490</v>
      </c>
      <c r="C180" s="22" t="s">
        <v>879</v>
      </c>
      <c r="D180" s="21" t="s">
        <v>880</v>
      </c>
      <c r="E180" s="21"/>
      <c r="F180" s="11">
        <f>+'Lincoln Exp. Sum'!F182+'Washington Exp. Sum.pg20'!F180</f>
        <v>1500</v>
      </c>
      <c r="G180" s="11"/>
      <c r="H180" s="11">
        <f>+'Lincoln Exp. Sum'!H182+'Washington Exp. Sum.pg20'!H180</f>
        <v>0</v>
      </c>
      <c r="I180" s="11"/>
      <c r="J180" s="11">
        <f>+'Lincoln Exp. Sum'!J182+'Washington Exp. Sum.pg20'!J180</f>
        <v>1500</v>
      </c>
      <c r="K180" s="11"/>
      <c r="L180" s="11">
        <f>+'Lincoln Exp. Sum'!L182+'Washington Exp. Sum.pg20'!L180</f>
        <v>1400</v>
      </c>
      <c r="M180" s="11"/>
      <c r="N180" s="11">
        <f t="shared" si="8"/>
        <v>100</v>
      </c>
    </row>
    <row r="181" spans="1:14" x14ac:dyDescent="0.25">
      <c r="A181" s="22"/>
      <c r="B181" s="22" t="s">
        <v>494</v>
      </c>
      <c r="C181" s="22" t="s">
        <v>882</v>
      </c>
      <c r="D181" s="21" t="s">
        <v>883</v>
      </c>
      <c r="E181" s="21"/>
      <c r="F181" s="11">
        <f>+'Lincoln Exp. Sum'!F183+'Washington Exp. Sum.pg20'!F181</f>
        <v>3000</v>
      </c>
      <c r="G181" s="11"/>
      <c r="H181" s="11">
        <f>+'Lincoln Exp. Sum'!H183+'Washington Exp. Sum.pg20'!H181</f>
        <v>0</v>
      </c>
      <c r="I181" s="11"/>
      <c r="J181" s="11">
        <f>+'Lincoln Exp. Sum'!J183+'Washington Exp. Sum.pg20'!J181</f>
        <v>3000</v>
      </c>
      <c r="K181" s="11"/>
      <c r="L181" s="11">
        <f>+'Lincoln Exp. Sum'!L183+'Washington Exp. Sum.pg20'!L181</f>
        <v>2850</v>
      </c>
      <c r="M181" s="11"/>
      <c r="N181" s="11">
        <f t="shared" si="8"/>
        <v>150</v>
      </c>
    </row>
    <row r="182" spans="1:14" x14ac:dyDescent="0.25">
      <c r="A182" s="22"/>
      <c r="B182" s="22" t="s">
        <v>498</v>
      </c>
      <c r="C182" s="22" t="s">
        <v>885</v>
      </c>
      <c r="D182" s="21" t="s">
        <v>886</v>
      </c>
      <c r="E182" s="21"/>
      <c r="F182" s="11">
        <f>+'Lincoln Exp. Sum'!F184+'Washington Exp. Sum.pg20'!F182</f>
        <v>2340</v>
      </c>
      <c r="G182" s="11"/>
      <c r="H182" s="11">
        <f>+'Lincoln Exp. Sum'!H184+'Washington Exp. Sum.pg20'!H182</f>
        <v>-340</v>
      </c>
      <c r="I182" s="11"/>
      <c r="J182" s="11">
        <f>+'Lincoln Exp. Sum'!J184+'Washington Exp. Sum.pg20'!J182</f>
        <v>2000</v>
      </c>
      <c r="K182" s="11"/>
      <c r="L182" s="11">
        <f>+'Lincoln Exp. Sum'!L184+'Washington Exp. Sum.pg20'!L182</f>
        <v>1850</v>
      </c>
      <c r="M182" s="11"/>
      <c r="N182" s="11">
        <f t="shared" si="8"/>
        <v>150</v>
      </c>
    </row>
    <row r="183" spans="1:14" x14ac:dyDescent="0.25">
      <c r="A183" s="22"/>
      <c r="B183" s="22" t="s">
        <v>502</v>
      </c>
      <c r="C183" s="22" t="s">
        <v>888</v>
      </c>
      <c r="D183" s="21" t="s">
        <v>889</v>
      </c>
      <c r="E183" s="21"/>
      <c r="F183" s="11">
        <f>+'Lincoln Exp. Sum'!F185+'Washington Exp. Sum.pg20'!F183</f>
        <v>680</v>
      </c>
      <c r="G183" s="11"/>
      <c r="H183" s="11">
        <f>+'Lincoln Exp. Sum'!H185+'Washington Exp. Sum.pg20'!H183</f>
        <v>20</v>
      </c>
      <c r="I183" s="11"/>
      <c r="J183" s="11">
        <f>+'Lincoln Exp. Sum'!J185+'Washington Exp. Sum.pg20'!J183</f>
        <v>700</v>
      </c>
      <c r="K183" s="11"/>
      <c r="L183" s="11">
        <f>+'Lincoln Exp. Sum'!L185+'Washington Exp. Sum.pg20'!L183</f>
        <v>539</v>
      </c>
      <c r="M183" s="11"/>
      <c r="N183" s="11">
        <f t="shared" si="8"/>
        <v>161</v>
      </c>
    </row>
    <row r="184" spans="1:14" x14ac:dyDescent="0.25">
      <c r="A184" s="22"/>
      <c r="B184" s="22" t="s">
        <v>506</v>
      </c>
      <c r="C184" s="22" t="s">
        <v>891</v>
      </c>
      <c r="D184" s="21" t="s">
        <v>892</v>
      </c>
      <c r="E184" s="21"/>
      <c r="F184" s="11">
        <f>+'Lincoln Exp. Sum'!F186+'Washington Exp. Sum.pg20'!F184</f>
        <v>800</v>
      </c>
      <c r="G184" s="11"/>
      <c r="H184" s="11">
        <f>+'Lincoln Exp. Sum'!H186+'Washington Exp. Sum.pg20'!H184</f>
        <v>0</v>
      </c>
      <c r="I184" s="11"/>
      <c r="J184" s="11">
        <f>+'Lincoln Exp. Sum'!J186+'Washington Exp. Sum.pg20'!J184</f>
        <v>800</v>
      </c>
      <c r="K184" s="11"/>
      <c r="L184" s="11">
        <f>+'Lincoln Exp. Sum'!L186+'Washington Exp. Sum.pg20'!L184</f>
        <v>598</v>
      </c>
      <c r="M184" s="11"/>
      <c r="N184" s="11">
        <f t="shared" si="8"/>
        <v>202</v>
      </c>
    </row>
    <row r="185" spans="1:14" x14ac:dyDescent="0.25">
      <c r="A185" s="22"/>
      <c r="B185" s="22" t="s">
        <v>510</v>
      </c>
      <c r="C185" s="22" t="s">
        <v>894</v>
      </c>
      <c r="D185" s="21" t="s">
        <v>895</v>
      </c>
      <c r="E185" s="21"/>
      <c r="F185" s="11">
        <f>+'Lincoln Exp. Sum'!F187+'Washington Exp. Sum.pg20'!F185</f>
        <v>0</v>
      </c>
      <c r="G185" s="11"/>
      <c r="H185" s="11">
        <f>+'Lincoln Exp. Sum'!H187+'Washington Exp. Sum.pg20'!H185</f>
        <v>0</v>
      </c>
      <c r="I185" s="11"/>
      <c r="J185" s="11">
        <f>+'Lincoln Exp. Sum'!J187+'Washington Exp. Sum.pg20'!J185</f>
        <v>0</v>
      </c>
      <c r="K185" s="11"/>
      <c r="L185" s="11">
        <f>+'Lincoln Exp. Sum'!L187+'Washington Exp. Sum.pg20'!L185</f>
        <v>0</v>
      </c>
      <c r="M185" s="11"/>
      <c r="N185" s="11">
        <f t="shared" si="8"/>
        <v>0</v>
      </c>
    </row>
    <row r="186" spans="1:14" x14ac:dyDescent="0.25">
      <c r="A186" s="24" t="s">
        <v>897</v>
      </c>
      <c r="B186" s="22"/>
      <c r="C186" s="22"/>
      <c r="D186" s="21" t="s">
        <v>1544</v>
      </c>
      <c r="E186" s="21"/>
      <c r="F186" s="34">
        <f>+'Lincoln Exp. Sum'!F188+'Washington Exp. Sum.pg20'!F186</f>
        <v>117120</v>
      </c>
      <c r="G186" s="11"/>
      <c r="H186" s="34">
        <f>+'Lincoln Exp. Sum'!H188+'Washington Exp. Sum.pg20'!H186</f>
        <v>880</v>
      </c>
      <c r="I186" s="11"/>
      <c r="J186" s="34">
        <f>+'Lincoln Exp. Sum'!J188+'Washington Exp. Sum.pg20'!J186</f>
        <v>118000</v>
      </c>
      <c r="K186" s="11"/>
      <c r="L186" s="34">
        <f>+'Lincoln Exp. Sum'!L188+'Washington Exp. Sum.pg20'!L186</f>
        <v>115137</v>
      </c>
      <c r="M186" s="11"/>
      <c r="N186" s="34">
        <f t="shared" si="8"/>
        <v>2863</v>
      </c>
    </row>
    <row r="187" spans="1:14" x14ac:dyDescent="0.25">
      <c r="A187" s="24" t="s">
        <v>248</v>
      </c>
      <c r="B187" s="22"/>
      <c r="C187" s="22"/>
      <c r="D187" s="21"/>
      <c r="E187" s="21"/>
      <c r="F187" s="11"/>
      <c r="G187" s="11"/>
      <c r="H187" s="11"/>
      <c r="I187" s="11"/>
      <c r="J187" s="11"/>
      <c r="K187" s="11"/>
      <c r="L187" s="11"/>
      <c r="M187" s="11"/>
      <c r="N187" s="11"/>
    </row>
    <row r="188" spans="1:14" x14ac:dyDescent="0.25">
      <c r="A188" s="22"/>
      <c r="B188" s="22" t="s">
        <v>518</v>
      </c>
      <c r="C188" s="22" t="s">
        <v>900</v>
      </c>
      <c r="D188" s="21" t="s">
        <v>901</v>
      </c>
      <c r="E188" s="21"/>
      <c r="F188" s="11">
        <f>+'Lincoln Exp. Sum'!F190+'Washington Exp. Sum.pg20'!F188</f>
        <v>71000</v>
      </c>
      <c r="G188" s="11"/>
      <c r="H188" s="11">
        <f>+'Lincoln Exp. Sum'!H190+'Washington Exp. Sum.pg20'!H188</f>
        <v>7000</v>
      </c>
      <c r="I188" s="11"/>
      <c r="J188" s="11">
        <f>+'Lincoln Exp. Sum'!J190+'Washington Exp. Sum.pg20'!J188</f>
        <v>78000</v>
      </c>
      <c r="K188" s="11"/>
      <c r="L188" s="11">
        <f>+'Lincoln Exp. Sum'!L190+'Washington Exp. Sum.pg20'!L188</f>
        <v>75000</v>
      </c>
      <c r="M188" s="11"/>
      <c r="N188" s="11">
        <f t="shared" si="8"/>
        <v>3000</v>
      </c>
    </row>
    <row r="189" spans="1:14" x14ac:dyDescent="0.25">
      <c r="A189" s="22"/>
      <c r="B189" s="22" t="s">
        <v>486</v>
      </c>
      <c r="C189" s="22" t="s">
        <v>903</v>
      </c>
      <c r="D189" s="21" t="s">
        <v>904</v>
      </c>
      <c r="E189" s="21"/>
      <c r="F189" s="11">
        <f>+'Lincoln Exp. Sum'!F191+'Washington Exp. Sum.pg20'!F189</f>
        <v>45500</v>
      </c>
      <c r="G189" s="11"/>
      <c r="H189" s="11">
        <f>+'Lincoln Exp. Sum'!H191+'Washington Exp. Sum.pg20'!H189</f>
        <v>-5500</v>
      </c>
      <c r="I189" s="11"/>
      <c r="J189" s="11">
        <f>+'Lincoln Exp. Sum'!J191+'Washington Exp. Sum.pg20'!J189</f>
        <v>40000</v>
      </c>
      <c r="K189" s="11"/>
      <c r="L189" s="11">
        <f>+'Lincoln Exp. Sum'!L191+'Washington Exp. Sum.pg20'!L189</f>
        <v>39995</v>
      </c>
      <c r="M189" s="11"/>
      <c r="N189" s="11">
        <f t="shared" si="8"/>
        <v>5</v>
      </c>
    </row>
    <row r="190" spans="1:14" x14ac:dyDescent="0.25">
      <c r="A190" s="22"/>
      <c r="B190" s="22" t="s">
        <v>490</v>
      </c>
      <c r="C190" s="22" t="s">
        <v>906</v>
      </c>
      <c r="D190" s="21" t="s">
        <v>907</v>
      </c>
      <c r="E190" s="21"/>
      <c r="F190" s="11">
        <f>+'Lincoln Exp. Sum'!F192+'Washington Exp. Sum.pg20'!F190</f>
        <v>11000</v>
      </c>
      <c r="G190" s="11"/>
      <c r="H190" s="11">
        <f>+'Lincoln Exp. Sum'!H192+'Washington Exp. Sum.pg20'!H190</f>
        <v>-1000</v>
      </c>
      <c r="I190" s="11"/>
      <c r="J190" s="11">
        <f>+'Lincoln Exp. Sum'!J192+'Washington Exp. Sum.pg20'!J190</f>
        <v>10000</v>
      </c>
      <c r="K190" s="11"/>
      <c r="L190" s="11">
        <f>+'Lincoln Exp. Sum'!L192+'Washington Exp. Sum.pg20'!L190</f>
        <v>9987</v>
      </c>
      <c r="M190" s="11"/>
      <c r="N190" s="11">
        <f t="shared" si="8"/>
        <v>13</v>
      </c>
    </row>
    <row r="191" spans="1:14" x14ac:dyDescent="0.25">
      <c r="A191" s="22"/>
      <c r="B191" s="22" t="s">
        <v>494</v>
      </c>
      <c r="C191" s="22" t="s">
        <v>909</v>
      </c>
      <c r="D191" s="21" t="s">
        <v>910</v>
      </c>
      <c r="E191" s="21"/>
      <c r="F191" s="11">
        <f>+'Lincoln Exp. Sum'!F193+'Washington Exp. Sum.pg20'!F191</f>
        <v>1500</v>
      </c>
      <c r="G191" s="11"/>
      <c r="H191" s="11">
        <f>+'Lincoln Exp. Sum'!H193+'Washington Exp. Sum.pg20'!H191</f>
        <v>0</v>
      </c>
      <c r="I191" s="11"/>
      <c r="J191" s="11">
        <f>+'Lincoln Exp. Sum'!J193+'Washington Exp. Sum.pg20'!J191</f>
        <v>1500</v>
      </c>
      <c r="K191" s="11"/>
      <c r="L191" s="11">
        <f>+'Lincoln Exp. Sum'!L193+'Washington Exp. Sum.pg20'!L191</f>
        <v>1400</v>
      </c>
      <c r="M191" s="11"/>
      <c r="N191" s="11">
        <f t="shared" si="8"/>
        <v>100</v>
      </c>
    </row>
    <row r="192" spans="1:14" x14ac:dyDescent="0.25">
      <c r="A192" s="22"/>
      <c r="B192" s="22" t="s">
        <v>498</v>
      </c>
      <c r="C192" s="22" t="s">
        <v>912</v>
      </c>
      <c r="D192" s="21" t="s">
        <v>913</v>
      </c>
      <c r="E192" s="21"/>
      <c r="F192" s="11">
        <f>+'Lincoln Exp. Sum'!F194+'Washington Exp. Sum.pg20'!F192</f>
        <v>0</v>
      </c>
      <c r="G192" s="11"/>
      <c r="H192" s="11">
        <f>+'Lincoln Exp. Sum'!H194+'Washington Exp. Sum.pg20'!H192</f>
        <v>0</v>
      </c>
      <c r="I192" s="11"/>
      <c r="J192" s="11">
        <f>+'Lincoln Exp. Sum'!J194+'Washington Exp. Sum.pg20'!J192</f>
        <v>0</v>
      </c>
      <c r="K192" s="11"/>
      <c r="L192" s="11">
        <f>+'Lincoln Exp. Sum'!L194+'Washington Exp. Sum.pg20'!L192</f>
        <v>0</v>
      </c>
      <c r="M192" s="11"/>
      <c r="N192" s="11">
        <f t="shared" si="8"/>
        <v>0</v>
      </c>
    </row>
    <row r="193" spans="1:14" x14ac:dyDescent="0.25">
      <c r="A193" s="22"/>
      <c r="B193" s="22" t="s">
        <v>502</v>
      </c>
      <c r="C193" s="22" t="s">
        <v>915</v>
      </c>
      <c r="D193" s="21" t="s">
        <v>916</v>
      </c>
      <c r="E193" s="21"/>
      <c r="F193" s="11">
        <f>+'Lincoln Exp. Sum'!F195+'Washington Exp. Sum.pg20'!F193</f>
        <v>1300</v>
      </c>
      <c r="G193" s="11"/>
      <c r="H193" s="11">
        <f>+'Lincoln Exp. Sum'!H195+'Washington Exp. Sum.pg20'!H193</f>
        <v>200</v>
      </c>
      <c r="I193" s="11"/>
      <c r="J193" s="11">
        <f>+'Lincoln Exp. Sum'!J195+'Washington Exp. Sum.pg20'!J193</f>
        <v>1500</v>
      </c>
      <c r="K193" s="11"/>
      <c r="L193" s="11">
        <f>+'Lincoln Exp. Sum'!L195+'Washington Exp. Sum.pg20'!L193</f>
        <v>1430</v>
      </c>
      <c r="M193" s="11"/>
      <c r="N193" s="11">
        <f t="shared" si="8"/>
        <v>70</v>
      </c>
    </row>
    <row r="194" spans="1:14" x14ac:dyDescent="0.25">
      <c r="A194" s="22"/>
      <c r="B194" s="22" t="s">
        <v>506</v>
      </c>
      <c r="C194" s="22" t="s">
        <v>918</v>
      </c>
      <c r="D194" s="21" t="s">
        <v>919</v>
      </c>
      <c r="E194" s="21"/>
      <c r="F194" s="11">
        <f>+'Lincoln Exp. Sum'!F196+'Washington Exp. Sum.pg20'!F194</f>
        <v>3900</v>
      </c>
      <c r="G194" s="11"/>
      <c r="H194" s="11">
        <f>+'Lincoln Exp. Sum'!H196+'Washington Exp. Sum.pg20'!H194</f>
        <v>100</v>
      </c>
      <c r="I194" s="11"/>
      <c r="J194" s="11">
        <f>+'Lincoln Exp. Sum'!J196+'Washington Exp. Sum.pg20'!J194</f>
        <v>4000</v>
      </c>
      <c r="K194" s="11"/>
      <c r="L194" s="11">
        <f>+'Lincoln Exp. Sum'!L196+'Washington Exp. Sum.pg20'!L194</f>
        <v>3930</v>
      </c>
      <c r="M194" s="11"/>
      <c r="N194" s="11">
        <f t="shared" si="8"/>
        <v>70</v>
      </c>
    </row>
    <row r="195" spans="1:14" x14ac:dyDescent="0.25">
      <c r="A195" s="22"/>
      <c r="B195" s="22" t="s">
        <v>510</v>
      </c>
      <c r="C195" s="22" t="s">
        <v>921</v>
      </c>
      <c r="D195" s="21" t="s">
        <v>922</v>
      </c>
      <c r="E195" s="21"/>
      <c r="F195" s="11">
        <f>+'Lincoln Exp. Sum'!F197+'Washington Exp. Sum.pg20'!F195</f>
        <v>0</v>
      </c>
      <c r="G195" s="11"/>
      <c r="H195" s="11">
        <f>+'Lincoln Exp. Sum'!H197+'Washington Exp. Sum.pg20'!H195</f>
        <v>0</v>
      </c>
      <c r="I195" s="11"/>
      <c r="J195" s="11">
        <f>+'Lincoln Exp. Sum'!J197+'Washington Exp. Sum.pg20'!J195</f>
        <v>0</v>
      </c>
      <c r="K195" s="11"/>
      <c r="L195" s="11">
        <f>+'Lincoln Exp. Sum'!L197+'Washington Exp. Sum.pg20'!L195</f>
        <v>0</v>
      </c>
      <c r="M195" s="11"/>
      <c r="N195" s="11">
        <f t="shared" si="8"/>
        <v>0</v>
      </c>
    </row>
    <row r="196" spans="1:14" x14ac:dyDescent="0.25">
      <c r="A196" s="24" t="s">
        <v>924</v>
      </c>
      <c r="B196" s="22"/>
      <c r="C196" s="22"/>
      <c r="D196" s="21" t="s">
        <v>1545</v>
      </c>
      <c r="E196" s="21"/>
      <c r="F196" s="34">
        <f>+'Lincoln Exp. Sum'!F198+'Washington Exp. Sum.pg20'!F196</f>
        <v>134200</v>
      </c>
      <c r="G196" s="11"/>
      <c r="H196" s="34">
        <f>+'Lincoln Exp. Sum'!H198+'Washington Exp. Sum.pg20'!H196</f>
        <v>800</v>
      </c>
      <c r="I196" s="11"/>
      <c r="J196" s="34">
        <f>+'Lincoln Exp. Sum'!J198+'Washington Exp. Sum.pg20'!J196</f>
        <v>135000</v>
      </c>
      <c r="K196" s="11"/>
      <c r="L196" s="34">
        <f>+'Lincoln Exp. Sum'!L198+'Washington Exp. Sum.pg20'!L196</f>
        <v>131742</v>
      </c>
      <c r="M196" s="11"/>
      <c r="N196" s="34">
        <f t="shared" si="8"/>
        <v>3258</v>
      </c>
    </row>
    <row r="197" spans="1:14" x14ac:dyDescent="0.25">
      <c r="A197" s="24" t="s">
        <v>249</v>
      </c>
      <c r="B197" s="22"/>
      <c r="C197" s="22"/>
      <c r="D197" s="21"/>
      <c r="E197" s="21"/>
      <c r="F197" s="11"/>
      <c r="G197" s="11"/>
      <c r="H197" s="11"/>
      <c r="I197" s="11"/>
      <c r="J197" s="11"/>
      <c r="K197" s="11"/>
      <c r="L197" s="11"/>
      <c r="M197" s="11"/>
      <c r="N197" s="11"/>
    </row>
    <row r="198" spans="1:14" x14ac:dyDescent="0.25">
      <c r="A198" s="22"/>
      <c r="B198" s="22" t="s">
        <v>927</v>
      </c>
      <c r="C198" s="22" t="s">
        <v>928</v>
      </c>
      <c r="D198" s="21" t="s">
        <v>929</v>
      </c>
      <c r="E198" s="21"/>
      <c r="F198" s="11">
        <f>+'Lincoln Exp. Sum'!F200+'Washington Exp. Sum.pg20'!F198</f>
        <v>88500</v>
      </c>
      <c r="G198" s="11"/>
      <c r="H198" s="11">
        <f>+'Lincoln Exp. Sum'!H200+'Washington Exp. Sum.pg20'!H198</f>
        <v>1500</v>
      </c>
      <c r="I198" s="11"/>
      <c r="J198" s="11">
        <f>+'Lincoln Exp. Sum'!J200+'Washington Exp. Sum.pg20'!J198</f>
        <v>90000</v>
      </c>
      <c r="K198" s="11"/>
      <c r="L198" s="11">
        <f>+'Lincoln Exp. Sum'!L200+'Washington Exp. Sum.pg20'!L198</f>
        <v>89500</v>
      </c>
      <c r="M198" s="11"/>
      <c r="N198" s="11">
        <f t="shared" si="8"/>
        <v>500</v>
      </c>
    </row>
    <row r="199" spans="1:14" x14ac:dyDescent="0.25">
      <c r="A199" s="22"/>
      <c r="B199" s="22" t="s">
        <v>931</v>
      </c>
      <c r="C199" s="22" t="s">
        <v>932</v>
      </c>
      <c r="D199" s="21" t="s">
        <v>933</v>
      </c>
      <c r="E199" s="21"/>
      <c r="F199" s="11">
        <f>+'Lincoln Exp. Sum'!F201+'Washington Exp. Sum.pg20'!F199</f>
        <v>45000</v>
      </c>
      <c r="G199" s="11"/>
      <c r="H199" s="11">
        <f>+'Lincoln Exp. Sum'!H201+'Washington Exp. Sum.pg20'!H199</f>
        <v>-5000</v>
      </c>
      <c r="I199" s="11"/>
      <c r="J199" s="11">
        <f>+'Lincoln Exp. Sum'!J201+'Washington Exp. Sum.pg20'!J199</f>
        <v>40000</v>
      </c>
      <c r="K199" s="11"/>
      <c r="L199" s="11">
        <f>+'Lincoln Exp. Sum'!L201+'Washington Exp. Sum.pg20'!L199</f>
        <v>25994</v>
      </c>
      <c r="M199" s="11"/>
      <c r="N199" s="11">
        <f t="shared" si="8"/>
        <v>14006</v>
      </c>
    </row>
    <row r="200" spans="1:14" x14ac:dyDescent="0.25">
      <c r="A200" s="22"/>
      <c r="B200" s="22" t="s">
        <v>935</v>
      </c>
      <c r="C200" s="22" t="s">
        <v>936</v>
      </c>
      <c r="D200" s="21" t="s">
        <v>937</v>
      </c>
      <c r="E200" s="21"/>
      <c r="F200" s="11">
        <f>+'Lincoln Exp. Sum'!F202+'Washington Exp. Sum.pg20'!F200</f>
        <v>8800</v>
      </c>
      <c r="G200" s="11"/>
      <c r="H200" s="11">
        <f>+'Lincoln Exp. Sum'!H202+'Washington Exp. Sum.pg20'!H200</f>
        <v>200</v>
      </c>
      <c r="I200" s="11"/>
      <c r="J200" s="11">
        <f>+'Lincoln Exp. Sum'!J202+'Washington Exp. Sum.pg20'!J200</f>
        <v>9000</v>
      </c>
      <c r="K200" s="11"/>
      <c r="L200" s="11">
        <f>+'Lincoln Exp. Sum'!L202+'Washington Exp. Sum.pg20'!L200</f>
        <v>8500</v>
      </c>
      <c r="M200" s="11"/>
      <c r="N200" s="11">
        <f t="shared" si="8"/>
        <v>500</v>
      </c>
    </row>
    <row r="201" spans="1:14" x14ac:dyDescent="0.25">
      <c r="A201" s="22"/>
      <c r="B201" s="22" t="s">
        <v>510</v>
      </c>
      <c r="C201" s="22" t="s">
        <v>939</v>
      </c>
      <c r="D201" s="21" t="s">
        <v>940</v>
      </c>
      <c r="E201" s="21"/>
      <c r="F201" s="11">
        <f>+'Lincoln Exp. Sum'!F203+'Washington Exp. Sum.pg20'!F201</f>
        <v>12820</v>
      </c>
      <c r="G201" s="11"/>
      <c r="H201" s="11">
        <f>+'Lincoln Exp. Sum'!H203+'Washington Exp. Sum.pg20'!H201</f>
        <v>180</v>
      </c>
      <c r="I201" s="11"/>
      <c r="J201" s="11">
        <f>+'Lincoln Exp. Sum'!J203+'Washington Exp. Sum.pg20'!J201</f>
        <v>13000</v>
      </c>
      <c r="K201" s="11"/>
      <c r="L201" s="11">
        <f>+'Lincoln Exp. Sum'!L203+'Washington Exp. Sum.pg20'!L201</f>
        <v>12758</v>
      </c>
      <c r="M201" s="11"/>
      <c r="N201" s="11">
        <f t="shared" si="8"/>
        <v>242</v>
      </c>
    </row>
    <row r="202" spans="1:14" x14ac:dyDescent="0.25">
      <c r="A202" s="22"/>
      <c r="B202" s="22" t="s">
        <v>942</v>
      </c>
      <c r="C202" s="22" t="s">
        <v>943</v>
      </c>
      <c r="D202" s="21"/>
      <c r="E202" s="21"/>
      <c r="F202" s="11">
        <f>+'Lincoln Exp. Sum'!F204+'Washington Exp. Sum.pg20'!F202</f>
        <v>0</v>
      </c>
      <c r="G202" s="11"/>
      <c r="H202" s="11">
        <f>+'Lincoln Exp. Sum'!H204+'Washington Exp. Sum.pg20'!H202</f>
        <v>0</v>
      </c>
      <c r="I202" s="11"/>
      <c r="J202" s="11">
        <f>+'Lincoln Exp. Sum'!J204+'Washington Exp. Sum.pg20'!J202</f>
        <v>0</v>
      </c>
      <c r="K202" s="11"/>
      <c r="L202" s="11">
        <f>+'Lincoln Exp. Sum'!L204+'Washington Exp. Sum.pg20'!L202</f>
        <v>0</v>
      </c>
      <c r="M202" s="11"/>
      <c r="N202" s="11">
        <f t="shared" si="8"/>
        <v>0</v>
      </c>
    </row>
    <row r="203" spans="1:14" x14ac:dyDescent="0.25">
      <c r="A203" s="24" t="s">
        <v>945</v>
      </c>
      <c r="B203" s="22"/>
      <c r="C203" s="22"/>
      <c r="D203" s="21" t="s">
        <v>1546</v>
      </c>
      <c r="E203" s="21"/>
      <c r="F203" s="34">
        <f>+'Lincoln Exp. Sum'!F205+'Washington Exp. Sum.pg20'!F203</f>
        <v>155120</v>
      </c>
      <c r="G203" s="11"/>
      <c r="H203" s="34">
        <f>+'Lincoln Exp. Sum'!H205+'Washington Exp. Sum.pg20'!H203</f>
        <v>-3120</v>
      </c>
      <c r="I203" s="11"/>
      <c r="J203" s="34">
        <f>+'Lincoln Exp. Sum'!J205+'Washington Exp. Sum.pg20'!J203</f>
        <v>152000</v>
      </c>
      <c r="K203" s="11"/>
      <c r="L203" s="34">
        <f>+'Lincoln Exp. Sum'!L205+'Washington Exp. Sum.pg20'!L203</f>
        <v>136752</v>
      </c>
      <c r="M203" s="11"/>
      <c r="N203" s="34">
        <f>+J203-L203</f>
        <v>15248</v>
      </c>
    </row>
    <row r="204" spans="1:14" x14ac:dyDescent="0.25">
      <c r="A204" s="24" t="s">
        <v>253</v>
      </c>
      <c r="B204" s="22"/>
      <c r="C204" s="22"/>
      <c r="D204" s="21"/>
      <c r="E204" s="21"/>
      <c r="F204" s="11"/>
      <c r="G204" s="11"/>
      <c r="H204" s="11"/>
      <c r="I204" s="11"/>
      <c r="J204" s="11"/>
      <c r="K204" s="11"/>
      <c r="L204" s="11"/>
      <c r="M204" s="11"/>
      <c r="N204" s="11"/>
    </row>
    <row r="205" spans="1:14" x14ac:dyDescent="0.25">
      <c r="A205" s="24"/>
      <c r="B205" s="22" t="s">
        <v>927</v>
      </c>
      <c r="C205" s="22" t="s">
        <v>128</v>
      </c>
      <c r="D205" s="21" t="s">
        <v>133</v>
      </c>
      <c r="E205" s="21"/>
      <c r="F205" s="11">
        <f>+'Lincoln Exp. Sum'!F207+'Washington Exp. Sum.pg20'!F205</f>
        <v>0</v>
      </c>
      <c r="G205" s="11"/>
      <c r="H205" s="11">
        <f>+'Lincoln Exp. Sum'!H207+'Washington Exp. Sum.pg20'!H205</f>
        <v>0</v>
      </c>
      <c r="I205" s="11"/>
      <c r="J205" s="11">
        <f>+'Lincoln Exp. Sum'!J207+'Washington Exp. Sum.pg20'!J205</f>
        <v>0</v>
      </c>
      <c r="K205" s="11"/>
      <c r="L205" s="11">
        <f>+'Lincoln Exp. Sum'!L207+'Washington Exp. Sum.pg20'!L205</f>
        <v>0</v>
      </c>
      <c r="M205" s="11"/>
      <c r="N205" s="11">
        <f t="shared" ref="N205:N210" si="9">+J205-L205</f>
        <v>0</v>
      </c>
    </row>
    <row r="206" spans="1:14" x14ac:dyDescent="0.25">
      <c r="A206" s="24"/>
      <c r="B206" s="22" t="s">
        <v>931</v>
      </c>
      <c r="C206" s="22" t="s">
        <v>129</v>
      </c>
      <c r="D206" s="21" t="s">
        <v>134</v>
      </c>
      <c r="E206" s="21"/>
      <c r="F206" s="11">
        <f>+'Lincoln Exp. Sum'!F208+'Washington Exp. Sum.pg20'!F206</f>
        <v>0</v>
      </c>
      <c r="G206" s="11"/>
      <c r="H206" s="11">
        <f>+'Lincoln Exp. Sum'!H208+'Washington Exp. Sum.pg20'!H206</f>
        <v>0</v>
      </c>
      <c r="I206" s="11"/>
      <c r="J206" s="11">
        <f>+'Lincoln Exp. Sum'!J208+'Washington Exp. Sum.pg20'!J206</f>
        <v>0</v>
      </c>
      <c r="K206" s="11"/>
      <c r="L206" s="11">
        <f>+'Lincoln Exp. Sum'!L208+'Washington Exp. Sum.pg20'!L206</f>
        <v>0</v>
      </c>
      <c r="M206" s="11"/>
      <c r="N206" s="11">
        <f t="shared" si="9"/>
        <v>0</v>
      </c>
    </row>
    <row r="207" spans="1:14" x14ac:dyDescent="0.25">
      <c r="A207" s="24"/>
      <c r="B207" s="22" t="s">
        <v>935</v>
      </c>
      <c r="C207" s="22" t="s">
        <v>130</v>
      </c>
      <c r="D207" s="21" t="s">
        <v>135</v>
      </c>
      <c r="E207" s="21"/>
      <c r="F207" s="11">
        <f>+'Lincoln Exp. Sum'!F209+'Washington Exp. Sum.pg20'!F207</f>
        <v>0</v>
      </c>
      <c r="G207" s="11"/>
      <c r="H207" s="11">
        <f>+'Lincoln Exp. Sum'!H209+'Washington Exp. Sum.pg20'!H207</f>
        <v>0</v>
      </c>
      <c r="I207" s="11"/>
      <c r="J207" s="11">
        <f>+'Lincoln Exp. Sum'!J209+'Washington Exp. Sum.pg20'!J207</f>
        <v>0</v>
      </c>
      <c r="K207" s="11"/>
      <c r="L207" s="11">
        <f>+'Lincoln Exp. Sum'!L209+'Washington Exp. Sum.pg20'!L207</f>
        <v>0</v>
      </c>
      <c r="M207" s="11"/>
      <c r="N207" s="11">
        <f t="shared" si="9"/>
        <v>0</v>
      </c>
    </row>
    <row r="208" spans="1:14" x14ac:dyDescent="0.25">
      <c r="A208" s="24"/>
      <c r="B208" s="22" t="s">
        <v>510</v>
      </c>
      <c r="C208" s="22" t="s">
        <v>131</v>
      </c>
      <c r="D208" s="21" t="s">
        <v>136</v>
      </c>
      <c r="E208" s="21"/>
      <c r="F208" s="11">
        <f>+'Lincoln Exp. Sum'!F210+'Washington Exp. Sum.pg20'!F208</f>
        <v>0</v>
      </c>
      <c r="G208" s="11"/>
      <c r="H208" s="11">
        <f>+'Lincoln Exp. Sum'!H210+'Washington Exp. Sum.pg20'!H208</f>
        <v>0</v>
      </c>
      <c r="I208" s="11"/>
      <c r="J208" s="11">
        <f>+'Lincoln Exp. Sum'!J210+'Washington Exp. Sum.pg20'!J208</f>
        <v>0</v>
      </c>
      <c r="K208" s="11"/>
      <c r="L208" s="11">
        <f>+'Lincoln Exp. Sum'!L210+'Washington Exp. Sum.pg20'!L208</f>
        <v>0</v>
      </c>
      <c r="M208" s="11"/>
      <c r="N208" s="11">
        <f t="shared" si="9"/>
        <v>0</v>
      </c>
    </row>
    <row r="209" spans="1:14" x14ac:dyDescent="0.25">
      <c r="A209" s="24"/>
      <c r="B209" s="22" t="s">
        <v>942</v>
      </c>
      <c r="C209" s="22" t="s">
        <v>132</v>
      </c>
      <c r="D209" s="21"/>
      <c r="E209" s="21"/>
      <c r="F209" s="11">
        <f>+'Lincoln Exp. Sum'!F211+'Washington Exp. Sum.pg20'!F209</f>
        <v>0</v>
      </c>
      <c r="G209" s="11"/>
      <c r="H209" s="11">
        <f>+'Lincoln Exp. Sum'!H211+'Washington Exp. Sum.pg20'!H209</f>
        <v>0</v>
      </c>
      <c r="I209" s="11"/>
      <c r="J209" s="11">
        <f>+'Lincoln Exp. Sum'!J211+'Washington Exp. Sum.pg20'!J209</f>
        <v>0</v>
      </c>
      <c r="K209" s="11"/>
      <c r="L209" s="11">
        <f>+'Lincoln Exp. Sum'!L211+'Washington Exp. Sum.pg20'!L209</f>
        <v>0</v>
      </c>
      <c r="M209" s="11"/>
      <c r="N209" s="11">
        <f t="shared" si="9"/>
        <v>0</v>
      </c>
    </row>
    <row r="210" spans="1:14" x14ac:dyDescent="0.25">
      <c r="A210" s="24" t="s">
        <v>127</v>
      </c>
      <c r="B210" s="22"/>
      <c r="C210" s="22"/>
      <c r="D210" s="21" t="s">
        <v>137</v>
      </c>
      <c r="E210" s="21"/>
      <c r="F210" s="34">
        <f>+'Lincoln Exp. Sum'!F212+'Washington Exp. Sum.pg20'!F210</f>
        <v>0</v>
      </c>
      <c r="G210" s="11"/>
      <c r="H210" s="34">
        <f>+'Lincoln Exp. Sum'!H212+'Washington Exp. Sum.pg20'!H210</f>
        <v>0</v>
      </c>
      <c r="I210" s="11"/>
      <c r="J210" s="34">
        <f>+'Lincoln Exp. Sum'!J212+'Washington Exp. Sum.pg20'!J210</f>
        <v>0</v>
      </c>
      <c r="K210" s="11"/>
      <c r="L210" s="34">
        <f>+'Lincoln Exp. Sum'!L212+'Washington Exp. Sum.pg20'!L210</f>
        <v>0</v>
      </c>
      <c r="M210" s="11"/>
      <c r="N210" s="34">
        <f t="shared" si="9"/>
        <v>0</v>
      </c>
    </row>
    <row r="211" spans="1:14" x14ac:dyDescent="0.25">
      <c r="A211" s="24" t="s">
        <v>252</v>
      </c>
      <c r="B211" s="24"/>
      <c r="C211" s="22"/>
      <c r="D211" s="21"/>
      <c r="E211" s="21"/>
      <c r="F211" s="11"/>
      <c r="G211" s="11"/>
      <c r="H211" s="11"/>
      <c r="I211" s="11"/>
      <c r="J211" s="11"/>
      <c r="K211" s="11"/>
      <c r="L211" s="11"/>
      <c r="M211" s="11"/>
      <c r="N211" s="11"/>
    </row>
    <row r="212" spans="1:14" x14ac:dyDescent="0.25">
      <c r="A212" s="22"/>
      <c r="B212" s="22" t="s">
        <v>927</v>
      </c>
      <c r="C212" s="22" t="s">
        <v>948</v>
      </c>
      <c r="D212" s="21" t="s">
        <v>949</v>
      </c>
      <c r="E212" s="21"/>
      <c r="F212" s="11">
        <f>+'Lincoln Exp. Sum'!F214+'Washington Exp. Sum.pg20'!F212</f>
        <v>44000</v>
      </c>
      <c r="G212" s="11"/>
      <c r="H212" s="11">
        <f>+'Lincoln Exp. Sum'!H214+'Washington Exp. Sum.pg20'!H212</f>
        <v>1000</v>
      </c>
      <c r="I212" s="11"/>
      <c r="J212" s="11">
        <f>+'Lincoln Exp. Sum'!J214+'Washington Exp. Sum.pg20'!J212</f>
        <v>45000</v>
      </c>
      <c r="K212" s="11"/>
      <c r="L212" s="11">
        <f>+'Lincoln Exp. Sum'!L214+'Washington Exp. Sum.pg20'!L212</f>
        <v>43000</v>
      </c>
      <c r="M212" s="11"/>
      <c r="N212" s="11">
        <f t="shared" ref="N212:N217" si="10">+J212-L212</f>
        <v>2000</v>
      </c>
    </row>
    <row r="213" spans="1:14" x14ac:dyDescent="0.25">
      <c r="A213" s="22"/>
      <c r="B213" s="22" t="s">
        <v>931</v>
      </c>
      <c r="C213" s="22" t="s">
        <v>951</v>
      </c>
      <c r="D213" s="21" t="s">
        <v>952</v>
      </c>
      <c r="E213" s="21"/>
      <c r="F213" s="11">
        <f>+'Lincoln Exp. Sum'!F215+'Washington Exp. Sum.pg20'!F213</f>
        <v>13500</v>
      </c>
      <c r="G213" s="11"/>
      <c r="H213" s="11">
        <f>+'Lincoln Exp. Sum'!H215+'Washington Exp. Sum.pg20'!H213</f>
        <v>-500</v>
      </c>
      <c r="I213" s="11"/>
      <c r="J213" s="11">
        <f>+'Lincoln Exp. Sum'!J215+'Washington Exp. Sum.pg20'!J213</f>
        <v>13000</v>
      </c>
      <c r="K213" s="11"/>
      <c r="L213" s="11">
        <f>+'Lincoln Exp. Sum'!L215+'Washington Exp. Sum.pg20'!L213</f>
        <v>12590</v>
      </c>
      <c r="M213" s="11"/>
      <c r="N213" s="11">
        <f t="shared" si="10"/>
        <v>410</v>
      </c>
    </row>
    <row r="214" spans="1:14" x14ac:dyDescent="0.25">
      <c r="A214" s="22"/>
      <c r="B214" s="22" t="s">
        <v>935</v>
      </c>
      <c r="C214" s="22" t="s">
        <v>954</v>
      </c>
      <c r="D214" s="21" t="s">
        <v>955</v>
      </c>
      <c r="E214" s="21"/>
      <c r="F214" s="11">
        <f>+'Lincoln Exp. Sum'!F216+'Washington Exp. Sum.pg20'!F214</f>
        <v>7200</v>
      </c>
      <c r="G214" s="11"/>
      <c r="H214" s="11">
        <f>+'Lincoln Exp. Sum'!H216+'Washington Exp. Sum.pg20'!H214</f>
        <v>800</v>
      </c>
      <c r="I214" s="11"/>
      <c r="J214" s="11">
        <f>+'Lincoln Exp. Sum'!J216+'Washington Exp. Sum.pg20'!J214</f>
        <v>8000</v>
      </c>
      <c r="K214" s="11"/>
      <c r="L214" s="11">
        <f>+'Lincoln Exp. Sum'!L216+'Washington Exp. Sum.pg20'!L214</f>
        <v>7907</v>
      </c>
      <c r="M214" s="11"/>
      <c r="N214" s="11">
        <f t="shared" si="10"/>
        <v>93</v>
      </c>
    </row>
    <row r="215" spans="1:14" x14ac:dyDescent="0.25">
      <c r="A215" s="22"/>
      <c r="B215" s="22" t="s">
        <v>510</v>
      </c>
      <c r="C215" s="22" t="s">
        <v>957</v>
      </c>
      <c r="D215" s="21" t="s">
        <v>958</v>
      </c>
      <c r="E215" s="21"/>
      <c r="F215" s="11">
        <f>+'Lincoln Exp. Sum'!F217+'Washington Exp. Sum.pg20'!F215</f>
        <v>4000</v>
      </c>
      <c r="G215" s="11"/>
      <c r="H215" s="11">
        <f>+'Lincoln Exp. Sum'!H217+'Washington Exp. Sum.pg20'!H215</f>
        <v>0</v>
      </c>
      <c r="I215" s="11"/>
      <c r="J215" s="11">
        <f>+'Lincoln Exp. Sum'!J217+'Washington Exp. Sum.pg20'!J215</f>
        <v>4000</v>
      </c>
      <c r="K215" s="11"/>
      <c r="L215" s="11">
        <f>+'Lincoln Exp. Sum'!L217+'Washington Exp. Sum.pg20'!L215</f>
        <v>3984</v>
      </c>
      <c r="M215" s="11"/>
      <c r="N215" s="11">
        <f t="shared" si="10"/>
        <v>16</v>
      </c>
    </row>
    <row r="216" spans="1:14" x14ac:dyDescent="0.25">
      <c r="A216" s="22"/>
      <c r="B216" s="22" t="s">
        <v>942</v>
      </c>
      <c r="C216" s="22" t="s">
        <v>960</v>
      </c>
      <c r="D216" s="21"/>
      <c r="E216" s="21"/>
      <c r="F216" s="11">
        <f>+'Lincoln Exp. Sum'!F218+'Washington Exp. Sum.pg20'!F216</f>
        <v>0</v>
      </c>
      <c r="G216" s="11"/>
      <c r="H216" s="11">
        <f>+'Lincoln Exp. Sum'!H218+'Washington Exp. Sum.pg20'!H216</f>
        <v>0</v>
      </c>
      <c r="I216" s="11"/>
      <c r="J216" s="11">
        <f>+'Lincoln Exp. Sum'!J218+'Washington Exp. Sum.pg20'!J216</f>
        <v>0</v>
      </c>
      <c r="K216" s="11"/>
      <c r="L216" s="11">
        <f>+'Lincoln Exp. Sum'!L218+'Washington Exp. Sum.pg20'!L216</f>
        <v>0</v>
      </c>
      <c r="M216" s="11"/>
      <c r="N216" s="11">
        <f t="shared" si="10"/>
        <v>0</v>
      </c>
    </row>
    <row r="217" spans="1:14" x14ac:dyDescent="0.25">
      <c r="A217" s="24" t="s">
        <v>962</v>
      </c>
      <c r="B217" s="22"/>
      <c r="C217" s="22"/>
      <c r="D217" s="21" t="s">
        <v>1547</v>
      </c>
      <c r="E217" s="21"/>
      <c r="F217" s="34">
        <f>+'Lincoln Exp. Sum'!F219+'Washington Exp. Sum.pg20'!F217</f>
        <v>68700</v>
      </c>
      <c r="G217" s="11"/>
      <c r="H217" s="34">
        <f>+'Lincoln Exp. Sum'!H219+'Washington Exp. Sum.pg20'!H217</f>
        <v>1300</v>
      </c>
      <c r="I217" s="11"/>
      <c r="J217" s="34">
        <f>+'Lincoln Exp. Sum'!J219+'Washington Exp. Sum.pg20'!J217</f>
        <v>70000</v>
      </c>
      <c r="K217" s="11"/>
      <c r="L217" s="34">
        <f>+'Lincoln Exp. Sum'!L219+'Washington Exp. Sum.pg20'!L217</f>
        <v>67481</v>
      </c>
      <c r="M217" s="11"/>
      <c r="N217" s="34">
        <f t="shared" si="10"/>
        <v>2519</v>
      </c>
    </row>
    <row r="218" spans="1:14" x14ac:dyDescent="0.25">
      <c r="A218" s="5" t="s">
        <v>258</v>
      </c>
      <c r="B218" s="24"/>
      <c r="C218" s="22"/>
      <c r="D218" s="21"/>
      <c r="E218" s="21"/>
      <c r="F218" s="11"/>
      <c r="G218" s="11"/>
      <c r="H218" s="11"/>
      <c r="I218" s="11"/>
      <c r="J218" s="11"/>
      <c r="K218" s="11"/>
      <c r="L218" s="11"/>
      <c r="M218" s="11"/>
      <c r="N218" s="11"/>
    </row>
    <row r="219" spans="1:14" x14ac:dyDescent="0.25">
      <c r="A219" s="13"/>
      <c r="B219" s="22" t="s">
        <v>518</v>
      </c>
      <c r="C219" s="22" t="s">
        <v>146</v>
      </c>
      <c r="D219" s="21"/>
      <c r="E219" s="21"/>
      <c r="F219" s="11">
        <f>+'Lincoln Exp. Sum'!F221+'Washington Exp. Sum.pg20'!F219</f>
        <v>0</v>
      </c>
      <c r="G219" s="11"/>
      <c r="H219" s="11">
        <f>+'Lincoln Exp. Sum'!H221+'Washington Exp. Sum.pg20'!H219</f>
        <v>0</v>
      </c>
      <c r="I219" s="11"/>
      <c r="J219" s="11">
        <f>+'Lincoln Exp. Sum'!J221+'Washington Exp. Sum.pg20'!J219</f>
        <v>0</v>
      </c>
      <c r="K219" s="11"/>
      <c r="L219" s="11">
        <f>+'Lincoln Exp. Sum'!L221+'Washington Exp. Sum.pg20'!L219</f>
        <v>0</v>
      </c>
      <c r="M219" s="11"/>
      <c r="N219" s="11">
        <f t="shared" ref="N219:N227" si="11">+J219-L219</f>
        <v>0</v>
      </c>
    </row>
    <row r="220" spans="1:14" x14ac:dyDescent="0.25">
      <c r="A220" s="13"/>
      <c r="B220" s="22" t="s">
        <v>486</v>
      </c>
      <c r="C220" s="22"/>
      <c r="D220" s="21"/>
      <c r="E220" s="21"/>
      <c r="F220" s="11">
        <f>+'Lincoln Exp. Sum'!F222+'Washington Exp. Sum.pg20'!F220</f>
        <v>0</v>
      </c>
      <c r="G220" s="11"/>
      <c r="H220" s="11">
        <f>+'Lincoln Exp. Sum'!H222+'Washington Exp. Sum.pg20'!H220</f>
        <v>0</v>
      </c>
      <c r="I220" s="11"/>
      <c r="J220" s="11">
        <f>+'Lincoln Exp. Sum'!J222+'Washington Exp. Sum.pg20'!J220</f>
        <v>0</v>
      </c>
      <c r="K220" s="11"/>
      <c r="L220" s="11">
        <f>+'Lincoln Exp. Sum'!L222+'Washington Exp. Sum.pg20'!L220</f>
        <v>0</v>
      </c>
      <c r="M220" s="11"/>
      <c r="N220" s="11">
        <f t="shared" si="11"/>
        <v>0</v>
      </c>
    </row>
    <row r="221" spans="1:14" x14ac:dyDescent="0.25">
      <c r="A221" s="13"/>
      <c r="B221" s="22" t="s">
        <v>259</v>
      </c>
      <c r="C221" s="22"/>
      <c r="D221" s="21"/>
      <c r="E221" s="21"/>
      <c r="F221" s="11">
        <f>+'Lincoln Exp. Sum'!F223+'Washington Exp. Sum.pg20'!F221</f>
        <v>0</v>
      </c>
      <c r="G221" s="11"/>
      <c r="H221" s="11">
        <f>+'Lincoln Exp. Sum'!H223+'Washington Exp. Sum.pg20'!H221</f>
        <v>0</v>
      </c>
      <c r="I221" s="11"/>
      <c r="J221" s="11">
        <f>+'Lincoln Exp. Sum'!J223+'Washington Exp. Sum.pg20'!J221</f>
        <v>0</v>
      </c>
      <c r="K221" s="11"/>
      <c r="L221" s="11">
        <f>+'Lincoln Exp. Sum'!L223+'Washington Exp. Sum.pg20'!L221</f>
        <v>0</v>
      </c>
      <c r="M221" s="11"/>
      <c r="N221" s="11">
        <f t="shared" si="11"/>
        <v>0</v>
      </c>
    </row>
    <row r="222" spans="1:14" x14ac:dyDescent="0.25">
      <c r="A222" s="13"/>
      <c r="B222" s="22" t="s">
        <v>260</v>
      </c>
      <c r="C222" s="22"/>
      <c r="D222" s="21"/>
      <c r="E222" s="21"/>
      <c r="F222" s="11">
        <f>+'Lincoln Exp. Sum'!F224+'Washington Exp. Sum.pg20'!F222</f>
        <v>0</v>
      </c>
      <c r="G222" s="11"/>
      <c r="H222" s="11">
        <f>+'Lincoln Exp. Sum'!H224+'Washington Exp. Sum.pg20'!H222</f>
        <v>0</v>
      </c>
      <c r="I222" s="11"/>
      <c r="J222" s="11">
        <f>+'Lincoln Exp. Sum'!J224+'Washington Exp. Sum.pg20'!J222</f>
        <v>0</v>
      </c>
      <c r="K222" s="11"/>
      <c r="L222" s="11">
        <f>+'Lincoln Exp. Sum'!L224+'Washington Exp. Sum.pg20'!L222</f>
        <v>0</v>
      </c>
      <c r="M222" s="11"/>
      <c r="N222" s="11">
        <f t="shared" si="11"/>
        <v>0</v>
      </c>
    </row>
    <row r="223" spans="1:14" x14ac:dyDescent="0.25">
      <c r="A223" s="13"/>
      <c r="B223" s="22" t="s">
        <v>968</v>
      </c>
      <c r="C223" s="22"/>
      <c r="D223" s="21"/>
      <c r="E223" s="21"/>
      <c r="F223" s="11">
        <f>+'Lincoln Exp. Sum'!F225+'Washington Exp. Sum.pg20'!F223</f>
        <v>0</v>
      </c>
      <c r="G223" s="11"/>
      <c r="H223" s="11">
        <f>+'Lincoln Exp. Sum'!H225+'Washington Exp. Sum.pg20'!H223</f>
        <v>0</v>
      </c>
      <c r="I223" s="11"/>
      <c r="J223" s="11">
        <f>+'Lincoln Exp. Sum'!J225+'Washington Exp. Sum.pg20'!J223</f>
        <v>0</v>
      </c>
      <c r="K223" s="11"/>
      <c r="L223" s="11">
        <f>+'Lincoln Exp. Sum'!L225+'Washington Exp. Sum.pg20'!L223</f>
        <v>0</v>
      </c>
      <c r="M223" s="11"/>
      <c r="N223" s="11">
        <f t="shared" si="11"/>
        <v>0</v>
      </c>
    </row>
    <row r="224" spans="1:14" x14ac:dyDescent="0.25">
      <c r="A224" s="13"/>
      <c r="B224" s="22" t="s">
        <v>261</v>
      </c>
      <c r="C224" s="22" t="s">
        <v>147</v>
      </c>
      <c r="D224" s="21"/>
      <c r="E224" s="21"/>
      <c r="F224" s="11">
        <f>+'Lincoln Exp. Sum'!F225+'Washington Exp. Sum.pg20'!F223</f>
        <v>0</v>
      </c>
      <c r="G224" s="11"/>
      <c r="H224" s="11">
        <f>+'Lincoln Exp. Sum'!H225+'Washington Exp. Sum.pg20'!H223</f>
        <v>0</v>
      </c>
      <c r="I224" s="11"/>
      <c r="J224" s="11">
        <f>+'Lincoln Exp. Sum'!J225+'Washington Exp. Sum.pg20'!J223</f>
        <v>0</v>
      </c>
      <c r="K224" s="11"/>
      <c r="L224" s="11">
        <f>+'Lincoln Exp. Sum'!L226+'Washington Exp. Sum.pg20'!L224</f>
        <v>0</v>
      </c>
      <c r="M224" s="11"/>
      <c r="N224" s="11">
        <f t="shared" si="11"/>
        <v>0</v>
      </c>
    </row>
    <row r="225" spans="1:14" x14ac:dyDescent="0.25">
      <c r="A225" s="13"/>
      <c r="B225" s="22" t="s">
        <v>935</v>
      </c>
      <c r="C225" s="22" t="s">
        <v>149</v>
      </c>
      <c r="D225" s="21"/>
      <c r="E225" s="21"/>
      <c r="F225" s="11">
        <f>+'Lincoln Exp. Sum'!F226+'Washington Exp. Sum.pg20'!F224</f>
        <v>0</v>
      </c>
      <c r="G225" s="11"/>
      <c r="H225" s="11">
        <f>+'Lincoln Exp. Sum'!H226+'Washington Exp. Sum.pg20'!H224</f>
        <v>0</v>
      </c>
      <c r="I225" s="11"/>
      <c r="J225" s="11">
        <f>+'Lincoln Exp. Sum'!J226+'Washington Exp. Sum.pg20'!J224</f>
        <v>0</v>
      </c>
      <c r="K225" s="11"/>
      <c r="L225" s="11">
        <f>+'Lincoln Exp. Sum'!L227+'Washington Exp. Sum.pg20'!L225</f>
        <v>0</v>
      </c>
      <c r="M225" s="11"/>
      <c r="N225" s="11">
        <f t="shared" si="11"/>
        <v>0</v>
      </c>
    </row>
    <row r="226" spans="1:14" x14ac:dyDescent="0.25">
      <c r="A226" s="13"/>
      <c r="B226" s="22" t="s">
        <v>510</v>
      </c>
      <c r="C226" s="22" t="s">
        <v>148</v>
      </c>
      <c r="D226" s="21"/>
      <c r="E226" s="21"/>
      <c r="F226" s="11">
        <f>+'Lincoln Exp. Sum'!F227+'Washington Exp. Sum.pg20'!F225</f>
        <v>0</v>
      </c>
      <c r="G226" s="11"/>
      <c r="H226" s="11">
        <f>+'Lincoln Exp. Sum'!H227+'Washington Exp. Sum.pg20'!H225</f>
        <v>0</v>
      </c>
      <c r="I226" s="11"/>
      <c r="J226" s="11">
        <f>+'Lincoln Exp. Sum'!J227+'Washington Exp. Sum.pg20'!J225</f>
        <v>0</v>
      </c>
      <c r="K226" s="11"/>
      <c r="L226" s="11">
        <f>+'Lincoln Exp. Sum'!L228+'Washington Exp. Sum.pg20'!L226</f>
        <v>0</v>
      </c>
      <c r="M226" s="11"/>
      <c r="N226" s="11">
        <f t="shared" si="11"/>
        <v>0</v>
      </c>
    </row>
    <row r="227" spans="1:14" x14ac:dyDescent="0.25">
      <c r="A227" s="5" t="s">
        <v>262</v>
      </c>
      <c r="B227" s="22"/>
      <c r="C227" s="22"/>
      <c r="D227" s="21"/>
      <c r="E227" s="21"/>
      <c r="F227" s="34">
        <f>+'Lincoln Exp. Sum'!F229+'Washington Exp. Sum.pg20'!F227</f>
        <v>0</v>
      </c>
      <c r="G227" s="11"/>
      <c r="H227" s="34">
        <f>+'Lincoln Exp. Sum'!H229+'Washington Exp. Sum.pg20'!H227</f>
        <v>0</v>
      </c>
      <c r="I227" s="11"/>
      <c r="J227" s="34">
        <f>+'Lincoln Exp. Sum'!J229+'Washington Exp. Sum.pg20'!J227</f>
        <v>0</v>
      </c>
      <c r="K227" s="11"/>
      <c r="L227" s="34">
        <f>+'Lincoln Exp. Sum'!L229+'Washington Exp. Sum.pg20'!L227</f>
        <v>0</v>
      </c>
      <c r="M227" s="11"/>
      <c r="N227" s="34">
        <f t="shared" si="11"/>
        <v>0</v>
      </c>
    </row>
    <row r="228" spans="1:14" x14ac:dyDescent="0.25">
      <c r="A228" s="5" t="s">
        <v>219</v>
      </c>
      <c r="B228" s="24"/>
      <c r="C228" s="22"/>
      <c r="D228" s="21"/>
      <c r="E228" s="21"/>
      <c r="F228" s="11"/>
      <c r="G228" s="11"/>
      <c r="H228" s="11"/>
      <c r="I228" s="11"/>
      <c r="J228" s="11"/>
      <c r="K228" s="11"/>
      <c r="L228" s="11"/>
      <c r="M228" s="11"/>
      <c r="N228" s="11"/>
    </row>
    <row r="229" spans="1:14" x14ac:dyDescent="0.25">
      <c r="A229" s="5"/>
      <c r="B229" s="22" t="s">
        <v>927</v>
      </c>
      <c r="C229" s="22"/>
      <c r="D229" s="21"/>
      <c r="E229" s="21"/>
      <c r="F229" s="11">
        <f>'Lincoln Exp. Sum'!F231+'Washington Exp. Sum.pg20'!F229</f>
        <v>0</v>
      </c>
      <c r="G229" s="11"/>
      <c r="H229" s="11">
        <f>'Lincoln Exp. Sum'!H231+'Washington Exp. Sum.pg20'!H229</f>
        <v>0</v>
      </c>
      <c r="I229" s="11"/>
      <c r="J229" s="11">
        <f>'Lincoln Exp. Sum'!J231+'Washington Exp. Sum.pg20'!J229</f>
        <v>0</v>
      </c>
      <c r="K229" s="11"/>
      <c r="L229" s="11">
        <f>+'Lincoln Exp. Sum'!L231+'Washington Exp. Sum.pg20'!L229</f>
        <v>0</v>
      </c>
      <c r="M229" s="11"/>
      <c r="N229" s="11">
        <f>+J229-L229</f>
        <v>0</v>
      </c>
    </row>
    <row r="230" spans="1:14" x14ac:dyDescent="0.25">
      <c r="A230" s="5"/>
      <c r="B230" s="22" t="s">
        <v>968</v>
      </c>
      <c r="C230" s="22"/>
      <c r="D230" s="21"/>
      <c r="E230" s="21"/>
      <c r="F230" s="11">
        <f>'Lincoln Exp. Sum'!F232+'Washington Exp. Sum.pg20'!F230</f>
        <v>0</v>
      </c>
      <c r="G230" s="11"/>
      <c r="H230" s="11">
        <f>'Lincoln Exp. Sum'!H232+'Washington Exp. Sum.pg20'!H230</f>
        <v>0</v>
      </c>
      <c r="I230" s="11"/>
      <c r="J230" s="11">
        <f>'Lincoln Exp. Sum'!J232+'Washington Exp. Sum.pg20'!J230</f>
        <v>0</v>
      </c>
      <c r="K230" s="11"/>
      <c r="L230" s="11">
        <f>+'Lincoln Exp. Sum'!L232+'Washington Exp. Sum.pg20'!L230</f>
        <v>0</v>
      </c>
      <c r="M230" s="11"/>
      <c r="N230" s="11">
        <f>+J230-L230</f>
        <v>0</v>
      </c>
    </row>
    <row r="231" spans="1:14" x14ac:dyDescent="0.25">
      <c r="A231" s="5"/>
      <c r="B231" s="22" t="s">
        <v>261</v>
      </c>
      <c r="C231" s="22"/>
      <c r="D231" s="21"/>
      <c r="E231" s="21"/>
      <c r="F231" s="11">
        <f>'Lincoln Exp. Sum'!F233+'Washington Exp. Sum.pg20'!F231</f>
        <v>0</v>
      </c>
      <c r="G231" s="11"/>
      <c r="H231" s="11">
        <f>'Lincoln Exp. Sum'!H233+'Washington Exp. Sum.pg20'!H231</f>
        <v>0</v>
      </c>
      <c r="I231" s="11"/>
      <c r="J231" s="11">
        <f>'Lincoln Exp. Sum'!J233+'Washington Exp. Sum.pg20'!J231</f>
        <v>0</v>
      </c>
      <c r="K231" s="11"/>
      <c r="L231" s="11">
        <f>+'Lincoln Exp. Sum'!L233+'Washington Exp. Sum.pg20'!L231</f>
        <v>0</v>
      </c>
      <c r="M231" s="11"/>
      <c r="N231" s="11">
        <f>+J231-L231</f>
        <v>0</v>
      </c>
    </row>
    <row r="232" spans="1:14" x14ac:dyDescent="0.25">
      <c r="A232" s="5"/>
      <c r="B232" s="22" t="s">
        <v>935</v>
      </c>
      <c r="C232" s="22"/>
      <c r="D232" s="21"/>
      <c r="E232" s="21"/>
      <c r="F232" s="11">
        <f>'Lincoln Exp. Sum'!F234+'Washington Exp. Sum.pg20'!F232</f>
        <v>0</v>
      </c>
      <c r="G232" s="11"/>
      <c r="H232" s="11">
        <f>'Lincoln Exp. Sum'!H234+'Washington Exp. Sum.pg20'!H232</f>
        <v>0</v>
      </c>
      <c r="I232" s="11"/>
      <c r="J232" s="11">
        <f>'Lincoln Exp. Sum'!J234+'Washington Exp. Sum.pg20'!J232</f>
        <v>0</v>
      </c>
      <c r="K232" s="11"/>
      <c r="L232" s="11">
        <f>+'Lincoln Exp. Sum'!L234+'Washington Exp. Sum.pg20'!L232</f>
        <v>0</v>
      </c>
      <c r="M232" s="11"/>
      <c r="N232" s="11">
        <f>+J232-L232</f>
        <v>0</v>
      </c>
    </row>
    <row r="233" spans="1:14" x14ac:dyDescent="0.25">
      <c r="A233" s="5"/>
      <c r="B233" s="22" t="s">
        <v>510</v>
      </c>
      <c r="C233" s="22"/>
      <c r="D233" s="21"/>
      <c r="E233" s="21"/>
      <c r="F233" s="11">
        <f>'Lincoln Exp. Sum'!F235+'Washington Exp. Sum.pg20'!F233</f>
        <v>0</v>
      </c>
      <c r="G233" s="11"/>
      <c r="H233" s="9">
        <v>0</v>
      </c>
      <c r="I233" s="11"/>
      <c r="J233" s="11">
        <f>'Lincoln Exp. Sum'!J235+'Washington Exp. Sum.pg20'!J233</f>
        <v>0</v>
      </c>
      <c r="K233" s="11"/>
      <c r="L233" s="11">
        <f>+'Lincoln Exp. Sum'!L235+'Washington Exp. Sum.pg20'!L233</f>
        <v>0</v>
      </c>
      <c r="M233" s="11"/>
      <c r="N233" s="11">
        <f>+J233-L233</f>
        <v>0</v>
      </c>
    </row>
    <row r="234" spans="1:14" x14ac:dyDescent="0.25">
      <c r="A234" s="5" t="s">
        <v>220</v>
      </c>
      <c r="B234" s="22"/>
      <c r="C234" s="22"/>
      <c r="D234" s="21"/>
      <c r="E234" s="21"/>
      <c r="F234" s="34">
        <f>'Lincoln Exp. Sum'!F236+'Washington Exp. Sum.pg20'!F234</f>
        <v>0</v>
      </c>
      <c r="G234" s="11"/>
      <c r="H234" s="34">
        <f>'Lincoln Exp. Sum'!H236+'Washington Exp. Sum.pg20'!H234</f>
        <v>0</v>
      </c>
      <c r="I234" s="11"/>
      <c r="J234" s="34">
        <f>'Lincoln Exp. Sum'!J236+'Washington Exp. Sum.pg20'!J234</f>
        <v>0</v>
      </c>
      <c r="K234" s="11"/>
      <c r="L234" s="34">
        <f>'Lincoln Exp. Sum'!L236+'Washington Exp. Sum.pg20'!L234</f>
        <v>0</v>
      </c>
      <c r="M234" s="11"/>
      <c r="N234" s="34">
        <f>SUM(N229:N233)</f>
        <v>0</v>
      </c>
    </row>
    <row r="235" spans="1:14" x14ac:dyDescent="0.25">
      <c r="A235" s="5" t="s">
        <v>221</v>
      </c>
      <c r="B235" s="22"/>
      <c r="C235" s="22"/>
      <c r="D235" s="21"/>
      <c r="E235" s="21"/>
      <c r="F235" s="34">
        <f>'Lincoln Exp. Sum'!F237+'Washington Exp. Sum.pg20'!F235</f>
        <v>0</v>
      </c>
      <c r="G235" s="11"/>
      <c r="H235" s="34">
        <f>'Lincoln Exp. Sum'!H237+'Washington Exp. Sum.pg20'!H235</f>
        <v>0</v>
      </c>
      <c r="I235" s="11"/>
      <c r="J235" s="34">
        <f>'Lincoln Exp. Sum'!J237+'Washington Exp. Sum.pg20'!J235</f>
        <v>0</v>
      </c>
      <c r="K235" s="11"/>
      <c r="L235" s="34">
        <f>'Lincoln Exp. Sum'!L237+'Washington Exp. Sum.pg20'!L235</f>
        <v>0</v>
      </c>
      <c r="M235" s="11"/>
      <c r="N235" s="34">
        <f>N227+N234</f>
        <v>0</v>
      </c>
    </row>
    <row r="236" spans="1:14" x14ac:dyDescent="0.25">
      <c r="A236" s="5" t="s">
        <v>1321</v>
      </c>
      <c r="B236" s="24"/>
      <c r="C236" s="22"/>
      <c r="D236" s="21"/>
      <c r="E236" s="21"/>
      <c r="F236" s="11"/>
      <c r="G236" s="11"/>
      <c r="H236" s="11"/>
      <c r="I236" s="11"/>
      <c r="J236" s="11"/>
      <c r="K236" s="11"/>
      <c r="L236" s="11"/>
      <c r="M236" s="11"/>
      <c r="N236" s="11"/>
    </row>
    <row r="237" spans="1:14" x14ac:dyDescent="0.25">
      <c r="A237" s="13"/>
      <c r="B237" s="22" t="s">
        <v>518</v>
      </c>
      <c r="C237" s="22"/>
      <c r="D237" s="21"/>
      <c r="E237" s="21"/>
      <c r="F237" s="11">
        <f>+'Lincoln Exp. Sum'!F239+'Washington Exp. Sum.pg20'!F237</f>
        <v>0</v>
      </c>
      <c r="G237" s="11"/>
      <c r="H237" s="11">
        <f>+'Lincoln Exp. Sum'!H239+'Washington Exp. Sum.pg20'!H237</f>
        <v>0</v>
      </c>
      <c r="I237" s="11"/>
      <c r="J237" s="11">
        <f>+'Lincoln Exp. Sum'!J239+'Washington Exp. Sum.pg20'!J237</f>
        <v>0</v>
      </c>
      <c r="K237" s="11"/>
      <c r="L237" s="11">
        <f>+'Lincoln Exp. Sum'!L239+'Washington Exp. Sum.pg20'!L237</f>
        <v>0</v>
      </c>
      <c r="M237" s="11"/>
      <c r="N237" s="11">
        <f>+J237-L237</f>
        <v>0</v>
      </c>
    </row>
    <row r="238" spans="1:14" x14ac:dyDescent="0.25">
      <c r="A238" s="13"/>
      <c r="B238" s="22" t="s">
        <v>486</v>
      </c>
      <c r="C238" s="22"/>
      <c r="D238" s="21"/>
      <c r="E238" s="21"/>
      <c r="F238" s="11">
        <f>+'Lincoln Exp. Sum'!F240+'Washington Exp. Sum.pg20'!F238</f>
        <v>0</v>
      </c>
      <c r="G238" s="11"/>
      <c r="H238" s="11">
        <f>+'Lincoln Exp. Sum'!H240+'Washington Exp. Sum.pg20'!H238</f>
        <v>0</v>
      </c>
      <c r="I238" s="11"/>
      <c r="J238" s="11">
        <f>+'Lincoln Exp. Sum'!J240+'Washington Exp. Sum.pg20'!J238</f>
        <v>0</v>
      </c>
      <c r="K238" s="11"/>
      <c r="L238" s="11">
        <f>+'Lincoln Exp. Sum'!L240+'Washington Exp. Sum.pg20'!L238</f>
        <v>0</v>
      </c>
      <c r="M238" s="11"/>
      <c r="N238" s="11">
        <f t="shared" ref="N238:N298" si="12">+J238-L238</f>
        <v>0</v>
      </c>
    </row>
    <row r="239" spans="1:14" x14ac:dyDescent="0.25">
      <c r="A239" s="13"/>
      <c r="B239" s="22" t="s">
        <v>259</v>
      </c>
      <c r="C239" s="22"/>
      <c r="D239" s="21"/>
      <c r="E239" s="21"/>
      <c r="F239" s="11">
        <f>+'Lincoln Exp. Sum'!F241+'Washington Exp. Sum.pg20'!F239</f>
        <v>0</v>
      </c>
      <c r="G239" s="11"/>
      <c r="H239" s="11">
        <f>+'Lincoln Exp. Sum'!H241+'Washington Exp. Sum.pg20'!H239</f>
        <v>0</v>
      </c>
      <c r="I239" s="11"/>
      <c r="J239" s="11">
        <f>+'Lincoln Exp. Sum'!J241+'Washington Exp. Sum.pg20'!J239</f>
        <v>0</v>
      </c>
      <c r="K239" s="11"/>
      <c r="L239" s="11">
        <f>+'Lincoln Exp. Sum'!L241+'Washington Exp. Sum.pg20'!L239</f>
        <v>0</v>
      </c>
      <c r="M239" s="11"/>
      <c r="N239" s="11">
        <f t="shared" si="12"/>
        <v>0</v>
      </c>
    </row>
    <row r="240" spans="1:14" x14ac:dyDescent="0.25">
      <c r="A240" s="13"/>
      <c r="B240" s="22" t="s">
        <v>260</v>
      </c>
      <c r="C240" s="22"/>
      <c r="D240" s="21"/>
      <c r="E240" s="21"/>
      <c r="F240" s="11">
        <f>+'Lincoln Exp. Sum'!F242+'Washington Exp. Sum.pg20'!F240</f>
        <v>0</v>
      </c>
      <c r="G240" s="11"/>
      <c r="H240" s="11">
        <f>+'Lincoln Exp. Sum'!H242+'Washington Exp. Sum.pg20'!H240</f>
        <v>0</v>
      </c>
      <c r="I240" s="11"/>
      <c r="J240" s="11">
        <f>+'Lincoln Exp. Sum'!J242+'Washington Exp. Sum.pg20'!J240</f>
        <v>0</v>
      </c>
      <c r="K240" s="11"/>
      <c r="L240" s="11">
        <f>+'Lincoln Exp. Sum'!L242+'Washington Exp. Sum.pg20'!L240</f>
        <v>0</v>
      </c>
      <c r="M240" s="11"/>
      <c r="N240" s="11">
        <f t="shared" si="12"/>
        <v>0</v>
      </c>
    </row>
    <row r="241" spans="1:19" x14ac:dyDescent="0.25">
      <c r="A241" s="13"/>
      <c r="B241" s="22" t="s">
        <v>263</v>
      </c>
      <c r="C241" s="22"/>
      <c r="D241" s="21"/>
      <c r="E241" s="21"/>
      <c r="F241" s="11">
        <f>+'Lincoln Exp. Sum'!F243+'Washington Exp. Sum.pg20'!F241</f>
        <v>0</v>
      </c>
      <c r="G241" s="11"/>
      <c r="H241" s="11">
        <f>+'Lincoln Exp. Sum'!H243+'Washington Exp. Sum.pg20'!H241</f>
        <v>0</v>
      </c>
      <c r="I241" s="11"/>
      <c r="J241" s="11">
        <f>+'Lincoln Exp. Sum'!J243+'Washington Exp. Sum.pg20'!J241</f>
        <v>0</v>
      </c>
      <c r="K241" s="11"/>
      <c r="L241" s="11">
        <f>+'Lincoln Exp. Sum'!L243+'Washington Exp. Sum.pg20'!L241</f>
        <v>0</v>
      </c>
      <c r="M241" s="11"/>
      <c r="N241" s="11">
        <f t="shared" si="12"/>
        <v>0</v>
      </c>
    </row>
    <row r="242" spans="1:19" x14ac:dyDescent="0.25">
      <c r="A242" s="13"/>
      <c r="B242" s="22" t="s">
        <v>502</v>
      </c>
      <c r="C242" s="22"/>
      <c r="D242" s="21"/>
      <c r="E242" s="21"/>
      <c r="F242" s="11">
        <f>+'Lincoln Exp. Sum'!F244+'Washington Exp. Sum.pg20'!F242</f>
        <v>0</v>
      </c>
      <c r="G242" s="11"/>
      <c r="H242" s="11">
        <f>+'Lincoln Exp. Sum'!H244+'Washington Exp. Sum.pg20'!H242</f>
        <v>0</v>
      </c>
      <c r="I242" s="11"/>
      <c r="J242" s="11">
        <f>+'Lincoln Exp. Sum'!J244+'Washington Exp. Sum.pg20'!J242</f>
        <v>0</v>
      </c>
      <c r="K242" s="11"/>
      <c r="L242" s="11">
        <f>+'Lincoln Exp. Sum'!L244+'Washington Exp. Sum.pg20'!L242</f>
        <v>0</v>
      </c>
      <c r="M242" s="11"/>
      <c r="N242" s="11">
        <f t="shared" si="12"/>
        <v>0</v>
      </c>
    </row>
    <row r="243" spans="1:19" x14ac:dyDescent="0.25">
      <c r="A243" s="13"/>
      <c r="B243" s="22" t="s">
        <v>506</v>
      </c>
      <c r="C243" s="22"/>
      <c r="D243" s="21"/>
      <c r="E243" s="21"/>
      <c r="F243" s="11">
        <f>+'Lincoln Exp. Sum'!F245+'Washington Exp. Sum.pg20'!F243</f>
        <v>0</v>
      </c>
      <c r="G243" s="11"/>
      <c r="H243" s="11">
        <f>+'Lincoln Exp. Sum'!H245+'Washington Exp. Sum.pg20'!H243</f>
        <v>0</v>
      </c>
      <c r="I243" s="11"/>
      <c r="J243" s="11">
        <f>+'Lincoln Exp. Sum'!J245+'Washington Exp. Sum.pg20'!J243</f>
        <v>0</v>
      </c>
      <c r="K243" s="11"/>
      <c r="L243" s="11">
        <f>+'Lincoln Exp. Sum'!L245+'Washington Exp. Sum.pg20'!L243</f>
        <v>0</v>
      </c>
      <c r="M243" s="11"/>
      <c r="N243" s="11">
        <f t="shared" si="12"/>
        <v>0</v>
      </c>
    </row>
    <row r="244" spans="1:19" x14ac:dyDescent="0.25">
      <c r="A244" s="13"/>
      <c r="B244" s="22" t="s">
        <v>510</v>
      </c>
      <c r="C244" s="22"/>
      <c r="D244" s="21"/>
      <c r="E244" s="21"/>
      <c r="F244" s="11">
        <f>+'Lincoln Exp. Sum'!F246+'Washington Exp. Sum.pg20'!F244</f>
        <v>0</v>
      </c>
      <c r="G244" s="11"/>
      <c r="H244" s="11">
        <f>+'Lincoln Exp. Sum'!H246+'Washington Exp. Sum.pg20'!H244</f>
        <v>0</v>
      </c>
      <c r="I244" s="11"/>
      <c r="J244" s="11">
        <f>+'Lincoln Exp. Sum'!J246+'Washington Exp. Sum.pg20'!J244</f>
        <v>0</v>
      </c>
      <c r="K244" s="11"/>
      <c r="L244" s="11">
        <f>+'Lincoln Exp. Sum'!L246+'Washington Exp. Sum.pg20'!L244</f>
        <v>0</v>
      </c>
      <c r="M244" s="11"/>
      <c r="N244" s="11">
        <f t="shared" si="12"/>
        <v>0</v>
      </c>
    </row>
    <row r="245" spans="1:19" x14ac:dyDescent="0.25">
      <c r="A245" s="5" t="s">
        <v>1337</v>
      </c>
      <c r="B245" s="22"/>
      <c r="C245" s="22"/>
      <c r="D245" s="21"/>
      <c r="E245" s="21"/>
      <c r="F245" s="34">
        <f>+'Lincoln Exp. Sum'!F247+'Washington Exp. Sum.pg20'!F245</f>
        <v>0</v>
      </c>
      <c r="G245" s="11"/>
      <c r="H245" s="34">
        <f>+'Lincoln Exp. Sum'!H247+'Washington Exp. Sum.pg20'!H245</f>
        <v>0</v>
      </c>
      <c r="I245" s="11"/>
      <c r="J245" s="34">
        <f>+'Lincoln Exp. Sum'!J247+'Washington Exp. Sum.pg20'!J245</f>
        <v>0</v>
      </c>
      <c r="K245" s="11"/>
      <c r="L245" s="34">
        <f>+'Lincoln Exp. Sum'!L247+'Washington Exp. Sum.pg20'!L245</f>
        <v>0</v>
      </c>
      <c r="M245" s="11"/>
      <c r="N245" s="34">
        <f t="shared" si="12"/>
        <v>0</v>
      </c>
    </row>
    <row r="246" spans="1:19" x14ac:dyDescent="0.25">
      <c r="A246" s="5" t="s">
        <v>222</v>
      </c>
      <c r="B246" s="22"/>
      <c r="C246" s="22"/>
      <c r="D246" s="21"/>
      <c r="E246" s="21"/>
      <c r="F246" s="11"/>
      <c r="G246" s="11"/>
      <c r="H246" s="11"/>
      <c r="I246" s="11"/>
      <c r="J246" s="11"/>
      <c r="K246" s="11"/>
      <c r="L246" s="11"/>
      <c r="M246" s="11"/>
      <c r="N246" s="11"/>
    </row>
    <row r="247" spans="1:19" x14ac:dyDescent="0.25">
      <c r="A247" s="5"/>
      <c r="B247" s="22" t="s">
        <v>927</v>
      </c>
      <c r="C247" s="22"/>
      <c r="D247" s="21"/>
      <c r="E247" s="21"/>
      <c r="F247" s="11">
        <f>'Lincoln Exp. Sum'!F249+'Washington Exp. Sum.pg20'!F247</f>
        <v>0</v>
      </c>
      <c r="G247" s="11"/>
      <c r="H247" s="11">
        <v>0</v>
      </c>
      <c r="I247" s="11"/>
      <c r="J247" s="11">
        <f>F247+H247</f>
        <v>0</v>
      </c>
      <c r="K247" s="11"/>
      <c r="L247" s="11">
        <v>0</v>
      </c>
      <c r="M247" s="11"/>
      <c r="N247" s="11">
        <f>+J247-L247</f>
        <v>0</v>
      </c>
    </row>
    <row r="248" spans="1:19" x14ac:dyDescent="0.25">
      <c r="A248" s="5"/>
      <c r="B248" s="22" t="s">
        <v>968</v>
      </c>
      <c r="C248" s="22"/>
      <c r="D248" s="21"/>
      <c r="E248" s="21"/>
      <c r="F248" s="11">
        <f>'Lincoln Exp. Sum'!F250+'Washington Exp. Sum.pg20'!F248</f>
        <v>0</v>
      </c>
      <c r="G248" s="11"/>
      <c r="H248" s="11">
        <v>0</v>
      </c>
      <c r="I248" s="11"/>
      <c r="J248" s="11">
        <f>F248+H248</f>
        <v>0</v>
      </c>
      <c r="K248" s="11"/>
      <c r="L248" s="11">
        <v>0</v>
      </c>
      <c r="M248" s="11"/>
      <c r="N248" s="11">
        <f>+J248-L248</f>
        <v>0</v>
      </c>
    </row>
    <row r="249" spans="1:19" x14ac:dyDescent="0.25">
      <c r="A249" s="5"/>
      <c r="B249" s="22" t="s">
        <v>261</v>
      </c>
      <c r="C249" s="22"/>
      <c r="D249" s="21"/>
      <c r="E249" s="21"/>
      <c r="F249" s="11">
        <f>'Lincoln Exp. Sum'!F251+'Washington Exp. Sum.pg20'!F249</f>
        <v>0</v>
      </c>
      <c r="G249" s="11"/>
      <c r="H249" s="11">
        <v>0</v>
      </c>
      <c r="I249" s="11"/>
      <c r="J249" s="11">
        <f>F249+H249</f>
        <v>0</v>
      </c>
      <c r="K249" s="11"/>
      <c r="L249" s="11">
        <v>0</v>
      </c>
      <c r="M249" s="11"/>
      <c r="N249" s="11">
        <f>+J249-L249</f>
        <v>0</v>
      </c>
    </row>
    <row r="250" spans="1:19" x14ac:dyDescent="0.25">
      <c r="A250" s="5"/>
      <c r="B250" s="22" t="s">
        <v>935</v>
      </c>
      <c r="C250" s="22"/>
      <c r="D250" s="21"/>
      <c r="E250" s="21"/>
      <c r="F250" s="11">
        <f>'Lincoln Exp. Sum'!F252+'Washington Exp. Sum.pg20'!F250</f>
        <v>0</v>
      </c>
      <c r="G250" s="11"/>
      <c r="H250" s="11">
        <v>0</v>
      </c>
      <c r="I250" s="11"/>
      <c r="J250" s="11">
        <f>F250+H250</f>
        <v>0</v>
      </c>
      <c r="K250" s="11"/>
      <c r="L250" s="11">
        <v>0</v>
      </c>
      <c r="M250" s="11"/>
      <c r="N250" s="11">
        <f>+J250-L250</f>
        <v>0</v>
      </c>
    </row>
    <row r="251" spans="1:19" x14ac:dyDescent="0.25">
      <c r="A251" s="5"/>
      <c r="B251" s="22" t="s">
        <v>510</v>
      </c>
      <c r="C251" s="22"/>
      <c r="D251" s="21"/>
      <c r="E251" s="21"/>
      <c r="F251" s="11">
        <f>'Lincoln Exp. Sum'!F253+'Washington Exp. Sum.pg20'!F251</f>
        <v>0</v>
      </c>
      <c r="G251" s="11"/>
      <c r="H251" s="9">
        <v>0</v>
      </c>
      <c r="I251" s="11"/>
      <c r="J251" s="11">
        <f>F251+H251</f>
        <v>0</v>
      </c>
      <c r="K251" s="11"/>
      <c r="L251" s="11">
        <v>0</v>
      </c>
      <c r="M251" s="11"/>
      <c r="N251" s="11">
        <f>+J251-L251</f>
        <v>0</v>
      </c>
    </row>
    <row r="252" spans="1:19" x14ac:dyDescent="0.25">
      <c r="A252" s="5" t="s">
        <v>227</v>
      </c>
      <c r="B252" s="22"/>
      <c r="C252" s="22"/>
      <c r="D252" s="21"/>
      <c r="E252" s="21"/>
      <c r="F252" s="34">
        <f>SUM(F247:F251)</f>
        <v>0</v>
      </c>
      <c r="G252" s="11"/>
      <c r="H252" s="34">
        <f>SUM(H247:H251)</f>
        <v>0</v>
      </c>
      <c r="I252" s="11"/>
      <c r="J252" s="34">
        <f>SUM(J247:J251)</f>
        <v>0</v>
      </c>
      <c r="K252" s="11"/>
      <c r="L252" s="34">
        <f>SUM(L247:L251)</f>
        <v>0</v>
      </c>
      <c r="M252" s="11"/>
      <c r="N252" s="34">
        <f>SUM(N247:N251)</f>
        <v>0</v>
      </c>
    </row>
    <row r="253" spans="1:19" x14ac:dyDescent="0.25">
      <c r="A253" s="5" t="s">
        <v>234</v>
      </c>
      <c r="B253" s="22"/>
      <c r="C253" s="22"/>
      <c r="D253" s="21"/>
      <c r="E253" s="21"/>
      <c r="F253" s="34">
        <f>F245+F252</f>
        <v>0</v>
      </c>
      <c r="G253" s="11"/>
      <c r="H253" s="34">
        <f>H245+H252</f>
        <v>0</v>
      </c>
      <c r="I253" s="11"/>
      <c r="J253" s="34">
        <f>J245+J252</f>
        <v>0</v>
      </c>
      <c r="K253" s="11"/>
      <c r="L253" s="34">
        <f>L245+L252</f>
        <v>0</v>
      </c>
      <c r="M253" s="11"/>
      <c r="N253" s="34">
        <f>N245+N252</f>
        <v>0</v>
      </c>
    </row>
    <row r="254" spans="1:19" x14ac:dyDescent="0.25">
      <c r="A254" s="5" t="s">
        <v>264</v>
      </c>
      <c r="B254" s="21"/>
      <c r="C254" s="21"/>
      <c r="D254" s="11"/>
      <c r="E254" s="21"/>
      <c r="F254" s="11"/>
      <c r="G254" s="11"/>
      <c r="H254" s="11"/>
      <c r="I254" s="11"/>
      <c r="J254" s="11"/>
      <c r="K254" s="11"/>
      <c r="L254" s="11"/>
      <c r="M254" s="11"/>
      <c r="N254" s="11"/>
      <c r="O254" s="11"/>
      <c r="P254" s="11"/>
      <c r="Q254" s="11"/>
      <c r="R254" s="11"/>
      <c r="S254" s="21"/>
    </row>
    <row r="255" spans="1:19" x14ac:dyDescent="0.25">
      <c r="A255" s="22"/>
      <c r="B255" s="22" t="s">
        <v>518</v>
      </c>
      <c r="C255" s="21"/>
      <c r="D255" s="11"/>
      <c r="E255" s="21"/>
      <c r="F255" s="11">
        <f>+'Lincoln Exp. Sum'!F257+'Washington Exp. Sum.pg20'!F255</f>
        <v>0</v>
      </c>
      <c r="G255" s="11"/>
      <c r="H255" s="11">
        <f>+'Lincoln Exp. Sum'!H257+'Washington Exp. Sum.pg20'!H255</f>
        <v>0</v>
      </c>
      <c r="I255" s="11"/>
      <c r="J255" s="11">
        <f>+'Lincoln Exp. Sum'!J257+'Washington Exp. Sum.pg20'!J255</f>
        <v>0</v>
      </c>
      <c r="K255" s="11"/>
      <c r="L255" s="11">
        <f>+'Lincoln Exp. Sum'!L257+'Washington Exp. Sum.pg20'!L255</f>
        <v>0</v>
      </c>
      <c r="M255" s="11"/>
      <c r="N255" s="11">
        <f t="shared" si="12"/>
        <v>0</v>
      </c>
      <c r="O255" s="11"/>
      <c r="P255" s="11"/>
      <c r="Q255" s="11"/>
      <c r="R255" s="11"/>
      <c r="S255" s="21"/>
    </row>
    <row r="256" spans="1:19" x14ac:dyDescent="0.25">
      <c r="A256" s="22"/>
      <c r="B256" s="22" t="s">
        <v>486</v>
      </c>
      <c r="C256" s="21"/>
      <c r="D256" s="11"/>
      <c r="E256" s="21"/>
      <c r="F256" s="11">
        <f>+'Lincoln Exp. Sum'!F258+'Washington Exp. Sum.pg20'!F256</f>
        <v>0</v>
      </c>
      <c r="G256" s="11"/>
      <c r="H256" s="11">
        <f>+'Lincoln Exp. Sum'!H258+'Washington Exp. Sum.pg20'!H256</f>
        <v>0</v>
      </c>
      <c r="I256" s="11"/>
      <c r="J256" s="11">
        <f>+'Lincoln Exp. Sum'!J258+'Washington Exp. Sum.pg20'!J256</f>
        <v>0</v>
      </c>
      <c r="K256" s="11"/>
      <c r="L256" s="11">
        <f>+'Lincoln Exp. Sum'!L258+'Washington Exp. Sum.pg20'!L256</f>
        <v>0</v>
      </c>
      <c r="M256" s="11"/>
      <c r="N256" s="11">
        <f t="shared" si="12"/>
        <v>0</v>
      </c>
      <c r="O256" s="11"/>
      <c r="P256" s="11"/>
      <c r="Q256" s="11"/>
      <c r="R256" s="11"/>
      <c r="S256" s="21"/>
    </row>
    <row r="257" spans="1:19" x14ac:dyDescent="0.25">
      <c r="A257" s="22"/>
      <c r="B257" s="22" t="s">
        <v>259</v>
      </c>
      <c r="C257" s="21"/>
      <c r="D257" s="11"/>
      <c r="E257" s="21"/>
      <c r="F257" s="11">
        <f>+'Lincoln Exp. Sum'!F259+'Washington Exp. Sum.pg20'!F257</f>
        <v>0</v>
      </c>
      <c r="G257" s="11"/>
      <c r="H257" s="11">
        <f>+'Lincoln Exp. Sum'!H259+'Washington Exp. Sum.pg20'!H257</f>
        <v>0</v>
      </c>
      <c r="I257" s="11"/>
      <c r="J257" s="11">
        <f>+'Lincoln Exp. Sum'!J259+'Washington Exp. Sum.pg20'!J257</f>
        <v>0</v>
      </c>
      <c r="K257" s="11"/>
      <c r="L257" s="11">
        <f>+'Lincoln Exp. Sum'!L259+'Washington Exp. Sum.pg20'!L257</f>
        <v>0</v>
      </c>
      <c r="M257" s="11"/>
      <c r="N257" s="11">
        <f t="shared" si="12"/>
        <v>0</v>
      </c>
      <c r="O257" s="11"/>
      <c r="P257" s="11"/>
      <c r="Q257" s="11"/>
      <c r="R257" s="11"/>
      <c r="S257" s="21"/>
    </row>
    <row r="258" spans="1:19" x14ac:dyDescent="0.25">
      <c r="A258" s="22"/>
      <c r="B258" s="22" t="s">
        <v>260</v>
      </c>
      <c r="C258" s="21"/>
      <c r="D258" s="11"/>
      <c r="E258" s="21"/>
      <c r="F258" s="11">
        <f>+'Lincoln Exp. Sum'!F260+'Washington Exp. Sum.pg20'!F258</f>
        <v>0</v>
      </c>
      <c r="G258" s="11"/>
      <c r="H258" s="11">
        <f>+'Lincoln Exp. Sum'!H260+'Washington Exp. Sum.pg20'!H258</f>
        <v>0</v>
      </c>
      <c r="I258" s="11"/>
      <c r="J258" s="11">
        <f>+'Lincoln Exp. Sum'!J260+'Washington Exp. Sum.pg20'!J258</f>
        <v>0</v>
      </c>
      <c r="K258" s="11"/>
      <c r="L258" s="11">
        <f>+'Lincoln Exp. Sum'!L260+'Washington Exp. Sum.pg20'!L258</f>
        <v>0</v>
      </c>
      <c r="M258" s="11"/>
      <c r="N258" s="11">
        <f t="shared" si="12"/>
        <v>0</v>
      </c>
      <c r="O258" s="11"/>
      <c r="P258" s="11"/>
      <c r="Q258" s="11"/>
      <c r="R258" s="11"/>
      <c r="S258" s="21"/>
    </row>
    <row r="259" spans="1:19" x14ac:dyDescent="0.25">
      <c r="A259" s="22"/>
      <c r="B259" s="22" t="s">
        <v>263</v>
      </c>
      <c r="C259" s="21"/>
      <c r="D259" s="11"/>
      <c r="E259" s="21"/>
      <c r="F259" s="11">
        <f>+'Lincoln Exp. Sum'!F261+'Washington Exp. Sum.pg20'!F259</f>
        <v>0</v>
      </c>
      <c r="G259" s="11"/>
      <c r="H259" s="11">
        <f>+'Lincoln Exp. Sum'!H261+'Washington Exp. Sum.pg20'!H259</f>
        <v>0</v>
      </c>
      <c r="I259" s="11"/>
      <c r="J259" s="11">
        <f>+'Lincoln Exp. Sum'!J261+'Washington Exp. Sum.pg20'!J259</f>
        <v>0</v>
      </c>
      <c r="K259" s="11"/>
      <c r="L259" s="11">
        <f>+'Lincoln Exp. Sum'!L261+'Washington Exp. Sum.pg20'!L259</f>
        <v>0</v>
      </c>
      <c r="M259" s="11"/>
      <c r="N259" s="11">
        <f t="shared" si="12"/>
        <v>0</v>
      </c>
      <c r="O259" s="11"/>
      <c r="P259" s="11"/>
      <c r="Q259" s="11"/>
      <c r="R259" s="11"/>
      <c r="S259" s="21"/>
    </row>
    <row r="260" spans="1:19" x14ac:dyDescent="0.25">
      <c r="A260" s="22"/>
      <c r="B260" s="22" t="s">
        <v>498</v>
      </c>
      <c r="C260" s="21"/>
      <c r="D260" s="11"/>
      <c r="E260" s="21"/>
      <c r="F260" s="11">
        <f>+'Lincoln Exp. Sum'!F262+'Washington Exp. Sum.pg20'!F260</f>
        <v>0</v>
      </c>
      <c r="G260" s="11"/>
      <c r="H260" s="11">
        <f>+'Lincoln Exp. Sum'!H262+'Washington Exp. Sum.pg20'!H260</f>
        <v>0</v>
      </c>
      <c r="I260" s="11"/>
      <c r="J260" s="11">
        <f>+'Lincoln Exp. Sum'!J262+'Washington Exp. Sum.pg20'!J260</f>
        <v>0</v>
      </c>
      <c r="K260" s="11"/>
      <c r="L260" s="11">
        <f>+'Lincoln Exp. Sum'!L262+'Washington Exp. Sum.pg20'!L260</f>
        <v>0</v>
      </c>
      <c r="M260" s="11"/>
      <c r="N260" s="11">
        <f t="shared" si="12"/>
        <v>0</v>
      </c>
      <c r="O260" s="11"/>
      <c r="P260" s="11"/>
      <c r="Q260" s="11"/>
      <c r="R260" s="11"/>
      <c r="S260" s="21"/>
    </row>
    <row r="261" spans="1:19" x14ac:dyDescent="0.25">
      <c r="A261" s="22"/>
      <c r="B261" s="22" t="s">
        <v>502</v>
      </c>
      <c r="C261" s="21"/>
      <c r="D261" s="11"/>
      <c r="E261" s="21"/>
      <c r="F261" s="11">
        <f>+'Lincoln Exp. Sum'!F263+'Washington Exp. Sum.pg20'!F261</f>
        <v>0</v>
      </c>
      <c r="G261" s="11"/>
      <c r="H261" s="11">
        <f>+'Lincoln Exp. Sum'!H263+'Washington Exp. Sum.pg20'!H261</f>
        <v>0</v>
      </c>
      <c r="I261" s="11"/>
      <c r="J261" s="11">
        <f>+'Lincoln Exp. Sum'!J263+'Washington Exp. Sum.pg20'!J261</f>
        <v>0</v>
      </c>
      <c r="K261" s="11"/>
      <c r="L261" s="11">
        <f>+'Lincoln Exp. Sum'!L263+'Washington Exp. Sum.pg20'!L261</f>
        <v>0</v>
      </c>
      <c r="M261" s="11"/>
      <c r="N261" s="11">
        <f t="shared" si="12"/>
        <v>0</v>
      </c>
      <c r="O261" s="11"/>
      <c r="P261" s="11"/>
      <c r="Q261" s="11"/>
      <c r="R261" s="11"/>
      <c r="S261" s="21"/>
    </row>
    <row r="262" spans="1:19" x14ac:dyDescent="0.25">
      <c r="A262" s="22"/>
      <c r="B262" s="22" t="s">
        <v>506</v>
      </c>
      <c r="C262" s="21"/>
      <c r="D262" s="11"/>
      <c r="E262" s="21"/>
      <c r="F262" s="11">
        <f>+'Lincoln Exp. Sum'!F264+'Washington Exp. Sum.pg20'!F262</f>
        <v>0</v>
      </c>
      <c r="G262" s="11"/>
      <c r="H262" s="11">
        <f>+'Lincoln Exp. Sum'!H264+'Washington Exp. Sum.pg20'!H262</f>
        <v>0</v>
      </c>
      <c r="I262" s="11"/>
      <c r="J262" s="11">
        <f>+'Lincoln Exp. Sum'!J264+'Washington Exp. Sum.pg20'!J262</f>
        <v>0</v>
      </c>
      <c r="K262" s="11"/>
      <c r="L262" s="11">
        <f>+'Lincoln Exp. Sum'!L264+'Washington Exp. Sum.pg20'!L262</f>
        <v>0</v>
      </c>
      <c r="M262" s="11"/>
      <c r="N262" s="11">
        <f t="shared" si="12"/>
        <v>0</v>
      </c>
      <c r="O262" s="11"/>
      <c r="P262" s="11"/>
      <c r="Q262" s="11"/>
      <c r="R262" s="11"/>
      <c r="S262" s="21"/>
    </row>
    <row r="263" spans="1:19" x14ac:dyDescent="0.25">
      <c r="A263" s="22"/>
      <c r="B263" s="22" t="s">
        <v>510</v>
      </c>
      <c r="C263" s="21"/>
      <c r="D263" s="11"/>
      <c r="E263" s="21"/>
      <c r="F263" s="11">
        <f>+'Lincoln Exp. Sum'!F265+'Washington Exp. Sum.pg20'!F263</f>
        <v>0</v>
      </c>
      <c r="G263" s="11"/>
      <c r="H263" s="11">
        <f>+'Lincoln Exp. Sum'!H265+'Washington Exp. Sum.pg20'!H263</f>
        <v>0</v>
      </c>
      <c r="I263" s="11"/>
      <c r="J263" s="11">
        <f>+'Lincoln Exp. Sum'!J265+'Washington Exp. Sum.pg20'!J263</f>
        <v>0</v>
      </c>
      <c r="K263" s="11"/>
      <c r="L263" s="11">
        <f>+'Lincoln Exp. Sum'!L265+'Washington Exp. Sum.pg20'!L263</f>
        <v>0</v>
      </c>
      <c r="M263" s="11"/>
      <c r="N263" s="11">
        <f t="shared" si="12"/>
        <v>0</v>
      </c>
      <c r="O263" s="11"/>
      <c r="P263" s="11"/>
      <c r="Q263" s="11"/>
      <c r="R263" s="11"/>
      <c r="S263" s="21"/>
    </row>
    <row r="264" spans="1:19" x14ac:dyDescent="0.25">
      <c r="A264" s="5" t="s">
        <v>265</v>
      </c>
      <c r="B264" s="21"/>
      <c r="C264" s="21"/>
      <c r="D264" s="34"/>
      <c r="E264" s="21"/>
      <c r="F264" s="34">
        <f>+'Lincoln Exp. Sum'!F266+'Washington Exp. Sum.pg20'!F264</f>
        <v>0</v>
      </c>
      <c r="G264" s="11"/>
      <c r="H264" s="34">
        <f>+'Lincoln Exp. Sum'!H266+'Washington Exp. Sum.pg20'!H264</f>
        <v>0</v>
      </c>
      <c r="I264" s="11"/>
      <c r="J264" s="34">
        <f>+'Lincoln Exp. Sum'!J266+'Washington Exp. Sum.pg20'!J264</f>
        <v>0</v>
      </c>
      <c r="K264" s="11"/>
      <c r="L264" s="34">
        <f>+'Lincoln Exp. Sum'!L266+'Washington Exp. Sum.pg20'!L264</f>
        <v>0</v>
      </c>
      <c r="M264" s="11"/>
      <c r="N264" s="34">
        <f t="shared" si="12"/>
        <v>0</v>
      </c>
      <c r="O264" s="11"/>
      <c r="P264" s="11"/>
      <c r="Q264" s="11"/>
      <c r="R264" s="11"/>
      <c r="S264" s="21"/>
    </row>
    <row r="265" spans="1:19" x14ac:dyDescent="0.25">
      <c r="A265" s="5" t="s">
        <v>228</v>
      </c>
      <c r="B265" s="21"/>
      <c r="C265" s="21"/>
      <c r="D265" s="11"/>
      <c r="E265" s="21"/>
      <c r="F265" s="11"/>
      <c r="G265" s="11"/>
      <c r="H265" s="11"/>
      <c r="I265" s="11"/>
      <c r="J265" s="11"/>
      <c r="K265" s="11"/>
      <c r="L265" s="11"/>
      <c r="M265" s="11"/>
      <c r="N265" s="11"/>
      <c r="O265" s="11"/>
      <c r="P265" s="11"/>
      <c r="Q265" s="11"/>
      <c r="R265" s="11"/>
      <c r="S265" s="21"/>
    </row>
    <row r="266" spans="1:19" x14ac:dyDescent="0.25">
      <c r="A266" s="5"/>
      <c r="B266" s="22" t="s">
        <v>927</v>
      </c>
      <c r="C266" s="22"/>
      <c r="D266" s="21"/>
      <c r="E266" s="21"/>
      <c r="F266" s="11">
        <f>'Lincoln Exp. Sum'!F268+'Washington Exp. Sum.pg20'!F266</f>
        <v>0</v>
      </c>
      <c r="G266" s="11"/>
      <c r="H266" s="11">
        <f>'Lincoln Exp. Sum'!H268+'Washington Exp. Sum.pg20'!H266</f>
        <v>0</v>
      </c>
      <c r="I266" s="11"/>
      <c r="J266" s="11">
        <f>'Lincoln Exp. Sum'!J268+'Washington Exp. Sum.pg20'!J266</f>
        <v>0</v>
      </c>
      <c r="K266" s="11"/>
      <c r="L266" s="11">
        <f>'Lincoln Exp. Sum'!L268+'Washington Exp. Sum.pg20'!L266</f>
        <v>0</v>
      </c>
      <c r="M266" s="11"/>
      <c r="N266" s="11">
        <f>+J266-L266</f>
        <v>0</v>
      </c>
      <c r="O266" s="11"/>
      <c r="P266" s="11"/>
      <c r="Q266" s="11"/>
      <c r="R266" s="11"/>
      <c r="S266" s="21"/>
    </row>
    <row r="267" spans="1:19" x14ac:dyDescent="0.25">
      <c r="A267" s="5"/>
      <c r="B267" s="22" t="s">
        <v>968</v>
      </c>
      <c r="C267" s="22"/>
      <c r="D267" s="21"/>
      <c r="E267" s="21"/>
      <c r="F267" s="11">
        <f>'Lincoln Exp. Sum'!F269+'Washington Exp. Sum.pg20'!F267</f>
        <v>0</v>
      </c>
      <c r="G267" s="11"/>
      <c r="H267" s="11">
        <f>'Lincoln Exp. Sum'!H269+'Washington Exp. Sum.pg20'!H267</f>
        <v>0</v>
      </c>
      <c r="I267" s="11"/>
      <c r="J267" s="11">
        <f>'Lincoln Exp. Sum'!J269+'Washington Exp. Sum.pg20'!J267</f>
        <v>0</v>
      </c>
      <c r="K267" s="11"/>
      <c r="L267" s="11">
        <f>'Lincoln Exp. Sum'!L269+'Washington Exp. Sum.pg20'!L267</f>
        <v>0</v>
      </c>
      <c r="M267" s="11"/>
      <c r="N267" s="11">
        <f>+J267-L267</f>
        <v>0</v>
      </c>
      <c r="O267" s="11"/>
      <c r="P267" s="11"/>
      <c r="Q267" s="11"/>
      <c r="R267" s="11"/>
      <c r="S267" s="21"/>
    </row>
    <row r="268" spans="1:19" x14ac:dyDescent="0.25">
      <c r="A268" s="5"/>
      <c r="B268" s="22" t="s">
        <v>261</v>
      </c>
      <c r="C268" s="22"/>
      <c r="D268" s="21"/>
      <c r="E268" s="21"/>
      <c r="F268" s="11">
        <f>'Lincoln Exp. Sum'!F270+'Washington Exp. Sum.pg20'!F268</f>
        <v>0</v>
      </c>
      <c r="G268" s="11"/>
      <c r="H268" s="11">
        <f>'Lincoln Exp. Sum'!H270+'Washington Exp. Sum.pg20'!H268</f>
        <v>0</v>
      </c>
      <c r="I268" s="11"/>
      <c r="J268" s="11">
        <f>'Lincoln Exp. Sum'!J270+'Washington Exp. Sum.pg20'!J268</f>
        <v>0</v>
      </c>
      <c r="K268" s="11"/>
      <c r="L268" s="11">
        <f>'Lincoln Exp. Sum'!L270+'Washington Exp. Sum.pg20'!L268</f>
        <v>0</v>
      </c>
      <c r="M268" s="11"/>
      <c r="N268" s="11">
        <f>+J268-L268</f>
        <v>0</v>
      </c>
      <c r="O268" s="11"/>
      <c r="P268" s="11"/>
      <c r="Q268" s="11"/>
      <c r="R268" s="11"/>
      <c r="S268" s="21"/>
    </row>
    <row r="269" spans="1:19" x14ac:dyDescent="0.25">
      <c r="A269" s="5"/>
      <c r="B269" s="22" t="s">
        <v>935</v>
      </c>
      <c r="C269" s="22"/>
      <c r="D269" s="21"/>
      <c r="E269" s="21"/>
      <c r="F269" s="11">
        <f>'Lincoln Exp. Sum'!F271+'Washington Exp. Sum.pg20'!F269</f>
        <v>0</v>
      </c>
      <c r="G269" s="11"/>
      <c r="H269" s="11">
        <f>'Lincoln Exp. Sum'!H271+'Washington Exp. Sum.pg20'!H269</f>
        <v>0</v>
      </c>
      <c r="I269" s="11"/>
      <c r="J269" s="11">
        <f>'Lincoln Exp. Sum'!J271+'Washington Exp. Sum.pg20'!J269</f>
        <v>0</v>
      </c>
      <c r="K269" s="11"/>
      <c r="L269" s="11">
        <f>'Lincoln Exp. Sum'!L271+'Washington Exp. Sum.pg20'!L269</f>
        <v>0</v>
      </c>
      <c r="M269" s="11"/>
      <c r="N269" s="11">
        <f>+J269-L269</f>
        <v>0</v>
      </c>
      <c r="O269" s="11"/>
      <c r="P269" s="11"/>
      <c r="Q269" s="11"/>
      <c r="R269" s="11"/>
      <c r="S269" s="21"/>
    </row>
    <row r="270" spans="1:19" x14ac:dyDescent="0.25">
      <c r="A270" s="5"/>
      <c r="B270" s="22" t="s">
        <v>510</v>
      </c>
      <c r="C270" s="22"/>
      <c r="D270" s="21"/>
      <c r="E270" s="21"/>
      <c r="F270" s="11">
        <f>'Lincoln Exp. Sum'!F272+'Washington Exp. Sum.pg20'!F270</f>
        <v>0</v>
      </c>
      <c r="G270" s="11"/>
      <c r="H270" s="11">
        <f>'Lincoln Exp. Sum'!H272+'Washington Exp. Sum.pg20'!H270</f>
        <v>0</v>
      </c>
      <c r="I270" s="11"/>
      <c r="J270" s="11">
        <f>'Lincoln Exp. Sum'!J272+'Washington Exp. Sum.pg20'!J270</f>
        <v>0</v>
      </c>
      <c r="K270" s="11"/>
      <c r="L270" s="11">
        <f>'Lincoln Exp. Sum'!L272+'Washington Exp. Sum.pg20'!L270</f>
        <v>0</v>
      </c>
      <c r="M270" s="11"/>
      <c r="N270" s="11">
        <f>+J270-L270</f>
        <v>0</v>
      </c>
      <c r="O270" s="11"/>
      <c r="P270" s="11"/>
      <c r="Q270" s="11"/>
      <c r="R270" s="11"/>
      <c r="S270" s="21"/>
    </row>
    <row r="271" spans="1:19" x14ac:dyDescent="0.25">
      <c r="A271" s="5" t="s">
        <v>235</v>
      </c>
      <c r="B271" s="22"/>
      <c r="C271" s="22"/>
      <c r="D271" s="21"/>
      <c r="E271" s="21"/>
      <c r="F271" s="34">
        <f>+'Lincoln Exp. Sum'!F273+'Washington Exp. Sum.pg20'!F271</f>
        <v>0</v>
      </c>
      <c r="G271" s="11"/>
      <c r="H271" s="34">
        <f>+'Lincoln Exp. Sum'!H273+'Washington Exp. Sum.pg20'!H271</f>
        <v>0</v>
      </c>
      <c r="I271" s="11"/>
      <c r="J271" s="34">
        <f>+'Lincoln Exp. Sum'!J273+'Washington Exp. Sum.pg20'!J271</f>
        <v>0</v>
      </c>
      <c r="K271" s="11"/>
      <c r="L271" s="34">
        <f>+'Lincoln Exp. Sum'!L273+'Washington Exp. Sum.pg20'!L271</f>
        <v>0</v>
      </c>
      <c r="M271" s="11"/>
      <c r="N271" s="34">
        <f t="shared" si="12"/>
        <v>0</v>
      </c>
      <c r="O271" s="11"/>
      <c r="P271" s="11"/>
      <c r="Q271" s="11"/>
      <c r="R271" s="11"/>
      <c r="S271" s="21"/>
    </row>
    <row r="272" spans="1:19" x14ac:dyDescent="0.25">
      <c r="A272" s="5" t="s">
        <v>223</v>
      </c>
      <c r="B272" s="22"/>
      <c r="C272" s="22"/>
      <c r="D272" s="21"/>
      <c r="E272" s="21"/>
      <c r="F272" s="34">
        <f>+'Lincoln Exp. Sum'!F274+'Washington Exp. Sum.pg20'!F272</f>
        <v>0</v>
      </c>
      <c r="G272" s="11"/>
      <c r="H272" s="34">
        <f>+'Lincoln Exp. Sum'!H274+'Washington Exp. Sum.pg20'!H272</f>
        <v>0</v>
      </c>
      <c r="I272" s="11"/>
      <c r="J272" s="34">
        <f>+'Lincoln Exp. Sum'!J274+'Washington Exp. Sum.pg20'!J272</f>
        <v>0</v>
      </c>
      <c r="K272" s="11"/>
      <c r="L272" s="34">
        <f>+'Lincoln Exp. Sum'!L274+'Washington Exp. Sum.pg20'!L272</f>
        <v>0</v>
      </c>
      <c r="M272" s="11"/>
      <c r="N272" s="34">
        <f>N264+N271</f>
        <v>0</v>
      </c>
      <c r="O272" s="11"/>
      <c r="P272" s="11"/>
      <c r="Q272" s="11"/>
      <c r="R272" s="11"/>
      <c r="S272" s="21"/>
    </row>
    <row r="273" spans="1:19" x14ac:dyDescent="0.25">
      <c r="A273" s="24" t="s">
        <v>266</v>
      </c>
      <c r="B273" s="21"/>
      <c r="C273" s="21"/>
      <c r="D273" s="11"/>
      <c r="E273" s="21"/>
      <c r="F273" s="11"/>
      <c r="G273" s="11"/>
      <c r="H273" s="11"/>
      <c r="I273" s="11"/>
      <c r="J273" s="11"/>
      <c r="K273" s="11"/>
      <c r="L273" s="11"/>
      <c r="M273" s="11"/>
      <c r="N273" s="11"/>
      <c r="O273" s="11"/>
      <c r="P273" s="11"/>
      <c r="Q273" s="11"/>
      <c r="R273" s="11"/>
      <c r="S273" s="21"/>
    </row>
    <row r="274" spans="1:19" x14ac:dyDescent="0.25">
      <c r="A274" s="22"/>
      <c r="B274" s="22" t="s">
        <v>518</v>
      </c>
      <c r="C274" s="21"/>
      <c r="D274" s="11"/>
      <c r="E274" s="21"/>
      <c r="F274" s="11">
        <f>+'Lincoln Exp. Sum'!F276+'Washington Exp. Sum.pg20'!F274</f>
        <v>0</v>
      </c>
      <c r="G274" s="11"/>
      <c r="H274" s="11">
        <f>+'Lincoln Exp. Sum'!H276+'Washington Exp. Sum.pg20'!H274</f>
        <v>0</v>
      </c>
      <c r="I274" s="11"/>
      <c r="J274" s="11">
        <f>+'Lincoln Exp. Sum'!J276+'Washington Exp. Sum.pg20'!J274</f>
        <v>0</v>
      </c>
      <c r="K274" s="11"/>
      <c r="L274" s="11">
        <f>+'Lincoln Exp. Sum'!L276+'Washington Exp. Sum.pg20'!L274</f>
        <v>0</v>
      </c>
      <c r="M274" s="11"/>
      <c r="N274" s="11">
        <f t="shared" si="12"/>
        <v>0</v>
      </c>
      <c r="O274" s="11"/>
      <c r="P274" s="11"/>
      <c r="Q274" s="11"/>
      <c r="R274" s="11"/>
      <c r="S274" s="21"/>
    </row>
    <row r="275" spans="1:19" x14ac:dyDescent="0.25">
      <c r="A275" s="22"/>
      <c r="B275" s="22" t="s">
        <v>486</v>
      </c>
      <c r="C275" s="21"/>
      <c r="D275" s="11"/>
      <c r="E275" s="21"/>
      <c r="F275" s="11">
        <f>+'Lincoln Exp. Sum'!F277+'Washington Exp. Sum.pg20'!F275</f>
        <v>0</v>
      </c>
      <c r="G275" s="11"/>
      <c r="H275" s="11">
        <f>+'Lincoln Exp. Sum'!H277+'Washington Exp. Sum.pg20'!H275</f>
        <v>0</v>
      </c>
      <c r="I275" s="11"/>
      <c r="J275" s="11">
        <f>+'Lincoln Exp. Sum'!J277+'Washington Exp. Sum.pg20'!J275</f>
        <v>0</v>
      </c>
      <c r="K275" s="11"/>
      <c r="L275" s="11">
        <f>+'Lincoln Exp. Sum'!L277+'Washington Exp. Sum.pg20'!L275</f>
        <v>0</v>
      </c>
      <c r="M275" s="11"/>
      <c r="N275" s="11">
        <f t="shared" si="12"/>
        <v>0</v>
      </c>
      <c r="O275" s="11"/>
      <c r="P275" s="11"/>
      <c r="Q275" s="11"/>
      <c r="R275" s="11"/>
      <c r="S275" s="21"/>
    </row>
    <row r="276" spans="1:19" x14ac:dyDescent="0.25">
      <c r="A276" s="22"/>
      <c r="B276" s="22" t="s">
        <v>259</v>
      </c>
      <c r="C276" s="21"/>
      <c r="D276" s="11"/>
      <c r="E276" s="21"/>
      <c r="F276" s="11">
        <f>+'Lincoln Exp. Sum'!F278+'Washington Exp. Sum.pg20'!F276</f>
        <v>0</v>
      </c>
      <c r="G276" s="11"/>
      <c r="H276" s="11">
        <f>+'Lincoln Exp. Sum'!H278+'Washington Exp. Sum.pg20'!H276</f>
        <v>0</v>
      </c>
      <c r="I276" s="11"/>
      <c r="J276" s="11">
        <f>+'Lincoln Exp. Sum'!J278+'Washington Exp. Sum.pg20'!J276</f>
        <v>0</v>
      </c>
      <c r="K276" s="11"/>
      <c r="L276" s="11">
        <f>+'Lincoln Exp. Sum'!L278+'Washington Exp. Sum.pg20'!L276</f>
        <v>0</v>
      </c>
      <c r="M276" s="11"/>
      <c r="N276" s="11">
        <f t="shared" si="12"/>
        <v>0</v>
      </c>
      <c r="O276" s="11"/>
      <c r="P276" s="11"/>
      <c r="Q276" s="11"/>
      <c r="R276" s="11"/>
      <c r="S276" s="21"/>
    </row>
    <row r="277" spans="1:19" x14ac:dyDescent="0.25">
      <c r="A277" s="22"/>
      <c r="B277" s="22" t="s">
        <v>260</v>
      </c>
      <c r="C277" s="21"/>
      <c r="D277" s="11"/>
      <c r="E277" s="21"/>
      <c r="F277" s="11">
        <f>+'Lincoln Exp. Sum'!F279+'Washington Exp. Sum.pg20'!F277</f>
        <v>0</v>
      </c>
      <c r="G277" s="11"/>
      <c r="H277" s="11">
        <f>+'Lincoln Exp. Sum'!H279+'Washington Exp. Sum.pg20'!H277</f>
        <v>0</v>
      </c>
      <c r="I277" s="11"/>
      <c r="J277" s="11">
        <f>+'Lincoln Exp. Sum'!J279+'Washington Exp. Sum.pg20'!J277</f>
        <v>0</v>
      </c>
      <c r="K277" s="11"/>
      <c r="L277" s="11">
        <f>+'Lincoln Exp. Sum'!L279+'Washington Exp. Sum.pg20'!L277</f>
        <v>0</v>
      </c>
      <c r="M277" s="11"/>
      <c r="N277" s="11">
        <f t="shared" si="12"/>
        <v>0</v>
      </c>
      <c r="O277" s="11"/>
      <c r="P277" s="11"/>
      <c r="Q277" s="11"/>
      <c r="R277" s="11"/>
      <c r="S277" s="21"/>
    </row>
    <row r="278" spans="1:19" x14ac:dyDescent="0.25">
      <c r="A278" s="22"/>
      <c r="B278" s="22" t="s">
        <v>263</v>
      </c>
      <c r="C278" s="21"/>
      <c r="D278" s="11"/>
      <c r="E278" s="21"/>
      <c r="F278" s="11">
        <f>+'Lincoln Exp. Sum'!F280+'Washington Exp. Sum.pg20'!F278</f>
        <v>0</v>
      </c>
      <c r="G278" s="11"/>
      <c r="H278" s="11">
        <f>+'Lincoln Exp. Sum'!H280+'Washington Exp. Sum.pg20'!H278</f>
        <v>0</v>
      </c>
      <c r="I278" s="11"/>
      <c r="J278" s="11">
        <f>+'Lincoln Exp. Sum'!J280+'Washington Exp. Sum.pg20'!J278</f>
        <v>0</v>
      </c>
      <c r="K278" s="11"/>
      <c r="L278" s="11">
        <f>+'Lincoln Exp. Sum'!L280+'Washington Exp. Sum.pg20'!L278</f>
        <v>0</v>
      </c>
      <c r="M278" s="11"/>
      <c r="N278" s="11">
        <f t="shared" si="12"/>
        <v>0</v>
      </c>
      <c r="O278" s="11"/>
      <c r="P278" s="11"/>
      <c r="Q278" s="11"/>
      <c r="R278" s="11"/>
      <c r="S278" s="21"/>
    </row>
    <row r="279" spans="1:19" x14ac:dyDescent="0.25">
      <c r="A279" s="22"/>
      <c r="B279" s="22" t="s">
        <v>498</v>
      </c>
      <c r="C279" s="21"/>
      <c r="D279" s="11"/>
      <c r="E279" s="21"/>
      <c r="F279" s="11">
        <f>+'Lincoln Exp. Sum'!F281+'Washington Exp. Sum.pg20'!F279</f>
        <v>0</v>
      </c>
      <c r="G279" s="11"/>
      <c r="H279" s="11">
        <f>+'Lincoln Exp. Sum'!H281+'Washington Exp. Sum.pg20'!H279</f>
        <v>0</v>
      </c>
      <c r="I279" s="11"/>
      <c r="J279" s="11">
        <f>+'Lincoln Exp. Sum'!J281+'Washington Exp. Sum.pg20'!J279</f>
        <v>0</v>
      </c>
      <c r="K279" s="11"/>
      <c r="L279" s="11">
        <f>+'Lincoln Exp. Sum'!L281+'Washington Exp. Sum.pg20'!L279</f>
        <v>0</v>
      </c>
      <c r="M279" s="11"/>
      <c r="N279" s="11">
        <f t="shared" si="12"/>
        <v>0</v>
      </c>
      <c r="O279" s="11"/>
      <c r="P279" s="11"/>
      <c r="Q279" s="11"/>
      <c r="R279" s="11"/>
      <c r="S279" s="21"/>
    </row>
    <row r="280" spans="1:19" x14ac:dyDescent="0.25">
      <c r="A280" s="22"/>
      <c r="B280" s="22" t="s">
        <v>502</v>
      </c>
      <c r="C280" s="21"/>
      <c r="D280" s="11"/>
      <c r="E280" s="21"/>
      <c r="F280" s="11">
        <f>+'Lincoln Exp. Sum'!F282+'Washington Exp. Sum.pg20'!F280</f>
        <v>0</v>
      </c>
      <c r="G280" s="11"/>
      <c r="H280" s="11">
        <f>+'Lincoln Exp. Sum'!H282+'Washington Exp. Sum.pg20'!H280</f>
        <v>0</v>
      </c>
      <c r="I280" s="11"/>
      <c r="J280" s="11">
        <f>+'Lincoln Exp. Sum'!J282+'Washington Exp. Sum.pg20'!J280</f>
        <v>0</v>
      </c>
      <c r="K280" s="11"/>
      <c r="L280" s="11">
        <f>+'Lincoln Exp. Sum'!L282+'Washington Exp. Sum.pg20'!L280</f>
        <v>0</v>
      </c>
      <c r="M280" s="11"/>
      <c r="N280" s="11">
        <f t="shared" si="12"/>
        <v>0</v>
      </c>
      <c r="O280" s="11"/>
      <c r="P280" s="11"/>
      <c r="Q280" s="11"/>
      <c r="R280" s="11"/>
      <c r="S280" s="21"/>
    </row>
    <row r="281" spans="1:19" x14ac:dyDescent="0.25">
      <c r="A281" s="22"/>
      <c r="B281" s="22" t="s">
        <v>506</v>
      </c>
      <c r="C281" s="21"/>
      <c r="D281" s="11"/>
      <c r="E281" s="21"/>
      <c r="F281" s="11">
        <f>+'Lincoln Exp. Sum'!F283+'Washington Exp. Sum.pg20'!F281</f>
        <v>0</v>
      </c>
      <c r="G281" s="11"/>
      <c r="H281" s="11">
        <f>+'Lincoln Exp. Sum'!H283+'Washington Exp. Sum.pg20'!H281</f>
        <v>0</v>
      </c>
      <c r="I281" s="11"/>
      <c r="J281" s="11">
        <f>+'Lincoln Exp. Sum'!J283+'Washington Exp. Sum.pg20'!J281</f>
        <v>0</v>
      </c>
      <c r="K281" s="11"/>
      <c r="L281" s="11">
        <f>+'Lincoln Exp. Sum'!L283+'Washington Exp. Sum.pg20'!L281</f>
        <v>0</v>
      </c>
      <c r="M281" s="11"/>
      <c r="N281" s="11">
        <f t="shared" si="12"/>
        <v>0</v>
      </c>
      <c r="O281" s="11"/>
      <c r="P281" s="11"/>
      <c r="Q281" s="11"/>
      <c r="R281" s="11"/>
      <c r="S281" s="21"/>
    </row>
    <row r="282" spans="1:19" x14ac:dyDescent="0.25">
      <c r="A282" s="22"/>
      <c r="B282" s="22" t="s">
        <v>510</v>
      </c>
      <c r="C282" s="21"/>
      <c r="D282" s="11"/>
      <c r="E282" s="21"/>
      <c r="F282" s="11">
        <f>+'Lincoln Exp. Sum'!F284+'Washington Exp. Sum.pg20'!F282</f>
        <v>0</v>
      </c>
      <c r="G282" s="11"/>
      <c r="H282" s="11">
        <f>+'Lincoln Exp. Sum'!H284+'Washington Exp. Sum.pg20'!H282</f>
        <v>0</v>
      </c>
      <c r="I282" s="11"/>
      <c r="J282" s="11">
        <f>+'Lincoln Exp. Sum'!J284+'Washington Exp. Sum.pg20'!J282</f>
        <v>0</v>
      </c>
      <c r="K282" s="11"/>
      <c r="L282" s="11">
        <f>+'Lincoln Exp. Sum'!L284+'Washington Exp. Sum.pg20'!L282</f>
        <v>0</v>
      </c>
      <c r="M282" s="11"/>
      <c r="N282" s="11">
        <f t="shared" si="12"/>
        <v>0</v>
      </c>
      <c r="O282" s="11"/>
      <c r="P282" s="11"/>
      <c r="Q282" s="11"/>
      <c r="R282" s="11"/>
      <c r="S282" s="21"/>
    </row>
    <row r="283" spans="1:19" x14ac:dyDescent="0.25">
      <c r="A283" s="5" t="s">
        <v>267</v>
      </c>
      <c r="B283" s="21"/>
      <c r="C283" s="21"/>
      <c r="D283" s="34"/>
      <c r="E283" s="21"/>
      <c r="F283" s="34">
        <f>+'Lincoln Exp. Sum'!F285+'Washington Exp. Sum.pg20'!F283</f>
        <v>0</v>
      </c>
      <c r="G283" s="11"/>
      <c r="H283" s="34">
        <f>+'Lincoln Exp. Sum'!H285+'Washington Exp. Sum.pg20'!H283</f>
        <v>0</v>
      </c>
      <c r="I283" s="11"/>
      <c r="J283" s="34">
        <f>+'Lincoln Exp. Sum'!J285+'Washington Exp. Sum.pg20'!J283</f>
        <v>0</v>
      </c>
      <c r="K283" s="11"/>
      <c r="L283" s="34">
        <f>+'Lincoln Exp. Sum'!L285+'Washington Exp. Sum.pg20'!L283</f>
        <v>0</v>
      </c>
      <c r="M283" s="11"/>
      <c r="N283" s="34">
        <f t="shared" si="12"/>
        <v>0</v>
      </c>
      <c r="O283" s="11"/>
      <c r="P283" s="11"/>
      <c r="Q283" s="11"/>
      <c r="R283" s="11"/>
      <c r="S283" s="21"/>
    </row>
    <row r="284" spans="1:19" x14ac:dyDescent="0.25">
      <c r="A284" s="24" t="s">
        <v>232</v>
      </c>
      <c r="B284" s="21"/>
      <c r="C284" s="21"/>
      <c r="D284" s="11"/>
      <c r="E284" s="21"/>
      <c r="F284" s="11"/>
      <c r="G284" s="11"/>
      <c r="H284" s="11"/>
      <c r="I284" s="11"/>
      <c r="J284" s="11"/>
      <c r="K284" s="11"/>
      <c r="L284" s="11"/>
      <c r="M284" s="11"/>
      <c r="N284" s="11"/>
      <c r="O284" s="11"/>
      <c r="P284" s="11"/>
      <c r="Q284" s="11"/>
      <c r="R284" s="11"/>
      <c r="S284" s="21"/>
    </row>
    <row r="285" spans="1:19" x14ac:dyDescent="0.25">
      <c r="A285" s="5"/>
      <c r="B285" s="22" t="s">
        <v>927</v>
      </c>
      <c r="C285" s="22"/>
      <c r="D285" s="21"/>
      <c r="E285" s="21"/>
      <c r="F285" s="11">
        <f>'Lincoln Exp. Sum'!F287+'Washington Exp. Sum.pg20'!F285</f>
        <v>0</v>
      </c>
      <c r="G285" s="11"/>
      <c r="H285" s="11">
        <f>'Lincoln Exp. Sum'!H287+'Washington Exp. Sum.pg20'!H285</f>
        <v>0</v>
      </c>
      <c r="I285" s="11"/>
      <c r="J285" s="11">
        <f>'Lincoln Exp. Sum'!J287+'Washington Exp. Sum.pg20'!J285</f>
        <v>0</v>
      </c>
      <c r="K285" s="11"/>
      <c r="L285" s="11">
        <v>0</v>
      </c>
      <c r="M285" s="11"/>
      <c r="N285" s="11">
        <f t="shared" si="12"/>
        <v>0</v>
      </c>
      <c r="O285" s="11"/>
      <c r="P285" s="11"/>
      <c r="Q285" s="11"/>
      <c r="R285" s="11"/>
      <c r="S285" s="21"/>
    </row>
    <row r="286" spans="1:19" x14ac:dyDescent="0.25">
      <c r="A286" s="5"/>
      <c r="B286" s="22" t="s">
        <v>968</v>
      </c>
      <c r="C286" s="22"/>
      <c r="D286" s="21"/>
      <c r="E286" s="21"/>
      <c r="F286" s="11">
        <f>'Lincoln Exp. Sum'!F288+'Washington Exp. Sum.pg20'!F286</f>
        <v>0</v>
      </c>
      <c r="G286" s="11"/>
      <c r="H286" s="11">
        <f>'Lincoln Exp. Sum'!H288+'Washington Exp. Sum.pg20'!H286</f>
        <v>0</v>
      </c>
      <c r="I286" s="11"/>
      <c r="J286" s="11">
        <f>'Lincoln Exp. Sum'!J288+'Washington Exp. Sum.pg20'!J286</f>
        <v>0</v>
      </c>
      <c r="K286" s="11"/>
      <c r="L286" s="11">
        <v>0</v>
      </c>
      <c r="M286" s="11"/>
      <c r="N286" s="11">
        <f t="shared" si="12"/>
        <v>0</v>
      </c>
      <c r="O286" s="11"/>
      <c r="P286" s="11"/>
      <c r="Q286" s="11"/>
      <c r="R286" s="11"/>
      <c r="S286" s="21"/>
    </row>
    <row r="287" spans="1:19" x14ac:dyDescent="0.25">
      <c r="A287" s="5"/>
      <c r="B287" s="22" t="s">
        <v>261</v>
      </c>
      <c r="C287" s="22"/>
      <c r="D287" s="21"/>
      <c r="E287" s="21"/>
      <c r="F287" s="11">
        <f>'Lincoln Exp. Sum'!F289+'Washington Exp. Sum.pg20'!F287</f>
        <v>0</v>
      </c>
      <c r="G287" s="11"/>
      <c r="H287" s="11">
        <f>'Lincoln Exp. Sum'!H289+'Washington Exp. Sum.pg20'!H287</f>
        <v>0</v>
      </c>
      <c r="I287" s="11"/>
      <c r="J287" s="11">
        <f>'Lincoln Exp. Sum'!J289+'Washington Exp. Sum.pg20'!J287</f>
        <v>0</v>
      </c>
      <c r="K287" s="11"/>
      <c r="L287" s="11">
        <v>0</v>
      </c>
      <c r="M287" s="11"/>
      <c r="N287" s="11">
        <f t="shared" si="12"/>
        <v>0</v>
      </c>
      <c r="O287" s="11"/>
      <c r="P287" s="11"/>
      <c r="Q287" s="11"/>
      <c r="R287" s="11"/>
      <c r="S287" s="21"/>
    </row>
    <row r="288" spans="1:19" x14ac:dyDescent="0.25">
      <c r="A288" s="5"/>
      <c r="B288" s="22" t="s">
        <v>935</v>
      </c>
      <c r="C288" s="22"/>
      <c r="D288" s="21"/>
      <c r="E288" s="21"/>
      <c r="F288" s="11">
        <f>'Lincoln Exp. Sum'!F290+'Washington Exp. Sum.pg20'!F288</f>
        <v>0</v>
      </c>
      <c r="G288" s="11"/>
      <c r="H288" s="11">
        <f>'Lincoln Exp. Sum'!H290+'Washington Exp. Sum.pg20'!H288</f>
        <v>0</v>
      </c>
      <c r="I288" s="11"/>
      <c r="J288" s="11">
        <f>'Lincoln Exp. Sum'!J290+'Washington Exp. Sum.pg20'!J288</f>
        <v>0</v>
      </c>
      <c r="K288" s="11"/>
      <c r="L288" s="11">
        <v>0</v>
      </c>
      <c r="M288" s="11"/>
      <c r="N288" s="11">
        <f t="shared" si="12"/>
        <v>0</v>
      </c>
      <c r="O288" s="11"/>
      <c r="P288" s="11"/>
      <c r="Q288" s="11"/>
      <c r="R288" s="11"/>
      <c r="S288" s="21"/>
    </row>
    <row r="289" spans="1:19" x14ac:dyDescent="0.25">
      <c r="A289" s="5"/>
      <c r="B289" s="22" t="s">
        <v>510</v>
      </c>
      <c r="C289" s="22"/>
      <c r="D289" s="21"/>
      <c r="E289" s="21"/>
      <c r="F289" s="11">
        <f>'Lincoln Exp. Sum'!F291+'Washington Exp. Sum.pg20'!F289</f>
        <v>0</v>
      </c>
      <c r="G289" s="11"/>
      <c r="H289" s="11">
        <f>'Lincoln Exp. Sum'!H291+'Washington Exp. Sum.pg20'!H289</f>
        <v>0</v>
      </c>
      <c r="I289" s="11"/>
      <c r="J289" s="11">
        <f>'Lincoln Exp. Sum'!J291+'Washington Exp. Sum.pg20'!J289</f>
        <v>0</v>
      </c>
      <c r="K289" s="11"/>
      <c r="L289" s="11">
        <v>0</v>
      </c>
      <c r="M289" s="11"/>
      <c r="N289" s="11">
        <f t="shared" si="12"/>
        <v>0</v>
      </c>
      <c r="O289" s="11"/>
      <c r="P289" s="11"/>
      <c r="Q289" s="11"/>
      <c r="R289" s="11"/>
      <c r="S289" s="21"/>
    </row>
    <row r="290" spans="1:19" x14ac:dyDescent="0.25">
      <c r="A290" s="5" t="s">
        <v>230</v>
      </c>
      <c r="B290" s="22"/>
      <c r="C290" s="22"/>
      <c r="D290" s="21"/>
      <c r="E290" s="21"/>
      <c r="F290" s="34">
        <f>'Lincoln Exp. Sum'!F292+'Washington Exp. Sum.pg20'!F290</f>
        <v>0</v>
      </c>
      <c r="G290" s="11"/>
      <c r="H290" s="34">
        <f>'Lincoln Exp. Sum'!H292+'Washington Exp. Sum.pg20'!H290</f>
        <v>0</v>
      </c>
      <c r="I290" s="11"/>
      <c r="J290" s="34">
        <f>'Lincoln Exp. Sum'!J292+'Washington Exp. Sum.pg20'!J290</f>
        <v>0</v>
      </c>
      <c r="K290" s="11"/>
      <c r="L290" s="34">
        <f>'Lincoln Exp. Sum'!L292+'Washington Exp. Sum.pg20'!L290</f>
        <v>0</v>
      </c>
      <c r="M290" s="11"/>
      <c r="N290" s="34">
        <f t="shared" si="12"/>
        <v>0</v>
      </c>
      <c r="O290" s="11"/>
      <c r="P290" s="11"/>
      <c r="Q290" s="11"/>
      <c r="R290" s="11"/>
      <c r="S290" s="21"/>
    </row>
    <row r="291" spans="1:19" x14ac:dyDescent="0.25">
      <c r="A291" s="5" t="s">
        <v>231</v>
      </c>
      <c r="B291" s="22"/>
      <c r="C291" s="22"/>
      <c r="D291" s="21"/>
      <c r="E291" s="21"/>
      <c r="F291" s="34">
        <f>'Lincoln Exp. Sum'!F293+'Washington Exp. Sum.pg20'!F291</f>
        <v>0</v>
      </c>
      <c r="G291" s="11"/>
      <c r="H291" s="34">
        <f>'Lincoln Exp. Sum'!H293+'Washington Exp. Sum.pg20'!H291</f>
        <v>0</v>
      </c>
      <c r="I291" s="11"/>
      <c r="J291" s="34">
        <f>'Lincoln Exp. Sum'!J293+'Washington Exp. Sum.pg20'!J291</f>
        <v>0</v>
      </c>
      <c r="K291" s="11"/>
      <c r="L291" s="34">
        <f>'Lincoln Exp. Sum'!L293+'Washington Exp. Sum.pg20'!L291</f>
        <v>0</v>
      </c>
      <c r="M291" s="11"/>
      <c r="N291" s="34">
        <f>N283+N290</f>
        <v>0</v>
      </c>
      <c r="O291" s="11"/>
      <c r="P291" s="11"/>
      <c r="Q291" s="11"/>
      <c r="R291" s="11"/>
      <c r="S291" s="21"/>
    </row>
    <row r="292" spans="1:19" x14ac:dyDescent="0.25">
      <c r="A292" s="24" t="s">
        <v>138</v>
      </c>
      <c r="B292" s="21"/>
      <c r="C292" s="21"/>
      <c r="D292" s="11"/>
      <c r="E292" s="21"/>
      <c r="F292" s="11"/>
      <c r="G292" s="11"/>
      <c r="H292" s="11"/>
      <c r="I292" s="11"/>
      <c r="J292" s="11"/>
      <c r="K292" s="11"/>
      <c r="L292" s="11"/>
      <c r="M292" s="11"/>
      <c r="N292" s="11"/>
      <c r="O292" s="11"/>
      <c r="P292" s="11"/>
      <c r="Q292" s="11"/>
      <c r="R292" s="11"/>
      <c r="S292" s="21"/>
    </row>
    <row r="293" spans="1:19" x14ac:dyDescent="0.25">
      <c r="A293" s="22"/>
      <c r="B293" s="22" t="s">
        <v>927</v>
      </c>
      <c r="C293" s="21"/>
      <c r="D293" s="11"/>
      <c r="E293" s="21"/>
      <c r="F293" s="11">
        <f>+'Lincoln Exp. Sum'!F295+'Washington Exp. Sum.pg20'!F293</f>
        <v>0</v>
      </c>
      <c r="G293" s="11"/>
      <c r="H293" s="11">
        <f>+'Lincoln Exp. Sum'!H295+'Washington Exp. Sum.pg20'!H293</f>
        <v>0</v>
      </c>
      <c r="I293" s="11"/>
      <c r="J293" s="11">
        <f>+'Lincoln Exp. Sum'!J295+'Washington Exp. Sum.pg20'!J293</f>
        <v>0</v>
      </c>
      <c r="K293" s="11"/>
      <c r="L293" s="11">
        <f>+'Lincoln Exp. Sum'!L295+'Washington Exp. Sum.pg20'!L293</f>
        <v>0</v>
      </c>
      <c r="M293" s="11"/>
      <c r="N293" s="11">
        <f t="shared" si="12"/>
        <v>0</v>
      </c>
      <c r="O293" s="11"/>
      <c r="P293" s="11"/>
      <c r="Q293" s="11"/>
      <c r="R293" s="11"/>
      <c r="S293" s="21"/>
    </row>
    <row r="294" spans="1:19" x14ac:dyDescent="0.25">
      <c r="A294" s="22"/>
      <c r="B294" s="22" t="s">
        <v>931</v>
      </c>
      <c r="C294" s="21"/>
      <c r="D294" s="11"/>
      <c r="E294" s="21"/>
      <c r="F294" s="11">
        <f>+'Lincoln Exp. Sum'!F296+'Washington Exp. Sum.pg20'!F294</f>
        <v>0</v>
      </c>
      <c r="G294" s="11"/>
      <c r="H294" s="11">
        <f>+'Lincoln Exp. Sum'!H296+'Washington Exp. Sum.pg20'!H294</f>
        <v>0</v>
      </c>
      <c r="I294" s="11"/>
      <c r="J294" s="11">
        <f>+'Lincoln Exp. Sum'!J296+'Washington Exp. Sum.pg20'!J294</f>
        <v>0</v>
      </c>
      <c r="K294" s="11"/>
      <c r="L294" s="11">
        <f>+'Lincoln Exp. Sum'!L296+'Washington Exp. Sum.pg20'!L294</f>
        <v>0</v>
      </c>
      <c r="M294" s="11"/>
      <c r="N294" s="11">
        <f t="shared" si="12"/>
        <v>0</v>
      </c>
      <c r="O294" s="11"/>
      <c r="P294" s="11"/>
      <c r="Q294" s="11"/>
      <c r="R294" s="11"/>
      <c r="S294" s="21"/>
    </row>
    <row r="295" spans="1:19" x14ac:dyDescent="0.25">
      <c r="A295" s="22"/>
      <c r="B295" s="22" t="s">
        <v>935</v>
      </c>
      <c r="C295" s="21"/>
      <c r="D295" s="11"/>
      <c r="E295" s="21"/>
      <c r="F295" s="11">
        <f>+'Lincoln Exp. Sum'!F297+'Washington Exp. Sum.pg20'!F295</f>
        <v>0</v>
      </c>
      <c r="G295" s="11"/>
      <c r="H295" s="11">
        <f>+'Lincoln Exp. Sum'!H297+'Washington Exp. Sum.pg20'!H295</f>
        <v>0</v>
      </c>
      <c r="I295" s="11"/>
      <c r="J295" s="11">
        <f>+'Lincoln Exp. Sum'!J297+'Washington Exp. Sum.pg20'!J295</f>
        <v>0</v>
      </c>
      <c r="K295" s="11"/>
      <c r="L295" s="11">
        <f>+'Lincoln Exp. Sum'!L297+'Washington Exp. Sum.pg20'!L295</f>
        <v>0</v>
      </c>
      <c r="M295" s="11"/>
      <c r="N295" s="11">
        <f t="shared" si="12"/>
        <v>0</v>
      </c>
      <c r="O295" s="11"/>
      <c r="P295" s="11"/>
      <c r="Q295" s="11"/>
      <c r="R295" s="11"/>
      <c r="S295" s="21"/>
    </row>
    <row r="296" spans="1:19" x14ac:dyDescent="0.25">
      <c r="A296" s="22"/>
      <c r="B296" s="22" t="s">
        <v>510</v>
      </c>
      <c r="C296" s="21"/>
      <c r="D296" s="11"/>
      <c r="E296" s="21"/>
      <c r="F296" s="11">
        <f>+'Lincoln Exp. Sum'!F298+'Washington Exp. Sum.pg20'!F296</f>
        <v>0</v>
      </c>
      <c r="G296" s="11"/>
      <c r="H296" s="11">
        <f>+'Lincoln Exp. Sum'!H298+'Washington Exp. Sum.pg20'!H296</f>
        <v>0</v>
      </c>
      <c r="I296" s="11"/>
      <c r="J296" s="11">
        <f>+'Lincoln Exp. Sum'!J298+'Washington Exp. Sum.pg20'!J296</f>
        <v>0</v>
      </c>
      <c r="K296" s="11"/>
      <c r="L296" s="11">
        <f>+'Lincoln Exp. Sum'!L298+'Washington Exp. Sum.pg20'!L296</f>
        <v>0</v>
      </c>
      <c r="M296" s="11"/>
      <c r="N296" s="11">
        <f t="shared" si="12"/>
        <v>0</v>
      </c>
      <c r="O296" s="11"/>
      <c r="P296" s="11"/>
      <c r="Q296" s="11"/>
      <c r="R296" s="11"/>
      <c r="S296" s="21"/>
    </row>
    <row r="297" spans="1:19" x14ac:dyDescent="0.25">
      <c r="A297" s="22"/>
      <c r="B297" s="22" t="s">
        <v>942</v>
      </c>
      <c r="C297" s="21"/>
      <c r="D297" s="11"/>
      <c r="E297" s="21"/>
      <c r="F297" s="11">
        <f>+'Lincoln Exp. Sum'!F299+'Washington Exp. Sum.pg20'!F297</f>
        <v>0</v>
      </c>
      <c r="G297" s="11"/>
      <c r="H297" s="11">
        <f>+'Lincoln Exp. Sum'!H299+'Washington Exp. Sum.pg20'!H297</f>
        <v>0</v>
      </c>
      <c r="I297" s="11"/>
      <c r="J297" s="11">
        <f>+'Lincoln Exp. Sum'!J299+'Washington Exp. Sum.pg20'!J297</f>
        <v>0</v>
      </c>
      <c r="K297" s="11"/>
      <c r="L297" s="11">
        <f>+'Lincoln Exp. Sum'!L299+'Washington Exp. Sum.pg20'!L297</f>
        <v>0</v>
      </c>
      <c r="M297" s="11"/>
      <c r="N297" s="11">
        <f t="shared" si="12"/>
        <v>0</v>
      </c>
      <c r="O297" s="11"/>
      <c r="P297" s="11"/>
      <c r="Q297" s="11"/>
      <c r="R297" s="11"/>
      <c r="S297" s="21"/>
    </row>
    <row r="298" spans="1:19" x14ac:dyDescent="0.25">
      <c r="A298" s="5" t="s">
        <v>268</v>
      </c>
      <c r="B298" s="21"/>
      <c r="C298" s="21"/>
      <c r="D298" s="34"/>
      <c r="E298" s="21"/>
      <c r="F298" s="34">
        <f>+'Lincoln Exp. Sum'!F300+'Washington Exp. Sum.pg20'!F298</f>
        <v>0</v>
      </c>
      <c r="G298" s="11"/>
      <c r="H298" s="34">
        <f>+'Lincoln Exp. Sum'!H300+'Washington Exp. Sum.pg20'!H298</f>
        <v>0</v>
      </c>
      <c r="I298" s="11"/>
      <c r="J298" s="34">
        <f>+'Lincoln Exp. Sum'!J300+'Washington Exp. Sum.pg20'!J298</f>
        <v>0</v>
      </c>
      <c r="K298" s="11"/>
      <c r="L298" s="34">
        <f>+'Lincoln Exp. Sum'!L300+'Washington Exp. Sum.pg20'!L298</f>
        <v>0</v>
      </c>
      <c r="M298" s="11"/>
      <c r="N298" s="34">
        <f t="shared" si="12"/>
        <v>0</v>
      </c>
      <c r="O298" s="11"/>
      <c r="P298" s="11"/>
      <c r="Q298" s="11"/>
      <c r="R298" s="11"/>
      <c r="S298" s="21"/>
    </row>
    <row r="299" spans="1:19" x14ac:dyDescent="0.25">
      <c r="A299" s="13"/>
      <c r="B299" s="24" t="s">
        <v>1569</v>
      </c>
      <c r="C299" s="22"/>
      <c r="D299" s="21"/>
      <c r="E299" s="21"/>
      <c r="F299" s="34">
        <f>+'Lincoln Exp. Sum'!F301+'Washington Exp. Sum.pg20'!F299</f>
        <v>3258834</v>
      </c>
      <c r="G299" s="11"/>
      <c r="H299" s="34">
        <f>+'Lincoln Exp. Sum'!H301+'Washington Exp. Sum.pg20'!H299</f>
        <v>119900</v>
      </c>
      <c r="I299" s="11"/>
      <c r="J299" s="34">
        <f>+'Lincoln Exp. Sum'!J301+'Washington Exp. Sum.pg20'!J299</f>
        <v>3378734</v>
      </c>
      <c r="K299" s="11"/>
      <c r="L299" s="34">
        <f>+'Lincoln Exp. Sum'!L301+'Washington Exp. Sum.pg20'!L299</f>
        <v>3169700</v>
      </c>
      <c r="M299" s="11"/>
      <c r="N299" s="34">
        <f>+J299-L299</f>
        <v>209034</v>
      </c>
    </row>
    <row r="300" spans="1:19" x14ac:dyDescent="0.25">
      <c r="A300" s="24" t="s">
        <v>1587</v>
      </c>
      <c r="B300" s="22"/>
      <c r="C300" s="22"/>
      <c r="D300" s="21"/>
      <c r="E300" s="21"/>
      <c r="F300" s="11"/>
      <c r="G300" s="11"/>
      <c r="H300" s="11"/>
      <c r="I300" s="11"/>
      <c r="J300" s="11"/>
      <c r="K300" s="11"/>
      <c r="L300" s="11"/>
      <c r="M300" s="11"/>
      <c r="N300" s="11"/>
    </row>
    <row r="301" spans="1:19" x14ac:dyDescent="0.25">
      <c r="A301" s="24"/>
      <c r="B301" s="22" t="s">
        <v>157</v>
      </c>
      <c r="C301" s="22" t="s">
        <v>337</v>
      </c>
      <c r="D301" s="21"/>
      <c r="E301" s="21"/>
      <c r="F301" s="11">
        <f>+'Lincoln Exp. Sum'!F303+'Washington Exp. Sum.pg20'!F301</f>
        <v>0</v>
      </c>
      <c r="G301" s="11"/>
      <c r="H301" s="11">
        <f>+'Lincoln Exp. Sum'!H303+'Washington Exp. Sum.pg20'!H301</f>
        <v>0</v>
      </c>
      <c r="I301" s="11"/>
      <c r="J301" s="11">
        <f>+'Lincoln Exp. Sum'!J303+'Washington Exp. Sum.pg20'!J301</f>
        <v>0</v>
      </c>
      <c r="K301" s="11"/>
      <c r="L301" s="11">
        <f>+'Lincoln Exp. Sum'!L303+'Washington Exp. Sum.pg20'!L301</f>
        <v>0</v>
      </c>
      <c r="M301" s="11"/>
      <c r="N301" s="11">
        <f t="shared" ref="N301:N310" si="13">+J301-L301</f>
        <v>0</v>
      </c>
    </row>
    <row r="302" spans="1:19" x14ac:dyDescent="0.25">
      <c r="A302" s="24"/>
      <c r="B302" s="22" t="s">
        <v>336</v>
      </c>
      <c r="C302" s="22" t="s">
        <v>338</v>
      </c>
      <c r="D302" s="21"/>
      <c r="E302" s="21"/>
      <c r="F302" s="11">
        <f>+'Lincoln Exp. Sum'!F304+'Washington Exp. Sum.pg20'!F302</f>
        <v>0</v>
      </c>
      <c r="G302" s="11"/>
      <c r="H302" s="11">
        <f>+'Lincoln Exp. Sum'!H304+'Washington Exp. Sum.pg20'!H302</f>
        <v>0</v>
      </c>
      <c r="I302" s="11"/>
      <c r="J302" s="11">
        <f>+'Lincoln Exp. Sum'!J304+'Washington Exp. Sum.pg20'!J302</f>
        <v>0</v>
      </c>
      <c r="K302" s="11"/>
      <c r="L302" s="11">
        <f>+'Lincoln Exp. Sum'!L304+'Washington Exp. Sum.pg20'!L302</f>
        <v>0</v>
      </c>
      <c r="M302" s="11"/>
      <c r="N302" s="11">
        <f t="shared" si="13"/>
        <v>0</v>
      </c>
    </row>
    <row r="303" spans="1:19" x14ac:dyDescent="0.25">
      <c r="A303" s="24"/>
      <c r="B303" s="22" t="s">
        <v>156</v>
      </c>
      <c r="C303" s="22" t="s">
        <v>339</v>
      </c>
      <c r="D303" s="21"/>
      <c r="E303" s="21"/>
      <c r="F303" s="11">
        <f>+'Lincoln Exp. Sum'!F305+'Washington Exp. Sum.pg20'!F303</f>
        <v>0</v>
      </c>
      <c r="G303" s="11"/>
      <c r="H303" s="11">
        <f>+'Lincoln Exp. Sum'!H305+'Washington Exp. Sum.pg20'!H303</f>
        <v>0</v>
      </c>
      <c r="I303" s="11"/>
      <c r="J303" s="11">
        <f>+'Lincoln Exp. Sum'!J305+'Washington Exp. Sum.pg20'!J303</f>
        <v>0</v>
      </c>
      <c r="K303" s="11"/>
      <c r="L303" s="11">
        <f>+'Lincoln Exp. Sum'!L305+'Washington Exp. Sum.pg20'!L303</f>
        <v>0</v>
      </c>
      <c r="M303" s="11"/>
      <c r="N303" s="11">
        <f t="shared" si="13"/>
        <v>0</v>
      </c>
    </row>
    <row r="304" spans="1:19" x14ac:dyDescent="0.25">
      <c r="A304" s="24"/>
      <c r="B304" s="22" t="s">
        <v>155</v>
      </c>
      <c r="C304" s="22" t="s">
        <v>340</v>
      </c>
      <c r="D304" s="21"/>
      <c r="E304" s="21"/>
      <c r="F304" s="11">
        <f>+'Lincoln Exp. Sum'!F306+'Washington Exp. Sum.pg20'!F304</f>
        <v>0</v>
      </c>
      <c r="G304" s="11"/>
      <c r="H304" s="11">
        <f>+'Lincoln Exp. Sum'!H306+'Washington Exp. Sum.pg20'!H304</f>
        <v>0</v>
      </c>
      <c r="I304" s="11"/>
      <c r="J304" s="11">
        <f>+'Lincoln Exp. Sum'!J306+'Washington Exp. Sum.pg20'!J304</f>
        <v>0</v>
      </c>
      <c r="K304" s="11"/>
      <c r="L304" s="11">
        <f>+'Lincoln Exp. Sum'!L306+'Washington Exp. Sum.pg20'!L304</f>
        <v>0</v>
      </c>
      <c r="M304" s="11"/>
      <c r="N304" s="11">
        <f t="shared" si="13"/>
        <v>0</v>
      </c>
    </row>
    <row r="305" spans="1:14" x14ac:dyDescent="0.25">
      <c r="A305" s="24"/>
      <c r="B305" s="22" t="s">
        <v>1589</v>
      </c>
      <c r="C305" s="22" t="s">
        <v>1597</v>
      </c>
      <c r="D305" s="21"/>
      <c r="E305" s="21"/>
      <c r="F305" s="11">
        <f>+'Lincoln Exp. Sum'!F307+'Washington Exp. Sum.pg20'!F305</f>
        <v>0</v>
      </c>
      <c r="G305" s="11"/>
      <c r="H305" s="11">
        <f>+'Lincoln Exp. Sum'!H307+'Washington Exp. Sum.pg20'!H305</f>
        <v>0</v>
      </c>
      <c r="I305" s="11"/>
      <c r="J305" s="11">
        <f>+'Lincoln Exp. Sum'!J307+'Washington Exp. Sum.pg20'!J305</f>
        <v>0</v>
      </c>
      <c r="K305" s="11"/>
      <c r="L305" s="11">
        <f>+'Lincoln Exp. Sum'!L307+'Washington Exp. Sum.pg20'!L305</f>
        <v>0</v>
      </c>
      <c r="M305" s="11"/>
      <c r="N305" s="11">
        <f t="shared" si="13"/>
        <v>0</v>
      </c>
    </row>
    <row r="306" spans="1:14" x14ac:dyDescent="0.25">
      <c r="A306" s="24"/>
      <c r="B306" s="22" t="s">
        <v>1234</v>
      </c>
      <c r="C306" s="22" t="s">
        <v>1598</v>
      </c>
      <c r="D306" s="21"/>
      <c r="E306" s="21"/>
      <c r="F306" s="11">
        <f>+'Lincoln Exp. Sum'!F308+'Washington Exp. Sum.pg20'!F306</f>
        <v>0</v>
      </c>
      <c r="G306" s="11"/>
      <c r="H306" s="11">
        <f>+'Lincoln Exp. Sum'!H308+'Washington Exp. Sum.pg20'!H306</f>
        <v>0</v>
      </c>
      <c r="I306" s="11"/>
      <c r="J306" s="11">
        <f>+'Lincoln Exp. Sum'!J308+'Washington Exp. Sum.pg20'!J306</f>
        <v>0</v>
      </c>
      <c r="K306" s="11"/>
      <c r="L306" s="11">
        <f>+'Lincoln Exp. Sum'!L308+'Washington Exp. Sum.pg20'!L306</f>
        <v>0</v>
      </c>
      <c r="M306" s="11"/>
      <c r="N306" s="11">
        <f t="shared" si="13"/>
        <v>0</v>
      </c>
    </row>
    <row r="307" spans="1:14" x14ac:dyDescent="0.25">
      <c r="A307" s="24"/>
      <c r="B307" s="22" t="s">
        <v>1235</v>
      </c>
      <c r="C307" s="22" t="s">
        <v>1244</v>
      </c>
      <c r="D307" s="21"/>
      <c r="E307" s="21"/>
      <c r="F307" s="11">
        <f>+'Lincoln Exp. Sum'!F309+'Washington Exp. Sum.pg20'!F307</f>
        <v>0</v>
      </c>
      <c r="G307" s="11"/>
      <c r="H307" s="11">
        <f>+'Lincoln Exp. Sum'!H309+'Washington Exp. Sum.pg20'!H307</f>
        <v>0</v>
      </c>
      <c r="I307" s="11"/>
      <c r="J307" s="11">
        <f>+'Lincoln Exp. Sum'!J309+'Washington Exp. Sum.pg20'!J307</f>
        <v>0</v>
      </c>
      <c r="K307" s="11"/>
      <c r="L307" s="11">
        <f>+'Lincoln Exp. Sum'!L309+'Washington Exp. Sum.pg20'!L307</f>
        <v>0</v>
      </c>
      <c r="M307" s="11"/>
      <c r="N307" s="11">
        <f>+J307-L307</f>
        <v>0</v>
      </c>
    </row>
    <row r="308" spans="1:14" x14ac:dyDescent="0.25">
      <c r="A308" s="24"/>
      <c r="B308" s="22" t="s">
        <v>1592</v>
      </c>
      <c r="C308" s="22" t="s">
        <v>1599</v>
      </c>
      <c r="D308" s="21"/>
      <c r="E308" s="21"/>
      <c r="F308" s="11">
        <f>+'Lincoln Exp. Sum'!F310+'Washington Exp. Sum.pg20'!F308</f>
        <v>0</v>
      </c>
      <c r="G308" s="11"/>
      <c r="H308" s="11">
        <f>+'Lincoln Exp. Sum'!H310+'Washington Exp. Sum.pg20'!H308</f>
        <v>0</v>
      </c>
      <c r="I308" s="11"/>
      <c r="J308" s="11">
        <f>+'Lincoln Exp. Sum'!J310+'Washington Exp. Sum.pg20'!J308</f>
        <v>0</v>
      </c>
      <c r="K308" s="11"/>
      <c r="L308" s="11">
        <f>+'Lincoln Exp. Sum'!L310+'Washington Exp. Sum.pg20'!L308</f>
        <v>0</v>
      </c>
      <c r="M308" s="11"/>
      <c r="N308" s="11">
        <f t="shared" si="13"/>
        <v>0</v>
      </c>
    </row>
    <row r="309" spans="1:14" x14ac:dyDescent="0.25">
      <c r="A309" s="21"/>
      <c r="B309" s="22" t="s">
        <v>1594</v>
      </c>
      <c r="C309" s="22" t="s">
        <v>0</v>
      </c>
      <c r="D309" s="21"/>
      <c r="E309" s="21"/>
      <c r="F309" s="11">
        <f>+'Lincoln Exp. Sum'!F311+'Washington Exp. Sum.pg20'!F309</f>
        <v>0</v>
      </c>
      <c r="G309" s="11"/>
      <c r="H309" s="11">
        <f>+'Lincoln Exp. Sum'!H311+'Washington Exp. Sum.pg20'!H309</f>
        <v>0</v>
      </c>
      <c r="I309" s="11"/>
      <c r="J309" s="11">
        <f>+'Lincoln Exp. Sum'!J311+'Washington Exp. Sum.pg20'!J309</f>
        <v>0</v>
      </c>
      <c r="K309" s="11"/>
      <c r="L309" s="11">
        <f>+'Lincoln Exp. Sum'!L311+'Washington Exp. Sum.pg20'!L309</f>
        <v>0</v>
      </c>
      <c r="M309" s="11"/>
      <c r="N309" s="11">
        <f t="shared" si="13"/>
        <v>0</v>
      </c>
    </row>
    <row r="310" spans="1:14" x14ac:dyDescent="0.25">
      <c r="A310" s="24" t="s">
        <v>250</v>
      </c>
      <c r="B310" s="22"/>
      <c r="C310" s="22"/>
      <c r="D310" s="21"/>
      <c r="E310" s="21"/>
      <c r="F310" s="34">
        <f>+'Lincoln Exp. Sum'!F312+'Washington Exp. Sum.pg20'!F310</f>
        <v>0</v>
      </c>
      <c r="G310" s="11"/>
      <c r="H310" s="34">
        <f>+'Lincoln Exp. Sum'!H312+'Washington Exp. Sum.pg20'!H310</f>
        <v>0</v>
      </c>
      <c r="I310" s="11"/>
      <c r="J310" s="34">
        <f>+'Lincoln Exp. Sum'!J312+'Washington Exp. Sum.pg20'!J310</f>
        <v>0</v>
      </c>
      <c r="K310" s="11"/>
      <c r="L310" s="34">
        <f>+'Lincoln Exp. Sum'!L312+'Washington Exp. Sum.pg20'!L310</f>
        <v>0</v>
      </c>
      <c r="M310" s="11"/>
      <c r="N310" s="34">
        <f t="shared" si="13"/>
        <v>0</v>
      </c>
    </row>
    <row r="311" spans="1:14" x14ac:dyDescent="0.25">
      <c r="A311" s="24" t="s">
        <v>251</v>
      </c>
      <c r="B311" s="22"/>
      <c r="C311" s="22"/>
      <c r="D311" s="21"/>
      <c r="E311" s="21"/>
      <c r="F311" s="8"/>
      <c r="G311" s="11"/>
      <c r="H311" s="8"/>
      <c r="I311" s="11"/>
      <c r="J311" s="8"/>
      <c r="K311" s="11"/>
      <c r="L311" s="8"/>
      <c r="M311" s="11"/>
      <c r="N311" s="8"/>
    </row>
    <row r="312" spans="1:14" x14ac:dyDescent="0.25">
      <c r="A312" s="22"/>
      <c r="B312" s="22" t="s">
        <v>927</v>
      </c>
      <c r="C312" s="22" t="s">
        <v>965</v>
      </c>
      <c r="D312" s="21" t="s">
        <v>966</v>
      </c>
      <c r="E312" s="21"/>
      <c r="F312" s="8">
        <f>+'Lincoln Exp. Sum'!F314+'Washington Exp. Sum.pg20'!F312</f>
        <v>63200</v>
      </c>
      <c r="G312" s="11"/>
      <c r="H312" s="8">
        <f>+'Lincoln Exp. Sum'!H314+'Washington Exp. Sum.pg20'!H312</f>
        <v>1800</v>
      </c>
      <c r="I312" s="11"/>
      <c r="J312" s="8">
        <f>+'Lincoln Exp. Sum'!J314+'Washington Exp. Sum.pg20'!J312</f>
        <v>65000</v>
      </c>
      <c r="K312" s="11"/>
      <c r="L312" s="8">
        <f>+'Lincoln Exp. Sum'!L314+'Washington Exp. Sum.pg20'!L312</f>
        <v>64000</v>
      </c>
      <c r="M312" s="11"/>
      <c r="N312" s="8">
        <f t="shared" ref="N312:N321" si="14">+J312-L312</f>
        <v>1000</v>
      </c>
    </row>
    <row r="313" spans="1:14" x14ac:dyDescent="0.25">
      <c r="A313" s="22"/>
      <c r="B313" s="22" t="s">
        <v>269</v>
      </c>
      <c r="C313" s="22"/>
      <c r="D313" s="21"/>
      <c r="E313" s="21"/>
      <c r="F313" s="8">
        <f>+'Lincoln Exp. Sum'!F315+'Washington Exp. Sum.pg20'!F313</f>
        <v>0</v>
      </c>
      <c r="G313" s="11"/>
      <c r="H313" s="8">
        <f>+'Lincoln Exp. Sum'!H315+'Washington Exp. Sum.pg20'!H313</f>
        <v>0</v>
      </c>
      <c r="I313" s="11"/>
      <c r="J313" s="8">
        <f>+'Lincoln Exp. Sum'!J315+'Washington Exp. Sum.pg20'!J313</f>
        <v>0</v>
      </c>
      <c r="K313" s="11"/>
      <c r="L313" s="8">
        <f>+'Lincoln Exp. Sum'!L315+'Washington Exp. Sum.pg20'!L313</f>
        <v>0</v>
      </c>
      <c r="M313" s="11"/>
      <c r="N313" s="8">
        <f>+J313-L313</f>
        <v>0</v>
      </c>
    </row>
    <row r="314" spans="1:14" x14ac:dyDescent="0.25">
      <c r="A314" s="22"/>
      <c r="B314" s="22" t="s">
        <v>270</v>
      </c>
      <c r="C314" s="22"/>
      <c r="D314" s="21"/>
      <c r="E314" s="21"/>
      <c r="F314" s="8">
        <f>+'Lincoln Exp. Sum'!F316+'Washington Exp. Sum.pg20'!F314</f>
        <v>0</v>
      </c>
      <c r="G314" s="11"/>
      <c r="H314" s="8">
        <f>+'Lincoln Exp. Sum'!H316+'Washington Exp. Sum.pg20'!H314</f>
        <v>0</v>
      </c>
      <c r="I314" s="11"/>
      <c r="J314" s="8">
        <f>+'Lincoln Exp. Sum'!J316+'Washington Exp. Sum.pg20'!J314</f>
        <v>0</v>
      </c>
      <c r="K314" s="11"/>
      <c r="L314" s="8">
        <f>+'Lincoln Exp. Sum'!L316+'Washington Exp. Sum.pg20'!L314</f>
        <v>0</v>
      </c>
      <c r="M314" s="11"/>
      <c r="N314" s="8">
        <f>+J314-L314</f>
        <v>0</v>
      </c>
    </row>
    <row r="315" spans="1:14" x14ac:dyDescent="0.25">
      <c r="A315" s="22"/>
      <c r="B315" s="22" t="s">
        <v>272</v>
      </c>
      <c r="C315" s="22"/>
      <c r="D315" s="21"/>
      <c r="E315" s="21"/>
      <c r="F315" s="8">
        <f>+'Lincoln Exp. Sum'!F317+'Washington Exp. Sum.pg20'!F315</f>
        <v>0</v>
      </c>
      <c r="G315" s="11"/>
      <c r="H315" s="8">
        <f>+'Lincoln Exp. Sum'!H317+'Washington Exp. Sum.pg20'!H315</f>
        <v>0</v>
      </c>
      <c r="I315" s="11"/>
      <c r="J315" s="8">
        <f>+'Lincoln Exp. Sum'!J317+'Washington Exp. Sum.pg20'!J315</f>
        <v>0</v>
      </c>
      <c r="K315" s="11"/>
      <c r="L315" s="8">
        <f>+'Lincoln Exp. Sum'!L317+'Washington Exp. Sum.pg20'!L315</f>
        <v>0</v>
      </c>
      <c r="M315" s="11"/>
      <c r="N315" s="8">
        <f>+J315-L315</f>
        <v>0</v>
      </c>
    </row>
    <row r="316" spans="1:14" x14ac:dyDescent="0.25">
      <c r="A316" s="22"/>
      <c r="B316" s="22" t="s">
        <v>271</v>
      </c>
      <c r="C316" s="22"/>
      <c r="D316" s="21"/>
      <c r="E316" s="21"/>
      <c r="F316" s="8">
        <f>+'Lincoln Exp. Sum'!F318+'Washington Exp. Sum.pg20'!F316</f>
        <v>0</v>
      </c>
      <c r="G316" s="11"/>
      <c r="H316" s="8">
        <f>+'Lincoln Exp. Sum'!H318+'Washington Exp. Sum.pg20'!H316</f>
        <v>0</v>
      </c>
      <c r="I316" s="11"/>
      <c r="J316" s="8">
        <f>+'Lincoln Exp. Sum'!J318+'Washington Exp. Sum.pg20'!J316</f>
        <v>0</v>
      </c>
      <c r="K316" s="11"/>
      <c r="L316" s="8">
        <f>+'Lincoln Exp. Sum'!L318+'Washington Exp. Sum.pg20'!L316</f>
        <v>0</v>
      </c>
      <c r="M316" s="11"/>
      <c r="N316" s="8">
        <f>+J316-L316</f>
        <v>0</v>
      </c>
    </row>
    <row r="317" spans="1:14" x14ac:dyDescent="0.25">
      <c r="A317" s="22"/>
      <c r="B317" s="22" t="s">
        <v>968</v>
      </c>
      <c r="C317" s="22" t="s">
        <v>969</v>
      </c>
      <c r="D317" s="21" t="s">
        <v>970</v>
      </c>
      <c r="E317" s="21"/>
      <c r="F317" s="8">
        <f>+'Lincoln Exp. Sum'!F319+'Washington Exp. Sum.pg20'!F317</f>
        <v>29900</v>
      </c>
      <c r="G317" s="11"/>
      <c r="H317" s="8">
        <f>+'Lincoln Exp. Sum'!H319+'Washington Exp. Sum.pg20'!H317</f>
        <v>-4900</v>
      </c>
      <c r="I317" s="11"/>
      <c r="J317" s="8">
        <f>+'Lincoln Exp. Sum'!J319+'Washington Exp. Sum.pg20'!J317</f>
        <v>25000</v>
      </c>
      <c r="K317" s="11"/>
      <c r="L317" s="8">
        <f>+'Lincoln Exp. Sum'!L319+'Washington Exp. Sum.pg20'!L317</f>
        <v>23294</v>
      </c>
      <c r="M317" s="11"/>
      <c r="N317" s="8">
        <f t="shared" si="14"/>
        <v>1706</v>
      </c>
    </row>
    <row r="318" spans="1:14" x14ac:dyDescent="0.25">
      <c r="A318" s="22"/>
      <c r="B318" s="22" t="s">
        <v>498</v>
      </c>
      <c r="C318" s="22" t="s">
        <v>972</v>
      </c>
      <c r="D318" s="21" t="s">
        <v>973</v>
      </c>
      <c r="E318" s="21"/>
      <c r="F318" s="8">
        <f>+'Lincoln Exp. Sum'!F320+'Washington Exp. Sum.pg20'!F318</f>
        <v>10000</v>
      </c>
      <c r="G318" s="11"/>
      <c r="H318" s="8">
        <f>+'Lincoln Exp. Sum'!H320+'Washington Exp. Sum.pg20'!H318</f>
        <v>4500</v>
      </c>
      <c r="I318" s="11"/>
      <c r="J318" s="8">
        <f>+'Lincoln Exp. Sum'!J320+'Washington Exp. Sum.pg20'!J318</f>
        <v>14500</v>
      </c>
      <c r="K318" s="11"/>
      <c r="L318" s="8">
        <f>+'Lincoln Exp. Sum'!L320+'Washington Exp. Sum.pg20'!L318</f>
        <v>13400</v>
      </c>
      <c r="M318" s="11"/>
      <c r="N318" s="8">
        <f t="shared" si="14"/>
        <v>1100</v>
      </c>
    </row>
    <row r="319" spans="1:14" x14ac:dyDescent="0.25">
      <c r="A319" s="22"/>
      <c r="B319" s="22" t="s">
        <v>935</v>
      </c>
      <c r="C319" s="22" t="s">
        <v>975</v>
      </c>
      <c r="D319" s="21" t="s">
        <v>976</v>
      </c>
      <c r="E319" s="21"/>
      <c r="F319" s="8">
        <f>+'Lincoln Exp. Sum'!F321+'Washington Exp. Sum.pg20'!F319</f>
        <v>6000</v>
      </c>
      <c r="G319" s="11"/>
      <c r="H319" s="8">
        <f>+'Lincoln Exp. Sum'!H321+'Washington Exp. Sum.pg20'!H319</f>
        <v>500</v>
      </c>
      <c r="I319" s="11"/>
      <c r="J319" s="8">
        <f>+'Lincoln Exp. Sum'!J321+'Washington Exp. Sum.pg20'!J319</f>
        <v>6500</v>
      </c>
      <c r="K319" s="11"/>
      <c r="L319" s="8">
        <f>+'Lincoln Exp. Sum'!L321+'Washington Exp. Sum.pg20'!L319</f>
        <v>6295</v>
      </c>
      <c r="M319" s="11"/>
      <c r="N319" s="8">
        <f t="shared" si="14"/>
        <v>205</v>
      </c>
    </row>
    <row r="320" spans="1:14" x14ac:dyDescent="0.25">
      <c r="A320" s="22"/>
      <c r="B320" s="22" t="s">
        <v>510</v>
      </c>
      <c r="C320" s="22" t="s">
        <v>978</v>
      </c>
      <c r="D320" s="21" t="s">
        <v>979</v>
      </c>
      <c r="E320" s="21"/>
      <c r="F320" s="8">
        <f>+'Lincoln Exp. Sum'!F322+'Washington Exp. Sum.pg20'!F320</f>
        <v>5000</v>
      </c>
      <c r="G320" s="11"/>
      <c r="H320" s="8">
        <f>+'Lincoln Exp. Sum'!H322+'Washington Exp. Sum.pg20'!H320</f>
        <v>0</v>
      </c>
      <c r="I320" s="11"/>
      <c r="J320" s="8">
        <f>+'Lincoln Exp. Sum'!J322+'Washington Exp. Sum.pg20'!J320</f>
        <v>5000</v>
      </c>
      <c r="K320" s="11"/>
      <c r="L320" s="8">
        <f>+'Lincoln Exp. Sum'!L322+'Washington Exp. Sum.pg20'!L320</f>
        <v>4800</v>
      </c>
      <c r="M320" s="11"/>
      <c r="N320" s="8">
        <f t="shared" si="14"/>
        <v>200</v>
      </c>
    </row>
    <row r="321" spans="1:14" x14ac:dyDescent="0.25">
      <c r="A321" s="24" t="s">
        <v>981</v>
      </c>
      <c r="B321" s="22"/>
      <c r="C321" s="22"/>
      <c r="D321" s="21" t="s">
        <v>1548</v>
      </c>
      <c r="E321" s="21"/>
      <c r="F321" s="34">
        <f>+'Lincoln Exp. Sum'!F323+'Washington Exp. Sum.pg20'!F321</f>
        <v>114100</v>
      </c>
      <c r="G321" s="11"/>
      <c r="H321" s="34">
        <f>+'Lincoln Exp. Sum'!H323+'Washington Exp. Sum.pg20'!H321</f>
        <v>1900</v>
      </c>
      <c r="I321" s="11"/>
      <c r="J321" s="34">
        <f>+'Lincoln Exp. Sum'!J323+'Washington Exp. Sum.pg20'!J321</f>
        <v>116000</v>
      </c>
      <c r="K321" s="11"/>
      <c r="L321" s="34">
        <f>+'Lincoln Exp. Sum'!L323+'Washington Exp. Sum.pg20'!L321</f>
        <v>111789</v>
      </c>
      <c r="M321" s="11"/>
      <c r="N321" s="34">
        <f t="shared" si="14"/>
        <v>4211</v>
      </c>
    </row>
    <row r="322" spans="1:14" x14ac:dyDescent="0.25">
      <c r="A322" s="24" t="s">
        <v>254</v>
      </c>
      <c r="B322" s="22"/>
      <c r="C322" s="22"/>
      <c r="D322" s="21"/>
      <c r="E322" s="21"/>
      <c r="F322" s="8"/>
      <c r="G322" s="11"/>
      <c r="H322" s="8"/>
      <c r="I322" s="11"/>
      <c r="J322" s="8"/>
      <c r="K322" s="11"/>
      <c r="L322" s="8"/>
      <c r="M322" s="11"/>
      <c r="N322" s="8"/>
    </row>
    <row r="323" spans="1:14" x14ac:dyDescent="0.25">
      <c r="A323" s="22"/>
      <c r="B323" s="22" t="s">
        <v>927</v>
      </c>
      <c r="C323" s="22" t="s">
        <v>984</v>
      </c>
      <c r="D323" s="21" t="s">
        <v>985</v>
      </c>
      <c r="E323" s="21"/>
      <c r="F323" s="8">
        <f>+'Lincoln Exp. Sum'!F325+'Washington Exp. Sum.pg20'!F323</f>
        <v>40000</v>
      </c>
      <c r="G323" s="11"/>
      <c r="H323" s="8">
        <f>+'Lincoln Exp. Sum'!H325+'Washington Exp. Sum.pg20'!H323</f>
        <v>5000</v>
      </c>
      <c r="I323" s="11"/>
      <c r="J323" s="8">
        <f>+'Lincoln Exp. Sum'!J325+'Washington Exp. Sum.pg20'!J323</f>
        <v>45000</v>
      </c>
      <c r="K323" s="11"/>
      <c r="L323" s="8">
        <f>+'Lincoln Exp. Sum'!L325+'Washington Exp. Sum.pg20'!L323</f>
        <v>45000</v>
      </c>
      <c r="M323" s="11"/>
      <c r="N323" s="8">
        <f t="shared" ref="N323:N329" si="15">+J323-L323</f>
        <v>0</v>
      </c>
    </row>
    <row r="324" spans="1:14" x14ac:dyDescent="0.25">
      <c r="A324" s="22"/>
      <c r="B324" s="22" t="s">
        <v>273</v>
      </c>
      <c r="C324" s="22"/>
      <c r="D324" s="21"/>
      <c r="E324" s="21"/>
      <c r="F324" s="8">
        <f>+'Lincoln Exp. Sum'!F326+'Washington Exp. Sum.pg20'!F324</f>
        <v>0</v>
      </c>
      <c r="G324" s="11"/>
      <c r="H324" s="8">
        <f>+'Lincoln Exp. Sum'!H326+'Washington Exp. Sum.pg20'!H324</f>
        <v>0</v>
      </c>
      <c r="I324" s="11"/>
      <c r="J324" s="8">
        <f>+'Lincoln Exp. Sum'!J326+'Washington Exp. Sum.pg20'!J324</f>
        <v>0</v>
      </c>
      <c r="K324" s="11"/>
      <c r="L324" s="8">
        <f>+'Lincoln Exp. Sum'!L326+'Washington Exp. Sum.pg20'!L324</f>
        <v>0</v>
      </c>
      <c r="M324" s="11"/>
      <c r="N324" s="8">
        <f>+J324-L324</f>
        <v>0</v>
      </c>
    </row>
    <row r="325" spans="1:14" x14ac:dyDescent="0.25">
      <c r="A325" s="22"/>
      <c r="B325" s="22" t="s">
        <v>968</v>
      </c>
      <c r="C325" s="22" t="s">
        <v>987</v>
      </c>
      <c r="D325" s="21" t="s">
        <v>988</v>
      </c>
      <c r="E325" s="21"/>
      <c r="F325" s="8">
        <f>+'Lincoln Exp. Sum'!F327+'Washington Exp. Sum.pg20'!F325</f>
        <v>30000</v>
      </c>
      <c r="G325" s="11"/>
      <c r="H325" s="8">
        <f>+'Lincoln Exp. Sum'!H327+'Washington Exp. Sum.pg20'!H325</f>
        <v>-5000</v>
      </c>
      <c r="I325" s="11"/>
      <c r="J325" s="8">
        <f>+'Lincoln Exp. Sum'!J327+'Washington Exp. Sum.pg20'!J325</f>
        <v>25000</v>
      </c>
      <c r="K325" s="11"/>
      <c r="L325" s="8">
        <f>+'Lincoln Exp. Sum'!L327+'Washington Exp. Sum.pg20'!L325</f>
        <v>25000</v>
      </c>
      <c r="M325" s="11"/>
      <c r="N325" s="8">
        <f t="shared" si="15"/>
        <v>0</v>
      </c>
    </row>
    <row r="326" spans="1:14" x14ac:dyDescent="0.25">
      <c r="A326" s="22"/>
      <c r="B326" s="22" t="s">
        <v>498</v>
      </c>
      <c r="C326" s="22" t="s">
        <v>990</v>
      </c>
      <c r="D326" s="21" t="s">
        <v>991</v>
      </c>
      <c r="E326" s="21"/>
      <c r="F326" s="8">
        <f>+'Lincoln Exp. Sum'!F328+'Washington Exp. Sum.pg20'!F326</f>
        <v>500</v>
      </c>
      <c r="G326" s="11"/>
      <c r="H326" s="8">
        <f>+'Lincoln Exp. Sum'!H328+'Washington Exp. Sum.pg20'!H326</f>
        <v>500</v>
      </c>
      <c r="I326" s="11"/>
      <c r="J326" s="8">
        <f>+'Lincoln Exp. Sum'!J328+'Washington Exp. Sum.pg20'!J326</f>
        <v>1000</v>
      </c>
      <c r="K326" s="11"/>
      <c r="L326" s="8">
        <f>+'Lincoln Exp. Sum'!L328+'Washington Exp. Sum.pg20'!L326</f>
        <v>1000</v>
      </c>
      <c r="M326" s="11"/>
      <c r="N326" s="8">
        <f t="shared" si="15"/>
        <v>0</v>
      </c>
    </row>
    <row r="327" spans="1:14" x14ac:dyDescent="0.25">
      <c r="A327" s="22"/>
      <c r="B327" s="22" t="s">
        <v>935</v>
      </c>
      <c r="C327" s="22" t="s">
        <v>993</v>
      </c>
      <c r="D327" s="21" t="s">
        <v>994</v>
      </c>
      <c r="E327" s="21"/>
      <c r="F327" s="8">
        <f>+'Lincoln Exp. Sum'!F329+'Washington Exp. Sum.pg20'!F327</f>
        <v>2500</v>
      </c>
      <c r="G327" s="11"/>
      <c r="H327" s="8">
        <f>+'Lincoln Exp. Sum'!H329+'Washington Exp. Sum.pg20'!H327</f>
        <v>500</v>
      </c>
      <c r="I327" s="11"/>
      <c r="J327" s="8">
        <f>+'Lincoln Exp. Sum'!J329+'Washington Exp. Sum.pg20'!J327</f>
        <v>3000</v>
      </c>
      <c r="K327" s="11"/>
      <c r="L327" s="8">
        <f>+'Lincoln Exp. Sum'!L329+'Washington Exp. Sum.pg20'!L327</f>
        <v>2600</v>
      </c>
      <c r="M327" s="11"/>
      <c r="N327" s="8">
        <f t="shared" si="15"/>
        <v>400</v>
      </c>
    </row>
    <row r="328" spans="1:14" x14ac:dyDescent="0.25">
      <c r="A328" s="22"/>
      <c r="B328" s="22" t="s">
        <v>510</v>
      </c>
      <c r="C328" s="22" t="s">
        <v>996</v>
      </c>
      <c r="D328" s="21" t="s">
        <v>997</v>
      </c>
      <c r="E328" s="21"/>
      <c r="F328" s="8">
        <f>+'Lincoln Exp. Sum'!F330+'Washington Exp. Sum.pg20'!F328</f>
        <v>0</v>
      </c>
      <c r="G328" s="11"/>
      <c r="H328" s="8">
        <f>+'Lincoln Exp. Sum'!H330+'Washington Exp. Sum.pg20'!H328</f>
        <v>1000</v>
      </c>
      <c r="I328" s="11"/>
      <c r="J328" s="8">
        <f>+'Lincoln Exp. Sum'!J330+'Washington Exp. Sum.pg20'!J328</f>
        <v>1000</v>
      </c>
      <c r="K328" s="11"/>
      <c r="L328" s="8">
        <f>+'Lincoln Exp. Sum'!L330+'Washington Exp. Sum.pg20'!L328</f>
        <v>989</v>
      </c>
      <c r="M328" s="11"/>
      <c r="N328" s="8">
        <f t="shared" si="15"/>
        <v>11</v>
      </c>
    </row>
    <row r="329" spans="1:14" x14ac:dyDescent="0.25">
      <c r="A329" s="24" t="s">
        <v>999</v>
      </c>
      <c r="B329" s="22"/>
      <c r="C329" s="22"/>
      <c r="D329" s="21" t="s">
        <v>1549</v>
      </c>
      <c r="E329" s="21"/>
      <c r="F329" s="34">
        <f>+'Lincoln Exp. Sum'!F331+'Washington Exp. Sum.pg20'!F329</f>
        <v>73000</v>
      </c>
      <c r="G329" s="11"/>
      <c r="H329" s="34">
        <f>+'Lincoln Exp. Sum'!H331+'Washington Exp. Sum.pg20'!H329</f>
        <v>2000</v>
      </c>
      <c r="I329" s="11"/>
      <c r="J329" s="34">
        <f>+'Lincoln Exp. Sum'!J331+'Washington Exp. Sum.pg20'!J329</f>
        <v>75000</v>
      </c>
      <c r="K329" s="11"/>
      <c r="L329" s="34">
        <f>+'Lincoln Exp. Sum'!L331+'Washington Exp. Sum.pg20'!L329</f>
        <v>74589</v>
      </c>
      <c r="M329" s="11"/>
      <c r="N329" s="34">
        <f t="shared" si="15"/>
        <v>411</v>
      </c>
    </row>
    <row r="330" spans="1:14" x14ac:dyDescent="0.25">
      <c r="A330" s="24" t="s">
        <v>274</v>
      </c>
      <c r="B330" s="22"/>
      <c r="C330" s="22"/>
      <c r="D330" s="21"/>
      <c r="E330" s="21"/>
      <c r="F330" s="8"/>
      <c r="G330" s="11"/>
      <c r="H330" s="8"/>
      <c r="I330" s="11"/>
      <c r="J330" s="8"/>
      <c r="K330" s="11"/>
      <c r="L330" s="8"/>
      <c r="M330" s="11"/>
      <c r="N330" s="8"/>
    </row>
    <row r="331" spans="1:14" x14ac:dyDescent="0.25">
      <c r="A331" s="24"/>
      <c r="B331" s="22" t="s">
        <v>4</v>
      </c>
      <c r="C331" s="22" t="s">
        <v>43</v>
      </c>
      <c r="D331" s="21"/>
      <c r="E331" s="21"/>
      <c r="F331" s="8">
        <f>+'Lincoln Exp. Sum'!F333+'Washington Exp. Sum.pg20'!F331</f>
        <v>0</v>
      </c>
      <c r="G331" s="11"/>
      <c r="H331" s="8">
        <f>+'Lincoln Exp. Sum'!H333+'Washington Exp. Sum.pg20'!H331</f>
        <v>0</v>
      </c>
      <c r="I331" s="11"/>
      <c r="J331" s="8">
        <f>+'Lincoln Exp. Sum'!J333+'Washington Exp. Sum.pg20'!J331</f>
        <v>0</v>
      </c>
      <c r="K331" s="11"/>
      <c r="L331" s="8">
        <f>+'Lincoln Exp. Sum'!L333+'Washington Exp. Sum.pg20'!L331</f>
        <v>0</v>
      </c>
      <c r="M331" s="11"/>
      <c r="N331" s="8">
        <f>+J331-L331</f>
        <v>0</v>
      </c>
    </row>
    <row r="332" spans="1:14" x14ac:dyDescent="0.25">
      <c r="A332" s="24"/>
      <c r="B332" s="22" t="s">
        <v>1014</v>
      </c>
      <c r="C332" s="22" t="s">
        <v>44</v>
      </c>
      <c r="D332" s="21"/>
      <c r="E332" s="21"/>
      <c r="F332" s="8">
        <f>+'Lincoln Exp. Sum'!F334+'Washington Exp. Sum.pg20'!F332</f>
        <v>0</v>
      </c>
      <c r="G332" s="11"/>
      <c r="H332" s="8">
        <f>+'Lincoln Exp. Sum'!H334+'Washington Exp. Sum.pg20'!H332</f>
        <v>0</v>
      </c>
      <c r="I332" s="11"/>
      <c r="J332" s="8">
        <f>+'Lincoln Exp. Sum'!J334+'Washington Exp. Sum.pg20'!J332</f>
        <v>0</v>
      </c>
      <c r="K332" s="11"/>
      <c r="L332" s="8">
        <f>+'Lincoln Exp. Sum'!L334+'Washington Exp. Sum.pg20'!L332</f>
        <v>0</v>
      </c>
      <c r="M332" s="11"/>
      <c r="N332" s="8">
        <f>+J332-L332</f>
        <v>0</v>
      </c>
    </row>
    <row r="333" spans="1:14" x14ac:dyDescent="0.25">
      <c r="A333" s="24"/>
      <c r="B333" s="22" t="s">
        <v>935</v>
      </c>
      <c r="C333" s="22" t="s">
        <v>45</v>
      </c>
      <c r="D333" s="21"/>
      <c r="E333" s="21"/>
      <c r="F333" s="8">
        <f>+'Lincoln Exp. Sum'!F335+'Washington Exp. Sum.pg20'!F333</f>
        <v>0</v>
      </c>
      <c r="G333" s="11"/>
      <c r="H333" s="8">
        <f>+'Lincoln Exp. Sum'!H335+'Washington Exp. Sum.pg20'!H333</f>
        <v>0</v>
      </c>
      <c r="I333" s="11"/>
      <c r="J333" s="8">
        <f>+'Lincoln Exp. Sum'!J335+'Washington Exp. Sum.pg20'!J333</f>
        <v>0</v>
      </c>
      <c r="K333" s="11"/>
      <c r="L333" s="8">
        <f>+'Lincoln Exp. Sum'!L335+'Washington Exp. Sum.pg20'!L333</f>
        <v>0</v>
      </c>
      <c r="M333" s="11"/>
      <c r="N333" s="8">
        <f>+J333-L333</f>
        <v>0</v>
      </c>
    </row>
    <row r="334" spans="1:14" x14ac:dyDescent="0.25">
      <c r="A334" s="24"/>
      <c r="B334" s="22" t="s">
        <v>510</v>
      </c>
      <c r="C334" s="22" t="s">
        <v>342</v>
      </c>
      <c r="D334" s="21"/>
      <c r="E334" s="21"/>
      <c r="F334" s="8">
        <f>+'Lincoln Exp. Sum'!F336+'Washington Exp. Sum.pg20'!F334</f>
        <v>0</v>
      </c>
      <c r="G334" s="11"/>
      <c r="H334" s="8">
        <f>+'Lincoln Exp. Sum'!H336+'Washington Exp. Sum.pg20'!H334</f>
        <v>0</v>
      </c>
      <c r="I334" s="11"/>
      <c r="J334" s="8">
        <f>+'Lincoln Exp. Sum'!J336+'Washington Exp. Sum.pg20'!J334</f>
        <v>0</v>
      </c>
      <c r="K334" s="11"/>
      <c r="L334" s="8">
        <f>+'Lincoln Exp. Sum'!L336+'Washington Exp. Sum.pg20'!L334</f>
        <v>0</v>
      </c>
      <c r="M334" s="11"/>
      <c r="N334" s="8">
        <f>+J334-L334</f>
        <v>0</v>
      </c>
    </row>
    <row r="335" spans="1:14" x14ac:dyDescent="0.25">
      <c r="A335" s="24" t="s">
        <v>275</v>
      </c>
      <c r="B335" s="22"/>
      <c r="C335" s="22"/>
      <c r="D335" s="21"/>
      <c r="E335" s="21"/>
      <c r="F335" s="34">
        <f>+'Lincoln Exp. Sum'!F337+'Washington Exp. Sum.pg20'!F335</f>
        <v>0</v>
      </c>
      <c r="G335" s="11"/>
      <c r="H335" s="34">
        <f>+'Lincoln Exp. Sum'!H337+'Washington Exp. Sum.pg20'!H335</f>
        <v>0</v>
      </c>
      <c r="I335" s="11"/>
      <c r="J335" s="34">
        <f>+'Lincoln Exp. Sum'!J337+'Washington Exp. Sum.pg20'!J335</f>
        <v>0</v>
      </c>
      <c r="K335" s="11"/>
      <c r="L335" s="34">
        <f>+'Lincoln Exp. Sum'!L337+'Washington Exp. Sum.pg20'!L335</f>
        <v>0</v>
      </c>
      <c r="M335" s="11"/>
      <c r="N335" s="34">
        <f>+J335-L335</f>
        <v>0</v>
      </c>
    </row>
    <row r="336" spans="1:14" x14ac:dyDescent="0.25">
      <c r="A336" s="24" t="s">
        <v>343</v>
      </c>
      <c r="B336" s="22"/>
      <c r="C336" s="22"/>
      <c r="D336" s="21"/>
      <c r="E336" s="21"/>
      <c r="F336" s="11"/>
      <c r="G336" s="11"/>
      <c r="H336" s="11"/>
      <c r="I336" s="11"/>
      <c r="J336" s="11"/>
      <c r="K336" s="11"/>
      <c r="L336" s="11"/>
      <c r="M336" s="11"/>
      <c r="N336" s="11"/>
    </row>
    <row r="337" spans="1:14" x14ac:dyDescent="0.25">
      <c r="A337" s="24"/>
      <c r="B337" s="22" t="s">
        <v>927</v>
      </c>
      <c r="C337" s="22" t="s">
        <v>350</v>
      </c>
      <c r="D337" s="21"/>
      <c r="E337" s="21"/>
      <c r="F337" s="11">
        <f>+'Lincoln Exp. Sum'!F339+'Washington Exp. Sum.pg20'!F337</f>
        <v>0</v>
      </c>
      <c r="G337" s="11"/>
      <c r="H337" s="11">
        <f>+'Lincoln Exp. Sum'!H339+'Washington Exp. Sum.pg20'!H337</f>
        <v>0</v>
      </c>
      <c r="I337" s="11"/>
      <c r="J337" s="11">
        <f>+'Lincoln Exp. Sum'!J339+'Washington Exp. Sum.pg20'!J337</f>
        <v>0</v>
      </c>
      <c r="K337" s="11"/>
      <c r="L337" s="11">
        <f>+'Lincoln Exp. Sum'!L339+'Washington Exp. Sum.pg20'!L337</f>
        <v>0</v>
      </c>
      <c r="M337" s="11"/>
      <c r="N337" s="11">
        <f>+J337-L337</f>
        <v>0</v>
      </c>
    </row>
    <row r="338" spans="1:14" x14ac:dyDescent="0.25">
      <c r="A338" s="24"/>
      <c r="B338" s="22" t="s">
        <v>1014</v>
      </c>
      <c r="C338" s="22" t="s">
        <v>351</v>
      </c>
      <c r="D338" s="21"/>
      <c r="E338" s="21"/>
      <c r="F338" s="11">
        <f>+'Lincoln Exp. Sum'!F340+'Washington Exp. Sum.pg20'!F338</f>
        <v>0</v>
      </c>
      <c r="G338" s="11"/>
      <c r="H338" s="11">
        <f>+'Lincoln Exp. Sum'!H340+'Washington Exp. Sum.pg20'!H338</f>
        <v>0</v>
      </c>
      <c r="I338" s="11"/>
      <c r="J338" s="11">
        <f>+'Lincoln Exp. Sum'!J340+'Washington Exp. Sum.pg20'!J338</f>
        <v>0</v>
      </c>
      <c r="K338" s="11"/>
      <c r="L338" s="11">
        <f>+'Lincoln Exp. Sum'!L340+'Washington Exp. Sum.pg20'!L338</f>
        <v>0</v>
      </c>
      <c r="M338" s="11"/>
      <c r="N338" s="11">
        <f>+J338-L338</f>
        <v>0</v>
      </c>
    </row>
    <row r="339" spans="1:14" x14ac:dyDescent="0.25">
      <c r="A339" s="24"/>
      <c r="B339" s="22" t="s">
        <v>935</v>
      </c>
      <c r="C339" s="22" t="s">
        <v>352</v>
      </c>
      <c r="D339" s="21"/>
      <c r="E339" s="21"/>
      <c r="F339" s="11">
        <f>+'Lincoln Exp. Sum'!F341+'Washington Exp. Sum.pg20'!F339</f>
        <v>0</v>
      </c>
      <c r="G339" s="11"/>
      <c r="H339" s="11">
        <f>+'Lincoln Exp. Sum'!H341+'Washington Exp. Sum.pg20'!H339</f>
        <v>0</v>
      </c>
      <c r="I339" s="11"/>
      <c r="J339" s="11">
        <f>+'Lincoln Exp. Sum'!J341+'Washington Exp. Sum.pg20'!J339</f>
        <v>0</v>
      </c>
      <c r="K339" s="11"/>
      <c r="L339" s="11">
        <f>+'Lincoln Exp. Sum'!L341+'Washington Exp. Sum.pg20'!L339</f>
        <v>0</v>
      </c>
      <c r="M339" s="11"/>
      <c r="N339" s="11">
        <f>+J339-L339</f>
        <v>0</v>
      </c>
    </row>
    <row r="340" spans="1:14" x14ac:dyDescent="0.25">
      <c r="A340" s="24"/>
      <c r="B340" s="22" t="s">
        <v>510</v>
      </c>
      <c r="C340" s="22" t="s">
        <v>353</v>
      </c>
      <c r="D340" s="21"/>
      <c r="E340" s="21"/>
      <c r="F340" s="11">
        <f>+'Lincoln Exp. Sum'!F342+'Washington Exp. Sum.pg20'!F340</f>
        <v>0</v>
      </c>
      <c r="G340" s="11"/>
      <c r="H340" s="11">
        <f>+'Lincoln Exp. Sum'!H342+'Washington Exp. Sum.pg20'!H340</f>
        <v>0</v>
      </c>
      <c r="I340" s="11"/>
      <c r="J340" s="11">
        <f>+'Lincoln Exp. Sum'!J342+'Washington Exp. Sum.pg20'!J340</f>
        <v>0</v>
      </c>
      <c r="K340" s="11"/>
      <c r="L340" s="11">
        <f>+'Lincoln Exp. Sum'!L342+'Washington Exp. Sum.pg20'!L340</f>
        <v>0</v>
      </c>
      <c r="M340" s="11"/>
      <c r="N340" s="11">
        <f>+J340-L340</f>
        <v>0</v>
      </c>
    </row>
    <row r="341" spans="1:14" x14ac:dyDescent="0.25">
      <c r="A341" s="24" t="s">
        <v>349</v>
      </c>
      <c r="B341" s="22"/>
      <c r="C341" s="22"/>
      <c r="D341" s="21"/>
      <c r="E341" s="21"/>
      <c r="F341" s="34">
        <f>+'Lincoln Exp. Sum'!F343+'Washington Exp. Sum.pg20'!F341</f>
        <v>0</v>
      </c>
      <c r="G341" s="11"/>
      <c r="H341" s="34">
        <f>+'Lincoln Exp. Sum'!H343+'Washington Exp. Sum.pg20'!H341</f>
        <v>0</v>
      </c>
      <c r="I341" s="11"/>
      <c r="J341" s="34">
        <f>+'Lincoln Exp. Sum'!J343+'Washington Exp. Sum.pg20'!J341</f>
        <v>0</v>
      </c>
      <c r="K341" s="11"/>
      <c r="L341" s="34">
        <f>+'Lincoln Exp. Sum'!L343+'Washington Exp. Sum.pg20'!L341</f>
        <v>0</v>
      </c>
      <c r="M341" s="11"/>
      <c r="N341" s="34">
        <f>+J341-L341</f>
        <v>0</v>
      </c>
    </row>
    <row r="342" spans="1:14" x14ac:dyDescent="0.25">
      <c r="A342" s="24" t="s">
        <v>277</v>
      </c>
      <c r="B342" s="22"/>
      <c r="C342" s="22"/>
      <c r="D342" s="21"/>
      <c r="E342" s="21"/>
      <c r="F342" s="8"/>
      <c r="G342" s="11"/>
      <c r="H342" s="8"/>
      <c r="I342" s="11"/>
      <c r="J342" s="8"/>
      <c r="K342" s="11"/>
      <c r="L342" s="8"/>
      <c r="M342" s="11"/>
      <c r="N342" s="8"/>
    </row>
    <row r="343" spans="1:14" x14ac:dyDescent="0.25">
      <c r="A343" s="22"/>
      <c r="B343" s="22" t="s">
        <v>276</v>
      </c>
      <c r="C343" s="22" t="s">
        <v>1003</v>
      </c>
      <c r="D343" s="21" t="s">
        <v>1004</v>
      </c>
      <c r="E343" s="21"/>
      <c r="F343" s="8">
        <f>+'Lincoln Exp. Sum'!F345+'Washington Exp. Sum.pg20'!F343</f>
        <v>0</v>
      </c>
      <c r="G343" s="11"/>
      <c r="H343" s="8">
        <f>+'Lincoln Exp. Sum'!H345+'Washington Exp. Sum.pg20'!H343</f>
        <v>0</v>
      </c>
      <c r="I343" s="11"/>
      <c r="J343" s="8">
        <f>+'Lincoln Exp. Sum'!J345+'Washington Exp. Sum.pg20'!J343</f>
        <v>0</v>
      </c>
      <c r="K343" s="11"/>
      <c r="L343" s="8">
        <f>+'Lincoln Exp. Sum'!L345+'Washington Exp. Sum.pg20'!L343</f>
        <v>0</v>
      </c>
      <c r="M343" s="11"/>
      <c r="N343" s="8">
        <f t="shared" ref="N343:N351" si="16">+J343-L343</f>
        <v>0</v>
      </c>
    </row>
    <row r="344" spans="1:14" x14ac:dyDescent="0.25">
      <c r="A344" s="22"/>
      <c r="B344" s="22" t="s">
        <v>1006</v>
      </c>
      <c r="C344" s="22" t="s">
        <v>1007</v>
      </c>
      <c r="D344" s="21" t="s">
        <v>1008</v>
      </c>
      <c r="E344" s="21"/>
      <c r="F344" s="8">
        <f>+'Lincoln Exp. Sum'!F346+'Washington Exp. Sum.pg20'!F344</f>
        <v>0</v>
      </c>
      <c r="G344" s="11"/>
      <c r="H344" s="8">
        <f>+'Lincoln Exp. Sum'!H346+'Washington Exp. Sum.pg20'!H344</f>
        <v>0</v>
      </c>
      <c r="I344" s="11"/>
      <c r="J344" s="8">
        <f>+'Lincoln Exp. Sum'!J346+'Washington Exp. Sum.pg20'!J344</f>
        <v>0</v>
      </c>
      <c r="K344" s="11"/>
      <c r="L344" s="8">
        <f>+'Lincoln Exp. Sum'!L346+'Washington Exp. Sum.pg20'!L344</f>
        <v>0</v>
      </c>
      <c r="M344" s="11"/>
      <c r="N344" s="8">
        <f t="shared" si="16"/>
        <v>0</v>
      </c>
    </row>
    <row r="345" spans="1:14" x14ac:dyDescent="0.25">
      <c r="A345" s="22"/>
      <c r="B345" s="22" t="s">
        <v>1010</v>
      </c>
      <c r="C345" s="22" t="s">
        <v>1011</v>
      </c>
      <c r="D345" s="21" t="s">
        <v>1012</v>
      </c>
      <c r="E345" s="21"/>
      <c r="F345" s="8">
        <f>+'Lincoln Exp. Sum'!F347+'Washington Exp. Sum.pg20'!F345</f>
        <v>0</v>
      </c>
      <c r="G345" s="11"/>
      <c r="H345" s="8">
        <f>+'Lincoln Exp. Sum'!H347+'Washington Exp. Sum.pg20'!H345</f>
        <v>0</v>
      </c>
      <c r="I345" s="11"/>
      <c r="J345" s="8">
        <f>+'Lincoln Exp. Sum'!J347+'Washington Exp. Sum.pg20'!J345</f>
        <v>0</v>
      </c>
      <c r="K345" s="11"/>
      <c r="L345" s="8">
        <f>+'Lincoln Exp. Sum'!L347+'Washington Exp. Sum.pg20'!L345</f>
        <v>0</v>
      </c>
      <c r="M345" s="11"/>
      <c r="N345" s="8">
        <f t="shared" si="16"/>
        <v>0</v>
      </c>
    </row>
    <row r="346" spans="1:14" x14ac:dyDescent="0.25">
      <c r="A346" s="22"/>
      <c r="B346" s="22" t="s">
        <v>1014</v>
      </c>
      <c r="C346" s="22" t="s">
        <v>1015</v>
      </c>
      <c r="D346" s="21" t="s">
        <v>1016</v>
      </c>
      <c r="E346" s="21"/>
      <c r="F346" s="8">
        <f>+'Lincoln Exp. Sum'!F348+'Washington Exp. Sum.pg20'!F346</f>
        <v>0</v>
      </c>
      <c r="G346" s="11"/>
      <c r="H346" s="8">
        <f>+'Lincoln Exp. Sum'!H348+'Washington Exp. Sum.pg20'!H346</f>
        <v>0</v>
      </c>
      <c r="I346" s="11"/>
      <c r="J346" s="8">
        <f>+'Lincoln Exp. Sum'!J348+'Washington Exp. Sum.pg20'!J346</f>
        <v>0</v>
      </c>
      <c r="K346" s="11"/>
      <c r="L346" s="8">
        <f>+'Lincoln Exp. Sum'!L348+'Washington Exp. Sum.pg20'!L346</f>
        <v>0</v>
      </c>
      <c r="M346" s="11"/>
      <c r="N346" s="8">
        <f t="shared" si="16"/>
        <v>0</v>
      </c>
    </row>
    <row r="347" spans="1:14" x14ac:dyDescent="0.25">
      <c r="A347" s="22"/>
      <c r="B347" s="22" t="s">
        <v>1018</v>
      </c>
      <c r="C347" s="22" t="s">
        <v>1019</v>
      </c>
      <c r="D347" s="21" t="s">
        <v>1020</v>
      </c>
      <c r="E347" s="21"/>
      <c r="F347" s="8">
        <f>+'Lincoln Exp. Sum'!F349+'Washington Exp. Sum.pg20'!F347</f>
        <v>0</v>
      </c>
      <c r="G347" s="11"/>
      <c r="H347" s="8">
        <f>+'Lincoln Exp. Sum'!H349+'Washington Exp. Sum.pg20'!H347</f>
        <v>0</v>
      </c>
      <c r="I347" s="11"/>
      <c r="J347" s="8">
        <f>+'Lincoln Exp. Sum'!J349+'Washington Exp. Sum.pg20'!J347</f>
        <v>0</v>
      </c>
      <c r="K347" s="11"/>
      <c r="L347" s="8">
        <f>+'Lincoln Exp. Sum'!L349+'Washington Exp. Sum.pg20'!L347</f>
        <v>0</v>
      </c>
      <c r="M347" s="11"/>
      <c r="N347" s="8">
        <f t="shared" si="16"/>
        <v>0</v>
      </c>
    </row>
    <row r="348" spans="1:14" x14ac:dyDescent="0.25">
      <c r="A348" s="22"/>
      <c r="B348" s="22" t="s">
        <v>498</v>
      </c>
      <c r="C348" s="22" t="s">
        <v>1022</v>
      </c>
      <c r="D348" s="21" t="s">
        <v>1023</v>
      </c>
      <c r="E348" s="21"/>
      <c r="F348" s="8">
        <f>+'Lincoln Exp. Sum'!F350+'Washington Exp. Sum.pg20'!F348</f>
        <v>0</v>
      </c>
      <c r="G348" s="11"/>
      <c r="H348" s="8">
        <f>+'Lincoln Exp. Sum'!H350+'Washington Exp. Sum.pg20'!H348</f>
        <v>0</v>
      </c>
      <c r="I348" s="11"/>
      <c r="J348" s="8">
        <f>+'Lincoln Exp. Sum'!J350+'Washington Exp. Sum.pg20'!J348</f>
        <v>0</v>
      </c>
      <c r="K348" s="11"/>
      <c r="L348" s="8">
        <f>+'Lincoln Exp. Sum'!L350+'Washington Exp. Sum.pg20'!L348</f>
        <v>0</v>
      </c>
      <c r="M348" s="11"/>
      <c r="N348" s="8">
        <f t="shared" si="16"/>
        <v>0</v>
      </c>
    </row>
    <row r="349" spans="1:14" x14ac:dyDescent="0.25">
      <c r="A349" s="22"/>
      <c r="B349" s="22" t="s">
        <v>935</v>
      </c>
      <c r="C349" s="22" t="s">
        <v>1025</v>
      </c>
      <c r="D349" s="21" t="s">
        <v>1026</v>
      </c>
      <c r="E349" s="21"/>
      <c r="F349" s="8">
        <f>+'Lincoln Exp. Sum'!F351+'Washington Exp. Sum.pg20'!F349</f>
        <v>0</v>
      </c>
      <c r="G349" s="11"/>
      <c r="H349" s="8">
        <f>+'Lincoln Exp. Sum'!H351+'Washington Exp. Sum.pg20'!H349</f>
        <v>0</v>
      </c>
      <c r="I349" s="11"/>
      <c r="J349" s="8">
        <f>+'Lincoln Exp. Sum'!J351+'Washington Exp. Sum.pg20'!J349</f>
        <v>0</v>
      </c>
      <c r="K349" s="11"/>
      <c r="L349" s="8">
        <f>+'Lincoln Exp. Sum'!L351+'Washington Exp. Sum.pg20'!L349</f>
        <v>0</v>
      </c>
      <c r="M349" s="11"/>
      <c r="N349" s="8">
        <f t="shared" si="16"/>
        <v>0</v>
      </c>
    </row>
    <row r="350" spans="1:14" x14ac:dyDescent="0.25">
      <c r="A350" s="22"/>
      <c r="B350" s="22" t="s">
        <v>510</v>
      </c>
      <c r="C350" s="22" t="s">
        <v>1028</v>
      </c>
      <c r="D350" s="21" t="s">
        <v>1029</v>
      </c>
      <c r="E350" s="21"/>
      <c r="F350" s="8">
        <f>+'Lincoln Exp. Sum'!F352+'Washington Exp. Sum.pg20'!F350</f>
        <v>0</v>
      </c>
      <c r="G350" s="11"/>
      <c r="H350" s="8">
        <f>+'Lincoln Exp. Sum'!H352+'Washington Exp. Sum.pg20'!H350</f>
        <v>0</v>
      </c>
      <c r="I350" s="11"/>
      <c r="J350" s="8">
        <f>+'Lincoln Exp. Sum'!J352+'Washington Exp. Sum.pg20'!J350</f>
        <v>0</v>
      </c>
      <c r="K350" s="11"/>
      <c r="L350" s="8">
        <f>+'Lincoln Exp. Sum'!L352+'Washington Exp. Sum.pg20'!L350</f>
        <v>0</v>
      </c>
      <c r="M350" s="11"/>
      <c r="N350" s="8">
        <f t="shared" si="16"/>
        <v>0</v>
      </c>
    </row>
    <row r="351" spans="1:14" x14ac:dyDescent="0.25">
      <c r="A351" s="24" t="s">
        <v>278</v>
      </c>
      <c r="B351" s="22"/>
      <c r="C351" s="22"/>
      <c r="D351" s="21" t="s">
        <v>1550</v>
      </c>
      <c r="E351" s="21"/>
      <c r="F351" s="34">
        <f>+'Lincoln Exp. Sum'!F353+'Washington Exp. Sum.pg20'!F351</f>
        <v>0</v>
      </c>
      <c r="G351" s="11"/>
      <c r="H351" s="34">
        <f>+'Lincoln Exp. Sum'!H353+'Washington Exp. Sum.pg20'!H351</f>
        <v>0</v>
      </c>
      <c r="I351" s="11"/>
      <c r="J351" s="34">
        <f>+'Lincoln Exp. Sum'!J353+'Washington Exp. Sum.pg20'!J351</f>
        <v>0</v>
      </c>
      <c r="K351" s="11"/>
      <c r="L351" s="34">
        <f>+'Lincoln Exp. Sum'!L353+'Washington Exp. Sum.pg20'!L351</f>
        <v>0</v>
      </c>
      <c r="M351" s="11"/>
      <c r="N351" s="34">
        <f t="shared" si="16"/>
        <v>0</v>
      </c>
    </row>
    <row r="352" spans="1:14" x14ac:dyDescent="0.25">
      <c r="A352" s="24" t="s">
        <v>279</v>
      </c>
      <c r="B352" s="22"/>
      <c r="C352" s="22"/>
      <c r="D352" s="21"/>
      <c r="E352" s="21"/>
      <c r="F352" s="11"/>
      <c r="G352" s="11"/>
      <c r="H352" s="11"/>
      <c r="I352" s="11"/>
      <c r="J352" s="11"/>
      <c r="K352" s="11"/>
      <c r="L352" s="11"/>
      <c r="M352" s="11"/>
      <c r="N352" s="11"/>
    </row>
    <row r="353" spans="1:14" x14ac:dyDescent="0.25">
      <c r="A353" s="24"/>
      <c r="B353" s="22" t="s">
        <v>1002</v>
      </c>
      <c r="C353" s="22" t="s">
        <v>367</v>
      </c>
      <c r="D353" s="21"/>
      <c r="E353" s="21"/>
      <c r="F353" s="11">
        <f>+'Lincoln Exp. Sum'!F355+'Washington Exp. Sum.pg20'!F353</f>
        <v>72000</v>
      </c>
      <c r="G353" s="11"/>
      <c r="H353" s="11">
        <f>+'Lincoln Exp. Sum'!H355+'Washington Exp. Sum.pg20'!H353</f>
        <v>8000</v>
      </c>
      <c r="I353" s="11"/>
      <c r="J353" s="11">
        <f>+'Lincoln Exp. Sum'!J355+'Washington Exp. Sum.pg20'!J353</f>
        <v>80000</v>
      </c>
      <c r="K353" s="11"/>
      <c r="L353" s="11">
        <f>+'Lincoln Exp. Sum'!L355+'Washington Exp. Sum.pg20'!L353</f>
        <v>79900</v>
      </c>
      <c r="M353" s="11"/>
      <c r="N353" s="11">
        <f t="shared" ref="N353:N362" si="17">+J353-L353</f>
        <v>100</v>
      </c>
    </row>
    <row r="354" spans="1:14" x14ac:dyDescent="0.25">
      <c r="A354" s="24"/>
      <c r="B354" s="22" t="s">
        <v>1006</v>
      </c>
      <c r="C354" s="22" t="s">
        <v>368</v>
      </c>
      <c r="D354" s="21"/>
      <c r="E354" s="21"/>
      <c r="F354" s="11">
        <f>+'Lincoln Exp. Sum'!F356+'Washington Exp. Sum.pg20'!F354</f>
        <v>54000</v>
      </c>
      <c r="G354" s="11"/>
      <c r="H354" s="11">
        <f>+'Lincoln Exp. Sum'!H356+'Washington Exp. Sum.pg20'!H354</f>
        <v>-9000</v>
      </c>
      <c r="I354" s="11"/>
      <c r="J354" s="11">
        <f>+'Lincoln Exp. Sum'!J356+'Washington Exp. Sum.pg20'!J354</f>
        <v>45000</v>
      </c>
      <c r="K354" s="11"/>
      <c r="L354" s="11">
        <f>+'Lincoln Exp. Sum'!L356+'Washington Exp. Sum.pg20'!L354</f>
        <v>44500</v>
      </c>
      <c r="M354" s="11"/>
      <c r="N354" s="11">
        <f t="shared" si="17"/>
        <v>500</v>
      </c>
    </row>
    <row r="355" spans="1:14" x14ac:dyDescent="0.25">
      <c r="A355" s="24"/>
      <c r="B355" s="22" t="s">
        <v>1010</v>
      </c>
      <c r="C355" s="22" t="s">
        <v>369</v>
      </c>
      <c r="D355" s="21"/>
      <c r="E355" s="21"/>
      <c r="F355" s="11">
        <f>+'Lincoln Exp. Sum'!F357+'Washington Exp. Sum.pg20'!F355</f>
        <v>7000</v>
      </c>
      <c r="G355" s="11"/>
      <c r="H355" s="11">
        <f>+'Lincoln Exp. Sum'!H357+'Washington Exp. Sum.pg20'!H355</f>
        <v>3000</v>
      </c>
      <c r="I355" s="11"/>
      <c r="J355" s="11">
        <f>+'Lincoln Exp. Sum'!J357+'Washington Exp. Sum.pg20'!J355</f>
        <v>10000</v>
      </c>
      <c r="K355" s="11"/>
      <c r="L355" s="11">
        <f>+'Lincoln Exp. Sum'!L357+'Washington Exp. Sum.pg20'!L355</f>
        <v>9600</v>
      </c>
      <c r="M355" s="11"/>
      <c r="N355" s="11">
        <f t="shared" si="17"/>
        <v>400</v>
      </c>
    </row>
    <row r="356" spans="1:14" x14ac:dyDescent="0.25">
      <c r="A356" s="24"/>
      <c r="B356" s="22" t="s">
        <v>1014</v>
      </c>
      <c r="C356" s="22" t="s">
        <v>370</v>
      </c>
      <c r="D356" s="21"/>
      <c r="E356" s="21"/>
      <c r="F356" s="11">
        <f>+'Lincoln Exp. Sum'!F358+'Washington Exp. Sum.pg20'!F356</f>
        <v>1000</v>
      </c>
      <c r="G356" s="11"/>
      <c r="H356" s="11">
        <f>+'Lincoln Exp. Sum'!H358+'Washington Exp. Sum.pg20'!H356</f>
        <v>0</v>
      </c>
      <c r="I356" s="11"/>
      <c r="J356" s="11">
        <f>+'Lincoln Exp. Sum'!J358+'Washington Exp. Sum.pg20'!J356</f>
        <v>1000</v>
      </c>
      <c r="K356" s="11"/>
      <c r="L356" s="11">
        <f>+'Lincoln Exp. Sum'!L358+'Washington Exp. Sum.pg20'!L356</f>
        <v>1000</v>
      </c>
      <c r="M356" s="11"/>
      <c r="N356" s="11">
        <f t="shared" si="17"/>
        <v>0</v>
      </c>
    </row>
    <row r="357" spans="1:14" x14ac:dyDescent="0.25">
      <c r="A357" s="24"/>
      <c r="B357" s="22" t="s">
        <v>1018</v>
      </c>
      <c r="C357" s="22" t="s">
        <v>371</v>
      </c>
      <c r="D357" s="21"/>
      <c r="E357" s="21"/>
      <c r="F357" s="11">
        <f>+'Lincoln Exp. Sum'!F359+'Washington Exp. Sum.pg20'!F357</f>
        <v>2500</v>
      </c>
      <c r="G357" s="11"/>
      <c r="H357" s="11">
        <f>+'Lincoln Exp. Sum'!H359+'Washington Exp. Sum.pg20'!H357</f>
        <v>500</v>
      </c>
      <c r="I357" s="11"/>
      <c r="J357" s="11">
        <f>+'Lincoln Exp. Sum'!J359+'Washington Exp. Sum.pg20'!J357</f>
        <v>3000</v>
      </c>
      <c r="K357" s="11"/>
      <c r="L357" s="11">
        <f>+'Lincoln Exp. Sum'!L359+'Washington Exp. Sum.pg20'!L357</f>
        <v>3000</v>
      </c>
      <c r="M357" s="11"/>
      <c r="N357" s="11">
        <f t="shared" si="17"/>
        <v>0</v>
      </c>
    </row>
    <row r="358" spans="1:14" x14ac:dyDescent="0.25">
      <c r="A358" s="24"/>
      <c r="B358" s="22" t="s">
        <v>365</v>
      </c>
      <c r="C358" s="22" t="s">
        <v>372</v>
      </c>
      <c r="D358" s="21"/>
      <c r="E358" s="21"/>
      <c r="F358" s="11">
        <f>+'Lincoln Exp. Sum'!F360+'Washington Exp. Sum.pg20'!F358</f>
        <v>0</v>
      </c>
      <c r="G358" s="11"/>
      <c r="H358" s="11">
        <f>+'Lincoln Exp. Sum'!H360+'Washington Exp. Sum.pg20'!H358</f>
        <v>0</v>
      </c>
      <c r="I358" s="11"/>
      <c r="J358" s="11">
        <f>+'Lincoln Exp. Sum'!J360+'Washington Exp. Sum.pg20'!J358</f>
        <v>0</v>
      </c>
      <c r="K358" s="11"/>
      <c r="L358" s="11">
        <f>+'Lincoln Exp. Sum'!L360+'Washington Exp. Sum.pg20'!L358</f>
        <v>0</v>
      </c>
      <c r="M358" s="11"/>
      <c r="N358" s="11">
        <f t="shared" si="17"/>
        <v>0</v>
      </c>
    </row>
    <row r="359" spans="1:14" x14ac:dyDescent="0.25">
      <c r="A359" s="24"/>
      <c r="B359" s="22" t="s">
        <v>1236</v>
      </c>
      <c r="C359" s="22" t="s">
        <v>373</v>
      </c>
      <c r="D359" s="21"/>
      <c r="E359" s="21"/>
      <c r="F359" s="11">
        <f>+'Lincoln Exp. Sum'!F361+'Washington Exp. Sum.pg20'!F359</f>
        <v>7500</v>
      </c>
      <c r="G359" s="11"/>
      <c r="H359" s="11">
        <f>+'Lincoln Exp. Sum'!H361+'Washington Exp. Sum.pg20'!H359</f>
        <v>-2500</v>
      </c>
      <c r="I359" s="11"/>
      <c r="J359" s="11">
        <f>+'Lincoln Exp. Sum'!J361+'Washington Exp. Sum.pg20'!J359</f>
        <v>5000</v>
      </c>
      <c r="K359" s="11"/>
      <c r="L359" s="11">
        <f>+'Lincoln Exp. Sum'!L361+'Washington Exp. Sum.pg20'!L359</f>
        <v>4900</v>
      </c>
      <c r="M359" s="11"/>
      <c r="N359" s="11">
        <f t="shared" si="17"/>
        <v>100</v>
      </c>
    </row>
    <row r="360" spans="1:14" x14ac:dyDescent="0.25">
      <c r="A360" s="24"/>
      <c r="B360" s="22" t="s">
        <v>935</v>
      </c>
      <c r="C360" s="22" t="s">
        <v>374</v>
      </c>
      <c r="D360" s="21"/>
      <c r="E360" s="21"/>
      <c r="F360" s="11">
        <f>+'Lincoln Exp. Sum'!F362+'Washington Exp. Sum.pg20'!F360</f>
        <v>1500</v>
      </c>
      <c r="G360" s="11"/>
      <c r="H360" s="11">
        <f>+'Lincoln Exp. Sum'!H362+'Washington Exp. Sum.pg20'!H360</f>
        <v>0</v>
      </c>
      <c r="I360" s="11"/>
      <c r="J360" s="11">
        <f>+'Lincoln Exp. Sum'!J362+'Washington Exp. Sum.pg20'!J360</f>
        <v>1500</v>
      </c>
      <c r="K360" s="11"/>
      <c r="L360" s="11">
        <f>+'Lincoln Exp. Sum'!L362+'Washington Exp. Sum.pg20'!L360</f>
        <v>1454</v>
      </c>
      <c r="M360" s="11"/>
      <c r="N360" s="11">
        <f t="shared" si="17"/>
        <v>46</v>
      </c>
    </row>
    <row r="361" spans="1:14" x14ac:dyDescent="0.25">
      <c r="A361" s="24"/>
      <c r="B361" s="22" t="s">
        <v>510</v>
      </c>
      <c r="C361" s="22" t="s">
        <v>375</v>
      </c>
      <c r="D361" s="21"/>
      <c r="E361" s="21"/>
      <c r="F361" s="11">
        <f>+'Lincoln Exp. Sum'!F363+'Washington Exp. Sum.pg20'!F361</f>
        <v>0</v>
      </c>
      <c r="G361" s="11"/>
      <c r="H361" s="11">
        <f>+'Lincoln Exp. Sum'!H363+'Washington Exp. Sum.pg20'!H361</f>
        <v>0</v>
      </c>
      <c r="I361" s="11"/>
      <c r="J361" s="11">
        <f>+'Lincoln Exp. Sum'!J363+'Washington Exp. Sum.pg20'!J361</f>
        <v>0</v>
      </c>
      <c r="K361" s="11"/>
      <c r="L361" s="11">
        <f>+'Lincoln Exp. Sum'!L363+'Washington Exp. Sum.pg20'!L361</f>
        <v>0</v>
      </c>
      <c r="M361" s="11"/>
      <c r="N361" s="11">
        <f t="shared" si="17"/>
        <v>0</v>
      </c>
    </row>
    <row r="362" spans="1:14" x14ac:dyDescent="0.25">
      <c r="A362" s="24" t="s">
        <v>280</v>
      </c>
      <c r="B362" s="22"/>
      <c r="C362" s="22"/>
      <c r="D362" s="21"/>
      <c r="E362" s="21"/>
      <c r="F362" s="34">
        <f>+'Lincoln Exp. Sum'!F364+'Washington Exp. Sum.pg20'!F362</f>
        <v>145500</v>
      </c>
      <c r="G362" s="11"/>
      <c r="H362" s="34">
        <f>+'Lincoln Exp. Sum'!H364+'Washington Exp. Sum.pg20'!H362</f>
        <v>0</v>
      </c>
      <c r="I362" s="11"/>
      <c r="J362" s="34">
        <f>+'Lincoln Exp. Sum'!J364+'Washington Exp. Sum.pg20'!J362</f>
        <v>145500</v>
      </c>
      <c r="K362" s="11"/>
      <c r="L362" s="34">
        <f>+'Lincoln Exp. Sum'!L364+'Washington Exp. Sum.pg20'!L362</f>
        <v>144354</v>
      </c>
      <c r="M362" s="11"/>
      <c r="N362" s="34">
        <f t="shared" si="17"/>
        <v>1146</v>
      </c>
    </row>
    <row r="363" spans="1:14" x14ac:dyDescent="0.25">
      <c r="A363" s="24" t="s">
        <v>1032</v>
      </c>
      <c r="B363" s="22"/>
      <c r="C363" s="22"/>
      <c r="D363" s="21"/>
      <c r="E363" s="21"/>
      <c r="F363" s="8"/>
      <c r="G363" s="11"/>
      <c r="H363" s="8"/>
      <c r="I363" s="11"/>
      <c r="J363" s="8"/>
      <c r="K363" s="11"/>
      <c r="L363" s="8"/>
      <c r="M363" s="11"/>
      <c r="N363" s="8"/>
    </row>
    <row r="364" spans="1:14" x14ac:dyDescent="0.25">
      <c r="A364" s="22"/>
      <c r="B364" s="22" t="s">
        <v>1034</v>
      </c>
      <c r="C364" s="22" t="s">
        <v>1035</v>
      </c>
      <c r="D364" s="21" t="s">
        <v>1036</v>
      </c>
      <c r="E364" s="21"/>
      <c r="F364" s="8">
        <f>+'Lincoln Exp. Sum'!F366+'Washington Exp. Sum.pg20'!F364</f>
        <v>28000</v>
      </c>
      <c r="G364" s="11"/>
      <c r="H364" s="8">
        <f>+'Lincoln Exp. Sum'!H366+'Washington Exp. Sum.pg20'!H364</f>
        <v>2000</v>
      </c>
      <c r="I364" s="11"/>
      <c r="J364" s="8">
        <f>+'Lincoln Exp. Sum'!J366+'Washington Exp. Sum.pg20'!J364</f>
        <v>30000</v>
      </c>
      <c r="K364" s="11"/>
      <c r="L364" s="8">
        <f>+'Lincoln Exp. Sum'!L366+'Washington Exp. Sum.pg20'!L364</f>
        <v>29000</v>
      </c>
      <c r="M364" s="11"/>
      <c r="N364" s="8">
        <f t="shared" ref="N364:N373" si="18">+J364-L364</f>
        <v>1000</v>
      </c>
    </row>
    <row r="365" spans="1:14" x14ac:dyDescent="0.25">
      <c r="A365" s="22"/>
      <c r="B365" s="22" t="s">
        <v>1002</v>
      </c>
      <c r="C365" s="22" t="s">
        <v>1038</v>
      </c>
      <c r="D365" s="21" t="s">
        <v>1039</v>
      </c>
      <c r="E365" s="21"/>
      <c r="F365" s="8">
        <f>+'Lincoln Exp. Sum'!F367+'Washington Exp. Sum.pg20'!F365</f>
        <v>24000</v>
      </c>
      <c r="G365" s="11"/>
      <c r="H365" s="8">
        <f>+'Lincoln Exp. Sum'!H367+'Washington Exp. Sum.pg20'!H365</f>
        <v>1000</v>
      </c>
      <c r="I365" s="11"/>
      <c r="J365" s="8">
        <f>+'Lincoln Exp. Sum'!J367+'Washington Exp. Sum.pg20'!J365</f>
        <v>25000</v>
      </c>
      <c r="K365" s="11"/>
      <c r="L365" s="8">
        <f>+'Lincoln Exp. Sum'!L367+'Washington Exp. Sum.pg20'!L365</f>
        <v>24000</v>
      </c>
      <c r="M365" s="11"/>
      <c r="N365" s="8">
        <f t="shared" si="18"/>
        <v>1000</v>
      </c>
    </row>
    <row r="366" spans="1:14" x14ac:dyDescent="0.25">
      <c r="A366" s="22"/>
      <c r="B366" s="22" t="s">
        <v>1041</v>
      </c>
      <c r="C366" s="22" t="s">
        <v>1042</v>
      </c>
      <c r="D366" s="21" t="s">
        <v>1043</v>
      </c>
      <c r="E366" s="21"/>
      <c r="F366" s="8">
        <f>+'Lincoln Exp. Sum'!F368+'Washington Exp. Sum.pg20'!F366</f>
        <v>12000</v>
      </c>
      <c r="G366" s="11"/>
      <c r="H366" s="8">
        <f>+'Lincoln Exp. Sum'!H368+'Washington Exp. Sum.pg20'!H366</f>
        <v>-3000</v>
      </c>
      <c r="I366" s="11"/>
      <c r="J366" s="8">
        <f>+'Lincoln Exp. Sum'!J368+'Washington Exp. Sum.pg20'!J366</f>
        <v>9000</v>
      </c>
      <c r="K366" s="11"/>
      <c r="L366" s="8">
        <f>+'Lincoln Exp. Sum'!L368+'Washington Exp. Sum.pg20'!L366</f>
        <v>8500</v>
      </c>
      <c r="M366" s="11"/>
      <c r="N366" s="8">
        <f t="shared" si="18"/>
        <v>500</v>
      </c>
    </row>
    <row r="367" spans="1:14" x14ac:dyDescent="0.25">
      <c r="A367" s="22"/>
      <c r="B367" s="22" t="s">
        <v>1010</v>
      </c>
      <c r="C367" s="22" t="s">
        <v>1045</v>
      </c>
      <c r="D367" s="21" t="s">
        <v>1046</v>
      </c>
      <c r="E367" s="21"/>
      <c r="F367" s="8">
        <f>+'Lincoln Exp. Sum'!F369+'Washington Exp. Sum.pg20'!F367</f>
        <v>0</v>
      </c>
      <c r="G367" s="11"/>
      <c r="H367" s="8">
        <f>+'Lincoln Exp. Sum'!H369+'Washington Exp. Sum.pg20'!H367</f>
        <v>0</v>
      </c>
      <c r="I367" s="11"/>
      <c r="J367" s="8">
        <f>+'Lincoln Exp. Sum'!J369+'Washington Exp. Sum.pg20'!J367</f>
        <v>0</v>
      </c>
      <c r="K367" s="11"/>
      <c r="L367" s="8">
        <f>+'Lincoln Exp. Sum'!L369+'Washington Exp. Sum.pg20'!L367</f>
        <v>0</v>
      </c>
      <c r="M367" s="11"/>
      <c r="N367" s="8">
        <f t="shared" si="18"/>
        <v>0</v>
      </c>
    </row>
    <row r="368" spans="1:14" x14ac:dyDescent="0.25">
      <c r="A368" s="22"/>
      <c r="B368" s="22" t="s">
        <v>1048</v>
      </c>
      <c r="C368" s="22" t="s">
        <v>1049</v>
      </c>
      <c r="D368" s="21" t="s">
        <v>1050</v>
      </c>
      <c r="E368" s="21"/>
      <c r="F368" s="8">
        <f>+'Lincoln Exp. Sum'!F370+'Washington Exp. Sum.pg20'!F368</f>
        <v>1000</v>
      </c>
      <c r="G368" s="11"/>
      <c r="H368" s="8">
        <f>+'Lincoln Exp. Sum'!H370+'Washington Exp. Sum.pg20'!H368</f>
        <v>0</v>
      </c>
      <c r="I368" s="11"/>
      <c r="J368" s="8">
        <f>+'Lincoln Exp. Sum'!J370+'Washington Exp. Sum.pg20'!J368</f>
        <v>1000</v>
      </c>
      <c r="K368" s="11"/>
      <c r="L368" s="8">
        <f>+'Lincoln Exp. Sum'!L370+'Washington Exp. Sum.pg20'!L368</f>
        <v>1000</v>
      </c>
      <c r="M368" s="11"/>
      <c r="N368" s="8">
        <f t="shared" si="18"/>
        <v>0</v>
      </c>
    </row>
    <row r="369" spans="1:14" x14ac:dyDescent="0.25">
      <c r="A369" s="22"/>
      <c r="B369" s="22" t="s">
        <v>1052</v>
      </c>
      <c r="C369" s="22" t="s">
        <v>1053</v>
      </c>
      <c r="D369" s="21" t="s">
        <v>1054</v>
      </c>
      <c r="E369" s="21"/>
      <c r="F369" s="8">
        <f>+'Lincoln Exp. Sum'!F371+'Washington Exp. Sum.pg20'!F369</f>
        <v>2800</v>
      </c>
      <c r="G369" s="11"/>
      <c r="H369" s="8">
        <f>+'Lincoln Exp. Sum'!H371+'Washington Exp. Sum.pg20'!H369</f>
        <v>-800</v>
      </c>
      <c r="I369" s="11"/>
      <c r="J369" s="8">
        <f>+'Lincoln Exp. Sum'!J371+'Washington Exp. Sum.pg20'!J369</f>
        <v>2000</v>
      </c>
      <c r="K369" s="11"/>
      <c r="L369" s="8">
        <f>+'Lincoln Exp. Sum'!L371+'Washington Exp. Sum.pg20'!L369</f>
        <v>2000</v>
      </c>
      <c r="M369" s="11"/>
      <c r="N369" s="8">
        <f t="shared" si="18"/>
        <v>0</v>
      </c>
    </row>
    <row r="370" spans="1:14" x14ac:dyDescent="0.25">
      <c r="A370" s="22"/>
      <c r="B370" s="22" t="s">
        <v>1056</v>
      </c>
      <c r="C370" s="22" t="s">
        <v>1057</v>
      </c>
      <c r="D370" s="21" t="s">
        <v>1058</v>
      </c>
      <c r="E370" s="21"/>
      <c r="F370" s="8">
        <f>+'Lincoln Exp. Sum'!F372+'Washington Exp. Sum.pg20'!F370</f>
        <v>500</v>
      </c>
      <c r="G370" s="11"/>
      <c r="H370" s="8">
        <f>+'Lincoln Exp. Sum'!H372+'Washington Exp. Sum.pg20'!H370</f>
        <v>0</v>
      </c>
      <c r="I370" s="11"/>
      <c r="J370" s="8">
        <f>+'Lincoln Exp. Sum'!J372+'Washington Exp. Sum.pg20'!J370</f>
        <v>500</v>
      </c>
      <c r="K370" s="11"/>
      <c r="L370" s="8">
        <f>+'Lincoln Exp. Sum'!L372+'Washington Exp. Sum.pg20'!L370</f>
        <v>412</v>
      </c>
      <c r="M370" s="11"/>
      <c r="N370" s="8">
        <f t="shared" si="18"/>
        <v>88</v>
      </c>
    </row>
    <row r="371" spans="1:14" x14ac:dyDescent="0.25">
      <c r="A371" s="22"/>
      <c r="B371" s="22" t="s">
        <v>935</v>
      </c>
      <c r="C371" s="22" t="s">
        <v>1060</v>
      </c>
      <c r="D371" s="21" t="s">
        <v>1061</v>
      </c>
      <c r="E371" s="21"/>
      <c r="F371" s="8">
        <f>+'Lincoln Exp. Sum'!F373+'Washington Exp. Sum.pg20'!F371</f>
        <v>500</v>
      </c>
      <c r="G371" s="11"/>
      <c r="H371" s="8">
        <f>+'Lincoln Exp. Sum'!H373+'Washington Exp. Sum.pg20'!H371</f>
        <v>0</v>
      </c>
      <c r="I371" s="11"/>
      <c r="J371" s="8">
        <f>+'Lincoln Exp. Sum'!J373+'Washington Exp. Sum.pg20'!J371</f>
        <v>500</v>
      </c>
      <c r="K371" s="11"/>
      <c r="L371" s="8">
        <f>+'Lincoln Exp. Sum'!L373+'Washington Exp. Sum.pg20'!L371</f>
        <v>500</v>
      </c>
      <c r="M371" s="11"/>
      <c r="N371" s="8">
        <f t="shared" si="18"/>
        <v>0</v>
      </c>
    </row>
    <row r="372" spans="1:14" x14ac:dyDescent="0.25">
      <c r="A372" s="22"/>
      <c r="B372" s="22" t="s">
        <v>510</v>
      </c>
      <c r="C372" s="22" t="s">
        <v>1063</v>
      </c>
      <c r="D372" s="21" t="s">
        <v>1064</v>
      </c>
      <c r="E372" s="21"/>
      <c r="F372" s="8">
        <f>+'Lincoln Exp. Sum'!F374+'Washington Exp. Sum.pg20'!F372</f>
        <v>0</v>
      </c>
      <c r="G372" s="11"/>
      <c r="H372" s="8">
        <f>+'Lincoln Exp. Sum'!H374+'Washington Exp. Sum.pg20'!H372</f>
        <v>0</v>
      </c>
      <c r="I372" s="11"/>
      <c r="J372" s="8">
        <f>+'Lincoln Exp. Sum'!J374+'Washington Exp. Sum.pg20'!J372</f>
        <v>0</v>
      </c>
      <c r="K372" s="11"/>
      <c r="L372" s="8">
        <f>+'Lincoln Exp. Sum'!L374+'Washington Exp. Sum.pg20'!L372</f>
        <v>0</v>
      </c>
      <c r="M372" s="11"/>
      <c r="N372" s="8">
        <f t="shared" si="18"/>
        <v>0</v>
      </c>
    </row>
    <row r="373" spans="1:14" x14ac:dyDescent="0.25">
      <c r="A373" s="24" t="s">
        <v>1066</v>
      </c>
      <c r="B373" s="22"/>
      <c r="C373" s="22"/>
      <c r="D373" s="21" t="s">
        <v>1551</v>
      </c>
      <c r="E373" s="21"/>
      <c r="F373" s="34">
        <f>+'Lincoln Exp. Sum'!F375+'Washington Exp. Sum.pg20'!F373</f>
        <v>68800</v>
      </c>
      <c r="G373" s="11"/>
      <c r="H373" s="34">
        <f>+'Lincoln Exp. Sum'!H375+'Washington Exp. Sum.pg20'!H373</f>
        <v>-800</v>
      </c>
      <c r="I373" s="11"/>
      <c r="J373" s="34">
        <f>+'Lincoln Exp. Sum'!J375+'Washington Exp. Sum.pg20'!J373</f>
        <v>68000</v>
      </c>
      <c r="K373" s="11"/>
      <c r="L373" s="34">
        <f>+'Lincoln Exp. Sum'!L375+'Washington Exp. Sum.pg20'!L373</f>
        <v>65412</v>
      </c>
      <c r="M373" s="11"/>
      <c r="N373" s="34">
        <f t="shared" si="18"/>
        <v>2588</v>
      </c>
    </row>
    <row r="374" spans="1:14" x14ac:dyDescent="0.25">
      <c r="A374" s="24" t="s">
        <v>1067</v>
      </c>
      <c r="B374" s="22"/>
      <c r="C374" s="22"/>
      <c r="D374" s="21"/>
      <c r="E374" s="21"/>
      <c r="F374" s="8"/>
      <c r="G374" s="11"/>
      <c r="H374" s="8"/>
      <c r="I374" s="11"/>
      <c r="J374" s="8"/>
      <c r="K374" s="11"/>
      <c r="L374" s="8"/>
      <c r="M374" s="11"/>
      <c r="N374" s="8"/>
    </row>
    <row r="375" spans="1:14" x14ac:dyDescent="0.25">
      <c r="A375" s="22"/>
      <c r="B375" s="22" t="s">
        <v>927</v>
      </c>
      <c r="C375" s="22" t="s">
        <v>1069</v>
      </c>
      <c r="D375" s="21" t="s">
        <v>1070</v>
      </c>
      <c r="E375" s="21"/>
      <c r="F375" s="8">
        <f>+'Lincoln Exp. Sum'!F377+'Washington Exp. Sum.pg20'!F375</f>
        <v>35000</v>
      </c>
      <c r="G375" s="11"/>
      <c r="H375" s="8">
        <f>+'Lincoln Exp. Sum'!H377+'Washington Exp. Sum.pg20'!H375</f>
        <v>0</v>
      </c>
      <c r="I375" s="11"/>
      <c r="J375" s="8">
        <f>+'Lincoln Exp. Sum'!J377+'Washington Exp. Sum.pg20'!J375</f>
        <v>35000</v>
      </c>
      <c r="K375" s="11"/>
      <c r="L375" s="8">
        <f>+'Lincoln Exp. Sum'!L377+'Washington Exp. Sum.pg20'!L375</f>
        <v>32000</v>
      </c>
      <c r="M375" s="11"/>
      <c r="N375" s="8">
        <f t="shared" ref="N375:N381" si="19">+J375-L375</f>
        <v>3000</v>
      </c>
    </row>
    <row r="376" spans="1:14" x14ac:dyDescent="0.25">
      <c r="A376" s="22"/>
      <c r="B376" s="22" t="s">
        <v>281</v>
      </c>
      <c r="C376" s="22"/>
      <c r="D376" s="21"/>
      <c r="E376" s="21"/>
      <c r="F376" s="8">
        <f>+'Lincoln Exp. Sum'!F378+'Washington Exp. Sum.pg20'!F376</f>
        <v>0</v>
      </c>
      <c r="G376" s="11"/>
      <c r="H376" s="8">
        <f>+'Lincoln Exp. Sum'!H378+'Washington Exp. Sum.pg20'!H376</f>
        <v>0</v>
      </c>
      <c r="I376" s="11"/>
      <c r="J376" s="8">
        <f>+'Lincoln Exp. Sum'!J378+'Washington Exp. Sum.pg20'!J376</f>
        <v>0</v>
      </c>
      <c r="K376" s="11"/>
      <c r="L376" s="8">
        <f>+'Lincoln Exp. Sum'!L378+'Washington Exp. Sum.pg20'!L376</f>
        <v>0</v>
      </c>
      <c r="M376" s="11"/>
      <c r="N376" s="8">
        <f>+J376-L376</f>
        <v>0</v>
      </c>
    </row>
    <row r="377" spans="1:14" x14ac:dyDescent="0.25">
      <c r="A377" s="22"/>
      <c r="B377" s="22" t="s">
        <v>968</v>
      </c>
      <c r="C377" s="22" t="s">
        <v>1072</v>
      </c>
      <c r="D377" s="21" t="s">
        <v>1073</v>
      </c>
      <c r="E377" s="21"/>
      <c r="F377" s="8">
        <f>+'Lincoln Exp. Sum'!F379+'Washington Exp. Sum.pg20'!F377</f>
        <v>9000</v>
      </c>
      <c r="G377" s="11"/>
      <c r="H377" s="8">
        <f>+'Lincoln Exp. Sum'!H379+'Washington Exp. Sum.pg20'!H377</f>
        <v>1000</v>
      </c>
      <c r="I377" s="11"/>
      <c r="J377" s="8">
        <f>+'Lincoln Exp. Sum'!J379+'Washington Exp. Sum.pg20'!J377</f>
        <v>10000</v>
      </c>
      <c r="K377" s="11"/>
      <c r="L377" s="8">
        <f>+'Lincoln Exp. Sum'!L379+'Washington Exp. Sum.pg20'!L377</f>
        <v>10000</v>
      </c>
      <c r="M377" s="11"/>
      <c r="N377" s="8">
        <f t="shared" si="19"/>
        <v>0</v>
      </c>
    </row>
    <row r="378" spans="1:14" x14ac:dyDescent="0.25">
      <c r="A378" s="22"/>
      <c r="B378" s="22" t="s">
        <v>498</v>
      </c>
      <c r="C378" s="22" t="s">
        <v>1075</v>
      </c>
      <c r="D378" s="21" t="s">
        <v>1076</v>
      </c>
      <c r="E378" s="21"/>
      <c r="F378" s="8">
        <f>+'Lincoln Exp. Sum'!F380+'Washington Exp. Sum.pg20'!F378</f>
        <v>5000</v>
      </c>
      <c r="G378" s="11"/>
      <c r="H378" s="8">
        <f>+'Lincoln Exp. Sum'!H380+'Washington Exp. Sum.pg20'!H378</f>
        <v>-3000</v>
      </c>
      <c r="I378" s="11"/>
      <c r="J378" s="8">
        <f>+'Lincoln Exp. Sum'!J380+'Washington Exp. Sum.pg20'!J378</f>
        <v>2000</v>
      </c>
      <c r="K378" s="11"/>
      <c r="L378" s="8">
        <f>+'Lincoln Exp. Sum'!L380+'Washington Exp. Sum.pg20'!L378</f>
        <v>1700</v>
      </c>
      <c r="M378" s="11"/>
      <c r="N378" s="8">
        <f t="shared" si="19"/>
        <v>300</v>
      </c>
    </row>
    <row r="379" spans="1:14" x14ac:dyDescent="0.25">
      <c r="A379" s="22"/>
      <c r="B379" s="22" t="s">
        <v>935</v>
      </c>
      <c r="C379" s="22" t="s">
        <v>1078</v>
      </c>
      <c r="D379" s="21" t="s">
        <v>1079</v>
      </c>
      <c r="E379" s="21"/>
      <c r="F379" s="8">
        <f>+'Lincoln Exp. Sum'!F381+'Washington Exp. Sum.pg20'!F379</f>
        <v>500</v>
      </c>
      <c r="G379" s="11"/>
      <c r="H379" s="8">
        <f>+'Lincoln Exp. Sum'!H381+'Washington Exp. Sum.pg20'!H379</f>
        <v>500</v>
      </c>
      <c r="I379" s="11"/>
      <c r="J379" s="8">
        <f>+'Lincoln Exp. Sum'!J381+'Washington Exp. Sum.pg20'!J379</f>
        <v>1000</v>
      </c>
      <c r="K379" s="11"/>
      <c r="L379" s="8">
        <f>+'Lincoln Exp. Sum'!L381+'Washington Exp. Sum.pg20'!L379</f>
        <v>1000</v>
      </c>
      <c r="M379" s="11"/>
      <c r="N379" s="8">
        <f t="shared" si="19"/>
        <v>0</v>
      </c>
    </row>
    <row r="380" spans="1:14" x14ac:dyDescent="0.25">
      <c r="A380" s="22"/>
      <c r="B380" s="22" t="s">
        <v>510</v>
      </c>
      <c r="C380" s="22" t="s">
        <v>1081</v>
      </c>
      <c r="D380" s="21" t="s">
        <v>1082</v>
      </c>
      <c r="E380" s="21"/>
      <c r="F380" s="8">
        <f>+'Lincoln Exp. Sum'!F382+'Washington Exp. Sum.pg20'!F380</f>
        <v>1500</v>
      </c>
      <c r="G380" s="11"/>
      <c r="H380" s="8">
        <f>+'Lincoln Exp. Sum'!H382+'Washington Exp. Sum.pg20'!H380</f>
        <v>-1000</v>
      </c>
      <c r="I380" s="11"/>
      <c r="J380" s="8">
        <f>+'Lincoln Exp. Sum'!J382+'Washington Exp. Sum.pg20'!J380</f>
        <v>500</v>
      </c>
      <c r="K380" s="11"/>
      <c r="L380" s="8">
        <f>+'Lincoln Exp. Sum'!L382+'Washington Exp. Sum.pg20'!L380</f>
        <v>425</v>
      </c>
      <c r="M380" s="11"/>
      <c r="N380" s="8">
        <f t="shared" si="19"/>
        <v>75</v>
      </c>
    </row>
    <row r="381" spans="1:14" x14ac:dyDescent="0.25">
      <c r="A381" s="24" t="s">
        <v>1084</v>
      </c>
      <c r="B381" s="22"/>
      <c r="C381" s="22"/>
      <c r="D381" s="21" t="s">
        <v>1552</v>
      </c>
      <c r="E381" s="21"/>
      <c r="F381" s="34">
        <f>+'Lincoln Exp. Sum'!F383+'Washington Exp. Sum.pg20'!F381</f>
        <v>51000</v>
      </c>
      <c r="G381" s="11"/>
      <c r="H381" s="34">
        <f>+'Lincoln Exp. Sum'!H383+'Washington Exp. Sum.pg20'!H381</f>
        <v>-2500</v>
      </c>
      <c r="I381" s="11"/>
      <c r="J381" s="34">
        <f>+'Lincoln Exp. Sum'!J383+'Washington Exp. Sum.pg20'!J381</f>
        <v>48500</v>
      </c>
      <c r="K381" s="11"/>
      <c r="L381" s="34">
        <f>+'Lincoln Exp. Sum'!L383+'Washington Exp. Sum.pg20'!L381</f>
        <v>45125</v>
      </c>
      <c r="M381" s="11"/>
      <c r="N381" s="34">
        <f t="shared" si="19"/>
        <v>3375</v>
      </c>
    </row>
    <row r="382" spans="1:14" x14ac:dyDescent="0.25">
      <c r="A382" s="24" t="s">
        <v>1085</v>
      </c>
      <c r="B382" s="22"/>
      <c r="C382" s="22"/>
      <c r="D382" s="21"/>
      <c r="E382" s="21"/>
      <c r="F382" s="8"/>
      <c r="G382" s="11"/>
      <c r="H382" s="8"/>
      <c r="I382" s="11"/>
      <c r="J382" s="8"/>
      <c r="K382" s="11"/>
      <c r="L382" s="8"/>
      <c r="M382" s="11"/>
      <c r="N382" s="8"/>
    </row>
    <row r="383" spans="1:14" x14ac:dyDescent="0.25">
      <c r="A383" s="22"/>
      <c r="B383" s="22" t="s">
        <v>1087</v>
      </c>
      <c r="C383" s="22" t="s">
        <v>1088</v>
      </c>
      <c r="D383" s="21"/>
      <c r="E383" s="21"/>
      <c r="F383" s="8">
        <f>+'Lincoln Exp. Sum'!F385+'Washington Exp. Sum.pg20'!F383</f>
        <v>14400</v>
      </c>
      <c r="G383" s="11"/>
      <c r="H383" s="8">
        <f>+'Lincoln Exp. Sum'!H385+'Washington Exp. Sum.pg20'!H383</f>
        <v>600</v>
      </c>
      <c r="I383" s="11"/>
      <c r="J383" s="8">
        <f>+'Lincoln Exp. Sum'!J385+'Washington Exp. Sum.pg20'!J383</f>
        <v>15000</v>
      </c>
      <c r="K383" s="11"/>
      <c r="L383" s="8">
        <f>+'Lincoln Exp. Sum'!L385+'Washington Exp. Sum.pg20'!L383</f>
        <v>15000</v>
      </c>
      <c r="M383" s="11"/>
      <c r="N383" s="8">
        <f t="shared" ref="N383:N392" si="20">+J383-L383</f>
        <v>0</v>
      </c>
    </row>
    <row r="384" spans="1:14" x14ac:dyDescent="0.25">
      <c r="A384" s="22"/>
      <c r="B384" s="22" t="s">
        <v>1002</v>
      </c>
      <c r="C384" s="22" t="s">
        <v>1090</v>
      </c>
      <c r="D384" s="21"/>
      <c r="E384" s="21"/>
      <c r="F384" s="8">
        <f>+'Lincoln Exp. Sum'!F386+'Washington Exp. Sum.pg20'!F384</f>
        <v>9600</v>
      </c>
      <c r="G384" s="11"/>
      <c r="H384" s="8">
        <f>+'Lincoln Exp. Sum'!H386+'Washington Exp. Sum.pg20'!H384</f>
        <v>400</v>
      </c>
      <c r="I384" s="11"/>
      <c r="J384" s="8">
        <f>+'Lincoln Exp. Sum'!J386+'Washington Exp. Sum.pg20'!J384</f>
        <v>10000</v>
      </c>
      <c r="K384" s="11"/>
      <c r="L384" s="8">
        <f>+'Lincoln Exp. Sum'!L386+'Washington Exp. Sum.pg20'!L384</f>
        <v>8000</v>
      </c>
      <c r="M384" s="11"/>
      <c r="N384" s="8">
        <f t="shared" si="20"/>
        <v>2000</v>
      </c>
    </row>
    <row r="385" spans="1:14" x14ac:dyDescent="0.25">
      <c r="A385" s="22"/>
      <c r="B385" s="22" t="s">
        <v>1092</v>
      </c>
      <c r="C385" s="22" t="s">
        <v>1093</v>
      </c>
      <c r="D385" s="21"/>
      <c r="E385" s="21"/>
      <c r="F385" s="8">
        <f>+'Lincoln Exp. Sum'!F387+'Washington Exp. Sum.pg20'!F385</f>
        <v>9000</v>
      </c>
      <c r="G385" s="11"/>
      <c r="H385" s="8">
        <f>+'Lincoln Exp. Sum'!H387+'Washington Exp. Sum.pg20'!H385</f>
        <v>-1000</v>
      </c>
      <c r="I385" s="11"/>
      <c r="J385" s="8">
        <f>+'Lincoln Exp. Sum'!J387+'Washington Exp. Sum.pg20'!J385</f>
        <v>8000</v>
      </c>
      <c r="K385" s="11"/>
      <c r="L385" s="8">
        <f>+'Lincoln Exp. Sum'!L387+'Washington Exp. Sum.pg20'!L385</f>
        <v>8000</v>
      </c>
      <c r="M385" s="11"/>
      <c r="N385" s="8">
        <f t="shared" si="20"/>
        <v>0</v>
      </c>
    </row>
    <row r="386" spans="1:14" x14ac:dyDescent="0.25">
      <c r="A386" s="22"/>
      <c r="B386" s="22" t="s">
        <v>1010</v>
      </c>
      <c r="C386" s="22" t="s">
        <v>1095</v>
      </c>
      <c r="D386" s="21"/>
      <c r="E386" s="21"/>
      <c r="F386" s="8">
        <f>+'Lincoln Exp. Sum'!F388+'Washington Exp. Sum.pg20'!F386</f>
        <v>0</v>
      </c>
      <c r="G386" s="11"/>
      <c r="H386" s="8">
        <f>+'Lincoln Exp. Sum'!H388+'Washington Exp. Sum.pg20'!H386</f>
        <v>0</v>
      </c>
      <c r="I386" s="11"/>
      <c r="J386" s="8">
        <f>+'Lincoln Exp. Sum'!J388+'Washington Exp. Sum.pg20'!J386</f>
        <v>0</v>
      </c>
      <c r="K386" s="11"/>
      <c r="L386" s="8">
        <f>+'Lincoln Exp. Sum'!L388+'Washington Exp. Sum.pg20'!L386</f>
        <v>0</v>
      </c>
      <c r="M386" s="11"/>
      <c r="N386" s="8">
        <f t="shared" si="20"/>
        <v>0</v>
      </c>
    </row>
    <row r="387" spans="1:14" x14ac:dyDescent="0.25">
      <c r="A387" s="22"/>
      <c r="B387" s="22" t="s">
        <v>1097</v>
      </c>
      <c r="C387" s="22" t="s">
        <v>1098</v>
      </c>
      <c r="D387" s="21" t="s">
        <v>1099</v>
      </c>
      <c r="E387" s="21"/>
      <c r="F387" s="8">
        <f>+'Lincoln Exp. Sum'!F389+'Washington Exp. Sum.pg20'!F387</f>
        <v>6500</v>
      </c>
      <c r="G387" s="11"/>
      <c r="H387" s="8">
        <f>+'Lincoln Exp. Sum'!H389+'Washington Exp. Sum.pg20'!H387</f>
        <v>-1500</v>
      </c>
      <c r="I387" s="11"/>
      <c r="J387" s="8">
        <f>+'Lincoln Exp. Sum'!J389+'Washington Exp. Sum.pg20'!J387</f>
        <v>5000</v>
      </c>
      <c r="K387" s="11"/>
      <c r="L387" s="8">
        <f>+'Lincoln Exp. Sum'!L389+'Washington Exp. Sum.pg20'!L387</f>
        <v>4000</v>
      </c>
      <c r="M387" s="11"/>
      <c r="N387" s="8">
        <f t="shared" si="20"/>
        <v>1000</v>
      </c>
    </row>
    <row r="388" spans="1:14" x14ac:dyDescent="0.25">
      <c r="A388" s="22"/>
      <c r="B388" s="22" t="s">
        <v>1018</v>
      </c>
      <c r="C388" s="22" t="s">
        <v>1101</v>
      </c>
      <c r="D388" s="21" t="s">
        <v>1102</v>
      </c>
      <c r="E388" s="21"/>
      <c r="F388" s="8">
        <f>+'Lincoln Exp. Sum'!F390+'Washington Exp. Sum.pg20'!F388</f>
        <v>500</v>
      </c>
      <c r="G388" s="11"/>
      <c r="H388" s="8">
        <f>+'Lincoln Exp. Sum'!H390+'Washington Exp. Sum.pg20'!H388</f>
        <v>0</v>
      </c>
      <c r="I388" s="11"/>
      <c r="J388" s="8">
        <f>+'Lincoln Exp. Sum'!J390+'Washington Exp. Sum.pg20'!J388</f>
        <v>500</v>
      </c>
      <c r="K388" s="11"/>
      <c r="L388" s="8">
        <f>+'Lincoln Exp. Sum'!L390+'Washington Exp. Sum.pg20'!L388</f>
        <v>225</v>
      </c>
      <c r="M388" s="11"/>
      <c r="N388" s="8">
        <f t="shared" si="20"/>
        <v>275</v>
      </c>
    </row>
    <row r="389" spans="1:14" x14ac:dyDescent="0.25">
      <c r="A389" s="22"/>
      <c r="B389" s="22" t="s">
        <v>498</v>
      </c>
      <c r="C389" s="22" t="s">
        <v>1104</v>
      </c>
      <c r="D389" s="21" t="s">
        <v>1105</v>
      </c>
      <c r="E389" s="21"/>
      <c r="F389" s="8">
        <f>+'Lincoln Exp. Sum'!F391+'Washington Exp. Sum.pg20'!F389</f>
        <v>0</v>
      </c>
      <c r="G389" s="11"/>
      <c r="H389" s="8">
        <f>+'Lincoln Exp. Sum'!H391+'Washington Exp. Sum.pg20'!H389</f>
        <v>0</v>
      </c>
      <c r="I389" s="11"/>
      <c r="J389" s="8">
        <f>+'Lincoln Exp. Sum'!J391+'Washington Exp. Sum.pg20'!J389</f>
        <v>0</v>
      </c>
      <c r="K389" s="11"/>
      <c r="L389" s="8">
        <f>+'Lincoln Exp. Sum'!L391+'Washington Exp. Sum.pg20'!L389</f>
        <v>0</v>
      </c>
      <c r="M389" s="11"/>
      <c r="N389" s="8">
        <f t="shared" si="20"/>
        <v>0</v>
      </c>
    </row>
    <row r="390" spans="1:14" x14ac:dyDescent="0.25">
      <c r="A390" s="22"/>
      <c r="B390" s="22" t="s">
        <v>935</v>
      </c>
      <c r="C390" s="22" t="s">
        <v>1107</v>
      </c>
      <c r="D390" s="21" t="s">
        <v>1108</v>
      </c>
      <c r="E390" s="21"/>
      <c r="F390" s="8">
        <f>+'Lincoln Exp. Sum'!F392+'Washington Exp. Sum.pg20'!F390</f>
        <v>1000</v>
      </c>
      <c r="G390" s="11"/>
      <c r="H390" s="8">
        <f>+'Lincoln Exp. Sum'!H392+'Washington Exp. Sum.pg20'!H390</f>
        <v>0</v>
      </c>
      <c r="I390" s="11"/>
      <c r="J390" s="8">
        <f>+'Lincoln Exp. Sum'!J392+'Washington Exp. Sum.pg20'!J390</f>
        <v>1000</v>
      </c>
      <c r="K390" s="11"/>
      <c r="L390" s="8">
        <f>+'Lincoln Exp. Sum'!L392+'Washington Exp. Sum.pg20'!L390</f>
        <v>899</v>
      </c>
      <c r="M390" s="11"/>
      <c r="N390" s="8">
        <f t="shared" si="20"/>
        <v>101</v>
      </c>
    </row>
    <row r="391" spans="1:14" x14ac:dyDescent="0.25">
      <c r="A391" s="22"/>
      <c r="B391" s="22" t="s">
        <v>510</v>
      </c>
      <c r="C391" s="22" t="s">
        <v>1110</v>
      </c>
      <c r="D391" s="21" t="s">
        <v>1111</v>
      </c>
      <c r="E391" s="21"/>
      <c r="F391" s="8">
        <f>+'Lincoln Exp. Sum'!F393+'Washington Exp. Sum.pg20'!F391</f>
        <v>0</v>
      </c>
      <c r="G391" s="11"/>
      <c r="H391" s="8">
        <f>+'Lincoln Exp. Sum'!H393+'Washington Exp. Sum.pg20'!H391</f>
        <v>0</v>
      </c>
      <c r="I391" s="11"/>
      <c r="J391" s="8">
        <f>+'Lincoln Exp. Sum'!J393+'Washington Exp. Sum.pg20'!J391</f>
        <v>0</v>
      </c>
      <c r="K391" s="11"/>
      <c r="L391" s="8">
        <f>+'Lincoln Exp. Sum'!L393+'Washington Exp. Sum.pg20'!L391</f>
        <v>0</v>
      </c>
      <c r="M391" s="11"/>
      <c r="N391" s="8">
        <f t="shared" si="20"/>
        <v>0</v>
      </c>
    </row>
    <row r="392" spans="1:14" x14ac:dyDescent="0.25">
      <c r="A392" s="24" t="s">
        <v>1113</v>
      </c>
      <c r="B392" s="22"/>
      <c r="C392" s="22"/>
      <c r="D392" s="21" t="s">
        <v>1553</v>
      </c>
      <c r="E392" s="21"/>
      <c r="F392" s="34">
        <f>+'Lincoln Exp. Sum'!F394+'Washington Exp. Sum.pg20'!F392</f>
        <v>41000</v>
      </c>
      <c r="G392" s="11"/>
      <c r="H392" s="34">
        <f>+'Lincoln Exp. Sum'!H394+'Washington Exp. Sum.pg20'!H392</f>
        <v>-1500</v>
      </c>
      <c r="I392" s="11"/>
      <c r="J392" s="34">
        <f>+'Lincoln Exp. Sum'!J394+'Washington Exp. Sum.pg20'!J392</f>
        <v>39500</v>
      </c>
      <c r="K392" s="11"/>
      <c r="L392" s="34">
        <f>+'Lincoln Exp. Sum'!L394+'Washington Exp. Sum.pg20'!L392</f>
        <v>36124</v>
      </c>
      <c r="M392" s="11"/>
      <c r="N392" s="34">
        <f t="shared" si="20"/>
        <v>3376</v>
      </c>
    </row>
    <row r="393" spans="1:14" x14ac:dyDescent="0.25">
      <c r="A393" s="24" t="s">
        <v>3</v>
      </c>
      <c r="C393" s="22"/>
      <c r="D393" s="21"/>
      <c r="E393" s="21"/>
      <c r="F393" s="8"/>
      <c r="G393" s="11"/>
      <c r="H393" s="8"/>
      <c r="I393" s="11"/>
      <c r="J393" s="8"/>
      <c r="K393" s="11"/>
      <c r="L393" s="8"/>
      <c r="M393" s="11"/>
      <c r="N393" s="8"/>
    </row>
    <row r="394" spans="1:14" x14ac:dyDescent="0.25">
      <c r="A394" s="43"/>
      <c r="B394" s="22" t="s">
        <v>4</v>
      </c>
      <c r="C394" s="22" t="s">
        <v>20</v>
      </c>
      <c r="D394" s="21"/>
      <c r="E394" s="21"/>
      <c r="F394" s="8">
        <f>+'Lincoln Exp. Sum'!F396+'Washington Exp. Sum.pg20'!F394</f>
        <v>0</v>
      </c>
      <c r="G394" s="11"/>
      <c r="H394" s="8">
        <f>+'Lincoln Exp. Sum'!H396+'Washington Exp. Sum.pg20'!H394</f>
        <v>0</v>
      </c>
      <c r="I394" s="11"/>
      <c r="J394" s="8">
        <f>+'Lincoln Exp. Sum'!J396+'Washington Exp. Sum.pg20'!J394</f>
        <v>0</v>
      </c>
      <c r="K394" s="11"/>
      <c r="L394" s="8">
        <f>+'Lincoln Exp. Sum'!L396+'Washington Exp. Sum.pg20'!L394</f>
        <v>0</v>
      </c>
      <c r="M394" s="11"/>
      <c r="N394" s="8">
        <f>+J394-L394</f>
        <v>0</v>
      </c>
    </row>
    <row r="395" spans="1:14" x14ac:dyDescent="0.25">
      <c r="A395" s="43"/>
      <c r="B395" s="22" t="s">
        <v>282</v>
      </c>
      <c r="C395" s="22"/>
      <c r="D395" s="21"/>
      <c r="E395" s="21"/>
      <c r="F395" s="8">
        <f>+'Lincoln Exp. Sum'!F397+'Washington Exp. Sum.pg20'!F395</f>
        <v>0</v>
      </c>
      <c r="G395" s="11"/>
      <c r="H395" s="8">
        <f>+'Lincoln Exp. Sum'!H397+'Washington Exp. Sum.pg20'!H395</f>
        <v>0</v>
      </c>
      <c r="I395" s="11"/>
      <c r="J395" s="8">
        <f>+'Lincoln Exp. Sum'!J397+'Washington Exp. Sum.pg20'!J395</f>
        <v>0</v>
      </c>
      <c r="K395" s="11"/>
      <c r="L395" s="8">
        <f>+'Lincoln Exp. Sum'!L397+'Washington Exp. Sum.pg20'!L395</f>
        <v>0</v>
      </c>
      <c r="M395" s="11"/>
      <c r="N395" s="8">
        <f t="shared" ref="N395:N409" si="21">+J395-L395</f>
        <v>0</v>
      </c>
    </row>
    <row r="396" spans="1:14" x14ac:dyDescent="0.25">
      <c r="A396" s="43"/>
      <c r="B396" s="22" t="s">
        <v>5</v>
      </c>
      <c r="C396" s="22"/>
      <c r="D396" s="21"/>
      <c r="E396" s="21"/>
      <c r="F396" s="8">
        <f>+'Lincoln Exp. Sum'!F398+'Washington Exp. Sum.pg20'!F396</f>
        <v>0</v>
      </c>
      <c r="G396" s="11"/>
      <c r="H396" s="8">
        <f>+'Lincoln Exp. Sum'!H398+'Washington Exp. Sum.pg20'!H396</f>
        <v>0</v>
      </c>
      <c r="I396" s="11"/>
      <c r="J396" s="8">
        <f>+'Lincoln Exp. Sum'!J398+'Washington Exp. Sum.pg20'!J396</f>
        <v>0</v>
      </c>
      <c r="K396" s="11"/>
      <c r="L396" s="8">
        <f>+'Lincoln Exp. Sum'!L398+'Washington Exp. Sum.pg20'!L396</f>
        <v>0</v>
      </c>
      <c r="M396" s="11"/>
      <c r="N396" s="8">
        <f t="shared" si="21"/>
        <v>0</v>
      </c>
    </row>
    <row r="397" spans="1:14" x14ac:dyDescent="0.25">
      <c r="A397" s="43"/>
      <c r="B397" s="22" t="s">
        <v>283</v>
      </c>
      <c r="C397" s="22"/>
      <c r="D397" s="21"/>
      <c r="E397" s="21"/>
      <c r="F397" s="8">
        <f>+'Lincoln Exp. Sum'!F399+'Washington Exp. Sum.pg20'!F397</f>
        <v>0</v>
      </c>
      <c r="G397" s="11"/>
      <c r="H397" s="8">
        <f>+'Lincoln Exp. Sum'!H399+'Washington Exp. Sum.pg20'!H397</f>
        <v>0</v>
      </c>
      <c r="I397" s="11"/>
      <c r="J397" s="8">
        <f>+'Lincoln Exp. Sum'!J399+'Washington Exp. Sum.pg20'!J397</f>
        <v>0</v>
      </c>
      <c r="K397" s="11"/>
      <c r="L397" s="8">
        <f>+'Lincoln Exp. Sum'!L399+'Washington Exp. Sum.pg20'!L397</f>
        <v>0</v>
      </c>
      <c r="M397" s="11"/>
      <c r="N397" s="8">
        <f t="shared" si="21"/>
        <v>0</v>
      </c>
    </row>
    <row r="398" spans="1:14" x14ac:dyDescent="0.25">
      <c r="A398" s="43"/>
      <c r="B398" s="22" t="s">
        <v>285</v>
      </c>
      <c r="C398" s="22"/>
      <c r="D398" s="21"/>
      <c r="E398" s="21"/>
      <c r="F398" s="8">
        <f>+'Lincoln Exp. Sum'!F400+'Washington Exp. Sum.pg20'!F398</f>
        <v>0</v>
      </c>
      <c r="G398" s="11"/>
      <c r="H398" s="8">
        <f>+'Lincoln Exp. Sum'!H400+'Washington Exp. Sum.pg20'!H398</f>
        <v>0</v>
      </c>
      <c r="I398" s="11"/>
      <c r="J398" s="8">
        <f>+'Lincoln Exp. Sum'!J400+'Washington Exp. Sum.pg20'!J398</f>
        <v>0</v>
      </c>
      <c r="K398" s="11"/>
      <c r="L398" s="8">
        <f>+'Lincoln Exp. Sum'!L400+'Washington Exp. Sum.pg20'!L398</f>
        <v>0</v>
      </c>
      <c r="M398" s="11"/>
      <c r="N398" s="8">
        <f t="shared" si="21"/>
        <v>0</v>
      </c>
    </row>
    <row r="399" spans="1:14" x14ac:dyDescent="0.25">
      <c r="A399" s="43"/>
      <c r="B399" s="22" t="s">
        <v>286</v>
      </c>
      <c r="C399" s="22"/>
      <c r="D399" s="21"/>
      <c r="E399" s="21"/>
      <c r="F399" s="8">
        <f>+'Lincoln Exp. Sum'!F401+'Washington Exp. Sum.pg20'!F399</f>
        <v>0</v>
      </c>
      <c r="G399" s="11"/>
      <c r="H399" s="8">
        <f>+'Lincoln Exp. Sum'!H401+'Washington Exp. Sum.pg20'!H399</f>
        <v>0</v>
      </c>
      <c r="I399" s="11"/>
      <c r="J399" s="8">
        <f>+'Lincoln Exp. Sum'!J401+'Washington Exp. Sum.pg20'!J399</f>
        <v>0</v>
      </c>
      <c r="K399" s="11"/>
      <c r="L399" s="8">
        <f>+'Lincoln Exp. Sum'!L401+'Washington Exp. Sum.pg20'!L399</f>
        <v>0</v>
      </c>
      <c r="M399" s="11"/>
      <c r="N399" s="8">
        <f t="shared" si="21"/>
        <v>0</v>
      </c>
    </row>
    <row r="400" spans="1:14" x14ac:dyDescent="0.25">
      <c r="A400" s="43"/>
      <c r="B400" s="22" t="s">
        <v>1581</v>
      </c>
      <c r="C400" s="22"/>
      <c r="D400" s="21"/>
      <c r="E400" s="21"/>
      <c r="F400" s="8">
        <f>+'Lincoln Exp. Sum'!F402+'Washington Exp. Sum.pg20'!F400</f>
        <v>0</v>
      </c>
      <c r="G400" s="11"/>
      <c r="H400" s="8">
        <f>+'Lincoln Exp. Sum'!H402+'Washington Exp. Sum.pg20'!H400</f>
        <v>0</v>
      </c>
      <c r="I400" s="11"/>
      <c r="J400" s="8">
        <f>+'Lincoln Exp. Sum'!J402+'Washington Exp. Sum.pg20'!J400</f>
        <v>0</v>
      </c>
      <c r="K400" s="11"/>
      <c r="L400" s="8">
        <f>+'Lincoln Exp. Sum'!L402+'Washington Exp. Sum.pg20'!L400</f>
        <v>0</v>
      </c>
      <c r="M400" s="11"/>
      <c r="N400" s="8">
        <f t="shared" si="21"/>
        <v>0</v>
      </c>
    </row>
    <row r="401" spans="1:14" x14ac:dyDescent="0.25">
      <c r="A401" s="43"/>
      <c r="B401" s="22" t="s">
        <v>494</v>
      </c>
      <c r="C401" s="22"/>
      <c r="D401" s="21"/>
      <c r="E401" s="21"/>
      <c r="F401" s="8">
        <f>+'Lincoln Exp. Sum'!F403+'Washington Exp. Sum.pg20'!F401</f>
        <v>0</v>
      </c>
      <c r="G401" s="11"/>
      <c r="H401" s="8">
        <f>+'Lincoln Exp. Sum'!H403+'Washington Exp. Sum.pg20'!H401</f>
        <v>0</v>
      </c>
      <c r="I401" s="11"/>
      <c r="J401" s="8">
        <f>+'Lincoln Exp. Sum'!J403+'Washington Exp. Sum.pg20'!J401</f>
        <v>0</v>
      </c>
      <c r="K401" s="11"/>
      <c r="L401" s="8">
        <f>+'Lincoln Exp. Sum'!L403+'Washington Exp. Sum.pg20'!L401</f>
        <v>0</v>
      </c>
      <c r="M401" s="11"/>
      <c r="N401" s="8">
        <f t="shared" si="21"/>
        <v>0</v>
      </c>
    </row>
    <row r="402" spans="1:14" x14ac:dyDescent="0.25">
      <c r="A402" s="43"/>
      <c r="B402" s="22" t="s">
        <v>6</v>
      </c>
      <c r="C402" s="22" t="s">
        <v>21</v>
      </c>
      <c r="D402" s="21"/>
      <c r="E402" s="21"/>
      <c r="F402" s="8">
        <f>+'Lincoln Exp. Sum'!F404+'Washington Exp. Sum.pg20'!F402</f>
        <v>0</v>
      </c>
      <c r="G402" s="11"/>
      <c r="H402" s="8">
        <f>+'Lincoln Exp. Sum'!H404+'Washington Exp. Sum.pg20'!H402</f>
        <v>0</v>
      </c>
      <c r="I402" s="11"/>
      <c r="J402" s="8">
        <f>+'Lincoln Exp. Sum'!J404+'Washington Exp. Sum.pg20'!J402</f>
        <v>0</v>
      </c>
      <c r="K402" s="11"/>
      <c r="L402" s="8">
        <f>+'Lincoln Exp. Sum'!L404+'Washington Exp. Sum.pg20'!L402</f>
        <v>0</v>
      </c>
      <c r="M402" s="11"/>
      <c r="N402" s="8">
        <f t="shared" si="21"/>
        <v>0</v>
      </c>
    </row>
    <row r="403" spans="1:14" x14ac:dyDescent="0.25">
      <c r="A403" s="43"/>
      <c r="B403" s="22" t="s">
        <v>287</v>
      </c>
      <c r="C403" s="22" t="s">
        <v>22</v>
      </c>
      <c r="D403" s="21"/>
      <c r="E403" s="21"/>
      <c r="F403" s="8">
        <f>+'Lincoln Exp. Sum'!F405+'Washington Exp. Sum.pg20'!F403</f>
        <v>0</v>
      </c>
      <c r="G403" s="11"/>
      <c r="H403" s="8">
        <f>+'Lincoln Exp. Sum'!H405+'Washington Exp. Sum.pg20'!H403</f>
        <v>0</v>
      </c>
      <c r="I403" s="11"/>
      <c r="J403" s="8">
        <f>+'Lincoln Exp. Sum'!J405+'Washington Exp. Sum.pg20'!J403</f>
        <v>0</v>
      </c>
      <c r="K403" s="11"/>
      <c r="L403" s="8">
        <f>+'Lincoln Exp. Sum'!L405+'Washington Exp. Sum.pg20'!L403</f>
        <v>0</v>
      </c>
      <c r="M403" s="11"/>
      <c r="N403" s="8">
        <f t="shared" si="21"/>
        <v>0</v>
      </c>
    </row>
    <row r="404" spans="1:14" x14ac:dyDescent="0.25">
      <c r="A404" s="43"/>
      <c r="B404" s="22" t="s">
        <v>288</v>
      </c>
      <c r="C404" s="22" t="s">
        <v>380</v>
      </c>
      <c r="D404" s="21"/>
      <c r="E404" s="21"/>
      <c r="F404" s="8">
        <f>+'Lincoln Exp. Sum'!F406+'Washington Exp. Sum.pg20'!F404</f>
        <v>0</v>
      </c>
      <c r="G404" s="11"/>
      <c r="H404" s="8">
        <f>+'Lincoln Exp. Sum'!H406+'Washington Exp. Sum.pg20'!H404</f>
        <v>0</v>
      </c>
      <c r="I404" s="11"/>
      <c r="J404" s="8">
        <f>+'Lincoln Exp. Sum'!J406+'Washington Exp. Sum.pg20'!J404</f>
        <v>0</v>
      </c>
      <c r="K404" s="11"/>
      <c r="L404" s="8">
        <f>+'Lincoln Exp. Sum'!L406+'Washington Exp. Sum.pg20'!L404</f>
        <v>0</v>
      </c>
      <c r="M404" s="11"/>
      <c r="N404" s="8">
        <f t="shared" si="21"/>
        <v>0</v>
      </c>
    </row>
    <row r="405" spans="1:14" x14ac:dyDescent="0.25">
      <c r="A405" s="43"/>
      <c r="B405" s="22" t="s">
        <v>289</v>
      </c>
      <c r="C405" s="22" t="s">
        <v>23</v>
      </c>
      <c r="D405" s="21"/>
      <c r="E405" s="21"/>
      <c r="F405" s="8">
        <f>+'Lincoln Exp. Sum'!F407+'Washington Exp. Sum.pg20'!F405</f>
        <v>0</v>
      </c>
      <c r="G405" s="11"/>
      <c r="H405" s="8">
        <f>+'Lincoln Exp. Sum'!H407+'Washington Exp. Sum.pg20'!H405</f>
        <v>0</v>
      </c>
      <c r="I405" s="11"/>
      <c r="J405" s="8">
        <f>+'Lincoln Exp. Sum'!J407+'Washington Exp. Sum.pg20'!J405</f>
        <v>0</v>
      </c>
      <c r="K405" s="11"/>
      <c r="L405" s="8">
        <f>+'Lincoln Exp. Sum'!L407+'Washington Exp. Sum.pg20'!L405</f>
        <v>0</v>
      </c>
      <c r="M405" s="11"/>
      <c r="N405" s="8">
        <f t="shared" si="21"/>
        <v>0</v>
      </c>
    </row>
    <row r="406" spans="1:14" x14ac:dyDescent="0.25">
      <c r="A406" s="43"/>
      <c r="B406" s="22" t="s">
        <v>290</v>
      </c>
      <c r="C406" s="22" t="s">
        <v>24</v>
      </c>
      <c r="D406" s="21"/>
      <c r="E406" s="21"/>
      <c r="F406" s="8">
        <f>+'Lincoln Exp. Sum'!F408+'Washington Exp. Sum.pg20'!F406</f>
        <v>0</v>
      </c>
      <c r="G406" s="11"/>
      <c r="H406" s="8">
        <f>+'Lincoln Exp. Sum'!H408+'Washington Exp. Sum.pg20'!H406</f>
        <v>0</v>
      </c>
      <c r="I406" s="11"/>
      <c r="J406" s="8">
        <f>+'Lincoln Exp. Sum'!J408+'Washington Exp. Sum.pg20'!J406</f>
        <v>0</v>
      </c>
      <c r="K406" s="11"/>
      <c r="L406" s="8">
        <f>+'Lincoln Exp. Sum'!L408+'Washington Exp. Sum.pg20'!L406</f>
        <v>0</v>
      </c>
      <c r="M406" s="11"/>
      <c r="N406" s="8">
        <f t="shared" si="21"/>
        <v>0</v>
      </c>
    </row>
    <row r="407" spans="1:14" x14ac:dyDescent="0.25">
      <c r="A407" s="43"/>
      <c r="B407" s="22" t="s">
        <v>379</v>
      </c>
      <c r="C407" s="22" t="s">
        <v>381</v>
      </c>
      <c r="D407" s="21"/>
      <c r="E407" s="21"/>
      <c r="F407" s="8">
        <f>+'Lincoln Exp. Sum'!F409+'Washington Exp. Sum.pg20'!F407</f>
        <v>0</v>
      </c>
      <c r="G407" s="11"/>
      <c r="H407" s="8">
        <f>+'Lincoln Exp. Sum'!H409+'Washington Exp. Sum.pg20'!H407</f>
        <v>0</v>
      </c>
      <c r="I407" s="11"/>
      <c r="J407" s="8">
        <f>+'Lincoln Exp. Sum'!J409+'Washington Exp. Sum.pg20'!J407</f>
        <v>0</v>
      </c>
      <c r="K407" s="11"/>
      <c r="L407" s="8">
        <f>+'Lincoln Exp. Sum'!L409+'Washington Exp. Sum.pg20'!L407</f>
        <v>0</v>
      </c>
      <c r="M407" s="11"/>
      <c r="N407" s="8">
        <f t="shared" si="21"/>
        <v>0</v>
      </c>
    </row>
    <row r="408" spans="1:14" x14ac:dyDescent="0.25">
      <c r="A408" s="43"/>
      <c r="B408" s="22" t="s">
        <v>7</v>
      </c>
      <c r="C408" s="22" t="s">
        <v>382</v>
      </c>
      <c r="D408" s="21"/>
      <c r="E408" s="21"/>
      <c r="F408" s="8">
        <f>+'Lincoln Exp. Sum'!F410+'Washington Exp. Sum.pg20'!F408</f>
        <v>0</v>
      </c>
      <c r="G408" s="11"/>
      <c r="H408" s="8">
        <f>+'Lincoln Exp. Sum'!H410+'Washington Exp. Sum.pg20'!H408</f>
        <v>0</v>
      </c>
      <c r="I408" s="11"/>
      <c r="J408" s="8">
        <f>+'Lincoln Exp. Sum'!J410+'Washington Exp. Sum.pg20'!J408</f>
        <v>0</v>
      </c>
      <c r="K408" s="11"/>
      <c r="L408" s="8">
        <f>+'Lincoln Exp. Sum'!L410+'Washington Exp. Sum.pg20'!L408</f>
        <v>0</v>
      </c>
      <c r="M408" s="11"/>
      <c r="N408" s="8">
        <f t="shared" si="21"/>
        <v>0</v>
      </c>
    </row>
    <row r="409" spans="1:14" x14ac:dyDescent="0.25">
      <c r="A409" s="43"/>
      <c r="B409" s="22" t="s">
        <v>291</v>
      </c>
      <c r="C409" s="22" t="s">
        <v>25</v>
      </c>
      <c r="D409" s="21"/>
      <c r="E409" s="21"/>
      <c r="F409" s="8">
        <f>+'Lincoln Exp. Sum'!F411+'Washington Exp. Sum.pg20'!F409</f>
        <v>0</v>
      </c>
      <c r="G409" s="11"/>
      <c r="H409" s="8">
        <f>+'Lincoln Exp. Sum'!H411+'Washington Exp. Sum.pg20'!H409</f>
        <v>0</v>
      </c>
      <c r="I409" s="11"/>
      <c r="J409" s="8">
        <f>+'Lincoln Exp. Sum'!J411+'Washington Exp. Sum.pg20'!J409</f>
        <v>0</v>
      </c>
      <c r="K409" s="11"/>
      <c r="L409" s="8">
        <f>+'Lincoln Exp. Sum'!L411+'Washington Exp. Sum.pg20'!L409</f>
        <v>0</v>
      </c>
      <c r="M409" s="11"/>
      <c r="N409" s="8">
        <f t="shared" si="21"/>
        <v>0</v>
      </c>
    </row>
    <row r="410" spans="1:14" x14ac:dyDescent="0.25">
      <c r="A410" s="24" t="s">
        <v>8</v>
      </c>
      <c r="C410" s="22"/>
      <c r="D410" s="21"/>
      <c r="E410" s="21"/>
      <c r="F410" s="34">
        <f>+'Lincoln Exp. Sum'!F412+'Washington Exp. Sum.pg20'!F410</f>
        <v>0</v>
      </c>
      <c r="G410" s="11"/>
      <c r="H410" s="34">
        <f>+'Lincoln Exp. Sum'!H412+'Washington Exp. Sum.pg20'!H410</f>
        <v>0</v>
      </c>
      <c r="I410" s="11"/>
      <c r="J410" s="34">
        <f>+'Lincoln Exp. Sum'!J412+'Washington Exp. Sum.pg20'!J410</f>
        <v>0</v>
      </c>
      <c r="K410" s="11"/>
      <c r="L410" s="34">
        <f>+'Lincoln Exp. Sum'!L412+'Washington Exp. Sum.pg20'!L410</f>
        <v>0</v>
      </c>
      <c r="M410" s="11"/>
      <c r="N410" s="34">
        <f>+J410-L410</f>
        <v>0</v>
      </c>
    </row>
    <row r="411" spans="1:14" x14ac:dyDescent="0.25">
      <c r="A411" s="24" t="s">
        <v>1114</v>
      </c>
      <c r="B411" s="22"/>
      <c r="C411" s="22"/>
      <c r="D411" s="21"/>
      <c r="E411" s="21"/>
      <c r="F411" s="8"/>
      <c r="G411" s="11"/>
      <c r="H411" s="8"/>
      <c r="I411" s="11"/>
      <c r="J411" s="8"/>
      <c r="K411" s="11"/>
      <c r="L411" s="8"/>
      <c r="M411" s="11"/>
      <c r="N411" s="8"/>
    </row>
    <row r="412" spans="1:14" x14ac:dyDescent="0.25">
      <c r="A412" s="22"/>
      <c r="B412" s="22" t="s">
        <v>292</v>
      </c>
      <c r="C412" s="22" t="s">
        <v>1117</v>
      </c>
      <c r="D412" s="21" t="s">
        <v>1118</v>
      </c>
      <c r="E412" s="21"/>
      <c r="F412" s="8">
        <f>+'Lincoln Exp. Sum'!F414+'Washington Exp. Sum.pg20'!F412</f>
        <v>48000</v>
      </c>
      <c r="G412" s="11"/>
      <c r="H412" s="8">
        <f>+'Lincoln Exp. Sum'!H414+'Washington Exp. Sum.pg20'!H412</f>
        <v>2000</v>
      </c>
      <c r="I412" s="11"/>
      <c r="J412" s="8">
        <f>+'Lincoln Exp. Sum'!J414+'Washington Exp. Sum.pg20'!J412</f>
        <v>50000</v>
      </c>
      <c r="K412" s="11"/>
      <c r="L412" s="8">
        <f>+'Lincoln Exp. Sum'!L414+'Washington Exp. Sum.pg20'!L412</f>
        <v>50000</v>
      </c>
      <c r="M412" s="11"/>
      <c r="N412" s="8">
        <f t="shared" ref="N412:N420" si="22">+J412-L412</f>
        <v>0</v>
      </c>
    </row>
    <row r="413" spans="1:14" x14ac:dyDescent="0.25">
      <c r="A413" s="22"/>
      <c r="B413" s="22" t="s">
        <v>1002</v>
      </c>
      <c r="C413" s="22" t="s">
        <v>1120</v>
      </c>
      <c r="D413" s="21" t="s">
        <v>1121</v>
      </c>
      <c r="E413" s="21"/>
      <c r="F413" s="8">
        <f>+'Lincoln Exp. Sum'!F415+'Washington Exp. Sum.pg20'!F413</f>
        <v>35000</v>
      </c>
      <c r="G413" s="11"/>
      <c r="H413" s="8">
        <f>+'Lincoln Exp. Sum'!H415+'Washington Exp. Sum.pg20'!H413</f>
        <v>-5000</v>
      </c>
      <c r="I413" s="11"/>
      <c r="J413" s="8">
        <f>+'Lincoln Exp. Sum'!J415+'Washington Exp. Sum.pg20'!J413</f>
        <v>30000</v>
      </c>
      <c r="K413" s="11"/>
      <c r="L413" s="8">
        <f>+'Lincoln Exp. Sum'!L415+'Washington Exp. Sum.pg20'!L413</f>
        <v>29000</v>
      </c>
      <c r="M413" s="11"/>
      <c r="N413" s="8">
        <f t="shared" si="22"/>
        <v>1000</v>
      </c>
    </row>
    <row r="414" spans="1:14" x14ac:dyDescent="0.25">
      <c r="A414" s="22"/>
      <c r="B414" s="22" t="s">
        <v>1006</v>
      </c>
      <c r="C414" s="22" t="s">
        <v>1123</v>
      </c>
      <c r="D414" s="21" t="s">
        <v>1124</v>
      </c>
      <c r="E414" s="21"/>
      <c r="F414" s="8">
        <f>+'Lincoln Exp. Sum'!F416+'Washington Exp. Sum.pg20'!F414</f>
        <v>5000</v>
      </c>
      <c r="G414" s="11"/>
      <c r="H414" s="8">
        <f>+'Lincoln Exp. Sum'!H416+'Washington Exp. Sum.pg20'!H414</f>
        <v>0</v>
      </c>
      <c r="I414" s="11"/>
      <c r="J414" s="8">
        <f>+'Lincoln Exp. Sum'!J416+'Washington Exp. Sum.pg20'!J414</f>
        <v>5000</v>
      </c>
      <c r="K414" s="11"/>
      <c r="L414" s="8">
        <f>+'Lincoln Exp. Sum'!L416+'Washington Exp. Sum.pg20'!L414</f>
        <v>4900</v>
      </c>
      <c r="M414" s="11"/>
      <c r="N414" s="8">
        <f t="shared" si="22"/>
        <v>100</v>
      </c>
    </row>
    <row r="415" spans="1:14" x14ac:dyDescent="0.25">
      <c r="A415" s="22"/>
      <c r="B415" s="22" t="s">
        <v>1010</v>
      </c>
      <c r="C415" s="22" t="s">
        <v>1126</v>
      </c>
      <c r="D415" s="21" t="s">
        <v>1127</v>
      </c>
      <c r="E415" s="21"/>
      <c r="F415" s="8">
        <f>+'Lincoln Exp. Sum'!F417+'Washington Exp. Sum.pg20'!F415</f>
        <v>0</v>
      </c>
      <c r="G415" s="11"/>
      <c r="H415" s="8">
        <f>+'Lincoln Exp. Sum'!H417+'Washington Exp. Sum.pg20'!H415</f>
        <v>0</v>
      </c>
      <c r="I415" s="11"/>
      <c r="J415" s="8">
        <f>+'Lincoln Exp. Sum'!J417+'Washington Exp. Sum.pg20'!J415</f>
        <v>0</v>
      </c>
      <c r="K415" s="11"/>
      <c r="L415" s="8">
        <f>+'Lincoln Exp. Sum'!L417+'Washington Exp. Sum.pg20'!L415</f>
        <v>0</v>
      </c>
      <c r="M415" s="11"/>
      <c r="N415" s="8">
        <f t="shared" si="22"/>
        <v>0</v>
      </c>
    </row>
    <row r="416" spans="1:14" x14ac:dyDescent="0.25">
      <c r="A416" s="22"/>
      <c r="B416" s="22" t="s">
        <v>968</v>
      </c>
      <c r="C416" s="22" t="s">
        <v>1129</v>
      </c>
      <c r="D416" s="21" t="s">
        <v>1130</v>
      </c>
      <c r="E416" s="21"/>
      <c r="F416" s="8">
        <f>+'Lincoln Exp. Sum'!F418+'Washington Exp. Sum.pg20'!F416</f>
        <v>0</v>
      </c>
      <c r="G416" s="11"/>
      <c r="H416" s="8">
        <f>+'Lincoln Exp. Sum'!H418+'Washington Exp. Sum.pg20'!H416</f>
        <v>0</v>
      </c>
      <c r="I416" s="11"/>
      <c r="J416" s="8">
        <f>+'Lincoln Exp. Sum'!J418+'Washington Exp. Sum.pg20'!J416</f>
        <v>0</v>
      </c>
      <c r="K416" s="11"/>
      <c r="L416" s="8">
        <f>+'Lincoln Exp. Sum'!L418+'Washington Exp. Sum.pg20'!L416</f>
        <v>0</v>
      </c>
      <c r="M416" s="11"/>
      <c r="N416" s="8">
        <f t="shared" si="22"/>
        <v>0</v>
      </c>
    </row>
    <row r="417" spans="1:14" x14ac:dyDescent="0.25">
      <c r="A417" s="22"/>
      <c r="B417" s="22" t="s">
        <v>498</v>
      </c>
      <c r="C417" s="22" t="s">
        <v>1132</v>
      </c>
      <c r="D417" s="21" t="s">
        <v>1133</v>
      </c>
      <c r="E417" s="21"/>
      <c r="F417" s="8">
        <f>+'Lincoln Exp. Sum'!F419+'Washington Exp. Sum.pg20'!F417</f>
        <v>0</v>
      </c>
      <c r="G417" s="11"/>
      <c r="H417" s="8">
        <f>+'Lincoln Exp. Sum'!H419+'Washington Exp. Sum.pg20'!H417</f>
        <v>0</v>
      </c>
      <c r="I417" s="11"/>
      <c r="J417" s="8">
        <f>+'Lincoln Exp. Sum'!J419+'Washington Exp. Sum.pg20'!J417</f>
        <v>0</v>
      </c>
      <c r="K417" s="11"/>
      <c r="L417" s="8">
        <f>+'Lincoln Exp. Sum'!L419+'Washington Exp. Sum.pg20'!L417</f>
        <v>0</v>
      </c>
      <c r="M417" s="11"/>
      <c r="N417" s="8">
        <f t="shared" si="22"/>
        <v>0</v>
      </c>
    </row>
    <row r="418" spans="1:14" x14ac:dyDescent="0.25">
      <c r="A418" s="22"/>
      <c r="B418" s="22" t="s">
        <v>935</v>
      </c>
      <c r="C418" s="22" t="s">
        <v>1135</v>
      </c>
      <c r="D418" s="21" t="s">
        <v>1136</v>
      </c>
      <c r="E418" s="21"/>
      <c r="F418" s="8">
        <f>+'Lincoln Exp. Sum'!F420+'Washington Exp. Sum.pg20'!F418</f>
        <v>1000</v>
      </c>
      <c r="G418" s="11"/>
      <c r="H418" s="8">
        <f>+'Lincoln Exp. Sum'!H420+'Washington Exp. Sum.pg20'!H418</f>
        <v>0</v>
      </c>
      <c r="I418" s="11"/>
      <c r="J418" s="8">
        <f>+'Lincoln Exp. Sum'!J420+'Washington Exp. Sum.pg20'!J418</f>
        <v>1000</v>
      </c>
      <c r="K418" s="11"/>
      <c r="L418" s="8">
        <f>+'Lincoln Exp. Sum'!L420+'Washington Exp. Sum.pg20'!L418</f>
        <v>225</v>
      </c>
      <c r="M418" s="11"/>
      <c r="N418" s="8">
        <f t="shared" si="22"/>
        <v>775</v>
      </c>
    </row>
    <row r="419" spans="1:14" x14ac:dyDescent="0.25">
      <c r="A419" s="22"/>
      <c r="B419" s="22" t="s">
        <v>510</v>
      </c>
      <c r="C419" s="22" t="s">
        <v>1138</v>
      </c>
      <c r="D419" s="21" t="s">
        <v>1139</v>
      </c>
      <c r="E419" s="21"/>
      <c r="F419" s="8">
        <f>+'Lincoln Exp. Sum'!F421+'Washington Exp. Sum.pg20'!F419</f>
        <v>0</v>
      </c>
      <c r="G419" s="11"/>
      <c r="H419" s="8">
        <f>+'Lincoln Exp. Sum'!H421+'Washington Exp. Sum.pg20'!H419</f>
        <v>0</v>
      </c>
      <c r="I419" s="11"/>
      <c r="J419" s="8">
        <f>+'Lincoln Exp. Sum'!J421+'Washington Exp. Sum.pg20'!J419</f>
        <v>0</v>
      </c>
      <c r="K419" s="11"/>
      <c r="L419" s="8">
        <f>+'Lincoln Exp. Sum'!L421+'Washington Exp. Sum.pg20'!L419</f>
        <v>0</v>
      </c>
      <c r="M419" s="11"/>
      <c r="N419" s="8">
        <f t="shared" si="22"/>
        <v>0</v>
      </c>
    </row>
    <row r="420" spans="1:14" x14ac:dyDescent="0.25">
      <c r="A420" s="24" t="s">
        <v>1141</v>
      </c>
      <c r="B420" s="22"/>
      <c r="C420" s="22"/>
      <c r="D420" s="21" t="s">
        <v>1554</v>
      </c>
      <c r="E420" s="21"/>
      <c r="F420" s="34">
        <f>+'Lincoln Exp. Sum'!F422+'Washington Exp. Sum.pg20'!F420</f>
        <v>89000</v>
      </c>
      <c r="G420" s="11"/>
      <c r="H420" s="34">
        <f>+'Lincoln Exp. Sum'!H422+'Washington Exp. Sum.pg20'!H420</f>
        <v>-3000</v>
      </c>
      <c r="I420" s="11"/>
      <c r="J420" s="34">
        <f>+'Lincoln Exp. Sum'!J422+'Washington Exp. Sum.pg20'!J420</f>
        <v>86000</v>
      </c>
      <c r="K420" s="11"/>
      <c r="L420" s="34">
        <f>+'Lincoln Exp. Sum'!L422+'Washington Exp. Sum.pg20'!L420</f>
        <v>84125</v>
      </c>
      <c r="M420" s="11"/>
      <c r="N420" s="34">
        <f t="shared" si="22"/>
        <v>1875</v>
      </c>
    </row>
    <row r="421" spans="1:14" x14ac:dyDescent="0.25">
      <c r="A421" s="24" t="s">
        <v>293</v>
      </c>
      <c r="B421" s="22"/>
      <c r="C421" s="22"/>
      <c r="D421" s="21"/>
      <c r="E421" s="21"/>
      <c r="F421" s="11"/>
      <c r="G421" s="11"/>
      <c r="H421" s="11"/>
      <c r="I421" s="11"/>
      <c r="J421" s="11"/>
      <c r="K421" s="11"/>
      <c r="L421" s="11"/>
      <c r="M421" s="11"/>
      <c r="N421" s="11"/>
    </row>
    <row r="422" spans="1:14" x14ac:dyDescent="0.25">
      <c r="A422" s="22"/>
      <c r="B422" s="22" t="s">
        <v>927</v>
      </c>
      <c r="C422" s="22"/>
      <c r="D422" s="21"/>
      <c r="E422" s="21"/>
      <c r="F422" s="8">
        <f>+'Lincoln Exp. Sum'!F424+'Washington Exp. Sum.pg20'!F422</f>
        <v>0</v>
      </c>
      <c r="G422" s="11"/>
      <c r="H422" s="8">
        <f>+'Lincoln Exp. Sum'!H424+'Washington Exp. Sum.pg20'!H422</f>
        <v>0</v>
      </c>
      <c r="I422" s="11"/>
      <c r="J422" s="8">
        <f>+'Lincoln Exp. Sum'!J424+'Washington Exp. Sum.pg20'!J422</f>
        <v>0</v>
      </c>
      <c r="K422" s="11"/>
      <c r="L422" s="8">
        <f>+'Lincoln Exp. Sum'!L424+'Washington Exp. Sum.pg20'!L422</f>
        <v>0</v>
      </c>
      <c r="M422" s="11"/>
      <c r="N422" s="8">
        <f t="shared" ref="N422:N432" si="23">+J422-L422</f>
        <v>0</v>
      </c>
    </row>
    <row r="423" spans="1:14" x14ac:dyDescent="0.25">
      <c r="A423" s="22"/>
      <c r="B423" s="22" t="s">
        <v>294</v>
      </c>
      <c r="C423" s="22"/>
      <c r="D423" s="21"/>
      <c r="E423" s="21"/>
      <c r="F423" s="8">
        <f>+'Lincoln Exp. Sum'!F425+'Washington Exp. Sum.pg20'!F423</f>
        <v>0</v>
      </c>
      <c r="G423" s="11"/>
      <c r="H423" s="8">
        <f>+'Lincoln Exp. Sum'!H425+'Washington Exp. Sum.pg20'!H423</f>
        <v>0</v>
      </c>
      <c r="I423" s="11"/>
      <c r="J423" s="8">
        <f>+'Lincoln Exp. Sum'!J425+'Washington Exp. Sum.pg20'!J423</f>
        <v>0</v>
      </c>
      <c r="K423" s="11"/>
      <c r="L423" s="8">
        <f>+'Lincoln Exp. Sum'!L425+'Washington Exp. Sum.pg20'!L423</f>
        <v>0</v>
      </c>
      <c r="M423" s="11"/>
      <c r="N423" s="8">
        <f t="shared" si="23"/>
        <v>0</v>
      </c>
    </row>
    <row r="424" spans="1:14" x14ac:dyDescent="0.25">
      <c r="A424" s="22"/>
      <c r="B424" s="22" t="s">
        <v>494</v>
      </c>
      <c r="C424" s="22"/>
      <c r="D424" s="21"/>
      <c r="E424" s="21"/>
      <c r="F424" s="8">
        <f>+'Lincoln Exp. Sum'!F426+'Washington Exp. Sum.pg20'!F424</f>
        <v>0</v>
      </c>
      <c r="G424" s="11"/>
      <c r="H424" s="8">
        <f>+'Lincoln Exp. Sum'!H426+'Washington Exp. Sum.pg20'!H424</f>
        <v>0</v>
      </c>
      <c r="I424" s="11"/>
      <c r="J424" s="8">
        <f>+'Lincoln Exp. Sum'!J426+'Washington Exp. Sum.pg20'!J424</f>
        <v>0</v>
      </c>
      <c r="K424" s="11"/>
      <c r="L424" s="8">
        <f>+'Lincoln Exp. Sum'!L426+'Washington Exp. Sum.pg20'!L424</f>
        <v>0</v>
      </c>
      <c r="M424" s="11"/>
      <c r="N424" s="8">
        <f t="shared" si="23"/>
        <v>0</v>
      </c>
    </row>
    <row r="425" spans="1:14" x14ac:dyDescent="0.25">
      <c r="A425" s="22"/>
      <c r="B425" s="22" t="s">
        <v>295</v>
      </c>
      <c r="C425" s="22"/>
      <c r="D425" s="21"/>
      <c r="E425" s="21"/>
      <c r="F425" s="8">
        <f>+'Lincoln Exp. Sum'!F427+'Washington Exp. Sum.pg20'!F425</f>
        <v>0</v>
      </c>
      <c r="G425" s="11"/>
      <c r="H425" s="8">
        <f>+'Lincoln Exp. Sum'!H427+'Washington Exp. Sum.pg20'!H425</f>
        <v>0</v>
      </c>
      <c r="I425" s="11"/>
      <c r="J425" s="8">
        <f>+'Lincoln Exp. Sum'!J427+'Washington Exp. Sum.pg20'!J425</f>
        <v>0</v>
      </c>
      <c r="K425" s="11"/>
      <c r="L425" s="8">
        <f>+'Lincoln Exp. Sum'!L427+'Washington Exp. Sum.pg20'!L425</f>
        <v>0</v>
      </c>
      <c r="M425" s="11"/>
      <c r="N425" s="8">
        <f t="shared" si="23"/>
        <v>0</v>
      </c>
    </row>
    <row r="426" spans="1:14" x14ac:dyDescent="0.25">
      <c r="A426" s="22"/>
      <c r="B426" s="22" t="s">
        <v>1240</v>
      </c>
      <c r="C426" s="22"/>
      <c r="D426" s="21"/>
      <c r="E426" s="21"/>
      <c r="F426" s="8">
        <f>+'Lincoln Exp. Sum'!F428+'Washington Exp. Sum.pg20'!F426</f>
        <v>0</v>
      </c>
      <c r="G426" s="11"/>
      <c r="H426" s="8">
        <f>+'Lincoln Exp. Sum'!H428+'Washington Exp. Sum.pg20'!H426</f>
        <v>0</v>
      </c>
      <c r="I426" s="11"/>
      <c r="J426" s="8">
        <f>+'Lincoln Exp. Sum'!J428+'Washington Exp. Sum.pg20'!J426</f>
        <v>0</v>
      </c>
      <c r="K426" s="11"/>
      <c r="L426" s="8">
        <f>+'Lincoln Exp. Sum'!L428+'Washington Exp. Sum.pg20'!L426</f>
        <v>0</v>
      </c>
      <c r="M426" s="11"/>
      <c r="N426" s="8">
        <f t="shared" si="23"/>
        <v>0</v>
      </c>
    </row>
    <row r="427" spans="1:14" x14ac:dyDescent="0.25">
      <c r="A427" s="22"/>
      <c r="B427" s="22" t="s">
        <v>935</v>
      </c>
      <c r="C427" s="22"/>
      <c r="D427" s="21"/>
      <c r="E427" s="21"/>
      <c r="F427" s="8">
        <f>+'Lincoln Exp. Sum'!F429+'Washington Exp. Sum.pg20'!F427</f>
        <v>0</v>
      </c>
      <c r="G427" s="11"/>
      <c r="H427" s="8">
        <f>+'Lincoln Exp. Sum'!H429+'Washington Exp. Sum.pg20'!H427</f>
        <v>0</v>
      </c>
      <c r="I427" s="11"/>
      <c r="J427" s="8">
        <f>+'Lincoln Exp. Sum'!J429+'Washington Exp. Sum.pg20'!J427</f>
        <v>0</v>
      </c>
      <c r="K427" s="11"/>
      <c r="L427" s="8">
        <f>+'Lincoln Exp. Sum'!L429+'Washington Exp. Sum.pg20'!L427</f>
        <v>0</v>
      </c>
      <c r="M427" s="11"/>
      <c r="N427" s="8">
        <f t="shared" si="23"/>
        <v>0</v>
      </c>
    </row>
    <row r="428" spans="1:14" x14ac:dyDescent="0.25">
      <c r="A428" s="22"/>
      <c r="B428" s="22" t="s">
        <v>296</v>
      </c>
      <c r="C428" s="22"/>
      <c r="D428" s="21"/>
      <c r="E428" s="21"/>
      <c r="F428" s="8">
        <f>+'Lincoln Exp. Sum'!F430+'Washington Exp. Sum.pg20'!F428</f>
        <v>0</v>
      </c>
      <c r="G428" s="11"/>
      <c r="H428" s="8">
        <f>+'Lincoln Exp. Sum'!H430+'Washington Exp. Sum.pg20'!H428</f>
        <v>0</v>
      </c>
      <c r="I428" s="11"/>
      <c r="J428" s="8">
        <f>+'Lincoln Exp. Sum'!J430+'Washington Exp. Sum.pg20'!J428</f>
        <v>0</v>
      </c>
      <c r="K428" s="11"/>
      <c r="L428" s="8">
        <f>+'Lincoln Exp. Sum'!L430+'Washington Exp. Sum.pg20'!L428</f>
        <v>0</v>
      </c>
      <c r="M428" s="11"/>
      <c r="N428" s="8">
        <f t="shared" si="23"/>
        <v>0</v>
      </c>
    </row>
    <row r="429" spans="1:14" x14ac:dyDescent="0.25">
      <c r="A429" s="22"/>
      <c r="B429" s="22" t="s">
        <v>457</v>
      </c>
      <c r="C429" s="22"/>
      <c r="D429" s="21"/>
      <c r="E429" s="21"/>
      <c r="F429" s="8">
        <f>+'Lincoln Exp. Sum'!F431+'Washington Exp. Sum.pg20'!F429</f>
        <v>0</v>
      </c>
      <c r="G429" s="11"/>
      <c r="H429" s="8">
        <f>+'Lincoln Exp. Sum'!H431+'Washington Exp. Sum.pg20'!H429</f>
        <v>0</v>
      </c>
      <c r="I429" s="11"/>
      <c r="J429" s="8">
        <f>+'Lincoln Exp. Sum'!J431+'Washington Exp. Sum.pg20'!J429</f>
        <v>0</v>
      </c>
      <c r="K429" s="11"/>
      <c r="L429" s="8">
        <f>+'Lincoln Exp. Sum'!L431+'Washington Exp. Sum.pg20'!L429</f>
        <v>0</v>
      </c>
      <c r="M429" s="11"/>
      <c r="N429" s="8">
        <f t="shared" si="23"/>
        <v>0</v>
      </c>
    </row>
    <row r="430" spans="1:14" x14ac:dyDescent="0.25">
      <c r="A430" s="22"/>
      <c r="B430" s="22" t="s">
        <v>297</v>
      </c>
      <c r="C430" s="22"/>
      <c r="D430" s="21"/>
      <c r="E430" s="21"/>
      <c r="F430" s="8">
        <f>+'Lincoln Exp. Sum'!F432+'Washington Exp. Sum.pg20'!F430</f>
        <v>0</v>
      </c>
      <c r="G430" s="11"/>
      <c r="H430" s="8">
        <f>+'Lincoln Exp. Sum'!H432+'Washington Exp. Sum.pg20'!H430</f>
        <v>0</v>
      </c>
      <c r="I430" s="11"/>
      <c r="J430" s="8">
        <f>+'Lincoln Exp. Sum'!J432+'Washington Exp. Sum.pg20'!J430</f>
        <v>0</v>
      </c>
      <c r="K430" s="11"/>
      <c r="L430" s="8">
        <f>+'Lincoln Exp. Sum'!L432+'Washington Exp. Sum.pg20'!L430</f>
        <v>0</v>
      </c>
      <c r="M430" s="11"/>
      <c r="N430" s="8">
        <f t="shared" si="23"/>
        <v>0</v>
      </c>
    </row>
    <row r="431" spans="1:14" x14ac:dyDescent="0.25">
      <c r="A431" s="22"/>
      <c r="B431" s="22" t="s">
        <v>7</v>
      </c>
      <c r="C431" s="22"/>
      <c r="D431" s="21"/>
      <c r="E431" s="21"/>
      <c r="F431" s="8">
        <f>+'Lincoln Exp. Sum'!F433+'Washington Exp. Sum.pg20'!F431</f>
        <v>0</v>
      </c>
      <c r="G431" s="11"/>
      <c r="H431" s="8">
        <f>+'Lincoln Exp. Sum'!H433+'Washington Exp. Sum.pg20'!H431</f>
        <v>0</v>
      </c>
      <c r="I431" s="11"/>
      <c r="J431" s="8">
        <f>+'Lincoln Exp. Sum'!J433+'Washington Exp. Sum.pg20'!J431</f>
        <v>0</v>
      </c>
      <c r="K431" s="11"/>
      <c r="L431" s="8">
        <f>+'Lincoln Exp. Sum'!L433+'Washington Exp. Sum.pg20'!L431</f>
        <v>0</v>
      </c>
      <c r="M431" s="11"/>
      <c r="N431" s="8">
        <f t="shared" si="23"/>
        <v>0</v>
      </c>
    </row>
    <row r="432" spans="1:14" x14ac:dyDescent="0.25">
      <c r="A432" s="24" t="s">
        <v>298</v>
      </c>
      <c r="B432" s="22"/>
      <c r="C432" s="22"/>
      <c r="D432" s="21"/>
      <c r="E432" s="21"/>
      <c r="F432" s="34">
        <f>+'Lincoln Exp. Sum'!F434+'Washington Exp. Sum.pg20'!F432</f>
        <v>0</v>
      </c>
      <c r="G432" s="11"/>
      <c r="H432" s="34">
        <f>+'Lincoln Exp. Sum'!H434+'Washington Exp. Sum.pg20'!H432</f>
        <v>0</v>
      </c>
      <c r="I432" s="11"/>
      <c r="J432" s="34">
        <f>+'Lincoln Exp. Sum'!J434+'Washington Exp. Sum.pg20'!J432</f>
        <v>0</v>
      </c>
      <c r="K432" s="11"/>
      <c r="L432" s="34">
        <f>+'Lincoln Exp. Sum'!L434+'Washington Exp. Sum.pg20'!L432</f>
        <v>0</v>
      </c>
      <c r="M432" s="11"/>
      <c r="N432" s="34">
        <f t="shared" si="23"/>
        <v>0</v>
      </c>
    </row>
    <row r="433" spans="1:16" x14ac:dyDescent="0.25">
      <c r="A433" s="24" t="s">
        <v>299</v>
      </c>
      <c r="B433" s="22"/>
      <c r="C433" s="22"/>
      <c r="D433" s="21"/>
      <c r="E433" s="21"/>
      <c r="F433" s="11"/>
      <c r="G433" s="11"/>
      <c r="H433" s="11"/>
      <c r="I433" s="11"/>
      <c r="J433" s="11"/>
      <c r="K433" s="11"/>
      <c r="L433" s="11"/>
      <c r="M433" s="11"/>
      <c r="N433" s="11"/>
    </row>
    <row r="434" spans="1:16" x14ac:dyDescent="0.25">
      <c r="A434" s="22"/>
      <c r="B434" s="22" t="s">
        <v>927</v>
      </c>
      <c r="C434" s="22"/>
      <c r="D434" s="21"/>
      <c r="E434" s="21"/>
      <c r="F434" s="8">
        <f>+'Lincoln Exp. Sum'!F436+'Washington Exp. Sum.pg20'!F434</f>
        <v>0</v>
      </c>
      <c r="G434" s="11"/>
      <c r="H434" s="8">
        <f>+'Lincoln Exp. Sum'!H436+'Washington Exp. Sum.pg20'!H434</f>
        <v>0</v>
      </c>
      <c r="I434" s="11"/>
      <c r="J434" s="8">
        <f>+'Lincoln Exp. Sum'!J436+'Washington Exp. Sum.pg20'!J434</f>
        <v>0</v>
      </c>
      <c r="K434" s="11"/>
      <c r="L434" s="8">
        <f>+'Lincoln Exp. Sum'!L436+'Washington Exp. Sum.pg20'!L434</f>
        <v>0</v>
      </c>
      <c r="M434" s="11"/>
      <c r="N434" s="8">
        <f t="shared" ref="N434:N440" si="24">+J434-L434</f>
        <v>0</v>
      </c>
    </row>
    <row r="435" spans="1:16" x14ac:dyDescent="0.25">
      <c r="A435" s="22"/>
      <c r="B435" s="22" t="s">
        <v>294</v>
      </c>
      <c r="C435" s="22"/>
      <c r="D435" s="21"/>
      <c r="E435" s="21"/>
      <c r="F435" s="8">
        <f>+'Lincoln Exp. Sum'!F437+'Washington Exp. Sum.pg20'!F435</f>
        <v>0</v>
      </c>
      <c r="G435" s="11"/>
      <c r="H435" s="8">
        <f>+'Lincoln Exp. Sum'!H437+'Washington Exp. Sum.pg20'!H435</f>
        <v>0</v>
      </c>
      <c r="I435" s="11"/>
      <c r="J435" s="8">
        <f>+'Lincoln Exp. Sum'!J437+'Washington Exp. Sum.pg20'!J435</f>
        <v>0</v>
      </c>
      <c r="K435" s="11"/>
      <c r="L435" s="8">
        <f>+'Lincoln Exp. Sum'!L437+'Washington Exp. Sum.pg20'!L435</f>
        <v>0</v>
      </c>
      <c r="M435" s="11"/>
      <c r="N435" s="8">
        <f t="shared" si="24"/>
        <v>0</v>
      </c>
    </row>
    <row r="436" spans="1:16" x14ac:dyDescent="0.25">
      <c r="A436" s="22"/>
      <c r="B436" s="22" t="s">
        <v>494</v>
      </c>
      <c r="C436" s="22"/>
      <c r="D436" s="21"/>
      <c r="E436" s="21"/>
      <c r="F436" s="8">
        <f>+'Lincoln Exp. Sum'!F438+'Washington Exp. Sum.pg20'!F436</f>
        <v>0</v>
      </c>
      <c r="G436" s="11"/>
      <c r="H436" s="8">
        <f>+'Lincoln Exp. Sum'!H438+'Washington Exp. Sum.pg20'!H436</f>
        <v>0</v>
      </c>
      <c r="I436" s="11"/>
      <c r="J436" s="8">
        <f>+'Lincoln Exp. Sum'!J438+'Washington Exp. Sum.pg20'!J436</f>
        <v>0</v>
      </c>
      <c r="K436" s="11"/>
      <c r="L436" s="8">
        <f>+'Lincoln Exp. Sum'!L438+'Washington Exp. Sum.pg20'!L436</f>
        <v>0</v>
      </c>
      <c r="M436" s="11"/>
      <c r="N436" s="8">
        <f t="shared" si="24"/>
        <v>0</v>
      </c>
    </row>
    <row r="437" spans="1:16" x14ac:dyDescent="0.25">
      <c r="A437" s="22"/>
      <c r="B437" s="22" t="s">
        <v>498</v>
      </c>
      <c r="C437" s="22"/>
      <c r="D437" s="21"/>
      <c r="E437" s="21"/>
      <c r="F437" s="8">
        <f>+'Lincoln Exp. Sum'!F439+'Washington Exp. Sum.pg20'!F437</f>
        <v>0</v>
      </c>
      <c r="G437" s="11"/>
      <c r="H437" s="8">
        <f>+'Lincoln Exp. Sum'!H439+'Washington Exp. Sum.pg20'!H437</f>
        <v>0</v>
      </c>
      <c r="I437" s="11"/>
      <c r="J437" s="8">
        <f>+'Lincoln Exp. Sum'!J439+'Washington Exp. Sum.pg20'!J437</f>
        <v>0</v>
      </c>
      <c r="K437" s="11"/>
      <c r="L437" s="8">
        <f>+'Lincoln Exp. Sum'!L439+'Washington Exp. Sum.pg20'!L437</f>
        <v>0</v>
      </c>
      <c r="M437" s="11"/>
      <c r="N437" s="8">
        <f t="shared" si="24"/>
        <v>0</v>
      </c>
    </row>
    <row r="438" spans="1:16" x14ac:dyDescent="0.25">
      <c r="A438" s="22"/>
      <c r="B438" s="22" t="s">
        <v>935</v>
      </c>
      <c r="C438" s="22"/>
      <c r="D438" s="21"/>
      <c r="E438" s="21"/>
      <c r="F438" s="8">
        <f>+'Lincoln Exp. Sum'!F440+'Washington Exp. Sum.pg20'!F438</f>
        <v>0</v>
      </c>
      <c r="G438" s="11"/>
      <c r="H438" s="8">
        <f>+'Lincoln Exp. Sum'!H440+'Washington Exp. Sum.pg20'!H438</f>
        <v>0</v>
      </c>
      <c r="I438" s="11"/>
      <c r="J438" s="8">
        <f>+'Lincoln Exp. Sum'!J440+'Washington Exp. Sum.pg20'!J438</f>
        <v>0</v>
      </c>
      <c r="K438" s="11"/>
      <c r="L438" s="8">
        <f>+'Lincoln Exp. Sum'!L440+'Washington Exp. Sum.pg20'!L438</f>
        <v>0</v>
      </c>
      <c r="M438" s="11"/>
      <c r="N438" s="8">
        <f t="shared" si="24"/>
        <v>0</v>
      </c>
    </row>
    <row r="439" spans="1:16" x14ac:dyDescent="0.25">
      <c r="A439" s="22"/>
      <c r="B439" s="22" t="s">
        <v>510</v>
      </c>
      <c r="C439" s="22"/>
      <c r="D439" s="21"/>
      <c r="E439" s="21"/>
      <c r="F439" s="8">
        <f>+'Lincoln Exp. Sum'!F441+'Washington Exp. Sum.pg20'!F439</f>
        <v>0</v>
      </c>
      <c r="G439" s="11"/>
      <c r="H439" s="8">
        <f>+'Lincoln Exp. Sum'!H441+'Washington Exp. Sum.pg20'!H439</f>
        <v>0</v>
      </c>
      <c r="I439" s="11"/>
      <c r="J439" s="8">
        <f>+'Lincoln Exp. Sum'!J441+'Washington Exp. Sum.pg20'!J439</f>
        <v>0</v>
      </c>
      <c r="K439" s="11"/>
      <c r="L439" s="8">
        <f>+'Lincoln Exp. Sum'!L441+'Washington Exp. Sum.pg20'!L439</f>
        <v>0</v>
      </c>
      <c r="M439" s="11"/>
      <c r="N439" s="8">
        <f t="shared" si="24"/>
        <v>0</v>
      </c>
    </row>
    <row r="440" spans="1:16" x14ac:dyDescent="0.25">
      <c r="A440" s="24" t="s">
        <v>300</v>
      </c>
      <c r="B440" s="22"/>
      <c r="C440" s="22"/>
      <c r="D440" s="21"/>
      <c r="E440" s="21"/>
      <c r="F440" s="34">
        <f>+'Lincoln Exp. Sum'!F442+'Washington Exp. Sum.pg20'!F440</f>
        <v>0</v>
      </c>
      <c r="G440" s="11"/>
      <c r="H440" s="34">
        <f>+'Lincoln Exp. Sum'!H442+'Washington Exp. Sum.pg20'!H440</f>
        <v>0</v>
      </c>
      <c r="I440" s="11"/>
      <c r="J440" s="34">
        <f>+'Lincoln Exp. Sum'!J442+'Washington Exp. Sum.pg20'!J440</f>
        <v>0</v>
      </c>
      <c r="K440" s="11"/>
      <c r="L440" s="34">
        <f>+'Lincoln Exp. Sum'!L442+'Washington Exp. Sum.pg20'!L440</f>
        <v>0</v>
      </c>
      <c r="M440" s="11"/>
      <c r="N440" s="34">
        <f t="shared" si="24"/>
        <v>0</v>
      </c>
    </row>
    <row r="441" spans="1:16" x14ac:dyDescent="0.25">
      <c r="A441" s="24" t="s">
        <v>301</v>
      </c>
      <c r="B441" s="22"/>
      <c r="C441" s="22"/>
      <c r="D441" s="21"/>
      <c r="E441" s="21"/>
      <c r="F441" s="11"/>
      <c r="G441" s="11"/>
      <c r="H441" s="11"/>
      <c r="I441" s="11"/>
      <c r="J441" s="11"/>
      <c r="K441" s="11"/>
      <c r="L441" s="11"/>
      <c r="M441" s="11"/>
      <c r="N441" s="11"/>
    </row>
    <row r="442" spans="1:16" x14ac:dyDescent="0.25">
      <c r="A442" s="24"/>
      <c r="B442" s="22" t="s">
        <v>302</v>
      </c>
      <c r="C442" s="22"/>
      <c r="D442" s="21"/>
      <c r="E442" s="21"/>
      <c r="F442" s="8">
        <f>+'Lincoln Exp. Sum'!F444+'Washington Exp. Sum.pg20'!F442</f>
        <v>0</v>
      </c>
      <c r="G442" s="11"/>
      <c r="H442" s="8">
        <f>+'Lincoln Exp. Sum'!H444+'Washington Exp. Sum.pg20'!H442</f>
        <v>0</v>
      </c>
      <c r="I442" s="11"/>
      <c r="J442" s="8">
        <f>+'Lincoln Exp. Sum'!J444+'Washington Exp. Sum.pg20'!J442</f>
        <v>0</v>
      </c>
      <c r="K442" s="11"/>
      <c r="L442" s="8">
        <f>+'Lincoln Exp. Sum'!L444+'Washington Exp. Sum.pg20'!L442</f>
        <v>0</v>
      </c>
      <c r="M442" s="11"/>
      <c r="N442" s="8">
        <f>+J442-L442</f>
        <v>0</v>
      </c>
    </row>
    <row r="443" spans="1:16" x14ac:dyDescent="0.25">
      <c r="A443" s="24"/>
      <c r="B443" s="22" t="s">
        <v>927</v>
      </c>
      <c r="C443" s="22" t="s">
        <v>391</v>
      </c>
      <c r="D443" s="21"/>
      <c r="E443" s="21"/>
      <c r="F443" s="8">
        <f>+'Lincoln Exp. Sum'!F445+'Washington Exp. Sum.pg20'!F443</f>
        <v>15000</v>
      </c>
      <c r="G443" s="11"/>
      <c r="H443" s="8">
        <f>+'Lincoln Exp. Sum'!H445+'Washington Exp. Sum.pg20'!H443</f>
        <v>-1000</v>
      </c>
      <c r="I443" s="11"/>
      <c r="J443" s="8">
        <f>+'Lincoln Exp. Sum'!J445+'Washington Exp. Sum.pg20'!J443</f>
        <v>14000</v>
      </c>
      <c r="K443" s="11"/>
      <c r="L443" s="8">
        <f>+'Lincoln Exp. Sum'!L445+'Washington Exp. Sum.pg20'!L443</f>
        <v>13700</v>
      </c>
      <c r="M443" s="11"/>
      <c r="N443" s="8">
        <f>+J443-L443</f>
        <v>300</v>
      </c>
    </row>
    <row r="444" spans="1:16" x14ac:dyDescent="0.25">
      <c r="A444" s="24"/>
      <c r="B444" s="22" t="s">
        <v>390</v>
      </c>
      <c r="C444" s="22" t="s">
        <v>392</v>
      </c>
      <c r="D444" s="21"/>
      <c r="E444" s="21"/>
      <c r="F444" s="8">
        <f>+'Lincoln Exp. Sum'!F446+'Washington Exp. Sum.pg20'!F444</f>
        <v>0</v>
      </c>
      <c r="G444" s="11"/>
      <c r="H444" s="8">
        <f>+'Lincoln Exp. Sum'!H446+'Washington Exp. Sum.pg20'!H444</f>
        <v>0</v>
      </c>
      <c r="I444" s="11"/>
      <c r="J444" s="8">
        <f>+'Lincoln Exp. Sum'!J446+'Washington Exp. Sum.pg20'!J444</f>
        <v>0</v>
      </c>
      <c r="K444" s="11"/>
      <c r="L444" s="8">
        <f>+'Lincoln Exp. Sum'!L446+'Washington Exp. Sum.pg20'!L444</f>
        <v>0</v>
      </c>
      <c r="M444" s="11"/>
      <c r="N444" s="8">
        <f>+J444-L444</f>
        <v>0</v>
      </c>
    </row>
    <row r="445" spans="1:16" x14ac:dyDescent="0.25">
      <c r="A445" s="24"/>
      <c r="B445" s="22" t="s">
        <v>502</v>
      </c>
      <c r="C445" s="22" t="s">
        <v>393</v>
      </c>
      <c r="D445" s="21"/>
      <c r="E445" s="21"/>
      <c r="F445" s="8">
        <f>+'Lincoln Exp. Sum'!F447+'Washington Exp. Sum.pg20'!F445</f>
        <v>16000</v>
      </c>
      <c r="G445" s="11"/>
      <c r="H445" s="8">
        <f>+'Lincoln Exp. Sum'!H447+'Washington Exp. Sum.pg20'!H445</f>
        <v>-1500</v>
      </c>
      <c r="I445" s="11"/>
      <c r="J445" s="8">
        <f>+'Lincoln Exp. Sum'!J447+'Washington Exp. Sum.pg20'!J445</f>
        <v>14500</v>
      </c>
      <c r="K445" s="11"/>
      <c r="L445" s="8">
        <f>+'Lincoln Exp. Sum'!L447+'Washington Exp. Sum.pg20'!L445</f>
        <v>14500</v>
      </c>
      <c r="M445" s="11"/>
      <c r="N445" s="8">
        <f>+J445-L445</f>
        <v>0</v>
      </c>
    </row>
    <row r="446" spans="1:16" x14ac:dyDescent="0.25">
      <c r="A446" s="24"/>
      <c r="B446" s="22" t="s">
        <v>510</v>
      </c>
      <c r="C446" s="22" t="s">
        <v>394</v>
      </c>
      <c r="D446" s="21"/>
      <c r="E446" s="21"/>
      <c r="F446" s="8">
        <f>+'Lincoln Exp. Sum'!F448+'Washington Exp. Sum.pg20'!F446</f>
        <v>0</v>
      </c>
      <c r="G446" s="11"/>
      <c r="H446" s="8">
        <f>+'Lincoln Exp. Sum'!H448+'Washington Exp. Sum.pg20'!H446</f>
        <v>0</v>
      </c>
      <c r="I446" s="11"/>
      <c r="J446" s="8">
        <f>+'Lincoln Exp. Sum'!J448+'Washington Exp. Sum.pg20'!J446</f>
        <v>0</v>
      </c>
      <c r="K446" s="11"/>
      <c r="L446" s="8">
        <f>+'Lincoln Exp. Sum'!L448+'Washington Exp. Sum.pg20'!L446</f>
        <v>0</v>
      </c>
      <c r="M446" s="11"/>
      <c r="N446" s="8">
        <f>+J446-L446</f>
        <v>0</v>
      </c>
    </row>
    <row r="447" spans="1:16" x14ac:dyDescent="0.25">
      <c r="A447" s="24" t="s">
        <v>303</v>
      </c>
      <c r="B447" s="22"/>
      <c r="C447" s="22"/>
      <c r="D447" s="21"/>
      <c r="E447" s="21"/>
      <c r="F447" s="34">
        <f>+'Lincoln Exp. Sum'!F449+'Washington Exp. Sum.pg20'!F447</f>
        <v>31000</v>
      </c>
      <c r="G447" s="11"/>
      <c r="H447" s="34">
        <f>+'Lincoln Exp. Sum'!H449+'Washington Exp. Sum.pg20'!H447</f>
        <v>-2500</v>
      </c>
      <c r="I447" s="11"/>
      <c r="J447" s="34">
        <f>+'Lincoln Exp. Sum'!J449+'Washington Exp. Sum.pg20'!J447</f>
        <v>28500</v>
      </c>
      <c r="K447" s="11"/>
      <c r="L447" s="34">
        <f>+'Lincoln Exp. Sum'!L449+'Washington Exp. Sum.pg20'!L447</f>
        <v>28200</v>
      </c>
      <c r="M447" s="11"/>
      <c r="N447" s="34">
        <f>+'Lincoln Exp. Sum'!N449+'Washington Exp. Sum.pg20'!N447</f>
        <v>300</v>
      </c>
      <c r="O447" s="11"/>
      <c r="P447" s="34">
        <f>+L447-N447</f>
        <v>27900</v>
      </c>
    </row>
    <row r="448" spans="1:16" x14ac:dyDescent="0.25">
      <c r="A448" s="24" t="s">
        <v>304</v>
      </c>
      <c r="B448" s="22"/>
      <c r="C448" s="22"/>
      <c r="D448" s="21"/>
      <c r="E448" s="21"/>
      <c r="F448" s="8"/>
      <c r="G448" s="11"/>
      <c r="H448" s="8"/>
      <c r="I448" s="11"/>
      <c r="J448" s="8"/>
      <c r="K448" s="11"/>
      <c r="L448" s="8"/>
      <c r="M448" s="11"/>
      <c r="N448" s="8"/>
    </row>
    <row r="449" spans="1:16" x14ac:dyDescent="0.25">
      <c r="A449" s="22"/>
      <c r="B449" s="22" t="s">
        <v>927</v>
      </c>
      <c r="C449" s="22" t="s">
        <v>1144</v>
      </c>
      <c r="D449" s="21"/>
      <c r="E449" s="21"/>
      <c r="F449" s="8">
        <f>+'Lincoln Exp. Sum'!F451+'Washington Exp. Sum.pg20'!F449</f>
        <v>36500</v>
      </c>
      <c r="G449" s="11"/>
      <c r="H449" s="8">
        <f>+'Lincoln Exp. Sum'!H451+'Washington Exp. Sum.pg20'!H449</f>
        <v>-1000</v>
      </c>
      <c r="I449" s="11"/>
      <c r="J449" s="8">
        <f>+'Lincoln Exp. Sum'!J451+'Washington Exp. Sum.pg20'!J449</f>
        <v>35500</v>
      </c>
      <c r="K449" s="11"/>
      <c r="L449" s="8">
        <f>+'Lincoln Exp. Sum'!L451+'Washington Exp. Sum.pg20'!L449</f>
        <v>34377</v>
      </c>
      <c r="M449" s="11"/>
      <c r="N449" s="8">
        <f>+J449-L449</f>
        <v>1123</v>
      </c>
    </row>
    <row r="450" spans="1:16" x14ac:dyDescent="0.25">
      <c r="A450" s="22"/>
      <c r="B450" s="22" t="s">
        <v>305</v>
      </c>
      <c r="C450" s="22"/>
      <c r="D450" s="21"/>
      <c r="E450" s="21"/>
      <c r="F450" s="8">
        <f>+'Lincoln Exp. Sum'!F452+'Washington Exp. Sum.pg20'!F450</f>
        <v>0</v>
      </c>
      <c r="G450" s="11"/>
      <c r="H450" s="8">
        <f>+'Lincoln Exp. Sum'!H452+'Washington Exp. Sum.pg20'!H450</f>
        <v>0</v>
      </c>
      <c r="I450" s="11"/>
      <c r="J450" s="8">
        <f>+'Lincoln Exp. Sum'!J452+'Washington Exp. Sum.pg20'!J450</f>
        <v>0</v>
      </c>
      <c r="K450" s="11"/>
      <c r="L450" s="8">
        <f>+'Lincoln Exp. Sum'!L452+'Washington Exp. Sum.pg20'!L450</f>
        <v>0</v>
      </c>
      <c r="M450" s="11"/>
      <c r="N450" s="8">
        <f>+J450-L450</f>
        <v>0</v>
      </c>
    </row>
    <row r="451" spans="1:16" x14ac:dyDescent="0.25">
      <c r="A451" s="22"/>
      <c r="B451" s="22" t="s">
        <v>396</v>
      </c>
      <c r="C451" s="22" t="s">
        <v>397</v>
      </c>
      <c r="D451" s="21"/>
      <c r="E451" s="21"/>
      <c r="F451" s="8">
        <f>+'Lincoln Exp. Sum'!F453+'Washington Exp. Sum.pg20'!F451</f>
        <v>0</v>
      </c>
      <c r="G451" s="11"/>
      <c r="H451" s="8">
        <f>+'Lincoln Exp. Sum'!H453+'Washington Exp. Sum.pg20'!H451</f>
        <v>0</v>
      </c>
      <c r="I451" s="11"/>
      <c r="J451" s="8">
        <f>+'Lincoln Exp. Sum'!J453+'Washington Exp. Sum.pg20'!J451</f>
        <v>0</v>
      </c>
      <c r="K451" s="11"/>
      <c r="L451" s="8">
        <f>+'Lincoln Exp. Sum'!L453+'Washington Exp. Sum.pg20'!L451</f>
        <v>0</v>
      </c>
      <c r="M451" s="11"/>
      <c r="N451" s="8">
        <f>+J451-L451</f>
        <v>0</v>
      </c>
    </row>
    <row r="452" spans="1:16" x14ac:dyDescent="0.25">
      <c r="A452" s="22"/>
      <c r="B452" s="22" t="s">
        <v>9</v>
      </c>
      <c r="C452" s="22" t="s">
        <v>14</v>
      </c>
      <c r="D452" s="21"/>
      <c r="E452" s="21"/>
      <c r="F452" s="8">
        <f>+'Lincoln Exp. Sum'!F454+'Washington Exp. Sum.pg20'!F452</f>
        <v>0</v>
      </c>
      <c r="G452" s="11"/>
      <c r="H452" s="8">
        <f>+'Lincoln Exp. Sum'!H454+'Washington Exp. Sum.pg20'!H452</f>
        <v>0</v>
      </c>
      <c r="I452" s="11"/>
      <c r="J452" s="8">
        <f>+'Lincoln Exp. Sum'!J454+'Washington Exp. Sum.pg20'!J452</f>
        <v>0</v>
      </c>
      <c r="K452" s="11"/>
      <c r="L452" s="8">
        <f>+'Lincoln Exp. Sum'!L454+'Washington Exp. Sum.pg20'!L452</f>
        <v>0</v>
      </c>
      <c r="M452" s="11"/>
      <c r="N452" s="8">
        <f>+J452-L452</f>
        <v>0</v>
      </c>
    </row>
    <row r="453" spans="1:16" x14ac:dyDescent="0.25">
      <c r="A453" s="22"/>
      <c r="B453" s="22" t="s">
        <v>399</v>
      </c>
      <c r="C453" s="22" t="s">
        <v>400</v>
      </c>
      <c r="D453" s="21"/>
      <c r="E453" s="21"/>
      <c r="F453" s="8">
        <f>+'Lincoln Exp. Sum'!F455+'Washington Exp. Sum.pg20'!F453</f>
        <v>0</v>
      </c>
      <c r="G453" s="11"/>
      <c r="H453" s="8">
        <f>+'Lincoln Exp. Sum'!H455+'Washington Exp. Sum.pg20'!H453</f>
        <v>0</v>
      </c>
      <c r="I453" s="11"/>
      <c r="J453" s="8">
        <f>+'Lincoln Exp. Sum'!J455+'Washington Exp. Sum.pg20'!J453</f>
        <v>0</v>
      </c>
      <c r="K453" s="11"/>
      <c r="L453" s="8">
        <f>+'Lincoln Exp. Sum'!L455+'Washington Exp. Sum.pg20'!L453</f>
        <v>0</v>
      </c>
      <c r="M453" s="11"/>
      <c r="N453" s="8">
        <f>+J453-L453</f>
        <v>0</v>
      </c>
    </row>
    <row r="454" spans="1:16" x14ac:dyDescent="0.25">
      <c r="A454" s="22"/>
      <c r="B454" s="22" t="s">
        <v>10</v>
      </c>
      <c r="C454" s="22" t="s">
        <v>15</v>
      </c>
      <c r="D454" s="21"/>
      <c r="E454" s="21"/>
      <c r="F454" s="8">
        <f>+'Lincoln Exp. Sum'!F456+'Washington Exp. Sum.pg20'!F454</f>
        <v>0</v>
      </c>
      <c r="G454" s="11"/>
      <c r="H454" s="8">
        <f>+'Lincoln Exp. Sum'!H456+'Washington Exp. Sum.pg20'!H454</f>
        <v>0</v>
      </c>
      <c r="I454" s="11"/>
      <c r="J454" s="8">
        <f>+'Lincoln Exp. Sum'!J456+'Washington Exp. Sum.pg20'!J454</f>
        <v>0</v>
      </c>
      <c r="K454" s="11"/>
      <c r="L454" s="8">
        <f>+'Lincoln Exp. Sum'!L456+'Washington Exp. Sum.pg20'!L454</f>
        <v>0</v>
      </c>
      <c r="M454" s="11"/>
      <c r="N454" s="8">
        <f t="shared" ref="N454:N462" si="25">+J454-L454</f>
        <v>0</v>
      </c>
    </row>
    <row r="455" spans="1:16" x14ac:dyDescent="0.25">
      <c r="A455" s="22"/>
      <c r="B455" s="22" t="s">
        <v>11</v>
      </c>
      <c r="C455" s="22" t="s">
        <v>16</v>
      </c>
      <c r="D455" s="21"/>
      <c r="E455" s="21"/>
      <c r="F455" s="8">
        <f>+'Lincoln Exp. Sum'!F457+'Washington Exp. Sum.pg20'!F455</f>
        <v>0</v>
      </c>
      <c r="G455" s="11"/>
      <c r="H455" s="8">
        <f>+'Lincoln Exp. Sum'!H457+'Washington Exp. Sum.pg20'!H455</f>
        <v>0</v>
      </c>
      <c r="I455" s="11"/>
      <c r="J455" s="8">
        <f>+'Lincoln Exp. Sum'!J457+'Washington Exp. Sum.pg20'!J455</f>
        <v>0</v>
      </c>
      <c r="K455" s="11"/>
      <c r="L455" s="8">
        <f>+'Lincoln Exp. Sum'!L457+'Washington Exp. Sum.pg20'!L455</f>
        <v>0</v>
      </c>
      <c r="M455" s="11"/>
      <c r="N455" s="8">
        <f t="shared" si="25"/>
        <v>0</v>
      </c>
    </row>
    <row r="456" spans="1:16" x14ac:dyDescent="0.25">
      <c r="A456" s="22"/>
      <c r="B456" s="22" t="s">
        <v>12</v>
      </c>
      <c r="C456" s="22" t="s">
        <v>17</v>
      </c>
      <c r="D456" s="21"/>
      <c r="E456" s="21"/>
      <c r="F456" s="8">
        <f>+'Lincoln Exp. Sum'!F458+'Washington Exp. Sum.pg20'!F456</f>
        <v>0</v>
      </c>
      <c r="G456" s="11"/>
      <c r="H456" s="8">
        <f>+'Lincoln Exp. Sum'!H458+'Washington Exp. Sum.pg20'!H456</f>
        <v>0</v>
      </c>
      <c r="I456" s="11"/>
      <c r="J456" s="8">
        <f>+'Lincoln Exp. Sum'!J458+'Washington Exp. Sum.pg20'!J456</f>
        <v>0</v>
      </c>
      <c r="K456" s="11"/>
      <c r="L456" s="8">
        <f>+'Lincoln Exp. Sum'!L458+'Washington Exp. Sum.pg20'!L456</f>
        <v>0</v>
      </c>
      <c r="M456" s="11"/>
      <c r="N456" s="8">
        <f t="shared" si="25"/>
        <v>0</v>
      </c>
    </row>
    <row r="457" spans="1:16" x14ac:dyDescent="0.25">
      <c r="A457" s="22"/>
      <c r="B457" s="22" t="s">
        <v>502</v>
      </c>
      <c r="C457" s="22" t="s">
        <v>1146</v>
      </c>
      <c r="D457" s="21"/>
      <c r="E457" s="21"/>
      <c r="F457" s="8">
        <f>+'Lincoln Exp. Sum'!F459+'Washington Exp. Sum.pg20'!F457</f>
        <v>40000</v>
      </c>
      <c r="G457" s="11"/>
      <c r="H457" s="8">
        <f>+'Lincoln Exp. Sum'!H459+'Washington Exp. Sum.pg20'!H457</f>
        <v>10500</v>
      </c>
      <c r="I457" s="11"/>
      <c r="J457" s="8">
        <f>+'Lincoln Exp. Sum'!J459+'Washington Exp. Sum.pg20'!J457</f>
        <v>50500</v>
      </c>
      <c r="K457" s="11"/>
      <c r="L457" s="8">
        <f>+'Lincoln Exp. Sum'!L459+'Washington Exp. Sum.pg20'!L457</f>
        <v>49094</v>
      </c>
      <c r="M457" s="11"/>
      <c r="N457" s="8">
        <f t="shared" si="25"/>
        <v>1406</v>
      </c>
    </row>
    <row r="458" spans="1:16" x14ac:dyDescent="0.25">
      <c r="A458" s="22"/>
      <c r="B458" s="22" t="s">
        <v>306</v>
      </c>
      <c r="C458" s="22" t="s">
        <v>18</v>
      </c>
      <c r="D458" s="21"/>
      <c r="E458" s="21"/>
      <c r="F458" s="8">
        <f>+'Lincoln Exp. Sum'!F460+'Washington Exp. Sum.pg20'!F458</f>
        <v>0</v>
      </c>
      <c r="G458" s="11"/>
      <c r="H458" s="8">
        <f>+'Lincoln Exp. Sum'!H460+'Washington Exp. Sum.pg20'!H458</f>
        <v>0</v>
      </c>
      <c r="I458" s="11"/>
      <c r="J458" s="8">
        <f>+'Lincoln Exp. Sum'!J460+'Washington Exp. Sum.pg20'!J458</f>
        <v>0</v>
      </c>
      <c r="K458" s="11"/>
      <c r="L458" s="8">
        <f>+'Lincoln Exp. Sum'!L460+'Washington Exp. Sum.pg20'!L458</f>
        <v>0</v>
      </c>
      <c r="M458" s="11"/>
      <c r="N458" s="8">
        <f t="shared" si="25"/>
        <v>0</v>
      </c>
    </row>
    <row r="459" spans="1:16" x14ac:dyDescent="0.25">
      <c r="A459" s="22"/>
      <c r="B459" s="22" t="s">
        <v>307</v>
      </c>
      <c r="C459" s="22"/>
      <c r="D459" s="21"/>
      <c r="E459" s="21"/>
      <c r="F459" s="8">
        <f>+'Lincoln Exp. Sum'!F461+'Washington Exp. Sum.pg20'!F459</f>
        <v>0</v>
      </c>
      <c r="G459" s="11"/>
      <c r="H459" s="8">
        <f>+'Lincoln Exp. Sum'!H461+'Washington Exp. Sum.pg20'!H459</f>
        <v>0</v>
      </c>
      <c r="I459" s="11"/>
      <c r="J459" s="8">
        <f>+'Lincoln Exp. Sum'!J461+'Washington Exp. Sum.pg20'!J459</f>
        <v>0</v>
      </c>
      <c r="K459" s="11"/>
      <c r="L459" s="8">
        <f>+'Lincoln Exp. Sum'!L461+'Washington Exp. Sum.pg20'!L459</f>
        <v>0</v>
      </c>
      <c r="M459" s="11"/>
      <c r="N459" s="8">
        <f t="shared" si="25"/>
        <v>0</v>
      </c>
    </row>
    <row r="460" spans="1:16" x14ac:dyDescent="0.25">
      <c r="A460" s="22"/>
      <c r="B460" s="22" t="s">
        <v>308</v>
      </c>
      <c r="C460" s="22"/>
      <c r="D460" s="21"/>
      <c r="E460" s="21"/>
      <c r="F460" s="8">
        <f>+'Lincoln Exp. Sum'!F462+'Washington Exp. Sum.pg20'!F460</f>
        <v>0</v>
      </c>
      <c r="G460" s="11"/>
      <c r="H460" s="8">
        <f>+'Lincoln Exp. Sum'!H462+'Washington Exp. Sum.pg20'!H460</f>
        <v>0</v>
      </c>
      <c r="I460" s="11"/>
      <c r="J460" s="8">
        <f>+'Lincoln Exp. Sum'!J462+'Washington Exp. Sum.pg20'!J460</f>
        <v>0</v>
      </c>
      <c r="K460" s="11"/>
      <c r="L460" s="8">
        <f>+'Lincoln Exp. Sum'!L462+'Washington Exp. Sum.pg20'!L460</f>
        <v>0</v>
      </c>
      <c r="M460" s="11"/>
      <c r="N460" s="8">
        <f t="shared" si="25"/>
        <v>0</v>
      </c>
    </row>
    <row r="461" spans="1:16" x14ac:dyDescent="0.25">
      <c r="A461" s="3"/>
      <c r="B461" s="22" t="s">
        <v>510</v>
      </c>
      <c r="C461" s="22" t="s">
        <v>19</v>
      </c>
      <c r="D461" s="21"/>
      <c r="E461" s="21"/>
      <c r="F461" s="8">
        <f>+'Lincoln Exp. Sum'!F463+'Washington Exp. Sum.pg20'!F461</f>
        <v>0</v>
      </c>
      <c r="G461" s="11"/>
      <c r="H461" s="8">
        <f>+'Lincoln Exp. Sum'!H463+'Washington Exp. Sum.pg20'!H461</f>
        <v>0</v>
      </c>
      <c r="I461" s="11"/>
      <c r="J461" s="8">
        <f>+'Lincoln Exp. Sum'!J463+'Washington Exp. Sum.pg20'!J461</f>
        <v>0</v>
      </c>
      <c r="K461" s="11"/>
      <c r="L461" s="8">
        <f>+'Lincoln Exp. Sum'!L463+'Washington Exp. Sum.pg20'!L461</f>
        <v>0</v>
      </c>
      <c r="M461" s="11"/>
      <c r="N461" s="8">
        <f t="shared" si="25"/>
        <v>0</v>
      </c>
    </row>
    <row r="462" spans="1:16" x14ac:dyDescent="0.25">
      <c r="A462" s="24" t="s">
        <v>309</v>
      </c>
      <c r="B462" s="22"/>
      <c r="C462" s="22"/>
      <c r="D462" s="21"/>
      <c r="E462" s="21"/>
      <c r="F462" s="34">
        <f>+'Lincoln Exp. Sum'!F464+'Washington Exp. Sum.pg20'!F462</f>
        <v>76500</v>
      </c>
      <c r="G462" s="11"/>
      <c r="H462" s="34">
        <f>+'Lincoln Exp. Sum'!H464+'Washington Exp. Sum.pg20'!H462</f>
        <v>9500</v>
      </c>
      <c r="I462" s="11"/>
      <c r="J462" s="34">
        <f>+'Lincoln Exp. Sum'!J464+'Washington Exp. Sum.pg20'!J462</f>
        <v>86000</v>
      </c>
      <c r="K462" s="11"/>
      <c r="L462" s="34">
        <f>+'Lincoln Exp. Sum'!L464+'Washington Exp. Sum.pg20'!L462</f>
        <v>83471</v>
      </c>
      <c r="M462" s="11"/>
      <c r="N462" s="34">
        <f t="shared" si="25"/>
        <v>2529</v>
      </c>
      <c r="O462" s="11"/>
      <c r="P462" s="34"/>
    </row>
    <row r="463" spans="1:16" x14ac:dyDescent="0.25">
      <c r="A463" s="24" t="s">
        <v>310</v>
      </c>
      <c r="B463" s="22"/>
    </row>
    <row r="464" spans="1:16" x14ac:dyDescent="0.25">
      <c r="A464" s="43"/>
      <c r="B464" s="22" t="s">
        <v>448</v>
      </c>
      <c r="C464" s="22"/>
      <c r="D464" s="21"/>
      <c r="E464" s="21"/>
      <c r="F464" s="8">
        <f>+'Lincoln Exp. Sum'!F466+'Washington Exp. Sum.pg20'!F464</f>
        <v>0</v>
      </c>
      <c r="G464" s="11"/>
      <c r="H464" s="8">
        <f>+'Lincoln Exp. Sum'!H466+'Washington Exp. Sum.pg20'!H464</f>
        <v>0</v>
      </c>
      <c r="I464" s="11"/>
      <c r="J464" s="8">
        <f>+'Lincoln Exp. Sum'!J466+'Washington Exp. Sum.pg20'!J464</f>
        <v>0</v>
      </c>
      <c r="K464" s="11"/>
      <c r="L464" s="8">
        <f>+'Lincoln Exp. Sum'!L466+'Washington Exp. Sum.pg20'!L464</f>
        <v>0</v>
      </c>
      <c r="M464" s="11"/>
      <c r="N464" s="8">
        <f t="shared" ref="N464:N469" si="26">+J464-L464</f>
        <v>0</v>
      </c>
      <c r="O464" s="57"/>
    </row>
    <row r="465" spans="1:16" x14ac:dyDescent="0.25">
      <c r="A465" s="43"/>
      <c r="B465" s="22" t="s">
        <v>927</v>
      </c>
      <c r="C465" s="22"/>
      <c r="D465" s="21"/>
      <c r="E465" s="21"/>
      <c r="F465" s="8">
        <f>+'Lincoln Exp. Sum'!F467+'Washington Exp. Sum.pg20'!F465</f>
        <v>0</v>
      </c>
      <c r="G465" s="11"/>
      <c r="H465" s="8">
        <f>+'Lincoln Exp. Sum'!H467+'Washington Exp. Sum.pg20'!H465</f>
        <v>0</v>
      </c>
      <c r="I465" s="11"/>
      <c r="J465" s="8">
        <f>+'Lincoln Exp. Sum'!J467+'Washington Exp. Sum.pg20'!J465</f>
        <v>0</v>
      </c>
      <c r="K465" s="11"/>
      <c r="L465" s="8">
        <f>+'Lincoln Exp. Sum'!L467+'Washington Exp. Sum.pg20'!L465</f>
        <v>0</v>
      </c>
      <c r="M465" s="11"/>
      <c r="N465" s="8">
        <f t="shared" si="26"/>
        <v>0</v>
      </c>
      <c r="O465" s="57"/>
    </row>
    <row r="466" spans="1:16" x14ac:dyDescent="0.25">
      <c r="A466" s="43"/>
      <c r="B466" s="22" t="s">
        <v>311</v>
      </c>
      <c r="C466" s="22"/>
      <c r="D466" s="21"/>
      <c r="E466" s="21"/>
      <c r="F466" s="8">
        <f>+'Lincoln Exp. Sum'!F468+'Washington Exp. Sum.pg20'!F466</f>
        <v>0</v>
      </c>
      <c r="G466" s="11"/>
      <c r="H466" s="8">
        <f>+'Lincoln Exp. Sum'!H468+'Washington Exp. Sum.pg20'!H466</f>
        <v>0</v>
      </c>
      <c r="I466" s="11"/>
      <c r="J466" s="8">
        <f>+'Lincoln Exp. Sum'!J468+'Washington Exp. Sum.pg20'!J466</f>
        <v>0</v>
      </c>
      <c r="K466" s="11"/>
      <c r="L466" s="8">
        <f>+'Lincoln Exp. Sum'!L468+'Washington Exp. Sum.pg20'!L466</f>
        <v>0</v>
      </c>
      <c r="M466" s="11"/>
      <c r="N466" s="8">
        <f t="shared" si="26"/>
        <v>0</v>
      </c>
      <c r="O466" s="57"/>
    </row>
    <row r="467" spans="1:16" x14ac:dyDescent="0.25">
      <c r="A467" s="43"/>
      <c r="B467" s="22" t="s">
        <v>935</v>
      </c>
      <c r="C467" s="22"/>
      <c r="D467" s="21"/>
      <c r="E467" s="21"/>
      <c r="F467" s="8">
        <f>+'Lincoln Exp. Sum'!F469+'Washington Exp. Sum.pg20'!F467</f>
        <v>0</v>
      </c>
      <c r="G467" s="11"/>
      <c r="H467" s="8">
        <f>+'Lincoln Exp. Sum'!H469+'Washington Exp. Sum.pg20'!H467</f>
        <v>0</v>
      </c>
      <c r="I467" s="11"/>
      <c r="J467" s="8">
        <f>+'Lincoln Exp. Sum'!J469+'Washington Exp. Sum.pg20'!J467</f>
        <v>0</v>
      </c>
      <c r="K467" s="11"/>
      <c r="L467" s="8">
        <f>+'Lincoln Exp. Sum'!L469+'Washington Exp. Sum.pg20'!L467</f>
        <v>0</v>
      </c>
      <c r="M467" s="11"/>
      <c r="N467" s="8">
        <f t="shared" si="26"/>
        <v>0</v>
      </c>
      <c r="O467" s="57"/>
    </row>
    <row r="468" spans="1:16" x14ac:dyDescent="0.25">
      <c r="A468" s="43"/>
      <c r="B468" s="22" t="s">
        <v>7</v>
      </c>
      <c r="C468" s="22"/>
      <c r="D468" s="21"/>
      <c r="E468" s="21"/>
      <c r="F468" s="8">
        <f>+'Lincoln Exp. Sum'!F470+'Washington Exp. Sum.pg20'!F468</f>
        <v>0</v>
      </c>
      <c r="G468" s="11"/>
      <c r="H468" s="8">
        <f>+'Lincoln Exp. Sum'!H470+'Washington Exp. Sum.pg20'!H468</f>
        <v>0</v>
      </c>
      <c r="I468" s="11"/>
      <c r="J468" s="8">
        <f>+'Lincoln Exp. Sum'!J470+'Washington Exp. Sum.pg20'!J468</f>
        <v>0</v>
      </c>
      <c r="K468" s="11"/>
      <c r="L468" s="8">
        <f>+'Lincoln Exp. Sum'!L470+'Washington Exp. Sum.pg20'!L468</f>
        <v>0</v>
      </c>
      <c r="M468" s="11"/>
      <c r="N468" s="8">
        <f t="shared" si="26"/>
        <v>0</v>
      </c>
      <c r="O468" s="57"/>
    </row>
    <row r="469" spans="1:16" x14ac:dyDescent="0.25">
      <c r="A469" s="24" t="s">
        <v>312</v>
      </c>
      <c r="B469" s="22"/>
      <c r="C469" s="22"/>
      <c r="D469" s="21"/>
      <c r="E469" s="21"/>
      <c r="F469" s="34">
        <f>+'Lincoln Exp. Sum'!F471+'Washington Exp. Sum.pg20'!F469</f>
        <v>0</v>
      </c>
      <c r="G469" s="11"/>
      <c r="H469" s="34">
        <f>+'Lincoln Exp. Sum'!H471+'Washington Exp. Sum.pg20'!H469</f>
        <v>0</v>
      </c>
      <c r="I469" s="11"/>
      <c r="J469" s="34">
        <f>+'Lincoln Exp. Sum'!J471+'Washington Exp. Sum.pg20'!J469</f>
        <v>0</v>
      </c>
      <c r="K469" s="11"/>
      <c r="L469" s="34">
        <f>+'Lincoln Exp. Sum'!L471+'Washington Exp. Sum.pg20'!L469</f>
        <v>0</v>
      </c>
      <c r="M469" s="11"/>
      <c r="N469" s="34">
        <f t="shared" si="26"/>
        <v>0</v>
      </c>
      <c r="O469" s="11"/>
      <c r="P469" s="34"/>
    </row>
    <row r="470" spans="1:16" x14ac:dyDescent="0.25">
      <c r="A470" s="24" t="s">
        <v>313</v>
      </c>
      <c r="B470" s="22"/>
      <c r="C470" s="22"/>
      <c r="D470" s="21"/>
      <c r="E470" s="21"/>
      <c r="F470" s="11"/>
      <c r="G470" s="11"/>
      <c r="H470" s="11"/>
      <c r="I470" s="11"/>
      <c r="J470" s="11"/>
      <c r="K470" s="11"/>
      <c r="L470" s="11"/>
      <c r="M470" s="11"/>
      <c r="N470" s="11"/>
      <c r="O470" s="57"/>
    </row>
    <row r="471" spans="1:16" x14ac:dyDescent="0.25">
      <c r="A471" s="43"/>
      <c r="B471" s="22" t="s">
        <v>927</v>
      </c>
      <c r="C471" s="22"/>
      <c r="D471" s="21"/>
      <c r="E471" s="21"/>
      <c r="F471" s="8">
        <f>+'Lincoln Exp. Sum'!F473+'Washington Exp. Sum.pg20'!F471</f>
        <v>0</v>
      </c>
      <c r="G471" s="11"/>
      <c r="H471" s="8">
        <f>+'Lincoln Exp. Sum'!H473+'Washington Exp. Sum.pg20'!H471</f>
        <v>0</v>
      </c>
      <c r="I471" s="11"/>
      <c r="J471" s="8">
        <f>+'Lincoln Exp. Sum'!J473+'Washington Exp. Sum.pg20'!J471</f>
        <v>0</v>
      </c>
      <c r="K471" s="11"/>
      <c r="L471" s="8">
        <f>+'Lincoln Exp. Sum'!L473+'Washington Exp. Sum.pg20'!L471</f>
        <v>0</v>
      </c>
      <c r="M471" s="11"/>
      <c r="N471" s="8">
        <f t="shared" ref="N471:N476" si="27">+J471-L471</f>
        <v>0</v>
      </c>
      <c r="O471" s="57"/>
    </row>
    <row r="472" spans="1:16" x14ac:dyDescent="0.25">
      <c r="A472" s="43"/>
      <c r="B472" s="22" t="s">
        <v>263</v>
      </c>
      <c r="C472" s="22"/>
      <c r="D472" s="21"/>
      <c r="E472" s="21"/>
      <c r="F472" s="8">
        <f>+'Lincoln Exp. Sum'!F474+'Washington Exp. Sum.pg20'!F472</f>
        <v>0</v>
      </c>
      <c r="G472" s="11"/>
      <c r="H472" s="8">
        <f>+'Lincoln Exp. Sum'!H474+'Washington Exp. Sum.pg20'!H472</f>
        <v>0</v>
      </c>
      <c r="I472" s="11"/>
      <c r="J472" s="8">
        <f>+'Lincoln Exp. Sum'!J474+'Washington Exp. Sum.pg20'!J472</f>
        <v>0</v>
      </c>
      <c r="K472" s="11"/>
      <c r="L472" s="8">
        <f>+'Lincoln Exp. Sum'!L474+'Washington Exp. Sum.pg20'!L472</f>
        <v>0</v>
      </c>
      <c r="M472" s="11"/>
      <c r="N472" s="8">
        <f t="shared" si="27"/>
        <v>0</v>
      </c>
      <c r="O472" s="57"/>
    </row>
    <row r="473" spans="1:16" x14ac:dyDescent="0.25">
      <c r="A473" s="43"/>
      <c r="B473" s="22" t="s">
        <v>390</v>
      </c>
      <c r="C473" s="22"/>
      <c r="D473" s="21"/>
      <c r="E473" s="21"/>
      <c r="F473" s="8">
        <f>+'Lincoln Exp. Sum'!F475+'Washington Exp. Sum.pg20'!F473</f>
        <v>0</v>
      </c>
      <c r="G473" s="11"/>
      <c r="H473" s="8">
        <f>+'Lincoln Exp. Sum'!H475+'Washington Exp. Sum.pg20'!H473</f>
        <v>0</v>
      </c>
      <c r="I473" s="11"/>
      <c r="J473" s="8">
        <f>+'Lincoln Exp. Sum'!J475+'Washington Exp. Sum.pg20'!J473</f>
        <v>0</v>
      </c>
      <c r="K473" s="11"/>
      <c r="L473" s="8">
        <f>+'Lincoln Exp. Sum'!L475+'Washington Exp. Sum.pg20'!L473</f>
        <v>0</v>
      </c>
      <c r="M473" s="11"/>
      <c r="N473" s="8">
        <f t="shared" si="27"/>
        <v>0</v>
      </c>
      <c r="O473" s="57"/>
    </row>
    <row r="474" spans="1:16" x14ac:dyDescent="0.25">
      <c r="A474" s="43"/>
      <c r="B474" s="22" t="s">
        <v>502</v>
      </c>
      <c r="C474" s="22"/>
      <c r="D474" s="21"/>
      <c r="E474" s="21"/>
      <c r="F474" s="8">
        <f>+'Lincoln Exp. Sum'!F476+'Washington Exp. Sum.pg20'!F474</f>
        <v>0</v>
      </c>
      <c r="G474" s="11"/>
      <c r="H474" s="8">
        <f>+'Lincoln Exp. Sum'!H476+'Washington Exp. Sum.pg20'!H474</f>
        <v>0</v>
      </c>
      <c r="I474" s="11"/>
      <c r="J474" s="8">
        <f>+'Lincoln Exp. Sum'!J476+'Washington Exp. Sum.pg20'!J474</f>
        <v>0</v>
      </c>
      <c r="K474" s="11"/>
      <c r="L474" s="8">
        <f>+'Lincoln Exp. Sum'!L476+'Washington Exp. Sum.pg20'!L474</f>
        <v>0</v>
      </c>
      <c r="M474" s="11"/>
      <c r="N474" s="8">
        <f t="shared" si="27"/>
        <v>0</v>
      </c>
      <c r="O474" s="57"/>
    </row>
    <row r="475" spans="1:16" x14ac:dyDescent="0.25">
      <c r="A475" s="43"/>
      <c r="B475" s="22" t="s">
        <v>510</v>
      </c>
      <c r="C475" s="22"/>
      <c r="D475" s="21"/>
      <c r="E475" s="21"/>
      <c r="F475" s="8">
        <f>+'Lincoln Exp. Sum'!F477+'Washington Exp. Sum.pg20'!F475</f>
        <v>0</v>
      </c>
      <c r="G475" s="11"/>
      <c r="H475" s="8">
        <f>+'Lincoln Exp. Sum'!H477+'Washington Exp. Sum.pg20'!H475</f>
        <v>0</v>
      </c>
      <c r="I475" s="11"/>
      <c r="J475" s="8">
        <f>+'Lincoln Exp. Sum'!J477+'Washington Exp. Sum.pg20'!J475</f>
        <v>0</v>
      </c>
      <c r="K475" s="11"/>
      <c r="L475" s="8">
        <f>+'Lincoln Exp. Sum'!L477+'Washington Exp. Sum.pg20'!L475</f>
        <v>0</v>
      </c>
      <c r="M475" s="11"/>
      <c r="N475" s="8">
        <f t="shared" si="27"/>
        <v>0</v>
      </c>
      <c r="O475" s="57"/>
    </row>
    <row r="476" spans="1:16" x14ac:dyDescent="0.25">
      <c r="A476" s="24" t="s">
        <v>314</v>
      </c>
      <c r="B476" s="22"/>
      <c r="C476" s="22"/>
      <c r="D476" s="21"/>
      <c r="E476" s="21"/>
      <c r="F476" s="34">
        <f>+'Lincoln Exp. Sum'!F478+'Washington Exp. Sum.pg20'!F476</f>
        <v>0</v>
      </c>
      <c r="G476" s="11"/>
      <c r="H476" s="34">
        <f>+'Lincoln Exp. Sum'!H478+'Washington Exp. Sum.pg20'!H476</f>
        <v>0</v>
      </c>
      <c r="I476" s="11"/>
      <c r="J476" s="34">
        <f>+'Lincoln Exp. Sum'!J478+'Washington Exp. Sum.pg20'!J476</f>
        <v>0</v>
      </c>
      <c r="K476" s="11"/>
      <c r="L476" s="34">
        <f>+'Lincoln Exp. Sum'!L478+'Washington Exp. Sum.pg20'!L476</f>
        <v>0</v>
      </c>
      <c r="M476" s="11"/>
      <c r="N476" s="34">
        <f t="shared" si="27"/>
        <v>0</v>
      </c>
      <c r="O476" s="11"/>
      <c r="P476" s="34"/>
    </row>
    <row r="477" spans="1:16" x14ac:dyDescent="0.25">
      <c r="A477" s="24" t="s">
        <v>624</v>
      </c>
      <c r="B477" s="22"/>
      <c r="C477" s="22"/>
      <c r="D477" s="21"/>
      <c r="E477" s="21"/>
      <c r="F477" s="34">
        <f>+'Lincoln Exp. Sum'!F479+'Washington Exp. Sum.pg20'!F477</f>
        <v>107500</v>
      </c>
      <c r="G477" s="34"/>
      <c r="H477" s="34">
        <f>+'Lincoln Exp. Sum'!H479+'Washington Exp. Sum.pg20'!H477</f>
        <v>7000</v>
      </c>
      <c r="I477" s="34"/>
      <c r="J477" s="34">
        <f>+'Lincoln Exp. Sum'!J479+'Washington Exp. Sum.pg20'!J477</f>
        <v>114500</v>
      </c>
      <c r="K477" s="34"/>
      <c r="L477" s="34">
        <f>+'Lincoln Exp. Sum'!L479+'Washington Exp. Sum.pg20'!L477</f>
        <v>111671</v>
      </c>
      <c r="M477" s="34"/>
      <c r="N477" s="34">
        <f>+'Lincoln Exp. Sum'!N479+'Washington Exp. Sum.pg20'!N477</f>
        <v>2829</v>
      </c>
      <c r="O477" s="57"/>
    </row>
    <row r="478" spans="1:16" x14ac:dyDescent="0.25">
      <c r="A478" s="24" t="s">
        <v>1148</v>
      </c>
      <c r="B478" s="22"/>
      <c r="C478" s="22"/>
      <c r="D478" s="21"/>
      <c r="E478" s="21"/>
      <c r="F478" s="8"/>
      <c r="G478" s="11"/>
      <c r="H478" s="8"/>
      <c r="I478" s="11"/>
      <c r="J478" s="8"/>
      <c r="K478" s="11"/>
      <c r="L478" s="8"/>
      <c r="M478" s="11"/>
      <c r="N478" s="8"/>
    </row>
    <row r="479" spans="1:16" x14ac:dyDescent="0.25">
      <c r="A479" s="24"/>
      <c r="B479" s="22" t="s">
        <v>404</v>
      </c>
      <c r="C479" s="22" t="s">
        <v>407</v>
      </c>
      <c r="D479" s="21"/>
      <c r="E479" s="21"/>
      <c r="F479" s="8">
        <f>+'Lincoln Exp. Sum'!F481+'Washington Exp. Sum.pg20'!F479</f>
        <v>0</v>
      </c>
      <c r="G479" s="11"/>
      <c r="H479" s="8">
        <f>+'Lincoln Exp. Sum'!H481+'Washington Exp. Sum.pg20'!H479</f>
        <v>0</v>
      </c>
      <c r="I479" s="11"/>
      <c r="J479" s="8">
        <f>+'Lincoln Exp. Sum'!J481+'Washington Exp. Sum.pg20'!J479</f>
        <v>0</v>
      </c>
      <c r="K479" s="11"/>
      <c r="L479" s="8">
        <f>+'Lincoln Exp. Sum'!L481+'Washington Exp. Sum.pg20'!L479</f>
        <v>0</v>
      </c>
      <c r="M479" s="11"/>
      <c r="N479" s="8">
        <f t="shared" ref="N479:N488" si="28">+J479-L479</f>
        <v>0</v>
      </c>
    </row>
    <row r="480" spans="1:16" x14ac:dyDescent="0.25">
      <c r="A480" s="24"/>
      <c r="B480" s="22" t="s">
        <v>405</v>
      </c>
      <c r="C480" s="22" t="s">
        <v>408</v>
      </c>
      <c r="D480" s="21"/>
      <c r="E480" s="21"/>
      <c r="F480" s="8">
        <f>+'Lincoln Exp. Sum'!F482+'Washington Exp. Sum.pg20'!F480</f>
        <v>0</v>
      </c>
      <c r="G480" s="11"/>
      <c r="H480" s="8">
        <f>+'Lincoln Exp. Sum'!H482+'Washington Exp. Sum.pg20'!H480</f>
        <v>0</v>
      </c>
      <c r="I480" s="11"/>
      <c r="J480" s="8">
        <f>+'Lincoln Exp. Sum'!J482+'Washington Exp. Sum.pg20'!J480</f>
        <v>0</v>
      </c>
      <c r="K480" s="11"/>
      <c r="L480" s="8">
        <f>+'Lincoln Exp. Sum'!L482+'Washington Exp. Sum.pg20'!L480</f>
        <v>0</v>
      </c>
      <c r="M480" s="11"/>
      <c r="N480" s="8">
        <f t="shared" si="28"/>
        <v>0</v>
      </c>
    </row>
    <row r="481" spans="1:14" x14ac:dyDescent="0.25">
      <c r="A481" s="24"/>
      <c r="B481" s="22" t="s">
        <v>406</v>
      </c>
      <c r="C481" s="22" t="s">
        <v>409</v>
      </c>
      <c r="D481" s="21"/>
      <c r="E481" s="21"/>
      <c r="F481" s="8">
        <f>+'Lincoln Exp. Sum'!F483+'Washington Exp. Sum.pg20'!F481</f>
        <v>0</v>
      </c>
      <c r="G481" s="11"/>
      <c r="H481" s="8">
        <f>+'Lincoln Exp. Sum'!H483+'Washington Exp. Sum.pg20'!H481</f>
        <v>0</v>
      </c>
      <c r="I481" s="11"/>
      <c r="J481" s="8">
        <f>+'Lincoln Exp. Sum'!J483+'Washington Exp. Sum.pg20'!J481</f>
        <v>0</v>
      </c>
      <c r="K481" s="11"/>
      <c r="L481" s="8">
        <f>+'Lincoln Exp. Sum'!L483+'Washington Exp. Sum.pg20'!L481</f>
        <v>0</v>
      </c>
      <c r="M481" s="11"/>
      <c r="N481" s="8">
        <f t="shared" si="28"/>
        <v>0</v>
      </c>
    </row>
    <row r="482" spans="1:14" x14ac:dyDescent="0.25">
      <c r="A482" s="24"/>
      <c r="B482" s="22" t="s">
        <v>315</v>
      </c>
      <c r="C482" s="22"/>
      <c r="D482" s="21"/>
      <c r="E482" s="21"/>
      <c r="F482" s="8">
        <f>+'Lincoln Exp. Sum'!F484+'Washington Exp. Sum.pg20'!F482</f>
        <v>0</v>
      </c>
      <c r="G482" s="11"/>
      <c r="H482" s="8">
        <f>+'Lincoln Exp. Sum'!H484+'Washington Exp. Sum.pg20'!H482</f>
        <v>0</v>
      </c>
      <c r="I482" s="11"/>
      <c r="J482" s="8">
        <f>+'Lincoln Exp. Sum'!J484+'Washington Exp. Sum.pg20'!J482</f>
        <v>0</v>
      </c>
      <c r="K482" s="11"/>
      <c r="L482" s="8">
        <f>+'Lincoln Exp. Sum'!L484+'Washington Exp. Sum.pg20'!L482</f>
        <v>0</v>
      </c>
      <c r="M482" s="11"/>
      <c r="N482" s="8">
        <f>+J482-L482</f>
        <v>0</v>
      </c>
    </row>
    <row r="483" spans="1:14" x14ac:dyDescent="0.25">
      <c r="A483" s="24"/>
      <c r="B483" s="22" t="s">
        <v>49</v>
      </c>
      <c r="C483" s="22" t="s">
        <v>51</v>
      </c>
      <c r="D483" s="21"/>
      <c r="E483" s="21"/>
      <c r="F483" s="8">
        <f>+'Lincoln Exp. Sum'!F485+'Washington Exp. Sum.pg20'!F483</f>
        <v>0</v>
      </c>
      <c r="G483" s="11"/>
      <c r="H483" s="8">
        <f>+'Lincoln Exp. Sum'!H485+'Washington Exp. Sum.pg20'!H483</f>
        <v>0</v>
      </c>
      <c r="I483" s="11"/>
      <c r="J483" s="8">
        <f>+'Lincoln Exp. Sum'!J485+'Washington Exp. Sum.pg20'!J483</f>
        <v>0</v>
      </c>
      <c r="K483" s="11"/>
      <c r="L483" s="8">
        <f>+'Lincoln Exp. Sum'!L485+'Washington Exp. Sum.pg20'!L483</f>
        <v>0</v>
      </c>
      <c r="M483" s="11"/>
      <c r="N483" s="8">
        <f t="shared" si="28"/>
        <v>0</v>
      </c>
    </row>
    <row r="484" spans="1:14" x14ac:dyDescent="0.25">
      <c r="A484" s="24"/>
      <c r="B484" s="22" t="s">
        <v>414</v>
      </c>
      <c r="C484" s="22" t="s">
        <v>418</v>
      </c>
      <c r="D484" s="21"/>
      <c r="E484" s="21"/>
      <c r="F484" s="8">
        <f>+'Lincoln Exp. Sum'!F486+'Washington Exp. Sum.pg20'!F484</f>
        <v>0</v>
      </c>
      <c r="G484" s="11"/>
      <c r="H484" s="8">
        <f>+'Lincoln Exp. Sum'!H486+'Washington Exp. Sum.pg20'!H484</f>
        <v>0</v>
      </c>
      <c r="I484" s="11"/>
      <c r="J484" s="8">
        <f>+'Lincoln Exp. Sum'!J486+'Washington Exp. Sum.pg20'!J484</f>
        <v>0</v>
      </c>
      <c r="K484" s="11"/>
      <c r="L484" s="8">
        <f>+'Lincoln Exp. Sum'!L486+'Washington Exp. Sum.pg20'!L484</f>
        <v>0</v>
      </c>
      <c r="M484" s="11"/>
      <c r="N484" s="8">
        <f t="shared" si="28"/>
        <v>0</v>
      </c>
    </row>
    <row r="485" spans="1:14" x14ac:dyDescent="0.25">
      <c r="A485" s="24"/>
      <c r="B485" s="22" t="s">
        <v>9</v>
      </c>
      <c r="C485" s="22" t="s">
        <v>417</v>
      </c>
      <c r="D485" s="21"/>
      <c r="E485" s="21"/>
      <c r="F485" s="8">
        <f>+'Lincoln Exp. Sum'!F487+'Washington Exp. Sum.pg20'!F485</f>
        <v>0</v>
      </c>
      <c r="G485" s="11"/>
      <c r="H485" s="8">
        <f>+'Lincoln Exp. Sum'!H487+'Washington Exp. Sum.pg20'!H485</f>
        <v>0</v>
      </c>
      <c r="I485" s="11"/>
      <c r="J485" s="8">
        <f>+'Lincoln Exp. Sum'!J487+'Washington Exp. Sum.pg20'!J485</f>
        <v>0</v>
      </c>
      <c r="K485" s="11"/>
      <c r="L485" s="8">
        <f>+'Lincoln Exp. Sum'!L487+'Washington Exp. Sum.pg20'!L485</f>
        <v>0</v>
      </c>
      <c r="M485" s="11"/>
      <c r="N485" s="8">
        <f t="shared" si="28"/>
        <v>0</v>
      </c>
    </row>
    <row r="486" spans="1:14" x14ac:dyDescent="0.25">
      <c r="A486" s="24"/>
      <c r="B486" s="22" t="s">
        <v>415</v>
      </c>
      <c r="C486" s="22" t="s">
        <v>419</v>
      </c>
      <c r="D486" s="21"/>
      <c r="E486" s="21"/>
      <c r="F486" s="8">
        <f>+'Lincoln Exp. Sum'!F488+'Washington Exp. Sum.pg20'!F486</f>
        <v>0</v>
      </c>
      <c r="G486" s="11"/>
      <c r="H486" s="8">
        <f>+'Lincoln Exp. Sum'!H488+'Washington Exp. Sum.pg20'!H486</f>
        <v>0</v>
      </c>
      <c r="I486" s="11"/>
      <c r="J486" s="8">
        <f>+'Lincoln Exp. Sum'!J488+'Washington Exp. Sum.pg20'!J486</f>
        <v>0</v>
      </c>
      <c r="K486" s="11"/>
      <c r="L486" s="8">
        <f>+'Lincoln Exp. Sum'!L488+'Washington Exp. Sum.pg20'!L486</f>
        <v>0</v>
      </c>
      <c r="M486" s="11"/>
      <c r="N486" s="8">
        <f t="shared" si="28"/>
        <v>0</v>
      </c>
    </row>
    <row r="487" spans="1:14" x14ac:dyDescent="0.25">
      <c r="A487" s="24"/>
      <c r="B487" s="22" t="s">
        <v>416</v>
      </c>
      <c r="C487" s="22" t="s">
        <v>420</v>
      </c>
      <c r="D487" s="21"/>
      <c r="E487" s="21"/>
      <c r="F487" s="8">
        <f>+'Lincoln Exp. Sum'!F489+'Washington Exp. Sum.pg20'!F487</f>
        <v>0</v>
      </c>
      <c r="G487" s="11"/>
      <c r="H487" s="8">
        <f>+'Lincoln Exp. Sum'!H489+'Washington Exp. Sum.pg20'!H487</f>
        <v>0</v>
      </c>
      <c r="I487" s="11"/>
      <c r="J487" s="8">
        <f>+'Lincoln Exp. Sum'!J489+'Washington Exp. Sum.pg20'!J487</f>
        <v>0</v>
      </c>
      <c r="K487" s="11"/>
      <c r="L487" s="8">
        <f>+'Lincoln Exp. Sum'!L489+'Washington Exp. Sum.pg20'!L487</f>
        <v>0</v>
      </c>
      <c r="M487" s="11"/>
      <c r="N487" s="8">
        <f t="shared" si="28"/>
        <v>0</v>
      </c>
    </row>
    <row r="488" spans="1:14" x14ac:dyDescent="0.25">
      <c r="A488" s="24"/>
      <c r="B488" s="22" t="s">
        <v>50</v>
      </c>
      <c r="C488" s="22" t="s">
        <v>52</v>
      </c>
      <c r="D488" s="21"/>
      <c r="E488" s="21"/>
      <c r="F488" s="8">
        <f>+'Lincoln Exp. Sum'!F490+'Washington Exp. Sum.pg20'!F488</f>
        <v>0</v>
      </c>
      <c r="G488" s="11"/>
      <c r="H488" s="8">
        <f>+'Lincoln Exp. Sum'!H490+'Washington Exp. Sum.pg20'!H488</f>
        <v>0</v>
      </c>
      <c r="I488" s="11"/>
      <c r="J488" s="8">
        <f>+'Lincoln Exp. Sum'!J490+'Washington Exp. Sum.pg20'!J488</f>
        <v>0</v>
      </c>
      <c r="K488" s="11"/>
      <c r="L488" s="8">
        <f>+'Lincoln Exp. Sum'!L490+'Washington Exp. Sum.pg20'!L488</f>
        <v>0</v>
      </c>
      <c r="M488" s="11"/>
      <c r="N488" s="8">
        <f t="shared" si="28"/>
        <v>0</v>
      </c>
    </row>
    <row r="489" spans="1:14" x14ac:dyDescent="0.25">
      <c r="A489" s="22"/>
      <c r="B489" s="22" t="s">
        <v>430</v>
      </c>
      <c r="C489" s="22" t="s">
        <v>1150</v>
      </c>
      <c r="D489" s="21" t="s">
        <v>1151</v>
      </c>
      <c r="E489" s="21"/>
      <c r="F489" s="8">
        <f>+'Lincoln Exp. Sum'!F491+'Washington Exp. Sum.pg20'!F489</f>
        <v>85000</v>
      </c>
      <c r="G489" s="11"/>
      <c r="H489" s="8">
        <f>+'Lincoln Exp. Sum'!H491+'Washington Exp. Sum.pg20'!H489</f>
        <v>-5000</v>
      </c>
      <c r="I489" s="11"/>
      <c r="J489" s="8">
        <f>+'Lincoln Exp. Sum'!J491+'Washington Exp. Sum.pg20'!J489</f>
        <v>80000</v>
      </c>
      <c r="K489" s="11"/>
      <c r="L489" s="8">
        <f>+'Lincoln Exp. Sum'!L491+'Washington Exp. Sum.pg20'!L489</f>
        <v>78954</v>
      </c>
      <c r="M489" s="11"/>
      <c r="N489" s="8">
        <f>+J489-L489</f>
        <v>1046</v>
      </c>
    </row>
    <row r="490" spans="1:14" x14ac:dyDescent="0.25">
      <c r="A490" s="22"/>
      <c r="B490" s="22" t="s">
        <v>431</v>
      </c>
      <c r="C490" s="22" t="s">
        <v>438</v>
      </c>
      <c r="D490" s="21"/>
      <c r="E490" s="21"/>
      <c r="F490" s="8">
        <f>+'Lincoln Exp. Sum'!F492+'Washington Exp. Sum.pg20'!F490</f>
        <v>0</v>
      </c>
      <c r="G490" s="11"/>
      <c r="H490" s="8">
        <f>+'Lincoln Exp. Sum'!H492+'Washington Exp. Sum.pg20'!H490</f>
        <v>0</v>
      </c>
      <c r="I490" s="11"/>
      <c r="J490" s="8">
        <f>+'Lincoln Exp. Sum'!J492+'Washington Exp. Sum.pg20'!J490</f>
        <v>0</v>
      </c>
      <c r="K490" s="11"/>
      <c r="L490" s="8">
        <f>+'Lincoln Exp. Sum'!L492+'Washington Exp. Sum.pg20'!L490</f>
        <v>0</v>
      </c>
      <c r="M490" s="11"/>
      <c r="N490" s="8">
        <f t="shared" ref="N490:N499" si="29">+J490-L490</f>
        <v>0</v>
      </c>
    </row>
    <row r="491" spans="1:14" x14ac:dyDescent="0.25">
      <c r="A491" s="22"/>
      <c r="B491" s="22" t="s">
        <v>434</v>
      </c>
      <c r="C491" s="22" t="s">
        <v>439</v>
      </c>
      <c r="D491" s="21"/>
      <c r="E491" s="21"/>
      <c r="F491" s="8">
        <f>+'Lincoln Exp. Sum'!F493+'Washington Exp. Sum.pg20'!F491</f>
        <v>0</v>
      </c>
      <c r="G491" s="11"/>
      <c r="H491" s="8">
        <f>+'Lincoln Exp. Sum'!H493+'Washington Exp. Sum.pg20'!H491</f>
        <v>0</v>
      </c>
      <c r="I491" s="11"/>
      <c r="J491" s="8">
        <f>+'Lincoln Exp. Sum'!J493+'Washington Exp. Sum.pg20'!J491</f>
        <v>0</v>
      </c>
      <c r="K491" s="11"/>
      <c r="L491" s="8">
        <f>+'Lincoln Exp. Sum'!L493+'Washington Exp. Sum.pg20'!L491</f>
        <v>0</v>
      </c>
      <c r="M491" s="11"/>
      <c r="N491" s="8">
        <f t="shared" si="29"/>
        <v>0</v>
      </c>
    </row>
    <row r="492" spans="1:14" x14ac:dyDescent="0.25">
      <c r="A492" s="22"/>
      <c r="B492" s="22" t="s">
        <v>435</v>
      </c>
      <c r="C492" s="22" t="s">
        <v>440</v>
      </c>
      <c r="D492" s="21"/>
      <c r="E492" s="21"/>
      <c r="F492" s="8">
        <f>+'Lincoln Exp. Sum'!F494+'Washington Exp. Sum.pg20'!F492</f>
        <v>0</v>
      </c>
      <c r="G492" s="11"/>
      <c r="H492" s="8">
        <f>+'Lincoln Exp. Sum'!H494+'Washington Exp. Sum.pg20'!H492</f>
        <v>0</v>
      </c>
      <c r="I492" s="11"/>
      <c r="J492" s="8">
        <f>+'Lincoln Exp. Sum'!J494+'Washington Exp. Sum.pg20'!J492</f>
        <v>0</v>
      </c>
      <c r="K492" s="11"/>
      <c r="L492" s="8">
        <f>+'Lincoln Exp. Sum'!L494+'Washington Exp. Sum.pg20'!L492</f>
        <v>0</v>
      </c>
      <c r="M492" s="11"/>
      <c r="N492" s="8">
        <f t="shared" si="29"/>
        <v>0</v>
      </c>
    </row>
    <row r="493" spans="1:14" x14ac:dyDescent="0.25">
      <c r="A493" s="22"/>
      <c r="B493" s="22" t="s">
        <v>433</v>
      </c>
      <c r="C493" s="22" t="s">
        <v>441</v>
      </c>
      <c r="D493" s="21"/>
      <c r="E493" s="21"/>
      <c r="F493" s="8">
        <f>+'Lincoln Exp. Sum'!F495+'Washington Exp. Sum.pg20'!F493</f>
        <v>0</v>
      </c>
      <c r="G493" s="11"/>
      <c r="H493" s="8">
        <f>+'Lincoln Exp. Sum'!H495+'Washington Exp. Sum.pg20'!H493</f>
        <v>0</v>
      </c>
      <c r="I493" s="11"/>
      <c r="J493" s="8">
        <f>+'Lincoln Exp. Sum'!J495+'Washington Exp. Sum.pg20'!J493</f>
        <v>0</v>
      </c>
      <c r="K493" s="11"/>
      <c r="L493" s="8">
        <f>+'Lincoln Exp. Sum'!L495+'Washington Exp. Sum.pg20'!L493</f>
        <v>0</v>
      </c>
      <c r="M493" s="11"/>
      <c r="N493" s="8">
        <f t="shared" si="29"/>
        <v>0</v>
      </c>
    </row>
    <row r="494" spans="1:14" x14ac:dyDescent="0.25">
      <c r="A494" s="22"/>
      <c r="B494" s="22" t="s">
        <v>432</v>
      </c>
      <c r="C494" s="22" t="s">
        <v>442</v>
      </c>
      <c r="D494" s="21"/>
      <c r="E494" s="21"/>
      <c r="F494" s="8">
        <f>+'Lincoln Exp. Sum'!F496+'Washington Exp. Sum.pg20'!F494</f>
        <v>0</v>
      </c>
      <c r="G494" s="11"/>
      <c r="H494" s="8">
        <f>+'Lincoln Exp. Sum'!H496+'Washington Exp. Sum.pg20'!H494</f>
        <v>0</v>
      </c>
      <c r="I494" s="11"/>
      <c r="J494" s="8">
        <f>+'Lincoln Exp. Sum'!J496+'Washington Exp. Sum.pg20'!J494</f>
        <v>0</v>
      </c>
      <c r="K494" s="11"/>
      <c r="L494" s="8">
        <f>+'Lincoln Exp. Sum'!L496+'Washington Exp. Sum.pg20'!L494</f>
        <v>0</v>
      </c>
      <c r="M494" s="11"/>
      <c r="N494" s="8">
        <f t="shared" si="29"/>
        <v>0</v>
      </c>
    </row>
    <row r="495" spans="1:14" x14ac:dyDescent="0.25">
      <c r="A495" s="22"/>
      <c r="B495" s="22" t="s">
        <v>436</v>
      </c>
      <c r="C495" s="22" t="s">
        <v>443</v>
      </c>
      <c r="D495" s="21"/>
      <c r="E495" s="21"/>
      <c r="F495" s="8">
        <f>+'Lincoln Exp. Sum'!F497+'Washington Exp. Sum.pg20'!F495</f>
        <v>0</v>
      </c>
      <c r="G495" s="11"/>
      <c r="H495" s="8">
        <f>+'Lincoln Exp. Sum'!H497+'Washington Exp. Sum.pg20'!H495</f>
        <v>0</v>
      </c>
      <c r="I495" s="11"/>
      <c r="J495" s="8">
        <f>+'Lincoln Exp. Sum'!J497+'Washington Exp. Sum.pg20'!J495</f>
        <v>0</v>
      </c>
      <c r="K495" s="11"/>
      <c r="L495" s="8">
        <f>+'Lincoln Exp. Sum'!L497+'Washington Exp. Sum.pg20'!L495</f>
        <v>0</v>
      </c>
      <c r="M495" s="11"/>
      <c r="N495" s="8">
        <f t="shared" si="29"/>
        <v>0</v>
      </c>
    </row>
    <row r="496" spans="1:14" x14ac:dyDescent="0.25">
      <c r="A496" s="22"/>
      <c r="B496" s="22" t="s">
        <v>317</v>
      </c>
      <c r="C496" s="22"/>
      <c r="D496" s="21"/>
      <c r="E496" s="21"/>
      <c r="F496" s="8">
        <f>+'Lincoln Exp. Sum'!F498+'Washington Exp. Sum.pg20'!F496</f>
        <v>0</v>
      </c>
      <c r="G496" s="11"/>
      <c r="H496" s="8">
        <f>+'Lincoln Exp. Sum'!H498+'Washington Exp. Sum.pg20'!H496</f>
        <v>0</v>
      </c>
      <c r="I496" s="11"/>
      <c r="J496" s="8">
        <f>+'Lincoln Exp. Sum'!J498+'Washington Exp. Sum.pg20'!J496</f>
        <v>0</v>
      </c>
      <c r="K496" s="11"/>
      <c r="L496" s="8">
        <f>+'Lincoln Exp. Sum'!L498+'Washington Exp. Sum.pg20'!L496</f>
        <v>0</v>
      </c>
      <c r="M496" s="11"/>
      <c r="N496" s="8">
        <f>+J496-L496</f>
        <v>0</v>
      </c>
    </row>
    <row r="497" spans="1:14" x14ac:dyDescent="0.25">
      <c r="A497" s="22"/>
      <c r="B497" s="22" t="s">
        <v>437</v>
      </c>
      <c r="C497" s="22" t="s">
        <v>444</v>
      </c>
      <c r="D497" s="21"/>
      <c r="E497" s="21"/>
      <c r="F497" s="8">
        <f>+'Lincoln Exp. Sum'!F499+'Washington Exp. Sum.pg20'!F497</f>
        <v>0</v>
      </c>
      <c r="G497" s="11"/>
      <c r="H497" s="8">
        <f>+'Lincoln Exp. Sum'!H499+'Washington Exp. Sum.pg20'!H497</f>
        <v>0</v>
      </c>
      <c r="I497" s="11"/>
      <c r="J497" s="8">
        <f>+'Lincoln Exp. Sum'!J499+'Washington Exp. Sum.pg20'!J497</f>
        <v>0</v>
      </c>
      <c r="K497" s="11"/>
      <c r="L497" s="8">
        <f>+'Lincoln Exp. Sum'!L499+'Washington Exp. Sum.pg20'!L497</f>
        <v>0</v>
      </c>
      <c r="M497" s="11"/>
      <c r="N497" s="8">
        <f t="shared" si="29"/>
        <v>0</v>
      </c>
    </row>
    <row r="498" spans="1:14" x14ac:dyDescent="0.25">
      <c r="A498" s="22"/>
      <c r="B498" s="22" t="s">
        <v>935</v>
      </c>
      <c r="C498" s="22" t="s">
        <v>445</v>
      </c>
      <c r="D498" s="21"/>
      <c r="E498" s="21"/>
      <c r="F498" s="8">
        <f>+'Lincoln Exp. Sum'!F500+'Washington Exp. Sum.pg20'!F498</f>
        <v>0</v>
      </c>
      <c r="G498" s="11"/>
      <c r="H498" s="8">
        <f>+'Lincoln Exp. Sum'!H500+'Washington Exp. Sum.pg20'!H498</f>
        <v>0</v>
      </c>
      <c r="I498" s="11"/>
      <c r="J498" s="8">
        <f>+'Lincoln Exp. Sum'!J500+'Washington Exp. Sum.pg20'!J498</f>
        <v>0</v>
      </c>
      <c r="K498" s="11"/>
      <c r="L498" s="8">
        <f>+'Lincoln Exp. Sum'!L500+'Washington Exp. Sum.pg20'!L498</f>
        <v>0</v>
      </c>
      <c r="M498" s="11"/>
      <c r="N498" s="8">
        <f t="shared" si="29"/>
        <v>0</v>
      </c>
    </row>
    <row r="499" spans="1:14" x14ac:dyDescent="0.25">
      <c r="A499" s="22"/>
      <c r="B499" s="22" t="s">
        <v>7</v>
      </c>
      <c r="C499" s="22" t="s">
        <v>446</v>
      </c>
      <c r="D499" s="21"/>
      <c r="E499" s="21"/>
      <c r="F499" s="8">
        <f>+'Lincoln Exp. Sum'!F501+'Washington Exp. Sum.pg20'!F499</f>
        <v>0</v>
      </c>
      <c r="G499" s="11"/>
      <c r="H499" s="8">
        <f>+'Lincoln Exp. Sum'!H501+'Washington Exp. Sum.pg20'!H499</f>
        <v>0</v>
      </c>
      <c r="I499" s="11"/>
      <c r="J499" s="8">
        <f>+'Lincoln Exp. Sum'!J501+'Washington Exp. Sum.pg20'!J499</f>
        <v>0</v>
      </c>
      <c r="K499" s="11"/>
      <c r="L499" s="8">
        <f>+'Lincoln Exp. Sum'!L501+'Washington Exp. Sum.pg20'!L499</f>
        <v>0</v>
      </c>
      <c r="M499" s="11"/>
      <c r="N499" s="8">
        <f t="shared" si="29"/>
        <v>0</v>
      </c>
    </row>
    <row r="500" spans="1:14" x14ac:dyDescent="0.25">
      <c r="A500" s="24" t="s">
        <v>1153</v>
      </c>
      <c r="B500" s="22"/>
      <c r="C500" s="22"/>
      <c r="D500" s="21" t="s">
        <v>1151</v>
      </c>
      <c r="E500" s="21"/>
      <c r="F500" s="34">
        <f>+'Lincoln Exp. Sum'!F502+'Washington Exp. Sum.pg20'!F500</f>
        <v>85000</v>
      </c>
      <c r="G500" s="11"/>
      <c r="H500" s="34">
        <f>+'Lincoln Exp. Sum'!H502+'Washington Exp. Sum.pg20'!H500</f>
        <v>-5000</v>
      </c>
      <c r="I500" s="11"/>
      <c r="J500" s="34">
        <f>+'Lincoln Exp. Sum'!J502+'Washington Exp. Sum.pg20'!J500</f>
        <v>80000</v>
      </c>
      <c r="K500" s="11"/>
      <c r="L500" s="34">
        <f>+'Lincoln Exp. Sum'!L502+'Washington Exp. Sum.pg20'!L500</f>
        <v>78954</v>
      </c>
      <c r="M500" s="11"/>
      <c r="N500" s="34">
        <f>+J500-L500</f>
        <v>1046</v>
      </c>
    </row>
    <row r="501" spans="1:14" x14ac:dyDescent="0.25">
      <c r="A501" s="24" t="s">
        <v>1154</v>
      </c>
      <c r="B501" s="22"/>
      <c r="C501" s="22"/>
      <c r="D501" s="21"/>
      <c r="E501" s="21"/>
      <c r="F501" s="8"/>
      <c r="G501" s="11"/>
      <c r="H501" s="8"/>
      <c r="I501" s="11"/>
      <c r="J501" s="8"/>
      <c r="K501" s="11"/>
      <c r="L501" s="8"/>
      <c r="M501" s="11"/>
      <c r="N501" s="8"/>
    </row>
    <row r="502" spans="1:14" x14ac:dyDescent="0.25">
      <c r="A502" s="22"/>
      <c r="B502" s="22" t="s">
        <v>1156</v>
      </c>
      <c r="C502" s="22" t="s">
        <v>1157</v>
      </c>
      <c r="D502" s="21" t="s">
        <v>1158</v>
      </c>
      <c r="E502" s="21"/>
      <c r="F502" s="8">
        <f>+'Lincoln Exp. Sum'!F504+'Washington Exp. Sum.pg20'!F502</f>
        <v>235000</v>
      </c>
      <c r="G502" s="11"/>
      <c r="H502" s="8">
        <f>+'Lincoln Exp. Sum'!H504+'Washington Exp. Sum.pg20'!H502</f>
        <v>-15000</v>
      </c>
      <c r="I502" s="11"/>
      <c r="J502" s="8">
        <f>+'Lincoln Exp. Sum'!J504+'Washington Exp. Sum.pg20'!J502</f>
        <v>220000</v>
      </c>
      <c r="K502" s="11"/>
      <c r="L502" s="8">
        <f>+'Lincoln Exp. Sum'!L504+'Washington Exp. Sum.pg20'!L502</f>
        <v>210000</v>
      </c>
      <c r="M502" s="11"/>
      <c r="N502" s="8">
        <f t="shared" ref="N502:N516" si="30">+J502-L502</f>
        <v>10000</v>
      </c>
    </row>
    <row r="503" spans="1:14" x14ac:dyDescent="0.25">
      <c r="A503" s="22"/>
      <c r="B503" s="22" t="s">
        <v>1160</v>
      </c>
      <c r="C503" s="22" t="s">
        <v>1161</v>
      </c>
      <c r="D503" s="21" t="s">
        <v>1162</v>
      </c>
      <c r="E503" s="21"/>
      <c r="F503" s="8">
        <f>+'Lincoln Exp. Sum'!F505+'Washington Exp. Sum.pg20'!F503</f>
        <v>275000</v>
      </c>
      <c r="G503" s="11"/>
      <c r="H503" s="8">
        <f>+'Lincoln Exp. Sum'!H505+'Washington Exp. Sum.pg20'!H503</f>
        <v>-35000</v>
      </c>
      <c r="I503" s="11"/>
      <c r="J503" s="8">
        <f>+'Lincoln Exp. Sum'!J505+'Washington Exp. Sum.pg20'!J503</f>
        <v>240000</v>
      </c>
      <c r="K503" s="11"/>
      <c r="L503" s="8">
        <f>+'Lincoln Exp. Sum'!L505+'Washington Exp. Sum.pg20'!L503</f>
        <v>230000</v>
      </c>
      <c r="M503" s="11"/>
      <c r="N503" s="8">
        <f t="shared" si="30"/>
        <v>10000</v>
      </c>
    </row>
    <row r="504" spans="1:14" x14ac:dyDescent="0.25">
      <c r="A504" s="22"/>
      <c r="B504" s="22" t="s">
        <v>1164</v>
      </c>
      <c r="C504" s="22" t="s">
        <v>1165</v>
      </c>
      <c r="D504" s="21" t="s">
        <v>1166</v>
      </c>
      <c r="E504" s="21"/>
      <c r="F504" s="8">
        <f>+'Lincoln Exp. Sum'!F506+'Washington Exp. Sum.pg20'!F504</f>
        <v>15000</v>
      </c>
      <c r="G504" s="11"/>
      <c r="H504" s="8">
        <f>+'Lincoln Exp. Sum'!H506+'Washington Exp. Sum.pg20'!H504</f>
        <v>0</v>
      </c>
      <c r="I504" s="11"/>
      <c r="J504" s="8">
        <f>+'Lincoln Exp. Sum'!J506+'Washington Exp. Sum.pg20'!J504</f>
        <v>15000</v>
      </c>
      <c r="K504" s="11"/>
      <c r="L504" s="8">
        <f>+'Lincoln Exp. Sum'!L506+'Washington Exp. Sum.pg20'!L504</f>
        <v>14500</v>
      </c>
      <c r="M504" s="11"/>
      <c r="N504" s="8">
        <f t="shared" si="30"/>
        <v>500</v>
      </c>
    </row>
    <row r="505" spans="1:14" x14ac:dyDescent="0.25">
      <c r="A505" s="22"/>
      <c r="B505" s="22" t="s">
        <v>1168</v>
      </c>
      <c r="C505" s="22" t="s">
        <v>1169</v>
      </c>
      <c r="D505" s="21" t="s">
        <v>1170</v>
      </c>
      <c r="E505" s="21"/>
      <c r="F505" s="8">
        <f>+'Lincoln Exp. Sum'!F507+'Washington Exp. Sum.pg20'!F505</f>
        <v>20000</v>
      </c>
      <c r="G505" s="11"/>
      <c r="H505" s="8">
        <f>+'Lincoln Exp. Sum'!H507+'Washington Exp. Sum.pg20'!H505</f>
        <v>0</v>
      </c>
      <c r="I505" s="11"/>
      <c r="J505" s="8">
        <f>+'Lincoln Exp. Sum'!J507+'Washington Exp. Sum.pg20'!J505</f>
        <v>20000</v>
      </c>
      <c r="K505" s="11"/>
      <c r="L505" s="8">
        <f>+'Lincoln Exp. Sum'!L507+'Washington Exp. Sum.pg20'!L505</f>
        <v>20000</v>
      </c>
      <c r="M505" s="11"/>
      <c r="N505" s="8">
        <f t="shared" si="30"/>
        <v>0</v>
      </c>
    </row>
    <row r="506" spans="1:14" x14ac:dyDescent="0.25">
      <c r="A506" s="22"/>
      <c r="B506" s="22" t="s">
        <v>1172</v>
      </c>
      <c r="C506" s="22" t="s">
        <v>1173</v>
      </c>
      <c r="D506" s="21" t="s">
        <v>1174</v>
      </c>
      <c r="E506" s="21"/>
      <c r="F506" s="8">
        <f>+'Lincoln Exp. Sum'!F508+'Washington Exp. Sum.pg20'!F506</f>
        <v>9000</v>
      </c>
      <c r="G506" s="11"/>
      <c r="H506" s="8">
        <f>+'Lincoln Exp. Sum'!H508+'Washington Exp. Sum.pg20'!H506</f>
        <v>6000</v>
      </c>
      <c r="I506" s="11"/>
      <c r="J506" s="8">
        <f>+'Lincoln Exp. Sum'!J508+'Washington Exp. Sum.pg20'!J506</f>
        <v>15000</v>
      </c>
      <c r="K506" s="11"/>
      <c r="L506" s="8">
        <f>+'Lincoln Exp. Sum'!L508+'Washington Exp. Sum.pg20'!L506</f>
        <v>13589</v>
      </c>
      <c r="M506" s="11"/>
      <c r="N506" s="8">
        <f t="shared" si="30"/>
        <v>1411</v>
      </c>
    </row>
    <row r="507" spans="1:14" x14ac:dyDescent="0.25">
      <c r="A507" s="22"/>
      <c r="B507" s="22" t="s">
        <v>1176</v>
      </c>
      <c r="C507" s="22" t="s">
        <v>1177</v>
      </c>
      <c r="D507" s="21" t="s">
        <v>1178</v>
      </c>
      <c r="E507" s="21"/>
      <c r="F507" s="8">
        <f>+'Lincoln Exp. Sum'!F509+'Washington Exp. Sum.pg20'!F507</f>
        <v>10000</v>
      </c>
      <c r="G507" s="11"/>
      <c r="H507" s="8">
        <f>+'Lincoln Exp. Sum'!H509+'Washington Exp. Sum.pg20'!H507</f>
        <v>0</v>
      </c>
      <c r="I507" s="11"/>
      <c r="J507" s="8">
        <f>+'Lincoln Exp. Sum'!J509+'Washington Exp. Sum.pg20'!J507</f>
        <v>10000</v>
      </c>
      <c r="K507" s="11"/>
      <c r="L507" s="8">
        <f>+'Lincoln Exp. Sum'!L509+'Washington Exp. Sum.pg20'!L507</f>
        <v>9500</v>
      </c>
      <c r="M507" s="11"/>
      <c r="N507" s="8">
        <f t="shared" si="30"/>
        <v>500</v>
      </c>
    </row>
    <row r="508" spans="1:14" x14ac:dyDescent="0.25">
      <c r="A508" s="22"/>
      <c r="B508" s="22" t="s">
        <v>1180</v>
      </c>
      <c r="C508" s="22" t="s">
        <v>1181</v>
      </c>
      <c r="D508" s="21" t="s">
        <v>1182</v>
      </c>
      <c r="E508" s="21"/>
      <c r="F508" s="8">
        <f>+'Lincoln Exp. Sum'!F510+'Washington Exp. Sum.pg20'!F508</f>
        <v>1500</v>
      </c>
      <c r="G508" s="11"/>
      <c r="H508" s="8">
        <f>+'Lincoln Exp. Sum'!H510+'Washington Exp. Sum.pg20'!H508</f>
        <v>0</v>
      </c>
      <c r="I508" s="11"/>
      <c r="J508" s="8">
        <f>+'Lincoln Exp. Sum'!J510+'Washington Exp. Sum.pg20'!J508</f>
        <v>1500</v>
      </c>
      <c r="K508" s="11"/>
      <c r="L508" s="8">
        <f>+'Lincoln Exp. Sum'!L510+'Washington Exp. Sum.pg20'!L508</f>
        <v>800</v>
      </c>
      <c r="M508" s="11"/>
      <c r="N508" s="8">
        <f t="shared" si="30"/>
        <v>700</v>
      </c>
    </row>
    <row r="509" spans="1:14" x14ac:dyDescent="0.25">
      <c r="A509" s="22"/>
      <c r="B509" s="22" t="s">
        <v>1184</v>
      </c>
      <c r="C509" s="22" t="s">
        <v>1185</v>
      </c>
      <c r="D509" s="21" t="s">
        <v>1186</v>
      </c>
      <c r="E509" s="21"/>
      <c r="F509" s="8">
        <f>+'Lincoln Exp. Sum'!F511+'Washington Exp. Sum.pg20'!F509</f>
        <v>60000</v>
      </c>
      <c r="G509" s="11"/>
      <c r="H509" s="8">
        <f>+'Lincoln Exp. Sum'!H511+'Washington Exp. Sum.pg20'!H509</f>
        <v>-5000</v>
      </c>
      <c r="I509" s="11"/>
      <c r="J509" s="8">
        <f>+'Lincoln Exp. Sum'!J511+'Washington Exp. Sum.pg20'!J509</f>
        <v>55000</v>
      </c>
      <c r="K509" s="11"/>
      <c r="L509" s="8">
        <f>+'Lincoln Exp. Sum'!L511+'Washington Exp. Sum.pg20'!L509</f>
        <v>50000</v>
      </c>
      <c r="M509" s="11"/>
      <c r="N509" s="8">
        <f t="shared" si="30"/>
        <v>5000</v>
      </c>
    </row>
    <row r="510" spans="1:14" x14ac:dyDescent="0.25">
      <c r="A510" s="22"/>
      <c r="B510" s="22" t="s">
        <v>1188</v>
      </c>
      <c r="C510" s="22" t="s">
        <v>1189</v>
      </c>
      <c r="D510" s="21" t="s">
        <v>1190</v>
      </c>
      <c r="E510" s="21"/>
      <c r="F510" s="8">
        <f>+'Lincoln Exp. Sum'!F512+'Washington Exp. Sum.pg20'!F510</f>
        <v>3000</v>
      </c>
      <c r="G510" s="11"/>
      <c r="H510" s="8">
        <f>+'Lincoln Exp. Sum'!H512+'Washington Exp. Sum.pg20'!H510</f>
        <v>1000</v>
      </c>
      <c r="I510" s="11"/>
      <c r="J510" s="8">
        <f>+'Lincoln Exp. Sum'!J512+'Washington Exp. Sum.pg20'!J510</f>
        <v>4000</v>
      </c>
      <c r="K510" s="11"/>
      <c r="L510" s="8">
        <f>+'Lincoln Exp. Sum'!L512+'Washington Exp. Sum.pg20'!L510</f>
        <v>3000</v>
      </c>
      <c r="M510" s="11"/>
      <c r="N510" s="8">
        <f t="shared" si="30"/>
        <v>1000</v>
      </c>
    </row>
    <row r="511" spans="1:14" x14ac:dyDescent="0.25">
      <c r="A511" s="22"/>
      <c r="B511" s="22" t="s">
        <v>1192</v>
      </c>
      <c r="C511" s="22" t="s">
        <v>1193</v>
      </c>
      <c r="D511" s="21" t="s">
        <v>1194</v>
      </c>
      <c r="E511" s="21"/>
      <c r="F511" s="8">
        <f>+'Lincoln Exp. Sum'!F513+'Washington Exp. Sum.pg20'!F511</f>
        <v>2000</v>
      </c>
      <c r="G511" s="11"/>
      <c r="H511" s="8">
        <f>+'Lincoln Exp. Sum'!H513+'Washington Exp. Sum.pg20'!H511</f>
        <v>0</v>
      </c>
      <c r="I511" s="11"/>
      <c r="J511" s="8">
        <f>+'Lincoln Exp. Sum'!J513+'Washington Exp. Sum.pg20'!J511</f>
        <v>2000</v>
      </c>
      <c r="K511" s="11"/>
      <c r="L511" s="8">
        <f>+'Lincoln Exp. Sum'!L513+'Washington Exp. Sum.pg20'!L511</f>
        <v>1000</v>
      </c>
      <c r="M511" s="11"/>
      <c r="N511" s="8">
        <f t="shared" si="30"/>
        <v>1000</v>
      </c>
    </row>
    <row r="512" spans="1:14" x14ac:dyDescent="0.25">
      <c r="A512" s="24" t="s">
        <v>1196</v>
      </c>
      <c r="B512" s="22"/>
      <c r="C512" s="22"/>
      <c r="D512" s="21" t="s">
        <v>1555</v>
      </c>
      <c r="E512" s="21"/>
      <c r="F512" s="34">
        <f>+'Lincoln Exp. Sum'!F514+'Washington Exp. Sum.pg20'!F512</f>
        <v>630500</v>
      </c>
      <c r="G512" s="11"/>
      <c r="H512" s="34">
        <f>+'Lincoln Exp. Sum'!H514+'Washington Exp. Sum.pg20'!H512</f>
        <v>-48000</v>
      </c>
      <c r="I512" s="11"/>
      <c r="J512" s="34">
        <f>+'Lincoln Exp. Sum'!J514+'Washington Exp. Sum.pg20'!J512</f>
        <v>582500</v>
      </c>
      <c r="K512" s="11"/>
      <c r="L512" s="34">
        <f>+'Lincoln Exp. Sum'!L514+'Washington Exp. Sum.pg20'!L512</f>
        <v>552389</v>
      </c>
      <c r="M512" s="11"/>
      <c r="N512" s="34">
        <f>+J512-L512</f>
        <v>30111</v>
      </c>
    </row>
    <row r="513" spans="1:16" x14ac:dyDescent="0.25">
      <c r="A513" s="24"/>
      <c r="B513" s="22" t="s">
        <v>65</v>
      </c>
      <c r="C513" s="22"/>
      <c r="D513" s="21"/>
      <c r="E513" s="21"/>
      <c r="F513" s="8">
        <f>+'Lincoln Exp. Sum'!F515+'Washington Exp. Sum.pg20'!F513</f>
        <v>0</v>
      </c>
      <c r="G513" s="11"/>
      <c r="H513" s="8">
        <f>+'Lincoln Exp. Sum'!H515+'Washington Exp. Sum.pg20'!H513</f>
        <v>0</v>
      </c>
      <c r="I513" s="11"/>
      <c r="J513" s="8">
        <f>+'Lincoln Exp. Sum'!J515+'Washington Exp. Sum.pg20'!J513</f>
        <v>0</v>
      </c>
      <c r="K513" s="11"/>
      <c r="L513" s="8">
        <f>+'Lincoln Exp. Sum'!L515+'Washington Exp. Sum.pg20'!L513</f>
        <v>0</v>
      </c>
      <c r="M513" s="11"/>
      <c r="N513" s="8">
        <f t="shared" si="30"/>
        <v>0</v>
      </c>
    </row>
    <row r="514" spans="1:16" x14ac:dyDescent="0.25">
      <c r="A514" s="24"/>
      <c r="B514" s="22" t="s">
        <v>319</v>
      </c>
      <c r="C514" s="22"/>
      <c r="D514" s="21"/>
      <c r="E514" s="21"/>
      <c r="F514" s="8">
        <f>+'Lincoln Exp. Sum'!F516+'Washington Exp. Sum.pg20'!F514</f>
        <v>0</v>
      </c>
      <c r="G514" s="11"/>
      <c r="H514" s="8">
        <f>+'Lincoln Exp. Sum'!H516+'Washington Exp. Sum.pg20'!H514</f>
        <v>0</v>
      </c>
      <c r="I514" s="11"/>
      <c r="J514" s="8">
        <f>+'Lincoln Exp. Sum'!J516+'Washington Exp. Sum.pg20'!J514</f>
        <v>0</v>
      </c>
      <c r="K514" s="11"/>
      <c r="L514" s="8">
        <f>+'Lincoln Exp. Sum'!L516+'Washington Exp. Sum.pg20'!L514</f>
        <v>0</v>
      </c>
      <c r="M514" s="11"/>
      <c r="N514" s="8">
        <f>+J514-L514</f>
        <v>0</v>
      </c>
    </row>
    <row r="515" spans="1:16" x14ac:dyDescent="0.25">
      <c r="A515" s="24"/>
      <c r="B515" s="22" t="s">
        <v>66</v>
      </c>
      <c r="C515" s="22"/>
      <c r="D515" s="21"/>
      <c r="E515" s="21"/>
      <c r="F515" s="8">
        <f>+'Lincoln Exp. Sum'!F517+'Washington Exp. Sum.pg20'!F515</f>
        <v>0</v>
      </c>
      <c r="G515" s="11"/>
      <c r="H515" s="8">
        <f>+'Lincoln Exp. Sum'!H517+'Washington Exp. Sum.pg20'!H515</f>
        <v>0</v>
      </c>
      <c r="I515" s="11"/>
      <c r="J515" s="8">
        <f>+'Lincoln Exp. Sum'!J517+'Washington Exp. Sum.pg20'!J515</f>
        <v>0</v>
      </c>
      <c r="K515" s="11"/>
      <c r="L515" s="8">
        <f>+'Lincoln Exp. Sum'!L517+'Washington Exp. Sum.pg20'!L515</f>
        <v>0</v>
      </c>
      <c r="M515" s="11"/>
      <c r="N515" s="8">
        <f t="shared" si="30"/>
        <v>0</v>
      </c>
    </row>
    <row r="516" spans="1:16" x14ac:dyDescent="0.25">
      <c r="A516" s="24" t="s">
        <v>67</v>
      </c>
      <c r="B516" s="3"/>
      <c r="C516" s="22"/>
      <c r="D516" s="21"/>
      <c r="E516" s="21"/>
      <c r="F516" s="34">
        <f>+'Lincoln Exp. Sum'!F518+'Washington Exp. Sum.pg20'!F516</f>
        <v>0</v>
      </c>
      <c r="G516" s="11"/>
      <c r="H516" s="34">
        <f>+'Lincoln Exp. Sum'!H518+'Washington Exp. Sum.pg20'!H516</f>
        <v>0</v>
      </c>
      <c r="I516" s="11"/>
      <c r="J516" s="34">
        <f>+'Lincoln Exp. Sum'!J518+'Washington Exp. Sum.pg20'!J516</f>
        <v>0</v>
      </c>
      <c r="K516" s="11"/>
      <c r="L516" s="34">
        <f>+'Lincoln Exp. Sum'!L518+'Washington Exp. Sum.pg20'!L516</f>
        <v>0</v>
      </c>
      <c r="M516" s="11"/>
      <c r="N516" s="34">
        <f t="shared" si="30"/>
        <v>0</v>
      </c>
    </row>
    <row r="517" spans="1:16" x14ac:dyDescent="0.25">
      <c r="A517" s="24" t="s">
        <v>1198</v>
      </c>
      <c r="B517" s="22"/>
      <c r="C517" s="22"/>
      <c r="D517" s="21"/>
      <c r="E517" s="21"/>
      <c r="F517" s="34">
        <f>+'Lincoln Exp. Sum'!F519+'Washington Exp. Sum.pg20'!F517</f>
        <v>630500</v>
      </c>
      <c r="G517" s="11"/>
      <c r="H517" s="34">
        <f>+'Lincoln Exp. Sum'!H519+'Washington Exp. Sum.pg20'!H517</f>
        <v>-48000</v>
      </c>
      <c r="I517" s="11"/>
      <c r="J517" s="34">
        <f>+'Lincoln Exp. Sum'!J519+'Washington Exp. Sum.pg20'!J517</f>
        <v>582500</v>
      </c>
      <c r="K517" s="11"/>
      <c r="L517" s="34">
        <f>+'Lincoln Exp. Sum'!L519+'Washington Exp. Sum.pg20'!L517</f>
        <v>552389</v>
      </c>
      <c r="M517" s="11"/>
      <c r="N517" s="34">
        <f>+J517-L517</f>
        <v>30111</v>
      </c>
      <c r="O517" s="14"/>
      <c r="P517" s="14"/>
    </row>
    <row r="518" spans="1:16" x14ac:dyDescent="0.25">
      <c r="A518" s="24"/>
      <c r="B518" s="22"/>
      <c r="C518" s="22"/>
      <c r="D518" s="21"/>
      <c r="E518" s="21"/>
      <c r="F518" s="11"/>
      <c r="G518" s="11"/>
      <c r="H518" s="11"/>
      <c r="I518" s="11"/>
      <c r="J518" s="11"/>
      <c r="K518" s="11"/>
      <c r="L518" s="11"/>
      <c r="M518" s="11"/>
      <c r="N518" s="11"/>
      <c r="O518" s="14"/>
      <c r="P518" s="14"/>
    </row>
    <row r="519" spans="1:16" ht="12.75" customHeight="1" x14ac:dyDescent="0.25">
      <c r="A519" s="24" t="s">
        <v>160</v>
      </c>
      <c r="B519" s="22"/>
      <c r="C519" s="22"/>
      <c r="D519" s="21"/>
      <c r="E519" s="21"/>
      <c r="F519" s="11"/>
      <c r="G519" s="11"/>
      <c r="H519" s="11"/>
      <c r="I519" s="11"/>
      <c r="J519" s="11"/>
      <c r="K519" s="11"/>
      <c r="L519" s="11"/>
      <c r="M519" s="11"/>
      <c r="N519" s="11"/>
      <c r="O519" s="14"/>
      <c r="P519" s="14"/>
    </row>
    <row r="520" spans="1:16" ht="12.75" customHeight="1" x14ac:dyDescent="0.25">
      <c r="A520" s="24"/>
      <c r="B520" s="22" t="s">
        <v>159</v>
      </c>
      <c r="C520" s="22"/>
      <c r="D520" s="21"/>
      <c r="E520" s="21"/>
      <c r="F520" s="11"/>
      <c r="G520" s="11"/>
      <c r="H520" s="11"/>
      <c r="I520" s="11"/>
      <c r="J520" s="11"/>
      <c r="K520" s="11"/>
      <c r="L520" s="11"/>
      <c r="M520" s="11"/>
      <c r="N520" s="11"/>
      <c r="O520" s="14"/>
      <c r="P520" s="14"/>
    </row>
    <row r="521" spans="1:16" x14ac:dyDescent="0.25">
      <c r="A521" s="24" t="s">
        <v>1200</v>
      </c>
      <c r="B521" s="22"/>
      <c r="C521" s="22" t="s">
        <v>158</v>
      </c>
      <c r="D521" s="21"/>
      <c r="E521" s="21"/>
      <c r="F521" s="8">
        <f>F310+F321+F329+F335+F341+F351+F362+F373+F381+F392+F410+F420+F432+F440+F477+F500+F517</f>
        <v>1405400</v>
      </c>
      <c r="G521" s="11"/>
      <c r="H521" s="8">
        <f>+'Lincoln Exp. Sum'!H523+'Washington Exp. Sum.pg20'!H521</f>
        <v>-49900</v>
      </c>
      <c r="I521" s="11"/>
      <c r="J521" s="8">
        <f>J310+J321+J329+J335+J341+J351+J362+J373+J381+J392+J410+J420+J432+J440+J477+J500+J517</f>
        <v>1355500</v>
      </c>
      <c r="K521" s="11"/>
      <c r="L521" s="8">
        <f>L310+L321+L329+L335+L341+L351+L362+L373+L381+L392+L410+L420+L432+L440+L477+L500+L517</f>
        <v>1304532</v>
      </c>
      <c r="M521" s="11"/>
      <c r="N521" s="8">
        <f>+J521-L521</f>
        <v>50968</v>
      </c>
      <c r="O521" s="14"/>
      <c r="P521" s="14"/>
    </row>
    <row r="522" spans="1:16" x14ac:dyDescent="0.25">
      <c r="A522" s="24" t="s">
        <v>1202</v>
      </c>
      <c r="B522" s="22"/>
      <c r="C522" s="22"/>
      <c r="D522" s="21"/>
      <c r="E522" s="21"/>
      <c r="F522" s="34">
        <f>+'Lincoln Exp. Sum'!F524+'Washington Exp. Sum.pg20'!F522</f>
        <v>4664234</v>
      </c>
      <c r="G522" s="11"/>
      <c r="H522" s="34">
        <f>+'Lincoln Exp. Sum'!H524+'Washington Exp. Sum.pg20'!H522</f>
        <v>70000</v>
      </c>
      <c r="I522" s="11"/>
      <c r="J522" s="34">
        <f>+'Lincoln Exp. Sum'!J524+'Washington Exp. Sum.pg20'!J522</f>
        <v>4734234</v>
      </c>
      <c r="K522" s="11"/>
      <c r="L522" s="34">
        <f>+'Lincoln Exp. Sum'!L524+'Washington Exp. Sum.pg20'!L522</f>
        <v>4474232</v>
      </c>
      <c r="M522" s="11"/>
      <c r="N522" s="34">
        <f>+J522-L522</f>
        <v>260002</v>
      </c>
      <c r="O522" s="14"/>
      <c r="P522" s="14"/>
    </row>
    <row r="523" spans="1:16" x14ac:dyDescent="0.25">
      <c r="A523" s="24"/>
      <c r="B523" s="22"/>
      <c r="C523" s="22"/>
      <c r="D523" s="21"/>
      <c r="E523" s="21"/>
      <c r="F523" s="11"/>
      <c r="G523" s="11"/>
      <c r="H523" s="11"/>
      <c r="I523" s="11"/>
      <c r="J523" s="11"/>
      <c r="K523" s="11"/>
      <c r="L523" s="11"/>
      <c r="M523" s="11"/>
      <c r="N523" s="11"/>
      <c r="O523" s="14"/>
      <c r="P523" s="14"/>
    </row>
    <row r="524" spans="1:16" x14ac:dyDescent="0.25">
      <c r="A524" s="24" t="s">
        <v>1203</v>
      </c>
      <c r="B524" s="22"/>
      <c r="C524" s="22"/>
      <c r="D524" s="21"/>
      <c r="E524" s="21"/>
      <c r="F524" s="8"/>
      <c r="G524" s="11"/>
      <c r="H524" s="8"/>
      <c r="I524" s="11"/>
      <c r="J524" s="8"/>
      <c r="K524" s="11"/>
      <c r="L524" s="8"/>
      <c r="M524" s="11"/>
      <c r="N524" s="8"/>
    </row>
    <row r="525" spans="1:16" x14ac:dyDescent="0.25">
      <c r="A525" s="24" t="s">
        <v>85</v>
      </c>
      <c r="B525" s="22"/>
      <c r="C525" s="22"/>
      <c r="D525" s="21"/>
      <c r="E525" s="21"/>
      <c r="F525" s="8"/>
      <c r="G525" s="11"/>
      <c r="H525" s="8"/>
      <c r="I525" s="11"/>
      <c r="J525" s="8"/>
      <c r="K525" s="11"/>
      <c r="L525" s="8"/>
      <c r="M525" s="11"/>
      <c r="N525" s="8"/>
    </row>
    <row r="526" spans="1:16" x14ac:dyDescent="0.25">
      <c r="A526" s="24" t="s">
        <v>86</v>
      </c>
      <c r="B526" s="22"/>
      <c r="C526" s="22"/>
      <c r="D526" s="21"/>
      <c r="E526" s="21"/>
      <c r="F526" s="8"/>
      <c r="G526" s="11"/>
      <c r="H526" s="8"/>
      <c r="I526" s="11"/>
      <c r="J526" s="8"/>
      <c r="K526" s="11"/>
      <c r="L526" s="8"/>
      <c r="M526" s="11"/>
      <c r="N526" s="8"/>
    </row>
    <row r="527" spans="1:16" x14ac:dyDescent="0.25">
      <c r="A527" s="24"/>
      <c r="B527" s="22" t="s">
        <v>321</v>
      </c>
      <c r="C527" s="22"/>
      <c r="D527" s="21"/>
      <c r="E527" s="21"/>
      <c r="F527" s="8">
        <f>+'Lincoln Exp. Sum'!F529+'Washington Exp. Sum.pg20'!F527</f>
        <v>0</v>
      </c>
      <c r="G527" s="11"/>
      <c r="H527" s="8">
        <f>+'Lincoln Exp. Sum'!H529+'Washington Exp. Sum.pg20'!H527</f>
        <v>0</v>
      </c>
      <c r="I527" s="11"/>
      <c r="J527" s="8">
        <f>+'Lincoln Exp. Sum'!J529+'Washington Exp. Sum.pg20'!J527</f>
        <v>0</v>
      </c>
      <c r="K527" s="11"/>
      <c r="L527" s="8">
        <f>+'Lincoln Exp. Sum'!L529+'Washington Exp. Sum.pg20'!L527</f>
        <v>0</v>
      </c>
      <c r="M527" s="11"/>
      <c r="N527" s="8">
        <f t="shared" ref="N527:N532" si="31">+J527-L527</f>
        <v>0</v>
      </c>
    </row>
    <row r="528" spans="1:16" x14ac:dyDescent="0.25">
      <c r="A528" s="22"/>
      <c r="B528" s="22" t="s">
        <v>242</v>
      </c>
      <c r="C528" s="22" t="s">
        <v>1206</v>
      </c>
      <c r="D528" s="21" t="s">
        <v>1207</v>
      </c>
      <c r="E528" s="21"/>
      <c r="F528" s="8">
        <f>+'Lincoln Exp. Sum'!F530+'Washington Exp. Sum.pg20'!F528</f>
        <v>55000</v>
      </c>
      <c r="G528" s="11"/>
      <c r="H528" s="8">
        <f>+'Lincoln Exp. Sum'!H530+'Washington Exp. Sum.pg20'!H528</f>
        <v>-5000</v>
      </c>
      <c r="I528" s="11"/>
      <c r="J528" s="8">
        <f>+'Lincoln Exp. Sum'!J530+'Washington Exp. Sum.pg20'!J528</f>
        <v>50000</v>
      </c>
      <c r="K528" s="11"/>
      <c r="L528" s="8">
        <f>+'Lincoln Exp. Sum'!L530+'Washington Exp. Sum.pg20'!L528</f>
        <v>48000</v>
      </c>
      <c r="M528" s="11"/>
      <c r="N528" s="8">
        <f t="shared" si="31"/>
        <v>2000</v>
      </c>
    </row>
    <row r="529" spans="1:14" x14ac:dyDescent="0.25">
      <c r="A529" s="22"/>
      <c r="B529" s="22" t="s">
        <v>1209</v>
      </c>
      <c r="C529" s="22" t="s">
        <v>1210</v>
      </c>
      <c r="D529" s="21" t="s">
        <v>1211</v>
      </c>
      <c r="E529" s="21"/>
      <c r="F529" s="8">
        <f>+'Lincoln Exp. Sum'!F531+'Washington Exp. Sum.pg20'!F529</f>
        <v>505000</v>
      </c>
      <c r="G529" s="11"/>
      <c r="H529" s="8">
        <f>+'Lincoln Exp. Sum'!H531+'Washington Exp. Sum.pg20'!H529</f>
        <v>-55000</v>
      </c>
      <c r="I529" s="11"/>
      <c r="J529" s="8">
        <f>+'Lincoln Exp. Sum'!J531+'Washington Exp. Sum.pg20'!J529</f>
        <v>450000</v>
      </c>
      <c r="K529" s="11"/>
      <c r="L529" s="8">
        <f>+'Lincoln Exp. Sum'!L531+'Washington Exp. Sum.pg20'!L529</f>
        <v>450000</v>
      </c>
      <c r="M529" s="11"/>
      <c r="N529" s="8">
        <f t="shared" si="31"/>
        <v>0</v>
      </c>
    </row>
    <row r="530" spans="1:14" x14ac:dyDescent="0.25">
      <c r="A530" s="22"/>
      <c r="B530" s="22" t="s">
        <v>1213</v>
      </c>
      <c r="C530" s="22" t="s">
        <v>1214</v>
      </c>
      <c r="D530" s="21" t="s">
        <v>1215</v>
      </c>
      <c r="E530" s="21"/>
      <c r="F530" s="8">
        <f>+'Lincoln Exp. Sum'!F532+'Washington Exp. Sum.pg20'!F530</f>
        <v>250000</v>
      </c>
      <c r="G530" s="11"/>
      <c r="H530" s="8">
        <f>+'Lincoln Exp. Sum'!H532+'Washington Exp. Sum.pg20'!H530</f>
        <v>0</v>
      </c>
      <c r="I530" s="11"/>
      <c r="J530" s="8">
        <f>+'Lincoln Exp. Sum'!J532+'Washington Exp. Sum.pg20'!J530</f>
        <v>250000</v>
      </c>
      <c r="K530" s="11"/>
      <c r="L530" s="8">
        <f>+'Lincoln Exp. Sum'!L532+'Washington Exp. Sum.pg20'!L530</f>
        <v>250000</v>
      </c>
      <c r="M530" s="11"/>
      <c r="N530" s="8">
        <f t="shared" si="31"/>
        <v>0</v>
      </c>
    </row>
    <row r="531" spans="1:14" x14ac:dyDescent="0.25">
      <c r="A531" s="22"/>
      <c r="B531" s="22" t="s">
        <v>1217</v>
      </c>
      <c r="C531" s="22" t="s">
        <v>1218</v>
      </c>
      <c r="D531" s="21" t="s">
        <v>1219</v>
      </c>
      <c r="E531" s="21"/>
      <c r="F531" s="8">
        <f>+'Lincoln Exp. Sum'!F533+'Washington Exp. Sum.pg20'!F531</f>
        <v>100000</v>
      </c>
      <c r="G531" s="11"/>
      <c r="H531" s="8">
        <f>+'Lincoln Exp. Sum'!H533+'Washington Exp. Sum.pg20'!H531</f>
        <v>0</v>
      </c>
      <c r="I531" s="11"/>
      <c r="J531" s="8">
        <f>+'Lincoln Exp. Sum'!J533+'Washington Exp. Sum.pg20'!J531</f>
        <v>100000</v>
      </c>
      <c r="K531" s="11"/>
      <c r="L531" s="8">
        <f>+'Lincoln Exp. Sum'!L533+'Washington Exp. Sum.pg20'!L531</f>
        <v>99836</v>
      </c>
      <c r="M531" s="11"/>
      <c r="N531" s="8">
        <f t="shared" si="31"/>
        <v>164</v>
      </c>
    </row>
    <row r="532" spans="1:14" x14ac:dyDescent="0.25">
      <c r="A532" s="22"/>
      <c r="B532" s="22" t="s">
        <v>1221</v>
      </c>
      <c r="C532" s="22" t="s">
        <v>1222</v>
      </c>
      <c r="D532" s="21"/>
      <c r="E532" s="21"/>
      <c r="F532" s="8">
        <f>+'Lincoln Exp. Sum'!F534+'Washington Exp. Sum.pg20'!F532</f>
        <v>0</v>
      </c>
      <c r="G532" s="11"/>
      <c r="H532" s="8">
        <f>+'Lincoln Exp. Sum'!H534+'Washington Exp. Sum.pg20'!H532</f>
        <v>0</v>
      </c>
      <c r="I532" s="11"/>
      <c r="J532" s="8">
        <f>+'Lincoln Exp. Sum'!J534+'Washington Exp. Sum.pg20'!J532</f>
        <v>0</v>
      </c>
      <c r="K532" s="11"/>
      <c r="L532" s="8">
        <f>+'Lincoln Exp. Sum'!L534+'Washington Exp. Sum.pg20'!L532</f>
        <v>0</v>
      </c>
      <c r="M532" s="11"/>
      <c r="N532" s="8">
        <f t="shared" si="31"/>
        <v>0</v>
      </c>
    </row>
    <row r="533" spans="1:14" x14ac:dyDescent="0.25">
      <c r="A533" s="24" t="s">
        <v>1223</v>
      </c>
      <c r="B533" s="22"/>
      <c r="C533" s="22"/>
      <c r="D533" s="21"/>
      <c r="E533" s="21"/>
      <c r="F533" s="8"/>
      <c r="G533" s="11"/>
      <c r="H533" s="8"/>
      <c r="I533" s="11"/>
      <c r="J533" s="8"/>
      <c r="K533" s="11"/>
      <c r="L533" s="8"/>
      <c r="M533" s="11"/>
      <c r="N533" s="8"/>
    </row>
    <row r="534" spans="1:14" x14ac:dyDescent="0.25">
      <c r="A534" s="22"/>
      <c r="B534" s="22" t="s">
        <v>1225</v>
      </c>
      <c r="C534" s="22" t="s">
        <v>1226</v>
      </c>
      <c r="D534" s="21" t="s">
        <v>1227</v>
      </c>
      <c r="E534" s="21"/>
      <c r="F534" s="8">
        <f>+'Lincoln Exp. Sum'!F536+'Washington Exp. Sum.pg20'!F534</f>
        <v>80000</v>
      </c>
      <c r="G534" s="11"/>
      <c r="H534" s="8">
        <f>+'Lincoln Exp. Sum'!H536+'Washington Exp. Sum.pg20'!H534</f>
        <v>-10000</v>
      </c>
      <c r="I534" s="11"/>
      <c r="J534" s="8">
        <f>+'Lincoln Exp. Sum'!J536+'Washington Exp. Sum.pg20'!J534</f>
        <v>70000</v>
      </c>
      <c r="K534" s="11"/>
      <c r="L534" s="8">
        <f>+'Lincoln Exp. Sum'!L536+'Washington Exp. Sum.pg20'!L534</f>
        <v>69500</v>
      </c>
      <c r="M534" s="11"/>
      <c r="N534" s="8">
        <f t="shared" ref="N534:N571" si="32">+J534-L534</f>
        <v>500</v>
      </c>
    </row>
    <row r="535" spans="1:14" x14ac:dyDescent="0.25">
      <c r="A535" s="22"/>
      <c r="B535" s="22" t="s">
        <v>1229</v>
      </c>
      <c r="C535" s="22" t="s">
        <v>1230</v>
      </c>
      <c r="D535" s="21" t="s">
        <v>1231</v>
      </c>
      <c r="E535" s="21"/>
      <c r="F535" s="8">
        <f>+'Lincoln Exp. Sum'!F537+'Washington Exp. Sum.pg20'!F535</f>
        <v>25000</v>
      </c>
      <c r="G535" s="11"/>
      <c r="H535" s="8">
        <f>+'Lincoln Exp. Sum'!H537+'Washington Exp. Sum.pg20'!H535</f>
        <v>5000</v>
      </c>
      <c r="I535" s="11"/>
      <c r="J535" s="8">
        <f>+'Lincoln Exp. Sum'!J537+'Washington Exp. Sum.pg20'!J535</f>
        <v>30000</v>
      </c>
      <c r="K535" s="11"/>
      <c r="L535" s="8">
        <f>+'Lincoln Exp. Sum'!L537+'Washington Exp. Sum.pg20'!L535</f>
        <v>28900</v>
      </c>
      <c r="M535" s="11"/>
      <c r="N535" s="8">
        <f t="shared" si="32"/>
        <v>1100</v>
      </c>
    </row>
    <row r="536" spans="1:14" x14ac:dyDescent="0.25">
      <c r="A536" s="22"/>
      <c r="B536" s="22" t="s">
        <v>1246</v>
      </c>
      <c r="C536" s="22" t="s">
        <v>1247</v>
      </c>
      <c r="D536" s="21" t="s">
        <v>1248</v>
      </c>
      <c r="E536" s="21"/>
      <c r="F536" s="8">
        <f>+'Lincoln Exp. Sum'!F538+'Washington Exp. Sum.pg20'!F536</f>
        <v>25000</v>
      </c>
      <c r="G536" s="11"/>
      <c r="H536" s="8">
        <f>+'Lincoln Exp. Sum'!H538+'Washington Exp. Sum.pg20'!H536</f>
        <v>5000</v>
      </c>
      <c r="I536" s="11"/>
      <c r="J536" s="8">
        <f>+'Lincoln Exp. Sum'!J538+'Washington Exp. Sum.pg20'!J536</f>
        <v>30000</v>
      </c>
      <c r="K536" s="11"/>
      <c r="L536" s="8">
        <f>+'Lincoln Exp. Sum'!L538+'Washington Exp. Sum.pg20'!L536</f>
        <v>30000</v>
      </c>
      <c r="M536" s="11"/>
      <c r="N536" s="8">
        <f t="shared" si="32"/>
        <v>0</v>
      </c>
    </row>
    <row r="537" spans="1:14" x14ac:dyDescent="0.25">
      <c r="A537" s="22"/>
      <c r="B537" s="22" t="s">
        <v>1250</v>
      </c>
      <c r="C537" s="22" t="s">
        <v>1251</v>
      </c>
      <c r="D537" s="21" t="s">
        <v>1252</v>
      </c>
      <c r="E537" s="21"/>
      <c r="F537" s="8">
        <f>+'Lincoln Exp. Sum'!F539+'Washington Exp. Sum.pg20'!F537</f>
        <v>0</v>
      </c>
      <c r="G537" s="11"/>
      <c r="H537" s="8">
        <f>+'Lincoln Exp. Sum'!H539+'Washington Exp. Sum.pg20'!H537</f>
        <v>0</v>
      </c>
      <c r="I537" s="11"/>
      <c r="J537" s="8">
        <f>+'Lincoln Exp. Sum'!J539+'Washington Exp. Sum.pg20'!J537</f>
        <v>0</v>
      </c>
      <c r="K537" s="11"/>
      <c r="L537" s="8">
        <f>+'Lincoln Exp. Sum'!L539+'Washington Exp. Sum.pg20'!L537</f>
        <v>0</v>
      </c>
      <c r="M537" s="11"/>
      <c r="N537" s="8">
        <f t="shared" si="32"/>
        <v>0</v>
      </c>
    </row>
    <row r="538" spans="1:14" x14ac:dyDescent="0.25">
      <c r="A538" s="22"/>
      <c r="B538" s="22" t="s">
        <v>1254</v>
      </c>
      <c r="C538" s="22" t="s">
        <v>1255</v>
      </c>
      <c r="D538" s="21" t="s">
        <v>1256</v>
      </c>
      <c r="E538" s="21"/>
      <c r="F538" s="8">
        <f>+'Lincoln Exp. Sum'!F540+'Washington Exp. Sum.pg20'!F538</f>
        <v>20000</v>
      </c>
      <c r="G538" s="11"/>
      <c r="H538" s="8">
        <f>+'Lincoln Exp. Sum'!H540+'Washington Exp. Sum.pg20'!H538</f>
        <v>0</v>
      </c>
      <c r="I538" s="11"/>
      <c r="J538" s="8">
        <f>+'Lincoln Exp. Sum'!J540+'Washington Exp. Sum.pg20'!J538</f>
        <v>20000</v>
      </c>
      <c r="K538" s="11"/>
      <c r="L538" s="8">
        <f>+'Lincoln Exp. Sum'!L540+'Washington Exp. Sum.pg20'!L538</f>
        <v>20000</v>
      </c>
      <c r="M538" s="11"/>
      <c r="N538" s="8">
        <f t="shared" si="32"/>
        <v>0</v>
      </c>
    </row>
    <row r="539" spans="1:14" x14ac:dyDescent="0.25">
      <c r="A539" s="22"/>
      <c r="B539" s="22" t="s">
        <v>1258</v>
      </c>
      <c r="C539" s="22" t="s">
        <v>1259</v>
      </c>
      <c r="D539" s="21" t="s">
        <v>1260</v>
      </c>
      <c r="E539" s="21"/>
      <c r="F539" s="8">
        <f>+'Lincoln Exp. Sum'!F541+'Washington Exp. Sum.pg20'!F539</f>
        <v>47500</v>
      </c>
      <c r="G539" s="11"/>
      <c r="H539" s="8">
        <f>+'Lincoln Exp. Sum'!H541+'Washington Exp. Sum.pg20'!H539</f>
        <v>-10000</v>
      </c>
      <c r="I539" s="11"/>
      <c r="J539" s="8">
        <f>+'Lincoln Exp. Sum'!J541+'Washington Exp. Sum.pg20'!J539</f>
        <v>37500</v>
      </c>
      <c r="K539" s="11"/>
      <c r="L539" s="8">
        <f>+'Lincoln Exp. Sum'!L541+'Washington Exp. Sum.pg20'!L539</f>
        <v>37489</v>
      </c>
      <c r="M539" s="11"/>
      <c r="N539" s="8">
        <f t="shared" si="32"/>
        <v>11</v>
      </c>
    </row>
    <row r="540" spans="1:14" x14ac:dyDescent="0.25">
      <c r="A540" s="22"/>
      <c r="B540" s="22" t="s">
        <v>1262</v>
      </c>
      <c r="C540" s="22" t="s">
        <v>1263</v>
      </c>
      <c r="D540" s="21" t="s">
        <v>1264</v>
      </c>
      <c r="E540" s="21"/>
      <c r="F540" s="8">
        <f>+'Lincoln Exp. Sum'!F542+'Washington Exp. Sum.pg20'!F540</f>
        <v>10000</v>
      </c>
      <c r="G540" s="11"/>
      <c r="H540" s="8">
        <f>+'Lincoln Exp. Sum'!H542+'Washington Exp. Sum.pg20'!H540</f>
        <v>0</v>
      </c>
      <c r="I540" s="11"/>
      <c r="J540" s="8">
        <f>+'Lincoln Exp. Sum'!J542+'Washington Exp. Sum.pg20'!J540</f>
        <v>10000</v>
      </c>
      <c r="K540" s="11"/>
      <c r="L540" s="8">
        <f>+'Lincoln Exp. Sum'!L542+'Washington Exp. Sum.pg20'!L540</f>
        <v>10000</v>
      </c>
      <c r="M540" s="11"/>
      <c r="N540" s="8">
        <f t="shared" si="32"/>
        <v>0</v>
      </c>
    </row>
    <row r="541" spans="1:14" x14ac:dyDescent="0.25">
      <c r="A541" s="22"/>
      <c r="B541" s="22" t="s">
        <v>1266</v>
      </c>
      <c r="C541" s="22" t="s">
        <v>1267</v>
      </c>
      <c r="D541" s="21" t="s">
        <v>1268</v>
      </c>
      <c r="E541" s="21"/>
      <c r="F541" s="8">
        <f>+'Lincoln Exp. Sum'!F543+'Washington Exp. Sum.pg20'!F541</f>
        <v>0</v>
      </c>
      <c r="G541" s="11"/>
      <c r="H541" s="8">
        <f>+'Lincoln Exp. Sum'!H543+'Washington Exp. Sum.pg20'!H541</f>
        <v>0</v>
      </c>
      <c r="I541" s="11"/>
      <c r="J541" s="8">
        <f>+'Lincoln Exp. Sum'!J543+'Washington Exp. Sum.pg20'!J541</f>
        <v>0</v>
      </c>
      <c r="K541" s="11"/>
      <c r="L541" s="8">
        <f>+'Lincoln Exp. Sum'!L543+'Washington Exp. Sum.pg20'!L541</f>
        <v>0</v>
      </c>
      <c r="M541" s="11"/>
      <c r="N541" s="8">
        <f t="shared" si="32"/>
        <v>0</v>
      </c>
    </row>
    <row r="542" spans="1:14" x14ac:dyDescent="0.25">
      <c r="A542" s="22"/>
      <c r="B542" s="22" t="s">
        <v>1270</v>
      </c>
      <c r="C542" s="22" t="s">
        <v>1271</v>
      </c>
      <c r="D542" s="21" t="s">
        <v>1272</v>
      </c>
      <c r="E542" s="21"/>
      <c r="F542" s="8">
        <f>+'Lincoln Exp. Sum'!F544+'Washington Exp. Sum.pg20'!F542</f>
        <v>0</v>
      </c>
      <c r="G542" s="11"/>
      <c r="H542" s="8">
        <f>+'Lincoln Exp. Sum'!H544+'Washington Exp. Sum.pg20'!H542</f>
        <v>0</v>
      </c>
      <c r="I542" s="11"/>
      <c r="J542" s="8">
        <f>+'Lincoln Exp. Sum'!J544+'Washington Exp. Sum.pg20'!J542</f>
        <v>0</v>
      </c>
      <c r="K542" s="11"/>
      <c r="L542" s="8">
        <f>+'Lincoln Exp. Sum'!L544+'Washington Exp. Sum.pg20'!L542</f>
        <v>0</v>
      </c>
      <c r="M542" s="11"/>
      <c r="N542" s="8">
        <f t="shared" si="32"/>
        <v>0</v>
      </c>
    </row>
    <row r="543" spans="1:14" x14ac:dyDescent="0.25">
      <c r="A543" s="22"/>
      <c r="B543" s="22" t="s">
        <v>1274</v>
      </c>
      <c r="C543" s="22" t="s">
        <v>1275</v>
      </c>
      <c r="D543" s="21" t="s">
        <v>1276</v>
      </c>
      <c r="E543" s="21"/>
      <c r="F543" s="8">
        <f>+'Lincoln Exp. Sum'!F545+'Washington Exp. Sum.pg20'!F543</f>
        <v>0</v>
      </c>
      <c r="G543" s="11"/>
      <c r="H543" s="8">
        <f>+'Lincoln Exp. Sum'!H545+'Washington Exp. Sum.pg20'!H543</f>
        <v>0</v>
      </c>
      <c r="I543" s="11"/>
      <c r="J543" s="8">
        <f>+'Lincoln Exp. Sum'!J545+'Washington Exp. Sum.pg20'!J543</f>
        <v>0</v>
      </c>
      <c r="K543" s="11"/>
      <c r="L543" s="8">
        <f>+'Lincoln Exp. Sum'!L545+'Washington Exp. Sum.pg20'!L543</f>
        <v>0</v>
      </c>
      <c r="M543" s="11"/>
      <c r="N543" s="8">
        <f t="shared" si="32"/>
        <v>0</v>
      </c>
    </row>
    <row r="544" spans="1:14" x14ac:dyDescent="0.25">
      <c r="A544" s="22"/>
      <c r="B544" s="22" t="s">
        <v>1278</v>
      </c>
      <c r="C544" s="22" t="s">
        <v>1279</v>
      </c>
      <c r="D544" s="21" t="s">
        <v>1280</v>
      </c>
      <c r="E544" s="21"/>
      <c r="F544" s="8">
        <f>+'Lincoln Exp. Sum'!F546+'Washington Exp. Sum.pg20'!F544</f>
        <v>0</v>
      </c>
      <c r="G544" s="11"/>
      <c r="H544" s="8">
        <f>+'Lincoln Exp. Sum'!H546+'Washington Exp. Sum.pg20'!H544</f>
        <v>0</v>
      </c>
      <c r="I544" s="11"/>
      <c r="J544" s="8">
        <f>+'Lincoln Exp. Sum'!J546+'Washington Exp. Sum.pg20'!J544</f>
        <v>0</v>
      </c>
      <c r="K544" s="11"/>
      <c r="L544" s="8">
        <f>+'Lincoln Exp. Sum'!L546+'Washington Exp. Sum.pg20'!L544</f>
        <v>0</v>
      </c>
      <c r="M544" s="11"/>
      <c r="N544" s="8">
        <f t="shared" si="32"/>
        <v>0</v>
      </c>
    </row>
    <row r="545" spans="1:14" x14ac:dyDescent="0.25">
      <c r="A545" s="22"/>
      <c r="B545" s="22" t="s">
        <v>1221</v>
      </c>
      <c r="C545" s="22" t="s">
        <v>162</v>
      </c>
      <c r="D545" s="21"/>
      <c r="E545" s="21"/>
      <c r="F545" s="8">
        <f>+'Lincoln Exp. Sum'!F547+'Washington Exp. Sum.pg20'!F545</f>
        <v>0</v>
      </c>
      <c r="G545" s="11"/>
      <c r="H545" s="8">
        <f>+'Lincoln Exp. Sum'!H547+'Washington Exp. Sum.pg20'!H545</f>
        <v>0</v>
      </c>
      <c r="I545" s="11"/>
      <c r="J545" s="8">
        <f>+'Lincoln Exp. Sum'!J547+'Washington Exp. Sum.pg20'!J545</f>
        <v>0</v>
      </c>
      <c r="K545" s="11"/>
      <c r="L545" s="8">
        <f>+'Lincoln Exp. Sum'!L547+'Washington Exp. Sum.pg20'!L545</f>
        <v>0</v>
      </c>
      <c r="M545" s="11"/>
      <c r="N545" s="8">
        <f t="shared" si="32"/>
        <v>0</v>
      </c>
    </row>
    <row r="546" spans="1:14" x14ac:dyDescent="0.25">
      <c r="A546" s="22"/>
      <c r="B546" s="22" t="s">
        <v>329</v>
      </c>
      <c r="C546" s="22"/>
      <c r="D546" s="21"/>
      <c r="E546" s="21"/>
      <c r="F546" s="8">
        <f>+'Lincoln Exp. Sum'!F548+'Washington Exp. Sum.pg20'!F546</f>
        <v>0</v>
      </c>
      <c r="G546" s="11"/>
      <c r="H546" s="8">
        <f>+'Lincoln Exp. Sum'!H548+'Washington Exp. Sum.pg20'!H546</f>
        <v>0</v>
      </c>
      <c r="I546" s="11"/>
      <c r="J546" s="8">
        <f>+'Lincoln Exp. Sum'!J548+'Washington Exp. Sum.pg20'!J546</f>
        <v>0</v>
      </c>
      <c r="K546" s="11"/>
      <c r="L546" s="8">
        <f>+'Lincoln Exp. Sum'!L548+'Washington Exp. Sum.pg20'!L546</f>
        <v>0</v>
      </c>
      <c r="M546" s="11"/>
      <c r="N546" s="8">
        <f t="shared" si="32"/>
        <v>0</v>
      </c>
    </row>
    <row r="547" spans="1:14" x14ac:dyDescent="0.25">
      <c r="A547" s="22"/>
      <c r="B547" s="22" t="s">
        <v>1282</v>
      </c>
      <c r="C547" s="22" t="s">
        <v>1283</v>
      </c>
      <c r="D547" s="21" t="s">
        <v>1284</v>
      </c>
      <c r="E547" s="21"/>
      <c r="F547" s="8">
        <f>+'Lincoln Exp. Sum'!F549+'Washington Exp. Sum.pg20'!F547</f>
        <v>0</v>
      </c>
      <c r="G547" s="11"/>
      <c r="H547" s="8">
        <f>+'Lincoln Exp. Sum'!H549+'Washington Exp. Sum.pg20'!H547</f>
        <v>0</v>
      </c>
      <c r="I547" s="11"/>
      <c r="J547" s="8">
        <f>+'Lincoln Exp. Sum'!J549+'Washington Exp. Sum.pg20'!J547</f>
        <v>0</v>
      </c>
      <c r="K547" s="11"/>
      <c r="L547" s="8">
        <f>+'Lincoln Exp. Sum'!L549+'Washington Exp. Sum.pg20'!L547</f>
        <v>0</v>
      </c>
      <c r="M547" s="11"/>
      <c r="N547" s="8">
        <f t="shared" si="32"/>
        <v>0</v>
      </c>
    </row>
    <row r="548" spans="1:14" x14ac:dyDescent="0.25">
      <c r="A548" s="22"/>
      <c r="B548" s="22" t="s">
        <v>844</v>
      </c>
      <c r="C548" s="22" t="s">
        <v>1286</v>
      </c>
      <c r="D548" s="21" t="s">
        <v>1287</v>
      </c>
      <c r="E548" s="21"/>
      <c r="F548" s="8">
        <f>+'Lincoln Exp. Sum'!F550+'Washington Exp. Sum.pg20'!F548</f>
        <v>0</v>
      </c>
      <c r="G548" s="11"/>
      <c r="H548" s="8">
        <f>+'Lincoln Exp. Sum'!H550+'Washington Exp. Sum.pg20'!H548</f>
        <v>0</v>
      </c>
      <c r="I548" s="11"/>
      <c r="J548" s="8">
        <f>+'Lincoln Exp. Sum'!J550+'Washington Exp. Sum.pg20'!J548</f>
        <v>0</v>
      </c>
      <c r="K548" s="11"/>
      <c r="L548" s="8">
        <f>+'Lincoln Exp. Sum'!L550+'Washington Exp. Sum.pg20'!L548</f>
        <v>0</v>
      </c>
      <c r="M548" s="11"/>
      <c r="N548" s="8">
        <f t="shared" si="32"/>
        <v>0</v>
      </c>
    </row>
    <row r="549" spans="1:14" x14ac:dyDescent="0.25">
      <c r="A549" s="22"/>
      <c r="B549" s="22" t="s">
        <v>871</v>
      </c>
      <c r="C549" s="22" t="s">
        <v>1289</v>
      </c>
      <c r="D549" s="21" t="s">
        <v>1290</v>
      </c>
      <c r="E549" s="21"/>
      <c r="F549" s="8">
        <f>+'Lincoln Exp. Sum'!F551+'Washington Exp. Sum.pg20'!F549</f>
        <v>0</v>
      </c>
      <c r="G549" s="11"/>
      <c r="H549" s="8">
        <f>+'Lincoln Exp. Sum'!H551+'Washington Exp. Sum.pg20'!H549</f>
        <v>0</v>
      </c>
      <c r="I549" s="11"/>
      <c r="J549" s="8">
        <f>+'Lincoln Exp. Sum'!J551+'Washington Exp. Sum.pg20'!J549</f>
        <v>0</v>
      </c>
      <c r="K549" s="11"/>
      <c r="L549" s="8">
        <f>+'Lincoln Exp. Sum'!L551+'Washington Exp. Sum.pg20'!L549</f>
        <v>0</v>
      </c>
      <c r="M549" s="11"/>
      <c r="N549" s="8">
        <f t="shared" si="32"/>
        <v>0</v>
      </c>
    </row>
    <row r="550" spans="1:14" x14ac:dyDescent="0.25">
      <c r="A550" s="22"/>
      <c r="B550" s="22" t="s">
        <v>898</v>
      </c>
      <c r="C550" s="22" t="s">
        <v>1292</v>
      </c>
      <c r="D550" s="21" t="s">
        <v>1293</v>
      </c>
      <c r="E550" s="21"/>
      <c r="F550" s="8">
        <f>+'Lincoln Exp. Sum'!F552+'Washington Exp. Sum.pg20'!F550</f>
        <v>0</v>
      </c>
      <c r="G550" s="11"/>
      <c r="H550" s="8">
        <f>+'Lincoln Exp. Sum'!H552+'Washington Exp. Sum.pg20'!H550</f>
        <v>0</v>
      </c>
      <c r="I550" s="11"/>
      <c r="J550" s="8">
        <f>+'Lincoln Exp. Sum'!J552+'Washington Exp. Sum.pg20'!J550</f>
        <v>0</v>
      </c>
      <c r="K550" s="11"/>
      <c r="L550" s="8">
        <f>+'Lincoln Exp. Sum'!L552+'Washington Exp. Sum.pg20'!L550</f>
        <v>0</v>
      </c>
      <c r="M550" s="11"/>
      <c r="N550" s="8">
        <f t="shared" si="32"/>
        <v>0</v>
      </c>
    </row>
    <row r="551" spans="1:14" x14ac:dyDescent="0.25">
      <c r="A551" s="22"/>
      <c r="B551" s="22" t="s">
        <v>322</v>
      </c>
      <c r="C551" s="22"/>
      <c r="D551" s="21"/>
      <c r="E551" s="21"/>
      <c r="F551" s="8">
        <f>+'Lincoln Exp. Sum'!F553+'Washington Exp. Sum.pg20'!F551</f>
        <v>0</v>
      </c>
      <c r="G551" s="11"/>
      <c r="H551" s="8">
        <f>+'Lincoln Exp. Sum'!H553+'Washington Exp. Sum.pg20'!H551</f>
        <v>0</v>
      </c>
      <c r="I551" s="11"/>
      <c r="J551" s="8">
        <f>+'Lincoln Exp. Sum'!J553+'Washington Exp. Sum.pg20'!J551</f>
        <v>0</v>
      </c>
      <c r="K551" s="11"/>
      <c r="L551" s="8">
        <f>+'Lincoln Exp. Sum'!L553+'Washington Exp. Sum.pg20'!L551</f>
        <v>0</v>
      </c>
      <c r="M551" s="11"/>
      <c r="N551" s="8">
        <f>+J551-L551</f>
        <v>0</v>
      </c>
    </row>
    <row r="552" spans="1:14" x14ac:dyDescent="0.25">
      <c r="A552" s="22"/>
      <c r="B552" s="22" t="s">
        <v>323</v>
      </c>
      <c r="C552" s="22" t="s">
        <v>1296</v>
      </c>
      <c r="D552" s="21" t="s">
        <v>1297</v>
      </c>
      <c r="E552" s="21"/>
      <c r="F552" s="8">
        <f>+'Lincoln Exp. Sum'!F554+'Washington Exp. Sum.pg20'!F552</f>
        <v>0</v>
      </c>
      <c r="G552" s="11"/>
      <c r="H552" s="8">
        <f>+'Lincoln Exp. Sum'!H554+'Washington Exp. Sum.pg20'!H552</f>
        <v>0</v>
      </c>
      <c r="I552" s="11"/>
      <c r="J552" s="8">
        <f>+'Lincoln Exp. Sum'!J554+'Washington Exp. Sum.pg20'!J552</f>
        <v>0</v>
      </c>
      <c r="K552" s="11"/>
      <c r="L552" s="8">
        <f>+'Lincoln Exp. Sum'!L554+'Washington Exp. Sum.pg20'!L552</f>
        <v>0</v>
      </c>
      <c r="M552" s="11"/>
      <c r="N552" s="8">
        <f t="shared" si="32"/>
        <v>0</v>
      </c>
    </row>
    <row r="553" spans="1:14" x14ac:dyDescent="0.25">
      <c r="A553" s="22"/>
      <c r="B553" s="22" t="s">
        <v>1299</v>
      </c>
      <c r="C553" s="22" t="s">
        <v>1300</v>
      </c>
      <c r="D553" s="21" t="s">
        <v>1301</v>
      </c>
      <c r="E553" s="21"/>
      <c r="F553" s="8">
        <f>+'Lincoln Exp. Sum'!F555+'Washington Exp. Sum.pg20'!F553</f>
        <v>0</v>
      </c>
      <c r="G553" s="11"/>
      <c r="H553" s="8">
        <f>+'Lincoln Exp. Sum'!H555+'Washington Exp. Sum.pg20'!H553</f>
        <v>0</v>
      </c>
      <c r="I553" s="11"/>
      <c r="J553" s="8">
        <f>+'Lincoln Exp. Sum'!J555+'Washington Exp. Sum.pg20'!J553</f>
        <v>0</v>
      </c>
      <c r="K553" s="11"/>
      <c r="L553" s="8">
        <f>+'Lincoln Exp. Sum'!L555+'Washington Exp. Sum.pg20'!L553</f>
        <v>0</v>
      </c>
      <c r="M553" s="11"/>
      <c r="N553" s="8">
        <f t="shared" si="32"/>
        <v>0</v>
      </c>
    </row>
    <row r="554" spans="1:14" x14ac:dyDescent="0.25">
      <c r="A554" s="22"/>
      <c r="B554" s="22" t="s">
        <v>1303</v>
      </c>
      <c r="C554" s="22" t="s">
        <v>1304</v>
      </c>
      <c r="D554" s="21" t="s">
        <v>1305</v>
      </c>
      <c r="E554" s="21"/>
      <c r="F554" s="8">
        <f>+'Lincoln Exp. Sum'!F556+'Washington Exp. Sum.pg20'!F554</f>
        <v>0</v>
      </c>
      <c r="G554" s="11"/>
      <c r="H554" s="8">
        <f>+'Lincoln Exp. Sum'!H556+'Washington Exp. Sum.pg20'!H554</f>
        <v>0</v>
      </c>
      <c r="I554" s="11"/>
      <c r="J554" s="8">
        <f>+'Lincoln Exp. Sum'!J556+'Washington Exp. Sum.pg20'!J554</f>
        <v>0</v>
      </c>
      <c r="K554" s="11"/>
      <c r="L554" s="8">
        <f>+'Lincoln Exp. Sum'!L556+'Washington Exp. Sum.pg20'!L554</f>
        <v>0</v>
      </c>
      <c r="M554" s="11"/>
      <c r="N554" s="8">
        <f t="shared" si="32"/>
        <v>0</v>
      </c>
    </row>
    <row r="555" spans="1:14" x14ac:dyDescent="0.25">
      <c r="A555" s="22"/>
      <c r="B555" s="22" t="s">
        <v>165</v>
      </c>
      <c r="C555" s="22" t="s">
        <v>167</v>
      </c>
      <c r="D555" s="21"/>
      <c r="E555" s="21"/>
      <c r="F555" s="8">
        <f>+'Lincoln Exp. Sum'!F557+'Washington Exp. Sum.pg20'!F555</f>
        <v>0</v>
      </c>
      <c r="G555" s="11"/>
      <c r="H555" s="8">
        <f>+'Lincoln Exp. Sum'!H557+'Washington Exp. Sum.pg20'!H555</f>
        <v>0</v>
      </c>
      <c r="I555" s="11"/>
      <c r="J555" s="8">
        <f>+'Lincoln Exp. Sum'!J557+'Washington Exp. Sum.pg20'!J555</f>
        <v>0</v>
      </c>
      <c r="K555" s="11"/>
      <c r="L555" s="8">
        <f>+'Lincoln Exp. Sum'!L557+'Washington Exp. Sum.pg20'!L555</f>
        <v>0</v>
      </c>
      <c r="M555" s="11"/>
      <c r="N555" s="8">
        <f>+J555-L555</f>
        <v>0</v>
      </c>
    </row>
    <row r="556" spans="1:14" x14ac:dyDescent="0.25">
      <c r="A556" s="22"/>
      <c r="B556" s="22" t="s">
        <v>166</v>
      </c>
      <c r="C556" s="22" t="s">
        <v>168</v>
      </c>
      <c r="D556" s="21"/>
      <c r="E556" s="21"/>
      <c r="F556" s="8">
        <f>+'Lincoln Exp. Sum'!F558+'Washington Exp. Sum.pg20'!F556</f>
        <v>0</v>
      </c>
      <c r="G556" s="11"/>
      <c r="H556" s="8">
        <f>+'Lincoln Exp. Sum'!H558+'Washington Exp. Sum.pg20'!H556</f>
        <v>0</v>
      </c>
      <c r="I556" s="11"/>
      <c r="J556" s="8">
        <f>+'Lincoln Exp. Sum'!J558+'Washington Exp. Sum.pg20'!J556</f>
        <v>0</v>
      </c>
      <c r="K556" s="11"/>
      <c r="L556" s="8">
        <f>+'Lincoln Exp. Sum'!L558+'Washington Exp. Sum.pg20'!L556</f>
        <v>0</v>
      </c>
      <c r="M556" s="11"/>
      <c r="N556" s="8">
        <f>+J556-L556</f>
        <v>0</v>
      </c>
    </row>
    <row r="557" spans="1:14" x14ac:dyDescent="0.25">
      <c r="A557" s="22"/>
      <c r="B557" s="22" t="s">
        <v>1307</v>
      </c>
      <c r="C557" s="22" t="s">
        <v>1308</v>
      </c>
      <c r="D557" s="21" t="s">
        <v>1309</v>
      </c>
      <c r="E557" s="21"/>
      <c r="F557" s="8">
        <f>+'Lincoln Exp. Sum'!F559+'Washington Exp. Sum.pg20'!F557</f>
        <v>0</v>
      </c>
      <c r="G557" s="11"/>
      <c r="H557" s="8">
        <f>+'Lincoln Exp. Sum'!H559+'Washington Exp. Sum.pg20'!H557</f>
        <v>0</v>
      </c>
      <c r="I557" s="11"/>
      <c r="J557" s="8">
        <f>+'Lincoln Exp. Sum'!J559+'Washington Exp. Sum.pg20'!J557</f>
        <v>0</v>
      </c>
      <c r="K557" s="11"/>
      <c r="L557" s="8">
        <f>+'Lincoln Exp. Sum'!L559+'Washington Exp. Sum.pg20'!L557</f>
        <v>0</v>
      </c>
      <c r="M557" s="11"/>
      <c r="N557" s="8">
        <f t="shared" si="32"/>
        <v>0</v>
      </c>
    </row>
    <row r="558" spans="1:14" x14ac:dyDescent="0.25">
      <c r="A558" s="22"/>
      <c r="B558" s="22" t="s">
        <v>68</v>
      </c>
      <c r="C558" s="22" t="s">
        <v>181</v>
      </c>
      <c r="D558" s="21"/>
      <c r="E558" s="21"/>
      <c r="F558" s="8">
        <f>+'Lincoln Exp. Sum'!F560+'Washington Exp. Sum.pg20'!F558</f>
        <v>0</v>
      </c>
      <c r="G558" s="11"/>
      <c r="H558" s="8">
        <f>+'Lincoln Exp. Sum'!H560+'Washington Exp. Sum.pg20'!H558</f>
        <v>0</v>
      </c>
      <c r="I558" s="11"/>
      <c r="J558" s="8">
        <f>+'Lincoln Exp. Sum'!J560+'Washington Exp. Sum.pg20'!J558</f>
        <v>0</v>
      </c>
      <c r="K558" s="11"/>
      <c r="L558" s="8">
        <f>+'Lincoln Exp. Sum'!L560+'Washington Exp. Sum.pg20'!L558</f>
        <v>0</v>
      </c>
      <c r="M558" s="11"/>
      <c r="N558" s="8">
        <f>+J558-L558</f>
        <v>0</v>
      </c>
    </row>
    <row r="559" spans="1:14" x14ac:dyDescent="0.25">
      <c r="A559" s="22"/>
      <c r="B559" s="22" t="s">
        <v>1311</v>
      </c>
      <c r="C559" s="22" t="s">
        <v>1312</v>
      </c>
      <c r="D559" s="21" t="s">
        <v>1313</v>
      </c>
      <c r="E559" s="21"/>
      <c r="F559" s="8">
        <f>+'Lincoln Exp. Sum'!F561+'Washington Exp. Sum.pg20'!F559</f>
        <v>0</v>
      </c>
      <c r="G559" s="11"/>
      <c r="H559" s="8">
        <f>+'Lincoln Exp. Sum'!H561+'Washington Exp. Sum.pg20'!H559</f>
        <v>0</v>
      </c>
      <c r="I559" s="11"/>
      <c r="J559" s="8">
        <f>+'Lincoln Exp. Sum'!J561+'Washington Exp. Sum.pg20'!J559</f>
        <v>0</v>
      </c>
      <c r="K559" s="11"/>
      <c r="L559" s="8">
        <f>+'Lincoln Exp. Sum'!L561+'Washington Exp. Sum.pg20'!L559</f>
        <v>0</v>
      </c>
      <c r="M559" s="11"/>
      <c r="N559" s="8">
        <f t="shared" si="32"/>
        <v>0</v>
      </c>
    </row>
    <row r="560" spans="1:14" x14ac:dyDescent="0.25">
      <c r="A560" s="22"/>
      <c r="B560" s="22" t="s">
        <v>293</v>
      </c>
      <c r="C560" s="22"/>
      <c r="D560" s="21"/>
      <c r="E560" s="21"/>
      <c r="F560" s="8">
        <f>+'Lincoln Exp. Sum'!F562+'Washington Exp. Sum.pg20'!F560</f>
        <v>0</v>
      </c>
      <c r="G560" s="11"/>
      <c r="H560" s="8">
        <f>+'Lincoln Exp. Sum'!H562+'Washington Exp. Sum.pg20'!H560</f>
        <v>0</v>
      </c>
      <c r="I560" s="11"/>
      <c r="J560" s="8">
        <f>+'Lincoln Exp. Sum'!J562+'Washington Exp. Sum.pg20'!J560</f>
        <v>0</v>
      </c>
      <c r="K560" s="11"/>
      <c r="L560" s="8">
        <f>+'Lincoln Exp. Sum'!L562+'Washington Exp. Sum.pg20'!L560</f>
        <v>0</v>
      </c>
      <c r="M560" s="11"/>
      <c r="N560" s="8">
        <f t="shared" si="32"/>
        <v>0</v>
      </c>
    </row>
    <row r="561" spans="1:14" x14ac:dyDescent="0.25">
      <c r="A561" s="22"/>
      <c r="B561" s="22" t="s">
        <v>299</v>
      </c>
      <c r="C561" s="22"/>
      <c r="D561" s="21"/>
      <c r="E561" s="21"/>
      <c r="F561" s="8">
        <f>+'Lincoln Exp. Sum'!F563+'Washington Exp. Sum.pg20'!F561</f>
        <v>0</v>
      </c>
      <c r="G561" s="11"/>
      <c r="H561" s="8">
        <f>+'Lincoln Exp. Sum'!H563+'Washington Exp. Sum.pg20'!H561</f>
        <v>0</v>
      </c>
      <c r="I561" s="11"/>
      <c r="J561" s="8">
        <f>+'Lincoln Exp. Sum'!J563+'Washington Exp. Sum.pg20'!J561</f>
        <v>0</v>
      </c>
      <c r="K561" s="11"/>
      <c r="L561" s="8">
        <f>+'Lincoln Exp. Sum'!L563+'Washington Exp. Sum.pg20'!L561</f>
        <v>0</v>
      </c>
      <c r="M561" s="11"/>
      <c r="N561" s="8">
        <f t="shared" si="32"/>
        <v>0</v>
      </c>
    </row>
    <row r="562" spans="1:14" x14ac:dyDescent="0.25">
      <c r="A562" s="22"/>
      <c r="B562" s="22" t="s">
        <v>324</v>
      </c>
      <c r="C562" s="22" t="s">
        <v>182</v>
      </c>
      <c r="D562" s="21" t="s">
        <v>188</v>
      </c>
      <c r="E562" s="21"/>
      <c r="F562" s="8">
        <f>+'Lincoln Exp. Sum'!F564+'Washington Exp. Sum.pg20'!F562</f>
        <v>0</v>
      </c>
      <c r="G562" s="11"/>
      <c r="H562" s="8">
        <f>+'Lincoln Exp. Sum'!H564+'Washington Exp. Sum.pg20'!H562</f>
        <v>0</v>
      </c>
      <c r="I562" s="11"/>
      <c r="J562" s="8">
        <f>+'Lincoln Exp. Sum'!J564+'Washington Exp. Sum.pg20'!J562</f>
        <v>0</v>
      </c>
      <c r="K562" s="11"/>
      <c r="L562" s="8">
        <f>+'Lincoln Exp. Sum'!L564+'Washington Exp. Sum.pg20'!L562</f>
        <v>0</v>
      </c>
      <c r="M562" s="11"/>
      <c r="N562" s="8">
        <f t="shared" ref="N562:N570" si="33">+J562-L562</f>
        <v>0</v>
      </c>
    </row>
    <row r="563" spans="1:14" x14ac:dyDescent="0.25">
      <c r="A563" s="22"/>
      <c r="B563" s="22" t="s">
        <v>172</v>
      </c>
      <c r="C563" s="22" t="s">
        <v>183</v>
      </c>
      <c r="D563" s="21"/>
      <c r="E563" s="21"/>
      <c r="F563" s="8">
        <f>+'Lincoln Exp. Sum'!F565+'Washington Exp. Sum.pg20'!F563</f>
        <v>0</v>
      </c>
      <c r="G563" s="11"/>
      <c r="H563" s="8">
        <f>+'Lincoln Exp. Sum'!H565+'Washington Exp. Sum.pg20'!H563</f>
        <v>0</v>
      </c>
      <c r="I563" s="11"/>
      <c r="J563" s="8">
        <f>+'Lincoln Exp. Sum'!J565+'Washington Exp. Sum.pg20'!J563</f>
        <v>0</v>
      </c>
      <c r="K563" s="11"/>
      <c r="L563" s="8">
        <f>+'Lincoln Exp. Sum'!L565+'Washington Exp. Sum.pg20'!L563</f>
        <v>0</v>
      </c>
      <c r="M563" s="11"/>
      <c r="N563" s="8">
        <f t="shared" si="33"/>
        <v>0</v>
      </c>
    </row>
    <row r="564" spans="1:14" x14ac:dyDescent="0.25">
      <c r="A564" s="22"/>
      <c r="B564" s="22" t="s">
        <v>325</v>
      </c>
      <c r="C564" s="22"/>
      <c r="D564" s="21"/>
      <c r="E564" s="21"/>
      <c r="F564" s="8">
        <f>+'Lincoln Exp. Sum'!F566+'Washington Exp. Sum.pg20'!F564</f>
        <v>0</v>
      </c>
      <c r="G564" s="11"/>
      <c r="H564" s="8">
        <f>+'Lincoln Exp. Sum'!H566+'Washington Exp. Sum.pg20'!H564</f>
        <v>0</v>
      </c>
      <c r="I564" s="11"/>
      <c r="J564" s="8">
        <f>+'Lincoln Exp. Sum'!J566+'Washington Exp. Sum.pg20'!J564</f>
        <v>0</v>
      </c>
      <c r="K564" s="11"/>
      <c r="L564" s="8">
        <f>+'Lincoln Exp. Sum'!L566+'Washington Exp. Sum.pg20'!L564</f>
        <v>0</v>
      </c>
      <c r="M564" s="11"/>
      <c r="N564" s="8">
        <f t="shared" si="33"/>
        <v>0</v>
      </c>
    </row>
    <row r="565" spans="1:14" x14ac:dyDescent="0.25">
      <c r="A565" s="22"/>
      <c r="B565" s="22" t="s">
        <v>326</v>
      </c>
      <c r="C565" s="22"/>
      <c r="D565" s="21"/>
      <c r="E565" s="21"/>
      <c r="F565" s="8">
        <f>+'Lincoln Exp. Sum'!F567+'Washington Exp. Sum.pg20'!F565</f>
        <v>0</v>
      </c>
      <c r="G565" s="11"/>
      <c r="H565" s="8">
        <f>+'Lincoln Exp. Sum'!H567+'Washington Exp. Sum.pg20'!H565</f>
        <v>0</v>
      </c>
      <c r="I565" s="11"/>
      <c r="J565" s="8">
        <f>+'Lincoln Exp. Sum'!J567+'Washington Exp. Sum.pg20'!J565</f>
        <v>0</v>
      </c>
      <c r="K565" s="11"/>
      <c r="L565" s="8">
        <f>+'Lincoln Exp. Sum'!L567+'Washington Exp. Sum.pg20'!L565</f>
        <v>0</v>
      </c>
      <c r="M565" s="11"/>
      <c r="N565" s="8">
        <f t="shared" si="33"/>
        <v>0</v>
      </c>
    </row>
    <row r="566" spans="1:14" x14ac:dyDescent="0.25">
      <c r="A566" s="22"/>
      <c r="B566" s="22" t="s">
        <v>327</v>
      </c>
      <c r="C566" s="22"/>
      <c r="D566" s="21"/>
      <c r="E566" s="21"/>
      <c r="F566" s="8">
        <f>+'Lincoln Exp. Sum'!F568+'Washington Exp. Sum.pg20'!F566</f>
        <v>0</v>
      </c>
      <c r="G566" s="11"/>
      <c r="H566" s="8">
        <f>+'Lincoln Exp. Sum'!H568+'Washington Exp. Sum.pg20'!H566</f>
        <v>0</v>
      </c>
      <c r="I566" s="11"/>
      <c r="J566" s="8">
        <f>+'Lincoln Exp. Sum'!J568+'Washington Exp. Sum.pg20'!J566</f>
        <v>0</v>
      </c>
      <c r="K566" s="11"/>
      <c r="L566" s="8">
        <f>+'Lincoln Exp. Sum'!L568+'Washington Exp. Sum.pg20'!L566</f>
        <v>0</v>
      </c>
      <c r="M566" s="11"/>
      <c r="N566" s="8">
        <f t="shared" si="33"/>
        <v>0</v>
      </c>
    </row>
    <row r="567" spans="1:14" x14ac:dyDescent="0.25">
      <c r="A567" s="22"/>
      <c r="B567" s="22" t="s">
        <v>173</v>
      </c>
      <c r="C567" s="22" t="s">
        <v>184</v>
      </c>
      <c r="D567" s="21"/>
      <c r="E567" s="21"/>
      <c r="F567" s="8">
        <f>+'Lincoln Exp. Sum'!F569+'Washington Exp. Sum.pg20'!F567</f>
        <v>0</v>
      </c>
      <c r="G567" s="11"/>
      <c r="H567" s="8">
        <f>+'Lincoln Exp. Sum'!H569+'Washington Exp. Sum.pg20'!H567</f>
        <v>0</v>
      </c>
      <c r="I567" s="11"/>
      <c r="J567" s="8">
        <f>+'Lincoln Exp. Sum'!J569+'Washington Exp. Sum.pg20'!J567</f>
        <v>0</v>
      </c>
      <c r="K567" s="11"/>
      <c r="L567" s="8">
        <f>+'Lincoln Exp. Sum'!L569+'Washington Exp. Sum.pg20'!L567</f>
        <v>0</v>
      </c>
      <c r="M567" s="11"/>
      <c r="N567" s="8">
        <f t="shared" si="33"/>
        <v>0</v>
      </c>
    </row>
    <row r="568" spans="1:14" x14ac:dyDescent="0.25">
      <c r="A568" s="22"/>
      <c r="B568" s="22" t="s">
        <v>174</v>
      </c>
      <c r="C568" s="22" t="s">
        <v>185</v>
      </c>
      <c r="D568" s="21"/>
      <c r="E568" s="21"/>
      <c r="F568" s="8">
        <f>+'Lincoln Exp. Sum'!F570+'Washington Exp. Sum.pg20'!F568</f>
        <v>0</v>
      </c>
      <c r="G568" s="11"/>
      <c r="H568" s="8">
        <f>+'Lincoln Exp. Sum'!H570+'Washington Exp. Sum.pg20'!H568</f>
        <v>0</v>
      </c>
      <c r="I568" s="11"/>
      <c r="J568" s="8">
        <f>+'Lincoln Exp. Sum'!J570+'Washington Exp. Sum.pg20'!J568</f>
        <v>0</v>
      </c>
      <c r="K568" s="11"/>
      <c r="L568" s="8">
        <f>+'Lincoln Exp. Sum'!L570+'Washington Exp. Sum.pg20'!L568</f>
        <v>0</v>
      </c>
      <c r="M568" s="11"/>
      <c r="N568" s="8">
        <f t="shared" si="33"/>
        <v>0</v>
      </c>
    </row>
    <row r="569" spans="1:14" x14ac:dyDescent="0.25">
      <c r="A569" s="22"/>
      <c r="B569" s="22" t="s">
        <v>328</v>
      </c>
      <c r="C569" s="22" t="s">
        <v>186</v>
      </c>
      <c r="D569" s="21"/>
      <c r="E569" s="21"/>
      <c r="F569" s="8">
        <f>+'Lincoln Exp. Sum'!F571+'Washington Exp. Sum.pg20'!F569</f>
        <v>0</v>
      </c>
      <c r="G569" s="11"/>
      <c r="H569" s="8">
        <f>+'Lincoln Exp. Sum'!H571+'Washington Exp. Sum.pg20'!H569</f>
        <v>0</v>
      </c>
      <c r="I569" s="11"/>
      <c r="J569" s="8">
        <f>+'Lincoln Exp. Sum'!J571+'Washington Exp. Sum.pg20'!J569</f>
        <v>0</v>
      </c>
      <c r="K569" s="11"/>
      <c r="L569" s="8">
        <f>+'Lincoln Exp. Sum'!L571+'Washington Exp. Sum.pg20'!L569</f>
        <v>0</v>
      </c>
      <c r="M569" s="11"/>
      <c r="N569" s="8">
        <f t="shared" si="33"/>
        <v>0</v>
      </c>
    </row>
    <row r="570" spans="1:14" x14ac:dyDescent="0.25">
      <c r="A570" s="22"/>
      <c r="B570" s="22" t="s">
        <v>180</v>
      </c>
      <c r="C570" s="22" t="s">
        <v>187</v>
      </c>
      <c r="D570" s="21"/>
      <c r="E570" s="21"/>
      <c r="F570" s="8">
        <f>+'Lincoln Exp. Sum'!F572+'Washington Exp. Sum.pg20'!F570</f>
        <v>0</v>
      </c>
      <c r="G570" s="11"/>
      <c r="H570" s="8">
        <f>+'Lincoln Exp. Sum'!H572+'Washington Exp. Sum.pg20'!H570</f>
        <v>0</v>
      </c>
      <c r="I570" s="11"/>
      <c r="J570" s="8">
        <f>+'Lincoln Exp. Sum'!J572+'Washington Exp. Sum.pg20'!J570</f>
        <v>0</v>
      </c>
      <c r="K570" s="11"/>
      <c r="L570" s="8">
        <f>+'Lincoln Exp. Sum'!L572+'Washington Exp. Sum.pg20'!L570</f>
        <v>0</v>
      </c>
      <c r="M570" s="11"/>
      <c r="N570" s="8">
        <f t="shared" si="33"/>
        <v>0</v>
      </c>
    </row>
    <row r="571" spans="1:14" x14ac:dyDescent="0.25">
      <c r="A571" s="22"/>
      <c r="B571" s="22" t="s">
        <v>1315</v>
      </c>
      <c r="C571" s="22" t="s">
        <v>1316</v>
      </c>
      <c r="D571" s="21"/>
      <c r="E571" s="21"/>
      <c r="F571" s="8">
        <f>+'Lincoln Exp. Sum'!F573+'Washington Exp. Sum.pg20'!F571</f>
        <v>0</v>
      </c>
      <c r="G571" s="11"/>
      <c r="H571" s="8">
        <f>+'Lincoln Exp. Sum'!H573+'Washington Exp. Sum.pg20'!H571</f>
        <v>0</v>
      </c>
      <c r="I571" s="11"/>
      <c r="J571" s="8">
        <f>+'Lincoln Exp. Sum'!J573+'Washington Exp. Sum.pg20'!J571</f>
        <v>0</v>
      </c>
      <c r="K571" s="11"/>
      <c r="L571" s="8">
        <f>+'Lincoln Exp. Sum'!L573+'Washington Exp. Sum.pg20'!L571</f>
        <v>0</v>
      </c>
      <c r="M571" s="11"/>
      <c r="N571" s="8">
        <f t="shared" si="32"/>
        <v>0</v>
      </c>
    </row>
    <row r="572" spans="1:14" x14ac:dyDescent="0.25">
      <c r="A572" s="24" t="s">
        <v>87</v>
      </c>
      <c r="B572" s="22"/>
      <c r="C572" s="22"/>
      <c r="D572" s="21" t="s">
        <v>1556</v>
      </c>
      <c r="E572" s="21"/>
      <c r="F572" s="34">
        <f>+'Lincoln Exp. Sum'!F574+'Washington Exp. Sum.pg20'!F572</f>
        <v>1117500</v>
      </c>
      <c r="G572" s="11"/>
      <c r="H572" s="34">
        <f>+'Lincoln Exp. Sum'!H574+'Washington Exp. Sum.pg20'!H572</f>
        <v>-70000</v>
      </c>
      <c r="I572" s="11"/>
      <c r="J572" s="34">
        <f>+'Lincoln Exp. Sum'!J574+'Washington Exp. Sum.pg20'!J572</f>
        <v>1047500</v>
      </c>
      <c r="K572" s="11"/>
      <c r="L572" s="34">
        <f>+'Lincoln Exp. Sum'!L574+'Washington Exp. Sum.pg20'!L572</f>
        <v>1043725</v>
      </c>
      <c r="M572" s="11"/>
      <c r="N572" s="34">
        <f>+J572-L572</f>
        <v>3775</v>
      </c>
    </row>
    <row r="573" spans="1:14" x14ac:dyDescent="0.25">
      <c r="A573" s="24" t="s">
        <v>58</v>
      </c>
      <c r="B573" s="22"/>
      <c r="C573" s="22"/>
      <c r="D573" s="21"/>
      <c r="E573" s="21"/>
      <c r="F573" s="8"/>
      <c r="G573" s="11"/>
      <c r="H573" s="8"/>
      <c r="I573" s="11"/>
      <c r="J573" s="8"/>
      <c r="K573" s="11"/>
      <c r="L573" s="8"/>
      <c r="M573" s="11"/>
      <c r="N573" s="8"/>
    </row>
    <row r="574" spans="1:14" x14ac:dyDescent="0.25">
      <c r="A574" s="24"/>
      <c r="B574" s="22" t="s">
        <v>927</v>
      </c>
      <c r="C574" s="22" t="s">
        <v>192</v>
      </c>
      <c r="D574" s="21"/>
      <c r="E574" s="21"/>
      <c r="F574" s="8">
        <f>+'Lincoln Exp. Sum'!F576+'Washington Exp. Sum.pg20'!F574</f>
        <v>0</v>
      </c>
      <c r="G574" s="11"/>
      <c r="H574" s="8">
        <f>+'Lincoln Exp. Sum'!H576+'Washington Exp. Sum.pg20'!H574</f>
        <v>0</v>
      </c>
      <c r="I574" s="11"/>
      <c r="J574" s="8">
        <f>+'Lincoln Exp. Sum'!J576+'Washington Exp. Sum.pg20'!J574</f>
        <v>0</v>
      </c>
      <c r="K574" s="11"/>
      <c r="L574" s="8">
        <f>+'Lincoln Exp. Sum'!L576+'Washington Exp. Sum.pg20'!L574</f>
        <v>0</v>
      </c>
      <c r="M574" s="11"/>
      <c r="N574" s="8">
        <f t="shared" ref="N574:N585" si="34">+J574-L574</f>
        <v>0</v>
      </c>
    </row>
    <row r="575" spans="1:14" x14ac:dyDescent="0.25">
      <c r="A575" s="24"/>
      <c r="B575" s="22" t="s">
        <v>5</v>
      </c>
      <c r="C575" s="22" t="s">
        <v>193</v>
      </c>
      <c r="D575" s="21"/>
      <c r="E575" s="21"/>
      <c r="F575" s="8">
        <f>+'Lincoln Exp. Sum'!F577+'Washington Exp. Sum.pg20'!F575</f>
        <v>0</v>
      </c>
      <c r="G575" s="11"/>
      <c r="H575" s="8">
        <f>+'Lincoln Exp. Sum'!H577+'Washington Exp. Sum.pg20'!H575</f>
        <v>0</v>
      </c>
      <c r="I575" s="11"/>
      <c r="J575" s="8">
        <f>+'Lincoln Exp. Sum'!J577+'Washington Exp. Sum.pg20'!J575</f>
        <v>0</v>
      </c>
      <c r="K575" s="11"/>
      <c r="L575" s="8">
        <f>+'Lincoln Exp. Sum'!L577+'Washington Exp. Sum.pg20'!L575</f>
        <v>0</v>
      </c>
      <c r="M575" s="11"/>
      <c r="N575" s="8">
        <f t="shared" si="34"/>
        <v>0</v>
      </c>
    </row>
    <row r="576" spans="1:14" x14ac:dyDescent="0.25">
      <c r="A576" s="24"/>
      <c r="B576" s="22" t="s">
        <v>286</v>
      </c>
      <c r="C576" s="22"/>
      <c r="D576" s="21"/>
      <c r="E576" s="21"/>
      <c r="F576" s="8">
        <f>+'Lincoln Exp. Sum'!F579+'Washington Exp. Sum.pg20'!F576</f>
        <v>0</v>
      </c>
      <c r="G576" s="11"/>
      <c r="H576" s="8">
        <f>+'Lincoln Exp. Sum'!H579+'Washington Exp. Sum.pg20'!H576</f>
        <v>0</v>
      </c>
      <c r="I576" s="11"/>
      <c r="J576" s="8">
        <f>+'Lincoln Exp. Sum'!J579+'Washington Exp. Sum.pg20'!J576</f>
        <v>0</v>
      </c>
      <c r="K576" s="11"/>
      <c r="L576" s="8">
        <f>+'Lincoln Exp. Sum'!L579+'Washington Exp. Sum.pg20'!L576</f>
        <v>0</v>
      </c>
      <c r="M576" s="11"/>
      <c r="N576" s="8">
        <f>+J576-L576</f>
        <v>0</v>
      </c>
    </row>
    <row r="577" spans="1:14" x14ac:dyDescent="0.25">
      <c r="A577" s="24"/>
      <c r="B577" s="22" t="s">
        <v>1018</v>
      </c>
      <c r="C577" s="22" t="s">
        <v>194</v>
      </c>
      <c r="D577" s="21"/>
      <c r="E577" s="21"/>
      <c r="F577" s="8">
        <f>+'Lincoln Exp. Sum'!F579+'Washington Exp. Sum.pg20'!F577</f>
        <v>0</v>
      </c>
      <c r="G577" s="11"/>
      <c r="H577" s="8">
        <f>+'Lincoln Exp. Sum'!H579+'Washington Exp. Sum.pg20'!H577</f>
        <v>0</v>
      </c>
      <c r="I577" s="11"/>
      <c r="J577" s="8">
        <f>+'Lincoln Exp. Sum'!J579+'Washington Exp. Sum.pg20'!J577</f>
        <v>0</v>
      </c>
      <c r="K577" s="11"/>
      <c r="L577" s="8">
        <f>+'Lincoln Exp. Sum'!L579+'Washington Exp. Sum.pg20'!L577</f>
        <v>0</v>
      </c>
      <c r="M577" s="11"/>
      <c r="N577" s="8">
        <f t="shared" si="34"/>
        <v>0</v>
      </c>
    </row>
    <row r="578" spans="1:14" x14ac:dyDescent="0.25">
      <c r="A578" s="24"/>
      <c r="B578" s="22" t="s">
        <v>59</v>
      </c>
      <c r="C578" s="22" t="s">
        <v>195</v>
      </c>
      <c r="D578" s="21"/>
      <c r="E578" s="21"/>
      <c r="F578" s="8">
        <f>+'Lincoln Exp. Sum'!F580+'Washington Exp. Sum.pg20'!F578</f>
        <v>0</v>
      </c>
      <c r="G578" s="11"/>
      <c r="H578" s="8">
        <f>+'Lincoln Exp. Sum'!H580+'Washington Exp. Sum.pg20'!H578</f>
        <v>0</v>
      </c>
      <c r="I578" s="11"/>
      <c r="J578" s="8">
        <f>+'Lincoln Exp. Sum'!J580+'Washington Exp. Sum.pg20'!J578</f>
        <v>0</v>
      </c>
      <c r="K578" s="11"/>
      <c r="L578" s="8">
        <f>+'Lincoln Exp. Sum'!L580+'Washington Exp. Sum.pg20'!L578</f>
        <v>0</v>
      </c>
      <c r="M578" s="11"/>
      <c r="N578" s="8">
        <f t="shared" si="34"/>
        <v>0</v>
      </c>
    </row>
    <row r="579" spans="1:14" x14ac:dyDescent="0.25">
      <c r="A579" s="24"/>
      <c r="B579" s="22" t="s">
        <v>502</v>
      </c>
      <c r="C579" s="22" t="s">
        <v>196</v>
      </c>
      <c r="D579" s="21"/>
      <c r="E579" s="21"/>
      <c r="F579" s="8">
        <f>+'Lincoln Exp. Sum'!F581+'Washington Exp. Sum.pg20'!F579</f>
        <v>0</v>
      </c>
      <c r="G579" s="11"/>
      <c r="H579" s="8">
        <f>+'Lincoln Exp. Sum'!H581+'Washington Exp. Sum.pg20'!H579</f>
        <v>0</v>
      </c>
      <c r="I579" s="11"/>
      <c r="J579" s="8">
        <f>+'Lincoln Exp. Sum'!J581+'Washington Exp. Sum.pg20'!J579</f>
        <v>0</v>
      </c>
      <c r="K579" s="11"/>
      <c r="L579" s="8">
        <f>+'Lincoln Exp. Sum'!L581+'Washington Exp. Sum.pg20'!L579</f>
        <v>0</v>
      </c>
      <c r="M579" s="11"/>
      <c r="N579" s="8">
        <f t="shared" si="34"/>
        <v>0</v>
      </c>
    </row>
    <row r="580" spans="1:14" x14ac:dyDescent="0.25">
      <c r="A580" s="24"/>
      <c r="B580" s="22" t="s">
        <v>205</v>
      </c>
      <c r="C580" s="22" t="s">
        <v>208</v>
      </c>
      <c r="D580" s="21"/>
      <c r="E580" s="21"/>
      <c r="F580" s="8">
        <f>+'Lincoln Exp. Sum'!F582+'Washington Exp. Sum.pg20'!F580</f>
        <v>0</v>
      </c>
      <c r="G580" s="11"/>
      <c r="H580" s="8">
        <f>+'Lincoln Exp. Sum'!H582+'Washington Exp. Sum.pg20'!H580</f>
        <v>0</v>
      </c>
      <c r="I580" s="11"/>
      <c r="J580" s="8">
        <f>+'Lincoln Exp. Sum'!J582+'Washington Exp. Sum.pg20'!J580</f>
        <v>0</v>
      </c>
      <c r="K580" s="11"/>
      <c r="L580" s="8">
        <f>+'Lincoln Exp. Sum'!L582+'Washington Exp. Sum.pg20'!L580</f>
        <v>0</v>
      </c>
      <c r="M580" s="11"/>
      <c r="N580" s="8">
        <f t="shared" si="34"/>
        <v>0</v>
      </c>
    </row>
    <row r="581" spans="1:14" x14ac:dyDescent="0.25">
      <c r="A581" s="24"/>
      <c r="B581" s="22" t="s">
        <v>206</v>
      </c>
      <c r="C581" s="22" t="s">
        <v>209</v>
      </c>
      <c r="D581" s="21"/>
      <c r="E581" s="21"/>
      <c r="F581" s="8">
        <f>+'Lincoln Exp. Sum'!F583+'Washington Exp. Sum.pg20'!F581</f>
        <v>0</v>
      </c>
      <c r="G581" s="11"/>
      <c r="H581" s="8">
        <f>+'Lincoln Exp. Sum'!H583+'Washington Exp. Sum.pg20'!H581</f>
        <v>0</v>
      </c>
      <c r="I581" s="11"/>
      <c r="J581" s="8">
        <f>+'Lincoln Exp. Sum'!J583+'Washington Exp. Sum.pg20'!J581</f>
        <v>0</v>
      </c>
      <c r="K581" s="11"/>
      <c r="L581" s="8">
        <f>+'Lincoln Exp. Sum'!L583+'Washington Exp. Sum.pg20'!L581</f>
        <v>0</v>
      </c>
      <c r="M581" s="11"/>
      <c r="N581" s="8">
        <f t="shared" si="34"/>
        <v>0</v>
      </c>
    </row>
    <row r="582" spans="1:14" x14ac:dyDescent="0.25">
      <c r="A582" s="24"/>
      <c r="B582" s="22" t="s">
        <v>1243</v>
      </c>
      <c r="C582" s="22" t="s">
        <v>210</v>
      </c>
      <c r="D582" s="21"/>
      <c r="E582" s="21"/>
      <c r="F582" s="8">
        <f>+'Lincoln Exp. Sum'!F584+'Washington Exp. Sum.pg20'!F582</f>
        <v>0</v>
      </c>
      <c r="G582" s="11"/>
      <c r="H582" s="8">
        <f>+'Lincoln Exp. Sum'!H584+'Washington Exp. Sum.pg20'!H582</f>
        <v>0</v>
      </c>
      <c r="I582" s="11"/>
      <c r="J582" s="8">
        <f>+'Lincoln Exp. Sum'!J584+'Washington Exp. Sum.pg20'!J582</f>
        <v>0</v>
      </c>
      <c r="K582" s="11"/>
      <c r="L582" s="8">
        <f>+'Lincoln Exp. Sum'!L584+'Washington Exp. Sum.pg20'!L582</f>
        <v>0</v>
      </c>
      <c r="M582" s="11"/>
      <c r="N582" s="8">
        <f t="shared" si="34"/>
        <v>0</v>
      </c>
    </row>
    <row r="583" spans="1:14" x14ac:dyDescent="0.25">
      <c r="A583" s="24"/>
      <c r="B583" s="22" t="s">
        <v>330</v>
      </c>
      <c r="C583" s="22"/>
      <c r="D583" s="21"/>
      <c r="E583" s="21"/>
      <c r="F583" s="8">
        <f>+'Lincoln Exp. Sum'!F584+'Washington Exp. Sum.pg20'!F583</f>
        <v>0</v>
      </c>
      <c r="G583" s="11"/>
      <c r="H583" s="8">
        <f>+'Lincoln Exp. Sum'!H584+'Washington Exp. Sum.pg20'!H583</f>
        <v>0</v>
      </c>
      <c r="I583" s="11"/>
      <c r="J583" s="8">
        <f>+'Lincoln Exp. Sum'!J584+'Washington Exp. Sum.pg20'!J583</f>
        <v>0</v>
      </c>
      <c r="K583" s="11"/>
      <c r="L583" s="8">
        <f>+'Lincoln Exp. Sum'!L584+'Washington Exp. Sum.pg20'!L583</f>
        <v>0</v>
      </c>
      <c r="M583" s="11"/>
      <c r="N583" s="8">
        <f>+J583-L583</f>
        <v>0</v>
      </c>
    </row>
    <row r="584" spans="1:14" x14ac:dyDescent="0.25">
      <c r="A584" s="24"/>
      <c r="B584" s="22" t="s">
        <v>510</v>
      </c>
      <c r="C584" s="22" t="s">
        <v>211</v>
      </c>
      <c r="D584" s="21"/>
      <c r="E584" s="21"/>
      <c r="F584" s="8">
        <f>+'Lincoln Exp. Sum'!F586+'Washington Exp. Sum.pg20'!F584</f>
        <v>0</v>
      </c>
      <c r="G584" s="11"/>
      <c r="H584" s="8">
        <f>+'Lincoln Exp. Sum'!H586+'Washington Exp. Sum.pg20'!H584</f>
        <v>0</v>
      </c>
      <c r="I584" s="11"/>
      <c r="J584" s="8">
        <f>+'Lincoln Exp. Sum'!J586+'Washington Exp. Sum.pg20'!J584</f>
        <v>0</v>
      </c>
      <c r="K584" s="11"/>
      <c r="L584" s="8">
        <f>+'Lincoln Exp. Sum'!L586+'Washington Exp. Sum.pg20'!L584</f>
        <v>0</v>
      </c>
      <c r="M584" s="11"/>
      <c r="N584" s="8">
        <f t="shared" si="34"/>
        <v>0</v>
      </c>
    </row>
    <row r="585" spans="1:14" x14ac:dyDescent="0.25">
      <c r="A585" s="24"/>
      <c r="B585" s="22" t="s">
        <v>333</v>
      </c>
      <c r="C585" s="22" t="s">
        <v>212</v>
      </c>
      <c r="D585" s="21"/>
      <c r="E585" s="21"/>
      <c r="F585" s="8">
        <f>+'Lincoln Exp. Sum'!F587+'Washington Exp. Sum.pg20'!F585</f>
        <v>0</v>
      </c>
      <c r="G585" s="11"/>
      <c r="H585" s="8">
        <f>+'Lincoln Exp. Sum'!H587+'Washington Exp. Sum.pg20'!H585</f>
        <v>0</v>
      </c>
      <c r="I585" s="11"/>
      <c r="J585" s="8">
        <f>+'Lincoln Exp. Sum'!J587+'Washington Exp. Sum.pg20'!J585</f>
        <v>0</v>
      </c>
      <c r="K585" s="11"/>
      <c r="L585" s="8">
        <f>+'Lincoln Exp. Sum'!L587+'Washington Exp. Sum.pg20'!L585</f>
        <v>0</v>
      </c>
      <c r="M585" s="11"/>
      <c r="N585" s="8">
        <f t="shared" si="34"/>
        <v>0</v>
      </c>
    </row>
    <row r="586" spans="1:14" x14ac:dyDescent="0.25">
      <c r="A586" s="24" t="s">
        <v>60</v>
      </c>
      <c r="B586" s="22"/>
      <c r="C586" s="22"/>
      <c r="D586" s="21"/>
      <c r="E586" s="21"/>
      <c r="F586" s="34">
        <f>+'Lincoln Exp. Sum'!F588+'Washington Exp. Sum.pg20'!F586</f>
        <v>0</v>
      </c>
      <c r="G586" s="11"/>
      <c r="H586" s="34">
        <f>+'Lincoln Exp. Sum'!H588+'Washington Exp. Sum.pg20'!H586</f>
        <v>0</v>
      </c>
      <c r="I586" s="11"/>
      <c r="J586" s="34">
        <f>+'Lincoln Exp. Sum'!J588+'Washington Exp. Sum.pg20'!J586</f>
        <v>0</v>
      </c>
      <c r="K586" s="11"/>
      <c r="L586" s="34">
        <f>+'Lincoln Exp. Sum'!L588+'Washington Exp. Sum.pg20'!L586</f>
        <v>0</v>
      </c>
      <c r="M586" s="11"/>
      <c r="N586" s="34">
        <f>+J586-L586</f>
        <v>0</v>
      </c>
    </row>
    <row r="587" spans="1:14" x14ac:dyDescent="0.25">
      <c r="A587" s="24"/>
      <c r="B587" s="22" t="s">
        <v>213</v>
      </c>
      <c r="C587" s="22" t="s">
        <v>215</v>
      </c>
      <c r="D587" s="21"/>
      <c r="E587" s="21"/>
      <c r="F587" s="8">
        <f>+'Lincoln Exp. Sum'!F589+'Washington Exp. Sum.pg20'!F587</f>
        <v>0</v>
      </c>
      <c r="G587" s="11"/>
      <c r="H587" s="8">
        <f>+'Lincoln Exp. Sum'!H589+'Washington Exp. Sum.pg20'!H587</f>
        <v>0</v>
      </c>
      <c r="I587" s="11"/>
      <c r="J587" s="8">
        <f>+'Lincoln Exp. Sum'!J589+'Washington Exp. Sum.pg20'!J587</f>
        <v>0</v>
      </c>
      <c r="K587" s="11"/>
      <c r="L587" s="8">
        <f>+'Lincoln Exp. Sum'!L589+'Washington Exp. Sum.pg20'!L587</f>
        <v>0</v>
      </c>
      <c r="M587" s="11"/>
      <c r="N587" s="8">
        <f>+J587-L587</f>
        <v>0</v>
      </c>
    </row>
    <row r="588" spans="1:14" x14ac:dyDescent="0.25">
      <c r="A588" s="24"/>
      <c r="B588" s="22" t="s">
        <v>214</v>
      </c>
      <c r="C588" s="22" t="s">
        <v>216</v>
      </c>
      <c r="D588" s="21"/>
      <c r="E588" s="21"/>
      <c r="F588" s="8">
        <f>+'Lincoln Exp. Sum'!F590+'Washington Exp. Sum.pg20'!F588</f>
        <v>0</v>
      </c>
      <c r="G588" s="11"/>
      <c r="H588" s="8">
        <f>+'Lincoln Exp. Sum'!H590+'Washington Exp. Sum.pg20'!H588</f>
        <v>0</v>
      </c>
      <c r="I588" s="11"/>
      <c r="J588" s="8">
        <f>+'Lincoln Exp. Sum'!J590+'Washington Exp. Sum.pg20'!J588</f>
        <v>0</v>
      </c>
      <c r="K588" s="11"/>
      <c r="L588" s="8">
        <f>+'Lincoln Exp. Sum'!L590+'Washington Exp. Sum.pg20'!L588</f>
        <v>0</v>
      </c>
      <c r="M588" s="11"/>
      <c r="N588" s="8">
        <f>+J588-L588</f>
        <v>0</v>
      </c>
    </row>
    <row r="589" spans="1:14" x14ac:dyDescent="0.25">
      <c r="A589" s="24" t="s">
        <v>61</v>
      </c>
      <c r="B589" s="22"/>
      <c r="C589" s="22"/>
      <c r="D589" s="21"/>
      <c r="E589" s="21"/>
      <c r="F589" s="8"/>
      <c r="G589" s="11"/>
      <c r="H589" s="8"/>
      <c r="I589" s="11"/>
      <c r="J589" s="8"/>
      <c r="K589" s="11"/>
      <c r="L589" s="8"/>
      <c r="M589" s="11"/>
      <c r="N589" s="8"/>
    </row>
    <row r="590" spans="1:14" x14ac:dyDescent="0.25">
      <c r="A590" s="24" t="s">
        <v>62</v>
      </c>
      <c r="B590" s="22"/>
      <c r="C590" s="22"/>
      <c r="D590" s="21"/>
      <c r="E590" s="21"/>
      <c r="F590" s="8"/>
      <c r="G590" s="11"/>
      <c r="H590" s="8"/>
      <c r="I590" s="11"/>
      <c r="J590" s="8"/>
      <c r="K590" s="11"/>
      <c r="L590" s="8"/>
      <c r="M590" s="11"/>
      <c r="N590" s="8"/>
    </row>
    <row r="591" spans="1:14" x14ac:dyDescent="0.25">
      <c r="A591" s="24"/>
      <c r="B591" s="22" t="s">
        <v>63</v>
      </c>
      <c r="C591" s="22"/>
      <c r="D591" s="21"/>
      <c r="E591" s="21"/>
      <c r="F591" s="8">
        <f>+'Lincoln Exp. Sum'!F593+'Washington Exp. Sum.pg20'!F591</f>
        <v>0</v>
      </c>
      <c r="G591" s="11"/>
      <c r="H591" s="8">
        <f>+'Lincoln Exp. Sum'!H593+'Washington Exp. Sum.pg20'!H591</f>
        <v>0</v>
      </c>
      <c r="I591" s="11"/>
      <c r="J591" s="8">
        <f>+'Lincoln Exp. Sum'!J593+'Washington Exp. Sum.pg20'!J591</f>
        <v>0</v>
      </c>
      <c r="K591" s="11"/>
      <c r="L591" s="8">
        <f>+'Lincoln Exp. Sum'!L593+'Washington Exp. Sum.pg20'!L591</f>
        <v>0</v>
      </c>
      <c r="M591" s="11"/>
      <c r="N591" s="8">
        <f>+J591-L591</f>
        <v>0</v>
      </c>
    </row>
    <row r="592" spans="1:14" x14ac:dyDescent="0.25">
      <c r="A592" s="24"/>
      <c r="B592" s="22" t="s">
        <v>64</v>
      </c>
      <c r="C592" s="22"/>
      <c r="D592" s="21"/>
      <c r="E592" s="21"/>
      <c r="F592" s="8">
        <f>+'Lincoln Exp. Sum'!F594+'Washington Exp. Sum.pg20'!F592</f>
        <v>0</v>
      </c>
      <c r="G592" s="11"/>
      <c r="H592" s="8">
        <f>+'Lincoln Exp. Sum'!H594+'Washington Exp. Sum.pg20'!H592</f>
        <v>0</v>
      </c>
      <c r="I592" s="11"/>
      <c r="J592" s="8">
        <f>+'Lincoln Exp. Sum'!J594+'Washington Exp. Sum.pg20'!J592</f>
        <v>0</v>
      </c>
      <c r="K592" s="11"/>
      <c r="L592" s="8">
        <f>+'Lincoln Exp. Sum'!L594+'Washington Exp. Sum.pg20'!L592</f>
        <v>0</v>
      </c>
      <c r="M592" s="11"/>
      <c r="N592" s="8">
        <f>+J592-L592</f>
        <v>0</v>
      </c>
    </row>
    <row r="593" spans="1:15" x14ac:dyDescent="0.25">
      <c r="A593" s="24" t="s">
        <v>61</v>
      </c>
      <c r="B593" s="22"/>
      <c r="C593" s="22"/>
      <c r="D593" s="21"/>
      <c r="E593" s="21"/>
      <c r="F593" s="34">
        <f>+'Lincoln Exp. Sum'!F595+'Washington Exp. Sum.pg20'!F593</f>
        <v>0</v>
      </c>
      <c r="G593" s="11"/>
      <c r="H593" s="34">
        <f>+'Lincoln Exp. Sum'!H595+'Washington Exp. Sum.pg20'!H593</f>
        <v>0</v>
      </c>
      <c r="I593" s="11"/>
      <c r="J593" s="34">
        <f>+'Lincoln Exp. Sum'!J595+'Washington Exp. Sum.pg20'!J593</f>
        <v>0</v>
      </c>
      <c r="K593" s="11"/>
      <c r="L593" s="34">
        <f>+'Lincoln Exp. Sum'!L595+'Washington Exp. Sum.pg20'!L593</f>
        <v>0</v>
      </c>
      <c r="M593" s="11"/>
      <c r="N593" s="34">
        <f>+J593-L593</f>
        <v>0</v>
      </c>
    </row>
    <row r="594" spans="1:15" x14ac:dyDescent="0.25">
      <c r="A594" s="24" t="s">
        <v>1319</v>
      </c>
      <c r="B594" s="22"/>
      <c r="C594" s="22" t="s">
        <v>217</v>
      </c>
      <c r="D594" s="21" t="s">
        <v>218</v>
      </c>
      <c r="E594" s="21"/>
      <c r="F594" s="34">
        <f>+'Lincoln Exp. Sum'!F596+'Washington Exp. Sum.pg20'!F594</f>
        <v>1117500</v>
      </c>
      <c r="G594" s="11"/>
      <c r="H594" s="34">
        <f>+'Lincoln Exp. Sum'!H596+'Washington Exp. Sum.pg20'!H594</f>
        <v>-70000</v>
      </c>
      <c r="I594" s="11"/>
      <c r="J594" s="34">
        <f>+'Lincoln Exp. Sum'!J596+'Washington Exp. Sum.pg20'!J594</f>
        <v>1047500</v>
      </c>
      <c r="K594" s="11"/>
      <c r="L594" s="34">
        <f>+'Lincoln Exp. Sum'!L596+'Washington Exp. Sum.pg20'!L594</f>
        <v>1043725</v>
      </c>
      <c r="M594" s="11"/>
      <c r="N594" s="34">
        <f>+J594-L594</f>
        <v>3775</v>
      </c>
      <c r="O594" s="14"/>
    </row>
    <row r="595" spans="1:15" x14ac:dyDescent="0.25">
      <c r="A595" s="24"/>
      <c r="B595" s="22"/>
      <c r="C595" s="22"/>
      <c r="D595" s="21"/>
      <c r="E595" s="21"/>
      <c r="F595" s="8"/>
      <c r="G595" s="11"/>
      <c r="H595" s="8"/>
      <c r="I595" s="11"/>
      <c r="J595" s="8"/>
      <c r="K595" s="11"/>
      <c r="L595" s="8"/>
      <c r="M595" s="11"/>
      <c r="N595" s="8"/>
    </row>
    <row r="596" spans="1:15" x14ac:dyDescent="0.25">
      <c r="A596" s="24" t="s">
        <v>1320</v>
      </c>
      <c r="B596" s="22"/>
      <c r="C596" s="22"/>
      <c r="D596" s="21"/>
      <c r="E596" s="21"/>
      <c r="F596" s="8"/>
      <c r="G596" s="11"/>
      <c r="H596" s="8"/>
      <c r="I596" s="11"/>
      <c r="J596" s="8"/>
      <c r="K596" s="11"/>
      <c r="L596" s="8"/>
      <c r="M596" s="11"/>
      <c r="N596" s="8"/>
    </row>
    <row r="597" spans="1:15" x14ac:dyDescent="0.25">
      <c r="A597" s="24" t="s">
        <v>1321</v>
      </c>
      <c r="B597" s="22"/>
      <c r="C597" s="22"/>
      <c r="D597" s="21"/>
      <c r="E597" s="21"/>
      <c r="F597" s="8"/>
      <c r="G597" s="11"/>
      <c r="H597" s="8"/>
      <c r="I597" s="11"/>
      <c r="J597" s="8"/>
      <c r="K597" s="11"/>
      <c r="L597" s="8"/>
      <c r="M597" s="11"/>
      <c r="N597" s="8"/>
    </row>
    <row r="598" spans="1:15" x14ac:dyDescent="0.25">
      <c r="A598" s="22"/>
      <c r="B598" s="22" t="s">
        <v>518</v>
      </c>
      <c r="C598" s="22" t="s">
        <v>1323</v>
      </c>
      <c r="D598" s="21"/>
      <c r="E598" s="21"/>
      <c r="F598" s="8">
        <f>+'Lincoln Exp. Sum'!F600+'Washington Exp. Sum.pg20'!F598</f>
        <v>0</v>
      </c>
      <c r="G598" s="11"/>
      <c r="H598" s="8">
        <f>+'Lincoln Exp. Sum'!H600+'Washington Exp. Sum.pg20'!H598</f>
        <v>0</v>
      </c>
      <c r="I598" s="11"/>
      <c r="J598" s="8">
        <f>+'Lincoln Exp. Sum'!J600+'Washington Exp. Sum.pg20'!J598</f>
        <v>0</v>
      </c>
      <c r="K598" s="11"/>
      <c r="L598" s="8">
        <f>+'Lincoln Exp. Sum'!L600+'Washington Exp. Sum.pg20'!L598</f>
        <v>0</v>
      </c>
      <c r="M598" s="11"/>
      <c r="N598" s="8">
        <f t="shared" ref="N598:N607" si="35">+J598-L598</f>
        <v>0</v>
      </c>
    </row>
    <row r="599" spans="1:15" x14ac:dyDescent="0.25">
      <c r="A599" s="22"/>
      <c r="B599" s="22" t="s">
        <v>486</v>
      </c>
      <c r="C599" s="22" t="s">
        <v>1325</v>
      </c>
      <c r="D599" s="21"/>
      <c r="E599" s="21"/>
      <c r="F599" s="8">
        <f>+'Lincoln Exp. Sum'!F601+'Washington Exp. Sum.pg20'!F599</f>
        <v>0</v>
      </c>
      <c r="G599" s="11"/>
      <c r="H599" s="8">
        <f>+'Lincoln Exp. Sum'!H601+'Washington Exp. Sum.pg20'!H599</f>
        <v>0</v>
      </c>
      <c r="I599" s="11"/>
      <c r="J599" s="8">
        <f>+'Lincoln Exp. Sum'!J601+'Washington Exp. Sum.pg20'!J599</f>
        <v>0</v>
      </c>
      <c r="K599" s="11"/>
      <c r="L599" s="8">
        <f>+'Lincoln Exp. Sum'!L601+'Washington Exp. Sum.pg20'!L599</f>
        <v>0</v>
      </c>
      <c r="M599" s="11"/>
      <c r="N599" s="8">
        <f t="shared" si="35"/>
        <v>0</v>
      </c>
    </row>
    <row r="600" spans="1:15" x14ac:dyDescent="0.25">
      <c r="A600" s="22"/>
      <c r="B600" s="22" t="s">
        <v>259</v>
      </c>
      <c r="C600" s="22"/>
      <c r="D600" s="21"/>
      <c r="E600" s="21"/>
      <c r="F600" s="8">
        <f>+'Lincoln Exp. Sum'!F602+'Washington Exp. Sum.pg20'!F600</f>
        <v>0</v>
      </c>
      <c r="G600" s="11"/>
      <c r="H600" s="8">
        <f>+'Lincoln Exp. Sum'!H602+'Washington Exp. Sum.pg20'!H600</f>
        <v>0</v>
      </c>
      <c r="I600" s="11"/>
      <c r="J600" s="8">
        <f>+'Lincoln Exp. Sum'!J602+'Washington Exp. Sum.pg20'!J600</f>
        <v>0</v>
      </c>
      <c r="K600" s="11"/>
      <c r="L600" s="8">
        <f>+'Lincoln Exp. Sum'!L602+'Washington Exp. Sum.pg20'!L600</f>
        <v>0</v>
      </c>
      <c r="M600" s="11"/>
      <c r="N600" s="8">
        <f>+J600-L600</f>
        <v>0</v>
      </c>
    </row>
    <row r="601" spans="1:15" x14ac:dyDescent="0.25">
      <c r="A601" s="22"/>
      <c r="B601" s="22" t="s">
        <v>260</v>
      </c>
      <c r="C601" s="22"/>
      <c r="D601" s="21"/>
      <c r="E601" s="21"/>
      <c r="F601" s="8">
        <f>+'Lincoln Exp. Sum'!F603+'Washington Exp. Sum.pg20'!F601</f>
        <v>0</v>
      </c>
      <c r="G601" s="11"/>
      <c r="H601" s="8">
        <f>+'Lincoln Exp. Sum'!H603+'Washington Exp. Sum.pg20'!H601</f>
        <v>0</v>
      </c>
      <c r="I601" s="11"/>
      <c r="J601" s="8">
        <f>+'Lincoln Exp. Sum'!J603+'Washington Exp. Sum.pg20'!J601</f>
        <v>0</v>
      </c>
      <c r="K601" s="11"/>
      <c r="L601" s="8">
        <f>+'Lincoln Exp. Sum'!L603+'Washington Exp. Sum.pg20'!L601</f>
        <v>0</v>
      </c>
      <c r="M601" s="11"/>
      <c r="N601" s="8">
        <f>+J601-L601</f>
        <v>0</v>
      </c>
    </row>
    <row r="602" spans="1:15" x14ac:dyDescent="0.25">
      <c r="A602" s="22"/>
      <c r="B602" s="22" t="s">
        <v>968</v>
      </c>
      <c r="C602" s="22" t="s">
        <v>1327</v>
      </c>
      <c r="D602" s="21"/>
      <c r="E602" s="21"/>
      <c r="F602" s="8">
        <f>+'Lincoln Exp. Sum'!F604+'Washington Exp. Sum.pg20'!F602</f>
        <v>0</v>
      </c>
      <c r="G602" s="11"/>
      <c r="H602" s="8">
        <f>+'Lincoln Exp. Sum'!H604+'Washington Exp. Sum.pg20'!H602</f>
        <v>0</v>
      </c>
      <c r="I602" s="11"/>
      <c r="J602" s="8">
        <f>+'Lincoln Exp. Sum'!J604+'Washington Exp. Sum.pg20'!J602</f>
        <v>0</v>
      </c>
      <c r="K602" s="11"/>
      <c r="L602" s="8">
        <f>+'Lincoln Exp. Sum'!L604+'Washington Exp. Sum.pg20'!L602</f>
        <v>0</v>
      </c>
      <c r="M602" s="11"/>
      <c r="N602" s="8">
        <f t="shared" si="35"/>
        <v>0</v>
      </c>
    </row>
    <row r="603" spans="1:15" x14ac:dyDescent="0.25">
      <c r="A603" s="22"/>
      <c r="B603" s="22" t="s">
        <v>498</v>
      </c>
      <c r="C603" s="22" t="s">
        <v>1329</v>
      </c>
      <c r="D603" s="21"/>
      <c r="E603" s="21"/>
      <c r="F603" s="8">
        <f>+'Lincoln Exp. Sum'!F605+'Washington Exp. Sum.pg20'!F603</f>
        <v>0</v>
      </c>
      <c r="G603" s="11"/>
      <c r="H603" s="8">
        <f>+'Lincoln Exp. Sum'!H605+'Washington Exp. Sum.pg20'!H603</f>
        <v>0</v>
      </c>
      <c r="I603" s="11"/>
      <c r="J603" s="8">
        <f>+'Lincoln Exp. Sum'!J605+'Washington Exp. Sum.pg20'!J603</f>
        <v>0</v>
      </c>
      <c r="K603" s="11"/>
      <c r="L603" s="8">
        <f>+'Lincoln Exp. Sum'!L605+'Washington Exp. Sum.pg20'!L603</f>
        <v>0</v>
      </c>
      <c r="M603" s="11"/>
      <c r="N603" s="8">
        <f t="shared" si="35"/>
        <v>0</v>
      </c>
    </row>
    <row r="604" spans="1:15" x14ac:dyDescent="0.25">
      <c r="A604" s="22"/>
      <c r="B604" s="22" t="s">
        <v>502</v>
      </c>
      <c r="C604" s="22" t="s">
        <v>1331</v>
      </c>
      <c r="D604" s="21"/>
      <c r="E604" s="21"/>
      <c r="F604" s="8">
        <f>+'Lincoln Exp. Sum'!F606+'Washington Exp. Sum.pg20'!F604</f>
        <v>0</v>
      </c>
      <c r="G604" s="11"/>
      <c r="H604" s="8">
        <f>+'Lincoln Exp. Sum'!H606+'Washington Exp. Sum.pg20'!H604</f>
        <v>0</v>
      </c>
      <c r="I604" s="11"/>
      <c r="J604" s="8">
        <f>+'Lincoln Exp. Sum'!J606+'Washington Exp. Sum.pg20'!J604</f>
        <v>0</v>
      </c>
      <c r="K604" s="11"/>
      <c r="L604" s="8">
        <f>+'Lincoln Exp. Sum'!L606+'Washington Exp. Sum.pg20'!L604</f>
        <v>0</v>
      </c>
      <c r="M604" s="11"/>
      <c r="N604" s="8">
        <f t="shared" si="35"/>
        <v>0</v>
      </c>
    </row>
    <row r="605" spans="1:15" x14ac:dyDescent="0.25">
      <c r="A605" s="22"/>
      <c r="B605" s="22" t="s">
        <v>506</v>
      </c>
      <c r="C605" s="22" t="s">
        <v>1333</v>
      </c>
      <c r="D605" s="21"/>
      <c r="E605" s="21"/>
      <c r="F605" s="8">
        <f>+'Lincoln Exp. Sum'!F607+'Washington Exp. Sum.pg20'!F605</f>
        <v>0</v>
      </c>
      <c r="G605" s="11"/>
      <c r="H605" s="8">
        <f>+'Lincoln Exp. Sum'!H607+'Washington Exp. Sum.pg20'!H605</f>
        <v>0</v>
      </c>
      <c r="I605" s="11"/>
      <c r="J605" s="8">
        <f>+'Lincoln Exp. Sum'!J607+'Washington Exp. Sum.pg20'!J605</f>
        <v>0</v>
      </c>
      <c r="K605" s="11"/>
      <c r="L605" s="8">
        <f>+'Lincoln Exp. Sum'!L607+'Washington Exp. Sum.pg20'!L605</f>
        <v>0</v>
      </c>
      <c r="M605" s="11"/>
      <c r="N605" s="8">
        <f t="shared" si="35"/>
        <v>0</v>
      </c>
    </row>
    <row r="606" spans="1:15" x14ac:dyDescent="0.25">
      <c r="A606" s="22"/>
      <c r="B606" s="22" t="s">
        <v>510</v>
      </c>
      <c r="C606" s="22" t="s">
        <v>1335</v>
      </c>
      <c r="D606" s="21"/>
      <c r="E606" s="21"/>
      <c r="F606" s="8">
        <f>+'Lincoln Exp. Sum'!F608+'Washington Exp. Sum.pg20'!F606</f>
        <v>0</v>
      </c>
      <c r="G606" s="11"/>
      <c r="H606" s="8">
        <f>+'Lincoln Exp. Sum'!H608+'Washington Exp. Sum.pg20'!H606</f>
        <v>0</v>
      </c>
      <c r="I606" s="11"/>
      <c r="J606" s="8">
        <f>+'Lincoln Exp. Sum'!J608+'Washington Exp. Sum.pg20'!J606</f>
        <v>0</v>
      </c>
      <c r="K606" s="11"/>
      <c r="L606" s="8">
        <f>+'Lincoln Exp. Sum'!L608+'Washington Exp. Sum.pg20'!L606</f>
        <v>0</v>
      </c>
      <c r="M606" s="11"/>
      <c r="N606" s="8">
        <f t="shared" si="35"/>
        <v>0</v>
      </c>
    </row>
    <row r="607" spans="1:15" x14ac:dyDescent="0.25">
      <c r="A607" s="24" t="s">
        <v>1337</v>
      </c>
      <c r="B607" s="22"/>
      <c r="C607" s="22"/>
      <c r="D607" s="21"/>
      <c r="E607" s="21"/>
      <c r="F607" s="36">
        <f>+'Lincoln Exp. Sum'!F609+'Washington Exp. Sum.pg20'!F607</f>
        <v>0</v>
      </c>
      <c r="G607" s="27"/>
      <c r="H607" s="36">
        <f>+'Lincoln Exp. Sum'!H609+'Washington Exp. Sum.pg20'!H607</f>
        <v>0</v>
      </c>
      <c r="I607" s="27"/>
      <c r="J607" s="36">
        <f>+'Lincoln Exp. Sum'!J609+'Washington Exp. Sum.pg20'!J607</f>
        <v>0</v>
      </c>
      <c r="K607" s="27"/>
      <c r="L607" s="36">
        <f>+'Lincoln Exp. Sum'!L609+'Washington Exp. Sum.pg20'!L607</f>
        <v>0</v>
      </c>
      <c r="M607" s="27"/>
      <c r="N607" s="36">
        <f t="shared" si="35"/>
        <v>0</v>
      </c>
    </row>
    <row r="608" spans="1:15" x14ac:dyDescent="0.25">
      <c r="A608" s="24" t="s">
        <v>1338</v>
      </c>
      <c r="B608" s="22"/>
      <c r="C608" s="22"/>
      <c r="D608" s="21"/>
      <c r="E608" s="21"/>
      <c r="F608" s="8"/>
      <c r="G608" s="11"/>
      <c r="H608" s="8"/>
      <c r="I608" s="11"/>
      <c r="J608" s="8"/>
      <c r="K608" s="11"/>
      <c r="L608" s="8"/>
      <c r="M608" s="11"/>
      <c r="N608" s="8"/>
    </row>
    <row r="609" spans="1:16" x14ac:dyDescent="0.25">
      <c r="A609" s="22"/>
      <c r="B609" s="22" t="s">
        <v>927</v>
      </c>
      <c r="C609" s="22" t="s">
        <v>1340</v>
      </c>
      <c r="D609" s="21"/>
      <c r="E609" s="21"/>
      <c r="F609" s="8">
        <f>+'Lincoln Exp. Sum'!F611+'Washington Exp. Sum.pg20'!F609</f>
        <v>0</v>
      </c>
      <c r="G609" s="11"/>
      <c r="H609" s="8">
        <f>+'Lincoln Exp. Sum'!H611+'Washington Exp. Sum.pg20'!H609</f>
        <v>0</v>
      </c>
      <c r="I609" s="11"/>
      <c r="J609" s="8">
        <f>+'Lincoln Exp. Sum'!J611+'Washington Exp. Sum.pg20'!J609</f>
        <v>0</v>
      </c>
      <c r="K609" s="11"/>
      <c r="L609" s="8">
        <f>+'Lincoln Exp. Sum'!L611+'Washington Exp. Sum.pg20'!L609</f>
        <v>0</v>
      </c>
      <c r="M609" s="11"/>
      <c r="N609" s="8">
        <f t="shared" ref="N609:N616" si="36">+J609-L609</f>
        <v>0</v>
      </c>
    </row>
    <row r="610" spans="1:16" x14ac:dyDescent="0.25">
      <c r="A610" s="22"/>
      <c r="B610" s="22" t="s">
        <v>1342</v>
      </c>
      <c r="C610" s="22" t="s">
        <v>1343</v>
      </c>
      <c r="D610" s="21"/>
      <c r="E610" s="21"/>
      <c r="F610" s="8">
        <f>+'Lincoln Exp. Sum'!F612+'Washington Exp. Sum.pg20'!F610</f>
        <v>0</v>
      </c>
      <c r="G610" s="11"/>
      <c r="H610" s="8">
        <f>+'Lincoln Exp. Sum'!H612+'Washington Exp. Sum.pg20'!H610</f>
        <v>0</v>
      </c>
      <c r="I610" s="11"/>
      <c r="J610" s="8">
        <f>+'Lincoln Exp. Sum'!J612+'Washington Exp. Sum.pg20'!J610</f>
        <v>0</v>
      </c>
      <c r="K610" s="11"/>
      <c r="L610" s="8">
        <f>+'Lincoln Exp. Sum'!L612+'Washington Exp. Sum.pg20'!L610</f>
        <v>0</v>
      </c>
      <c r="M610" s="11"/>
      <c r="N610" s="8">
        <f t="shared" si="36"/>
        <v>0</v>
      </c>
    </row>
    <row r="611" spans="1:16" x14ac:dyDescent="0.25">
      <c r="A611" s="22"/>
      <c r="B611" s="22" t="s">
        <v>968</v>
      </c>
      <c r="C611" s="22" t="s">
        <v>1345</v>
      </c>
      <c r="D611" s="21"/>
      <c r="E611" s="21"/>
      <c r="F611" s="8">
        <f>+'Lincoln Exp. Sum'!F613+'Washington Exp. Sum.pg20'!F611</f>
        <v>0</v>
      </c>
      <c r="G611" s="11"/>
      <c r="H611" s="8">
        <f>+'Lincoln Exp. Sum'!H613+'Washington Exp. Sum.pg20'!H611</f>
        <v>0</v>
      </c>
      <c r="I611" s="11"/>
      <c r="J611" s="8">
        <f>+'Lincoln Exp. Sum'!J613+'Washington Exp. Sum.pg20'!J611</f>
        <v>0</v>
      </c>
      <c r="K611" s="11"/>
      <c r="L611" s="8">
        <f>+'Lincoln Exp. Sum'!L613+'Washington Exp. Sum.pg20'!L611</f>
        <v>0</v>
      </c>
      <c r="M611" s="11"/>
      <c r="N611" s="8">
        <f t="shared" si="36"/>
        <v>0</v>
      </c>
    </row>
    <row r="612" spans="1:16" x14ac:dyDescent="0.25">
      <c r="A612" s="22"/>
      <c r="B612" s="22" t="s">
        <v>498</v>
      </c>
      <c r="C612" s="22" t="s">
        <v>1347</v>
      </c>
      <c r="D612" s="21"/>
      <c r="E612" s="21"/>
      <c r="F612" s="8">
        <f>+'Lincoln Exp. Sum'!F614+'Washington Exp. Sum.pg20'!F612</f>
        <v>0</v>
      </c>
      <c r="G612" s="11"/>
      <c r="H612" s="8">
        <f>+'Lincoln Exp. Sum'!H614+'Washington Exp. Sum.pg20'!H612</f>
        <v>0</v>
      </c>
      <c r="I612" s="11"/>
      <c r="J612" s="8">
        <f>+'Lincoln Exp. Sum'!J614+'Washington Exp. Sum.pg20'!J612</f>
        <v>0</v>
      </c>
      <c r="K612" s="11"/>
      <c r="L612" s="8">
        <f>+'Lincoln Exp. Sum'!L614+'Washington Exp. Sum.pg20'!L612</f>
        <v>0</v>
      </c>
      <c r="M612" s="11"/>
      <c r="N612" s="8">
        <f t="shared" si="36"/>
        <v>0</v>
      </c>
    </row>
    <row r="613" spans="1:16" x14ac:dyDescent="0.25">
      <c r="A613" s="22"/>
      <c r="B613" s="22" t="s">
        <v>935</v>
      </c>
      <c r="C613" s="22" t="s">
        <v>1349</v>
      </c>
      <c r="D613" s="21"/>
      <c r="E613" s="21"/>
      <c r="F613" s="8">
        <f>+'Lincoln Exp. Sum'!F615+'Washington Exp. Sum.pg20'!F613</f>
        <v>0</v>
      </c>
      <c r="G613" s="11"/>
      <c r="H613" s="8">
        <f>+'Lincoln Exp. Sum'!H615+'Washington Exp. Sum.pg20'!H613</f>
        <v>0</v>
      </c>
      <c r="I613" s="11"/>
      <c r="J613" s="8">
        <f>+'Lincoln Exp. Sum'!J615+'Washington Exp. Sum.pg20'!J613</f>
        <v>0</v>
      </c>
      <c r="K613" s="11"/>
      <c r="L613" s="8">
        <f>+'Lincoln Exp. Sum'!L615+'Washington Exp. Sum.pg20'!L613</f>
        <v>0</v>
      </c>
      <c r="M613" s="11"/>
      <c r="N613" s="8">
        <f t="shared" si="36"/>
        <v>0</v>
      </c>
    </row>
    <row r="614" spans="1:16" x14ac:dyDescent="0.25">
      <c r="A614" s="22"/>
      <c r="B614" s="22" t="s">
        <v>510</v>
      </c>
      <c r="C614" s="22" t="s">
        <v>1351</v>
      </c>
      <c r="D614" s="21"/>
      <c r="E614" s="21"/>
      <c r="F614" s="8">
        <f>+'Lincoln Exp. Sum'!F616+'Washington Exp. Sum.pg20'!F614</f>
        <v>0</v>
      </c>
      <c r="G614" s="11"/>
      <c r="H614" s="8">
        <f>+'Lincoln Exp. Sum'!H616+'Washington Exp. Sum.pg20'!H614</f>
        <v>0</v>
      </c>
      <c r="I614" s="11"/>
      <c r="J614" s="8">
        <f>+'Lincoln Exp. Sum'!J616+'Washington Exp. Sum.pg20'!J614</f>
        <v>0</v>
      </c>
      <c r="K614" s="11"/>
      <c r="L614" s="8">
        <f>+'Lincoln Exp. Sum'!L616+'Washington Exp. Sum.pg20'!L614</f>
        <v>0</v>
      </c>
      <c r="M614" s="11"/>
      <c r="N614" s="8">
        <f t="shared" si="36"/>
        <v>0</v>
      </c>
    </row>
    <row r="615" spans="1:16" x14ac:dyDescent="0.25">
      <c r="A615" s="24" t="s">
        <v>1353</v>
      </c>
      <c r="B615" s="22"/>
      <c r="C615" s="22"/>
      <c r="D615" s="21"/>
      <c r="E615" s="21"/>
      <c r="F615" s="36">
        <f>+'Lincoln Exp. Sum'!F617+'Washington Exp. Sum.pg20'!F615</f>
        <v>0</v>
      </c>
      <c r="G615" s="27"/>
      <c r="H615" s="36">
        <f>+'Lincoln Exp. Sum'!H617+'Washington Exp. Sum.pg20'!H615</f>
        <v>0</v>
      </c>
      <c r="I615" s="27"/>
      <c r="J615" s="36">
        <f>+'Lincoln Exp. Sum'!J617+'Washington Exp. Sum.pg20'!J615</f>
        <v>0</v>
      </c>
      <c r="K615" s="27"/>
      <c r="L615" s="36">
        <f>+'Lincoln Exp. Sum'!L617+'Washington Exp. Sum.pg20'!L615</f>
        <v>0</v>
      </c>
      <c r="M615" s="27"/>
      <c r="N615" s="36">
        <f t="shared" si="36"/>
        <v>0</v>
      </c>
    </row>
    <row r="616" spans="1:16" x14ac:dyDescent="0.25">
      <c r="A616" s="13"/>
      <c r="B616" s="24" t="s">
        <v>1355</v>
      </c>
      <c r="C616" s="22"/>
      <c r="D616" s="21"/>
      <c r="E616" s="21"/>
      <c r="F616" s="36">
        <f>+'Lincoln Exp. Sum'!F618+'Washington Exp. Sum.pg20'!F616</f>
        <v>0</v>
      </c>
      <c r="G616" s="27"/>
      <c r="H616" s="36">
        <f>+'Lincoln Exp. Sum'!H618+'Washington Exp. Sum.pg20'!H616</f>
        <v>0</v>
      </c>
      <c r="I616" s="27"/>
      <c r="J616" s="36">
        <f>+'Lincoln Exp. Sum'!J618+'Washington Exp. Sum.pg20'!J616</f>
        <v>0</v>
      </c>
      <c r="K616" s="27"/>
      <c r="L616" s="36">
        <f>+'Lincoln Exp. Sum'!L618+'Washington Exp. Sum.pg20'!L616</f>
        <v>0</v>
      </c>
      <c r="M616" s="27"/>
      <c r="N616" s="36">
        <f t="shared" si="36"/>
        <v>0</v>
      </c>
      <c r="O616" s="14"/>
      <c r="P616" s="14"/>
    </row>
    <row r="617" spans="1:16" x14ac:dyDescent="0.25">
      <c r="A617" s="24" t="s">
        <v>1356</v>
      </c>
      <c r="B617" s="22"/>
      <c r="C617" s="22"/>
      <c r="D617" s="21"/>
      <c r="E617" s="21"/>
      <c r="F617" s="8"/>
      <c r="G617" s="11"/>
      <c r="H617" s="8"/>
      <c r="I617" s="11"/>
      <c r="J617" s="8"/>
      <c r="K617" s="11"/>
      <c r="L617" s="8"/>
      <c r="M617" s="11"/>
      <c r="N617" s="8"/>
    </row>
    <row r="618" spans="1:16" x14ac:dyDescent="0.25">
      <c r="A618" s="22"/>
      <c r="B618" s="22" t="s">
        <v>518</v>
      </c>
      <c r="C618" s="22" t="s">
        <v>1358</v>
      </c>
      <c r="D618" s="21"/>
      <c r="E618" s="21"/>
      <c r="F618" s="8">
        <f>+'Lincoln Exp. Sum'!F620+'Washington Exp. Sum.pg20'!F618</f>
        <v>0</v>
      </c>
      <c r="G618" s="11"/>
      <c r="H618" s="8">
        <f>+'Lincoln Exp. Sum'!H620+'Washington Exp. Sum.pg20'!H618</f>
        <v>0</v>
      </c>
      <c r="I618" s="11"/>
      <c r="J618" s="8">
        <f>+'Lincoln Exp. Sum'!J620+'Washington Exp. Sum.pg20'!J618</f>
        <v>0</v>
      </c>
      <c r="K618" s="11"/>
      <c r="L618" s="8">
        <f>+'Lincoln Exp. Sum'!L620+'Washington Exp. Sum.pg20'!L618</f>
        <v>0</v>
      </c>
      <c r="M618" s="11"/>
      <c r="N618" s="8">
        <f t="shared" ref="N618:N624" si="37">+J618-L618</f>
        <v>0</v>
      </c>
    </row>
    <row r="619" spans="1:16" x14ac:dyDescent="0.25">
      <c r="A619" s="22"/>
      <c r="B619" s="22" t="s">
        <v>486</v>
      </c>
      <c r="C619" s="22" t="s">
        <v>1360</v>
      </c>
      <c r="D619" s="21"/>
      <c r="E619" s="21"/>
      <c r="F619" s="8">
        <f>+'Lincoln Exp. Sum'!F621+'Washington Exp. Sum.pg20'!F619</f>
        <v>0</v>
      </c>
      <c r="G619" s="11"/>
      <c r="H619" s="8">
        <f>+'Lincoln Exp. Sum'!H621+'Washington Exp. Sum.pg20'!H619</f>
        <v>0</v>
      </c>
      <c r="I619" s="11"/>
      <c r="J619" s="8">
        <f>+'Lincoln Exp. Sum'!J621+'Washington Exp. Sum.pg20'!J619</f>
        <v>0</v>
      </c>
      <c r="K619" s="11"/>
      <c r="L619" s="8">
        <f>+'Lincoln Exp. Sum'!L621+'Washington Exp. Sum.pg20'!L619</f>
        <v>0</v>
      </c>
      <c r="M619" s="11"/>
      <c r="N619" s="8">
        <f t="shared" si="37"/>
        <v>0</v>
      </c>
    </row>
    <row r="620" spans="1:16" x14ac:dyDescent="0.25">
      <c r="A620" s="22"/>
      <c r="B620" s="22" t="s">
        <v>968</v>
      </c>
      <c r="C620" s="22" t="s">
        <v>1362</v>
      </c>
      <c r="D620" s="21"/>
      <c r="E620" s="21"/>
      <c r="F620" s="8">
        <f>+'Lincoln Exp. Sum'!F622+'Washington Exp. Sum.pg20'!F620</f>
        <v>0</v>
      </c>
      <c r="G620" s="11"/>
      <c r="H620" s="8">
        <f>+'Lincoln Exp. Sum'!H622+'Washington Exp. Sum.pg20'!H620</f>
        <v>0</v>
      </c>
      <c r="I620" s="11"/>
      <c r="J620" s="8">
        <f>+'Lincoln Exp. Sum'!J622+'Washington Exp. Sum.pg20'!J620</f>
        <v>0</v>
      </c>
      <c r="K620" s="11"/>
      <c r="L620" s="8">
        <f>+'Lincoln Exp. Sum'!L622+'Washington Exp. Sum.pg20'!L620</f>
        <v>0</v>
      </c>
      <c r="M620" s="11"/>
      <c r="N620" s="8">
        <f t="shared" si="37"/>
        <v>0</v>
      </c>
    </row>
    <row r="621" spans="1:16" x14ac:dyDescent="0.25">
      <c r="A621" s="22"/>
      <c r="B621" s="22" t="s">
        <v>498</v>
      </c>
      <c r="C621" s="22" t="s">
        <v>1364</v>
      </c>
      <c r="D621" s="21"/>
      <c r="E621" s="21"/>
      <c r="F621" s="8">
        <f>+'Lincoln Exp. Sum'!F623+'Washington Exp. Sum.pg20'!F621</f>
        <v>0</v>
      </c>
      <c r="G621" s="11"/>
      <c r="H621" s="8">
        <f>+'Lincoln Exp. Sum'!H623+'Washington Exp. Sum.pg20'!H621</f>
        <v>0</v>
      </c>
      <c r="I621" s="11"/>
      <c r="J621" s="8">
        <f>+'Lincoln Exp. Sum'!J623+'Washington Exp. Sum.pg20'!J621</f>
        <v>0</v>
      </c>
      <c r="K621" s="11"/>
      <c r="L621" s="8">
        <f>+'Lincoln Exp. Sum'!L623+'Washington Exp. Sum.pg20'!L621</f>
        <v>0</v>
      </c>
      <c r="M621" s="11"/>
      <c r="N621" s="8">
        <f t="shared" si="37"/>
        <v>0</v>
      </c>
    </row>
    <row r="622" spans="1:16" x14ac:dyDescent="0.25">
      <c r="A622" s="22"/>
      <c r="B622" s="22" t="s">
        <v>502</v>
      </c>
      <c r="C622" s="22" t="s">
        <v>1366</v>
      </c>
      <c r="D622" s="21"/>
      <c r="E622" s="21"/>
      <c r="F622" s="8">
        <f>+'Lincoln Exp. Sum'!F624+'Washington Exp. Sum.pg20'!F622</f>
        <v>0</v>
      </c>
      <c r="G622" s="11"/>
      <c r="H622" s="8">
        <f>+'Lincoln Exp. Sum'!H624+'Washington Exp. Sum.pg20'!H622</f>
        <v>0</v>
      </c>
      <c r="I622" s="11"/>
      <c r="J622" s="8">
        <f>+'Lincoln Exp. Sum'!J624+'Washington Exp. Sum.pg20'!J622</f>
        <v>0</v>
      </c>
      <c r="K622" s="11"/>
      <c r="L622" s="8">
        <f>+'Lincoln Exp. Sum'!L624+'Washington Exp. Sum.pg20'!L622</f>
        <v>0</v>
      </c>
      <c r="M622" s="11"/>
      <c r="N622" s="8">
        <f t="shared" si="37"/>
        <v>0</v>
      </c>
    </row>
    <row r="623" spans="1:16" x14ac:dyDescent="0.25">
      <c r="A623" s="22"/>
      <c r="B623" s="22" t="s">
        <v>506</v>
      </c>
      <c r="C623" s="22" t="s">
        <v>1368</v>
      </c>
      <c r="D623" s="21"/>
      <c r="E623" s="21"/>
      <c r="F623" s="8">
        <f>+'Lincoln Exp. Sum'!F625+'Washington Exp. Sum.pg20'!F623</f>
        <v>0</v>
      </c>
      <c r="G623" s="11"/>
      <c r="H623" s="8">
        <f>+'Lincoln Exp. Sum'!H625+'Washington Exp. Sum.pg20'!H623</f>
        <v>0</v>
      </c>
      <c r="I623" s="11"/>
      <c r="J623" s="8">
        <f>+'Lincoln Exp. Sum'!J625+'Washington Exp. Sum.pg20'!J623</f>
        <v>0</v>
      </c>
      <c r="K623" s="11"/>
      <c r="L623" s="8">
        <f>+'Lincoln Exp. Sum'!L625+'Washington Exp. Sum.pg20'!L623</f>
        <v>0</v>
      </c>
      <c r="M623" s="11"/>
      <c r="N623" s="8">
        <f t="shared" si="37"/>
        <v>0</v>
      </c>
    </row>
    <row r="624" spans="1:16" x14ac:dyDescent="0.25">
      <c r="A624" s="22"/>
      <c r="B624" s="22" t="s">
        <v>510</v>
      </c>
      <c r="C624" s="22" t="s">
        <v>1370</v>
      </c>
      <c r="D624" s="21"/>
      <c r="E624" s="21"/>
      <c r="F624" s="8">
        <f>+'Lincoln Exp. Sum'!F626+'Washington Exp. Sum.pg20'!F624</f>
        <v>0</v>
      </c>
      <c r="G624" s="11"/>
      <c r="H624" s="8">
        <f>+'Lincoln Exp. Sum'!H626+'Washington Exp. Sum.pg20'!H624</f>
        <v>0</v>
      </c>
      <c r="I624" s="11"/>
      <c r="J624" s="8">
        <f>+'Lincoln Exp. Sum'!J626+'Washington Exp. Sum.pg20'!J624</f>
        <v>0</v>
      </c>
      <c r="K624" s="11"/>
      <c r="L624" s="8">
        <f>+'Lincoln Exp. Sum'!L626+'Washington Exp. Sum.pg20'!L624</f>
        <v>0</v>
      </c>
      <c r="M624" s="11"/>
      <c r="N624" s="8">
        <f t="shared" si="37"/>
        <v>0</v>
      </c>
    </row>
    <row r="625" spans="1:15" x14ac:dyDescent="0.25">
      <c r="A625" s="24" t="s">
        <v>1372</v>
      </c>
      <c r="B625" s="22"/>
      <c r="C625" s="22"/>
      <c r="D625" s="21"/>
      <c r="E625" s="21"/>
      <c r="F625" s="34">
        <f>+'Lincoln Exp. Sum'!F627+'Washington Exp. Sum.pg20'!F625</f>
        <v>0</v>
      </c>
      <c r="G625" s="11"/>
      <c r="H625" s="34">
        <f>+'Lincoln Exp. Sum'!H627+'Washington Exp. Sum.pg20'!H625</f>
        <v>0</v>
      </c>
      <c r="I625" s="11"/>
      <c r="J625" s="34">
        <f>+'Lincoln Exp. Sum'!J627+'Washington Exp. Sum.pg20'!J625</f>
        <v>0</v>
      </c>
      <c r="K625" s="11"/>
      <c r="L625" s="34">
        <f>+'Lincoln Exp. Sum'!L627+'Washington Exp. Sum.pg20'!L625</f>
        <v>0</v>
      </c>
      <c r="M625" s="11"/>
      <c r="N625" s="34">
        <f>+J625-L625</f>
        <v>0</v>
      </c>
    </row>
    <row r="626" spans="1:15" x14ac:dyDescent="0.25">
      <c r="A626" s="24" t="s">
        <v>1373</v>
      </c>
      <c r="B626" s="22"/>
      <c r="C626" s="22"/>
      <c r="D626" s="21"/>
      <c r="E626" s="21"/>
      <c r="F626" s="8"/>
      <c r="G626" s="11"/>
      <c r="H626" s="8"/>
      <c r="I626" s="11"/>
      <c r="J626" s="8"/>
      <c r="K626" s="11"/>
      <c r="L626" s="8"/>
      <c r="M626" s="11"/>
      <c r="N626" s="8"/>
    </row>
    <row r="627" spans="1:15" x14ac:dyDescent="0.25">
      <c r="A627" s="22"/>
      <c r="B627" s="22" t="s">
        <v>927</v>
      </c>
      <c r="C627" s="22" t="s">
        <v>1375</v>
      </c>
      <c r="D627" s="21"/>
      <c r="E627" s="21"/>
      <c r="F627" s="8">
        <f>+'Lincoln Exp. Sum'!F629+'Washington Exp. Sum.pg20'!F627</f>
        <v>0</v>
      </c>
      <c r="G627" s="11"/>
      <c r="H627" s="8">
        <f>+'Lincoln Exp. Sum'!H629+'Washington Exp. Sum.pg20'!H627</f>
        <v>0</v>
      </c>
      <c r="I627" s="11"/>
      <c r="J627" s="8">
        <f>+'Lincoln Exp. Sum'!J629+'Washington Exp. Sum.pg20'!J627</f>
        <v>0</v>
      </c>
      <c r="K627" s="11"/>
      <c r="L627" s="8">
        <f>+'Lincoln Exp. Sum'!L629+'Washington Exp. Sum.pg20'!L627</f>
        <v>0</v>
      </c>
      <c r="M627" s="11"/>
      <c r="N627" s="8">
        <f t="shared" ref="N627:N634" si="38">+J627-L627</f>
        <v>0</v>
      </c>
    </row>
    <row r="628" spans="1:15" x14ac:dyDescent="0.25">
      <c r="A628" s="22"/>
      <c r="B628" s="22" t="s">
        <v>1342</v>
      </c>
      <c r="C628" s="22" t="s">
        <v>1377</v>
      </c>
      <c r="D628" s="21"/>
      <c r="E628" s="21"/>
      <c r="F628" s="8">
        <f>+'Lincoln Exp. Sum'!F630+'Washington Exp. Sum.pg20'!F628</f>
        <v>0</v>
      </c>
      <c r="G628" s="11"/>
      <c r="H628" s="8">
        <f>+'Lincoln Exp. Sum'!H630+'Washington Exp. Sum.pg20'!H628</f>
        <v>0</v>
      </c>
      <c r="I628" s="11"/>
      <c r="J628" s="8">
        <f>+'Lincoln Exp. Sum'!J630+'Washington Exp. Sum.pg20'!J628</f>
        <v>0</v>
      </c>
      <c r="K628" s="11"/>
      <c r="L628" s="8">
        <f>+'Lincoln Exp. Sum'!L630+'Washington Exp. Sum.pg20'!L628</f>
        <v>0</v>
      </c>
      <c r="M628" s="11"/>
      <c r="N628" s="8">
        <f t="shared" si="38"/>
        <v>0</v>
      </c>
    </row>
    <row r="629" spans="1:15" x14ac:dyDescent="0.25">
      <c r="A629" s="22"/>
      <c r="B629" s="22" t="s">
        <v>968</v>
      </c>
      <c r="C629" s="22" t="s">
        <v>1379</v>
      </c>
      <c r="D629" s="21"/>
      <c r="E629" s="21"/>
      <c r="F629" s="8">
        <f>+'Lincoln Exp. Sum'!F631+'Washington Exp. Sum.pg20'!F629</f>
        <v>0</v>
      </c>
      <c r="G629" s="11"/>
      <c r="H629" s="8">
        <f>+'Lincoln Exp. Sum'!H631+'Washington Exp. Sum.pg20'!H629</f>
        <v>0</v>
      </c>
      <c r="I629" s="11"/>
      <c r="J629" s="8">
        <f>+'Lincoln Exp. Sum'!J631+'Washington Exp. Sum.pg20'!J629</f>
        <v>0</v>
      </c>
      <c r="K629" s="11"/>
      <c r="L629" s="8">
        <f>+'Lincoln Exp. Sum'!L631+'Washington Exp. Sum.pg20'!L629</f>
        <v>0</v>
      </c>
      <c r="M629" s="11"/>
      <c r="N629" s="8">
        <f t="shared" si="38"/>
        <v>0</v>
      </c>
    </row>
    <row r="630" spans="1:15" x14ac:dyDescent="0.25">
      <c r="A630" s="22"/>
      <c r="B630" s="22" t="s">
        <v>498</v>
      </c>
      <c r="C630" s="22" t="s">
        <v>1381</v>
      </c>
      <c r="D630" s="21"/>
      <c r="E630" s="21"/>
      <c r="F630" s="8">
        <f>+'Lincoln Exp. Sum'!F632+'Washington Exp. Sum.pg20'!F630</f>
        <v>0</v>
      </c>
      <c r="G630" s="11"/>
      <c r="H630" s="8">
        <f>+'Lincoln Exp. Sum'!H632+'Washington Exp. Sum.pg20'!H630</f>
        <v>0</v>
      </c>
      <c r="I630" s="11"/>
      <c r="J630" s="8">
        <f>+'Lincoln Exp. Sum'!J632+'Washington Exp. Sum.pg20'!J630</f>
        <v>0</v>
      </c>
      <c r="K630" s="11"/>
      <c r="L630" s="8">
        <f>+'Lincoln Exp. Sum'!L632+'Washington Exp. Sum.pg20'!L630</f>
        <v>0</v>
      </c>
      <c r="M630" s="11"/>
      <c r="N630" s="8">
        <f t="shared" si="38"/>
        <v>0</v>
      </c>
    </row>
    <row r="631" spans="1:15" x14ac:dyDescent="0.25">
      <c r="A631" s="22"/>
      <c r="B631" s="22" t="s">
        <v>935</v>
      </c>
      <c r="C631" s="22" t="s">
        <v>1383</v>
      </c>
      <c r="D631" s="21"/>
      <c r="E631" s="21"/>
      <c r="F631" s="8">
        <f>+'Lincoln Exp. Sum'!F633+'Washington Exp. Sum.pg20'!F631</f>
        <v>0</v>
      </c>
      <c r="G631" s="11"/>
      <c r="H631" s="8">
        <f>+'Lincoln Exp. Sum'!H633+'Washington Exp. Sum.pg20'!H631</f>
        <v>0</v>
      </c>
      <c r="I631" s="11"/>
      <c r="J631" s="8">
        <f>+'Lincoln Exp. Sum'!J633+'Washington Exp. Sum.pg20'!J631</f>
        <v>0</v>
      </c>
      <c r="K631" s="11"/>
      <c r="L631" s="8">
        <f>+'Lincoln Exp. Sum'!L633+'Washington Exp. Sum.pg20'!L631</f>
        <v>0</v>
      </c>
      <c r="M631" s="11"/>
      <c r="N631" s="8">
        <f t="shared" si="38"/>
        <v>0</v>
      </c>
    </row>
    <row r="632" spans="1:15" x14ac:dyDescent="0.25">
      <c r="A632" s="22"/>
      <c r="B632" s="22" t="s">
        <v>510</v>
      </c>
      <c r="C632" s="22" t="s">
        <v>1385</v>
      </c>
      <c r="D632" s="21"/>
      <c r="E632" s="21"/>
      <c r="F632" s="8">
        <f>+'Lincoln Exp. Sum'!F634+'Washington Exp. Sum.pg20'!F632</f>
        <v>0</v>
      </c>
      <c r="G632" s="11"/>
      <c r="H632" s="8">
        <f>+'Lincoln Exp. Sum'!H634+'Washington Exp. Sum.pg20'!H632</f>
        <v>0</v>
      </c>
      <c r="I632" s="11"/>
      <c r="J632" s="8">
        <f>+'Lincoln Exp. Sum'!J634+'Washington Exp. Sum.pg20'!J632</f>
        <v>0</v>
      </c>
      <c r="K632" s="11"/>
      <c r="L632" s="8">
        <f>+'Lincoln Exp. Sum'!L634+'Washington Exp. Sum.pg20'!L632</f>
        <v>0</v>
      </c>
      <c r="M632" s="11"/>
      <c r="N632" s="8">
        <f t="shared" si="38"/>
        <v>0</v>
      </c>
    </row>
    <row r="633" spans="1:15" x14ac:dyDescent="0.25">
      <c r="A633" s="24" t="s">
        <v>1387</v>
      </c>
      <c r="B633" s="22"/>
      <c r="C633" s="22"/>
      <c r="D633" s="21"/>
      <c r="E633" s="21"/>
      <c r="F633" s="34">
        <f>+'Lincoln Exp. Sum'!F635+'Washington Exp. Sum.pg20'!F633</f>
        <v>0</v>
      </c>
      <c r="G633" s="11"/>
      <c r="H633" s="34">
        <f>+'Lincoln Exp. Sum'!H635+'Washington Exp. Sum.pg20'!H633</f>
        <v>0</v>
      </c>
      <c r="I633" s="11"/>
      <c r="J633" s="34">
        <f>+'Lincoln Exp. Sum'!J635+'Washington Exp. Sum.pg20'!J633</f>
        <v>0</v>
      </c>
      <c r="K633" s="11"/>
      <c r="L633" s="34">
        <f>+'Lincoln Exp. Sum'!L635+'Washington Exp. Sum.pg20'!L633</f>
        <v>0</v>
      </c>
      <c r="M633" s="11"/>
      <c r="N633" s="34">
        <f t="shared" si="38"/>
        <v>0</v>
      </c>
    </row>
    <row r="634" spans="1:15" x14ac:dyDescent="0.25">
      <c r="A634" s="13"/>
      <c r="B634" s="24" t="s">
        <v>1389</v>
      </c>
      <c r="C634" s="22"/>
      <c r="D634" s="21"/>
      <c r="E634" s="21"/>
      <c r="F634" s="34">
        <f>+'Lincoln Exp. Sum'!F636+'Washington Exp. Sum.pg20'!F634</f>
        <v>0</v>
      </c>
      <c r="G634" s="11"/>
      <c r="H634" s="34">
        <f>+'Lincoln Exp. Sum'!H636+'Washington Exp. Sum.pg20'!H634</f>
        <v>0</v>
      </c>
      <c r="I634" s="11"/>
      <c r="J634" s="34">
        <f>+'Lincoln Exp. Sum'!J636+'Washington Exp. Sum.pg20'!J634</f>
        <v>0</v>
      </c>
      <c r="K634" s="11"/>
      <c r="L634" s="34">
        <f>+'Lincoln Exp. Sum'!L636+'Washington Exp. Sum.pg20'!L634</f>
        <v>0</v>
      </c>
      <c r="M634" s="11"/>
      <c r="N634" s="34">
        <f t="shared" si="38"/>
        <v>0</v>
      </c>
      <c r="O634" s="14"/>
    </row>
    <row r="635" spans="1:15" x14ac:dyDescent="0.25">
      <c r="A635" s="24" t="s">
        <v>1390</v>
      </c>
      <c r="B635" s="22"/>
      <c r="C635" s="22"/>
      <c r="D635" s="21"/>
      <c r="E635" s="21"/>
      <c r="F635" s="8"/>
      <c r="G635" s="11"/>
      <c r="H635" s="8"/>
      <c r="I635" s="11"/>
      <c r="J635" s="8"/>
      <c r="K635" s="11"/>
      <c r="L635" s="8"/>
      <c r="M635" s="11"/>
      <c r="N635" s="8"/>
    </row>
    <row r="636" spans="1:15" x14ac:dyDescent="0.25">
      <c r="A636" s="22"/>
      <c r="B636" s="22" t="s">
        <v>518</v>
      </c>
      <c r="C636" s="22" t="s">
        <v>1392</v>
      </c>
      <c r="D636" s="21"/>
      <c r="E636" s="21"/>
      <c r="F636" s="8">
        <f>+'Lincoln Exp. Sum'!F638+'Washington Exp. Sum.pg20'!F636</f>
        <v>0</v>
      </c>
      <c r="G636" s="11"/>
      <c r="H636" s="8">
        <f>+'Lincoln Exp. Sum'!H638+'Washington Exp. Sum.pg20'!H636</f>
        <v>0</v>
      </c>
      <c r="I636" s="11"/>
      <c r="J636" s="8">
        <f>+'Lincoln Exp. Sum'!J638+'Washington Exp. Sum.pg20'!J636</f>
        <v>0</v>
      </c>
      <c r="K636" s="11"/>
      <c r="L636" s="8">
        <f>+'Lincoln Exp. Sum'!L638+'Washington Exp. Sum.pg20'!L636</f>
        <v>0</v>
      </c>
      <c r="M636" s="11"/>
      <c r="N636" s="8">
        <f t="shared" ref="N636:N642" si="39">+J636-L636</f>
        <v>0</v>
      </c>
    </row>
    <row r="637" spans="1:15" x14ac:dyDescent="0.25">
      <c r="A637" s="22"/>
      <c r="B637" s="22" t="s">
        <v>486</v>
      </c>
      <c r="C637" s="22" t="s">
        <v>1394</v>
      </c>
      <c r="D637" s="21"/>
      <c r="E637" s="21"/>
      <c r="F637" s="8">
        <f>+'Lincoln Exp. Sum'!F639+'Washington Exp. Sum.pg20'!F637</f>
        <v>0</v>
      </c>
      <c r="G637" s="11"/>
      <c r="H637" s="8">
        <f>+'Lincoln Exp. Sum'!H639+'Washington Exp. Sum.pg20'!H637</f>
        <v>0</v>
      </c>
      <c r="I637" s="11"/>
      <c r="J637" s="8">
        <f>+'Lincoln Exp. Sum'!J639+'Washington Exp. Sum.pg20'!J637</f>
        <v>0</v>
      </c>
      <c r="K637" s="11"/>
      <c r="L637" s="8">
        <f>+'Lincoln Exp. Sum'!L639+'Washington Exp. Sum.pg20'!L637</f>
        <v>0</v>
      </c>
      <c r="M637" s="11"/>
      <c r="N637" s="8">
        <f t="shared" si="39"/>
        <v>0</v>
      </c>
    </row>
    <row r="638" spans="1:15" x14ac:dyDescent="0.25">
      <c r="A638" s="22"/>
      <c r="B638" s="22" t="s">
        <v>968</v>
      </c>
      <c r="C638" s="22" t="s">
        <v>1396</v>
      </c>
      <c r="D638" s="21"/>
      <c r="E638" s="21"/>
      <c r="F638" s="8">
        <f>+'Lincoln Exp. Sum'!F640+'Washington Exp. Sum.pg20'!F638</f>
        <v>0</v>
      </c>
      <c r="G638" s="11"/>
      <c r="H638" s="8">
        <f>+'Lincoln Exp. Sum'!H640+'Washington Exp. Sum.pg20'!H638</f>
        <v>0</v>
      </c>
      <c r="I638" s="11"/>
      <c r="J638" s="8">
        <f>+'Lincoln Exp. Sum'!J640+'Washington Exp. Sum.pg20'!J638</f>
        <v>0</v>
      </c>
      <c r="K638" s="11"/>
      <c r="L638" s="8">
        <f>+'Lincoln Exp. Sum'!L640+'Washington Exp. Sum.pg20'!L638</f>
        <v>0</v>
      </c>
      <c r="M638" s="11"/>
      <c r="N638" s="8">
        <f t="shared" si="39"/>
        <v>0</v>
      </c>
    </row>
    <row r="639" spans="1:15" x14ac:dyDescent="0.25">
      <c r="A639" s="22"/>
      <c r="B639" s="22" t="s">
        <v>498</v>
      </c>
      <c r="C639" s="22" t="s">
        <v>1398</v>
      </c>
      <c r="D639" s="21"/>
      <c r="E639" s="21"/>
      <c r="F639" s="8">
        <f>+'Lincoln Exp. Sum'!F641+'Washington Exp. Sum.pg20'!F639</f>
        <v>0</v>
      </c>
      <c r="G639" s="11"/>
      <c r="H639" s="8">
        <f>+'Lincoln Exp. Sum'!H641+'Washington Exp. Sum.pg20'!H639</f>
        <v>0</v>
      </c>
      <c r="I639" s="11"/>
      <c r="J639" s="8">
        <f>+'Lincoln Exp. Sum'!J641+'Washington Exp. Sum.pg20'!J639</f>
        <v>0</v>
      </c>
      <c r="K639" s="11"/>
      <c r="L639" s="8">
        <f>+'Lincoln Exp. Sum'!L641+'Washington Exp. Sum.pg20'!L639</f>
        <v>0</v>
      </c>
      <c r="M639" s="11"/>
      <c r="N639" s="8">
        <f t="shared" si="39"/>
        <v>0</v>
      </c>
    </row>
    <row r="640" spans="1:15" x14ac:dyDescent="0.25">
      <c r="A640" s="22"/>
      <c r="B640" s="22" t="s">
        <v>502</v>
      </c>
      <c r="C640" s="22" t="s">
        <v>1400</v>
      </c>
      <c r="D640" s="21"/>
      <c r="E640" s="21"/>
      <c r="F640" s="8">
        <f>+'Lincoln Exp. Sum'!F642+'Washington Exp. Sum.pg20'!F640</f>
        <v>0</v>
      </c>
      <c r="G640" s="11"/>
      <c r="H640" s="8">
        <f>+'Lincoln Exp. Sum'!H642+'Washington Exp. Sum.pg20'!H640</f>
        <v>0</v>
      </c>
      <c r="I640" s="11"/>
      <c r="J640" s="8">
        <f>+'Lincoln Exp. Sum'!J642+'Washington Exp. Sum.pg20'!J640</f>
        <v>0</v>
      </c>
      <c r="K640" s="11"/>
      <c r="L640" s="8">
        <f>+'Lincoln Exp. Sum'!L642+'Washington Exp. Sum.pg20'!L640</f>
        <v>0</v>
      </c>
      <c r="M640" s="11"/>
      <c r="N640" s="8">
        <f t="shared" si="39"/>
        <v>0</v>
      </c>
    </row>
    <row r="641" spans="1:16" x14ac:dyDescent="0.25">
      <c r="A641" s="22"/>
      <c r="B641" s="22" t="s">
        <v>506</v>
      </c>
      <c r="C641" s="22" t="s">
        <v>1402</v>
      </c>
      <c r="D641" s="21"/>
      <c r="E641" s="21"/>
      <c r="F641" s="8">
        <f>+'Lincoln Exp. Sum'!F643+'Washington Exp. Sum.pg20'!F641</f>
        <v>0</v>
      </c>
      <c r="G641" s="11"/>
      <c r="H641" s="8">
        <f>+'Lincoln Exp. Sum'!H643+'Washington Exp. Sum.pg20'!H641</f>
        <v>0</v>
      </c>
      <c r="I641" s="11"/>
      <c r="J641" s="8">
        <f>+'Lincoln Exp. Sum'!J643+'Washington Exp. Sum.pg20'!J641</f>
        <v>0</v>
      </c>
      <c r="K641" s="11"/>
      <c r="L641" s="8">
        <f>+'Lincoln Exp. Sum'!L643+'Washington Exp. Sum.pg20'!L641</f>
        <v>0</v>
      </c>
      <c r="M641" s="11"/>
      <c r="N641" s="8">
        <f t="shared" si="39"/>
        <v>0</v>
      </c>
    </row>
    <row r="642" spans="1:16" x14ac:dyDescent="0.25">
      <c r="A642" s="22"/>
      <c r="B642" s="22" t="s">
        <v>510</v>
      </c>
      <c r="C642" s="22" t="s">
        <v>1404</v>
      </c>
      <c r="D642" s="21"/>
      <c r="E642" s="21"/>
      <c r="F642" s="8">
        <f>+'Lincoln Exp. Sum'!F644+'Washington Exp. Sum.pg20'!F642</f>
        <v>0</v>
      </c>
      <c r="G642" s="11"/>
      <c r="H642" s="8">
        <f>+'Lincoln Exp. Sum'!H644+'Washington Exp. Sum.pg20'!H642</f>
        <v>0</v>
      </c>
      <c r="I642" s="11"/>
      <c r="J642" s="8">
        <f>+'Lincoln Exp. Sum'!J644+'Washington Exp. Sum.pg20'!J642</f>
        <v>0</v>
      </c>
      <c r="K642" s="11"/>
      <c r="L642" s="8">
        <f>+'Lincoln Exp. Sum'!L644+'Washington Exp. Sum.pg20'!L642</f>
        <v>0</v>
      </c>
      <c r="M642" s="11"/>
      <c r="N642" s="8">
        <f t="shared" si="39"/>
        <v>0</v>
      </c>
    </row>
    <row r="643" spans="1:16" x14ac:dyDescent="0.25">
      <c r="A643" s="24" t="s">
        <v>1406</v>
      </c>
      <c r="B643" s="22"/>
      <c r="C643" s="22"/>
      <c r="D643" s="21"/>
      <c r="E643" s="21"/>
      <c r="F643" s="34">
        <f>+'Lincoln Exp. Sum'!F645+'Washington Exp. Sum.pg20'!F643</f>
        <v>0</v>
      </c>
      <c r="G643" s="11"/>
      <c r="H643" s="34">
        <f>+'Lincoln Exp. Sum'!H645+'Washington Exp. Sum.pg20'!H643</f>
        <v>0</v>
      </c>
      <c r="I643" s="11"/>
      <c r="J643" s="34">
        <f>+'Lincoln Exp. Sum'!J645+'Washington Exp. Sum.pg20'!J643</f>
        <v>0</v>
      </c>
      <c r="K643" s="11"/>
      <c r="L643" s="34">
        <f>+'Lincoln Exp. Sum'!L645+'Washington Exp. Sum.pg20'!L643</f>
        <v>0</v>
      </c>
      <c r="M643" s="11"/>
      <c r="N643" s="34">
        <f>+J643-L643</f>
        <v>0</v>
      </c>
    </row>
    <row r="644" spans="1:16" x14ac:dyDescent="0.25">
      <c r="A644" s="24" t="s">
        <v>1407</v>
      </c>
      <c r="B644" s="22"/>
      <c r="C644" s="22"/>
      <c r="D644" s="21"/>
      <c r="E644" s="21"/>
      <c r="F644" s="8"/>
      <c r="G644" s="11"/>
      <c r="H644" s="8"/>
      <c r="I644" s="11"/>
      <c r="J644" s="8"/>
      <c r="K644" s="11"/>
      <c r="L644" s="8"/>
      <c r="M644" s="11"/>
      <c r="N644" s="8"/>
    </row>
    <row r="645" spans="1:16" x14ac:dyDescent="0.25">
      <c r="A645" s="22"/>
      <c r="B645" s="22" t="s">
        <v>927</v>
      </c>
      <c r="C645" s="22" t="s">
        <v>1409</v>
      </c>
      <c r="D645" s="21"/>
      <c r="E645" s="21"/>
      <c r="F645" s="8">
        <f>+'Lincoln Exp. Sum'!F647+'Washington Exp. Sum.pg20'!F645</f>
        <v>0</v>
      </c>
      <c r="G645" s="11"/>
      <c r="H645" s="8">
        <f>+'Lincoln Exp. Sum'!H647+'Washington Exp. Sum.pg20'!H645</f>
        <v>0</v>
      </c>
      <c r="I645" s="11"/>
      <c r="J645" s="8">
        <f>+'Lincoln Exp. Sum'!J647+'Washington Exp. Sum.pg20'!J645</f>
        <v>0</v>
      </c>
      <c r="K645" s="11"/>
      <c r="L645" s="8">
        <f>+'Lincoln Exp. Sum'!L647+'Washington Exp. Sum.pg20'!L645</f>
        <v>0</v>
      </c>
      <c r="M645" s="11"/>
      <c r="N645" s="8">
        <f t="shared" ref="N645:N652" si="40">+J645-L645</f>
        <v>0</v>
      </c>
    </row>
    <row r="646" spans="1:16" x14ac:dyDescent="0.25">
      <c r="A646" s="22"/>
      <c r="B646" s="22" t="s">
        <v>1342</v>
      </c>
      <c r="C646" s="22" t="s">
        <v>1411</v>
      </c>
      <c r="D646" s="21"/>
      <c r="E646" s="21"/>
      <c r="F646" s="8">
        <f>+'Lincoln Exp. Sum'!F648+'Washington Exp. Sum.pg20'!F646</f>
        <v>0</v>
      </c>
      <c r="G646" s="11"/>
      <c r="H646" s="8">
        <f>+'Lincoln Exp. Sum'!H648+'Washington Exp. Sum.pg20'!H646</f>
        <v>0</v>
      </c>
      <c r="I646" s="11"/>
      <c r="J646" s="8">
        <f>+'Lincoln Exp. Sum'!J648+'Washington Exp. Sum.pg20'!J646</f>
        <v>0</v>
      </c>
      <c r="K646" s="11"/>
      <c r="L646" s="8">
        <f>+'Lincoln Exp. Sum'!L648+'Washington Exp. Sum.pg20'!L646</f>
        <v>0</v>
      </c>
      <c r="M646" s="11"/>
      <c r="N646" s="8">
        <f t="shared" si="40"/>
        <v>0</v>
      </c>
    </row>
    <row r="647" spans="1:16" x14ac:dyDescent="0.25">
      <c r="A647" s="22"/>
      <c r="B647" s="22" t="s">
        <v>968</v>
      </c>
      <c r="C647" s="22" t="s">
        <v>1413</v>
      </c>
      <c r="D647" s="21"/>
      <c r="E647" s="21"/>
      <c r="F647" s="8">
        <f>+'Lincoln Exp. Sum'!F649+'Washington Exp. Sum.pg20'!F647</f>
        <v>0</v>
      </c>
      <c r="G647" s="11"/>
      <c r="H647" s="8">
        <f>+'Lincoln Exp. Sum'!H649+'Washington Exp. Sum.pg20'!H647</f>
        <v>0</v>
      </c>
      <c r="I647" s="11"/>
      <c r="J647" s="8">
        <f>+'Lincoln Exp. Sum'!J649+'Washington Exp. Sum.pg20'!J647</f>
        <v>0</v>
      </c>
      <c r="K647" s="11"/>
      <c r="L647" s="8">
        <f>+'Lincoln Exp. Sum'!L649+'Washington Exp. Sum.pg20'!L647</f>
        <v>0</v>
      </c>
      <c r="M647" s="11"/>
      <c r="N647" s="8">
        <f t="shared" si="40"/>
        <v>0</v>
      </c>
    </row>
    <row r="648" spans="1:16" x14ac:dyDescent="0.25">
      <c r="A648" s="22"/>
      <c r="B648" s="22" t="s">
        <v>498</v>
      </c>
      <c r="C648" s="22" t="s">
        <v>1415</v>
      </c>
      <c r="D648" s="21"/>
      <c r="E648" s="21"/>
      <c r="F648" s="8">
        <f>+'Lincoln Exp. Sum'!F650+'Washington Exp. Sum.pg20'!F648</f>
        <v>0</v>
      </c>
      <c r="G648" s="11"/>
      <c r="H648" s="8">
        <f>+'Lincoln Exp. Sum'!H650+'Washington Exp. Sum.pg20'!H648</f>
        <v>0</v>
      </c>
      <c r="I648" s="11"/>
      <c r="J648" s="8">
        <f>+'Lincoln Exp. Sum'!J650+'Washington Exp. Sum.pg20'!J648</f>
        <v>0</v>
      </c>
      <c r="K648" s="11"/>
      <c r="L648" s="8">
        <f>+'Lincoln Exp. Sum'!L650+'Washington Exp. Sum.pg20'!L648</f>
        <v>0</v>
      </c>
      <c r="M648" s="11"/>
      <c r="N648" s="8">
        <f t="shared" si="40"/>
        <v>0</v>
      </c>
    </row>
    <row r="649" spans="1:16" x14ac:dyDescent="0.25">
      <c r="A649" s="22"/>
      <c r="B649" s="22" t="s">
        <v>935</v>
      </c>
      <c r="C649" s="22" t="s">
        <v>1417</v>
      </c>
      <c r="D649" s="21"/>
      <c r="E649" s="21"/>
      <c r="F649" s="8">
        <f>+'Lincoln Exp. Sum'!F651+'Washington Exp. Sum.pg20'!F649</f>
        <v>0</v>
      </c>
      <c r="G649" s="11"/>
      <c r="H649" s="8">
        <f>+'Lincoln Exp. Sum'!H651+'Washington Exp. Sum.pg20'!H649</f>
        <v>0</v>
      </c>
      <c r="I649" s="11"/>
      <c r="J649" s="8">
        <f>+'Lincoln Exp. Sum'!J651+'Washington Exp. Sum.pg20'!J649</f>
        <v>0</v>
      </c>
      <c r="K649" s="11"/>
      <c r="L649" s="8">
        <f>+'Lincoln Exp. Sum'!L651+'Washington Exp. Sum.pg20'!L649</f>
        <v>0</v>
      </c>
      <c r="M649" s="11"/>
      <c r="N649" s="8">
        <f t="shared" si="40"/>
        <v>0</v>
      </c>
    </row>
    <row r="650" spans="1:16" x14ac:dyDescent="0.25">
      <c r="A650" s="22"/>
      <c r="B650" s="22" t="s">
        <v>510</v>
      </c>
      <c r="C650" s="22" t="s">
        <v>1419</v>
      </c>
      <c r="D650" s="21"/>
      <c r="E650" s="21"/>
      <c r="F650" s="8">
        <f>+'Lincoln Exp. Sum'!F652+'Washington Exp. Sum.pg20'!F650</f>
        <v>0</v>
      </c>
      <c r="G650" s="11"/>
      <c r="H650" s="8">
        <f>+'Lincoln Exp. Sum'!H652+'Washington Exp. Sum.pg20'!H650</f>
        <v>0</v>
      </c>
      <c r="I650" s="11"/>
      <c r="J650" s="8">
        <f>+'Lincoln Exp. Sum'!J652+'Washington Exp. Sum.pg20'!J650</f>
        <v>0</v>
      </c>
      <c r="K650" s="11"/>
      <c r="L650" s="8">
        <f>+'Lincoln Exp. Sum'!L652+'Washington Exp. Sum.pg20'!L650</f>
        <v>0</v>
      </c>
      <c r="M650" s="11"/>
      <c r="N650" s="8">
        <f t="shared" si="40"/>
        <v>0</v>
      </c>
    </row>
    <row r="651" spans="1:16" x14ac:dyDescent="0.25">
      <c r="A651" s="24" t="s">
        <v>1421</v>
      </c>
      <c r="B651" s="22"/>
      <c r="C651" s="22"/>
      <c r="D651" s="21"/>
      <c r="E651" s="21"/>
      <c r="F651" s="34">
        <f>+'Lincoln Exp. Sum'!F653+'Washington Exp. Sum.pg20'!F651</f>
        <v>0</v>
      </c>
      <c r="G651" s="11"/>
      <c r="H651" s="34">
        <f>+'Lincoln Exp. Sum'!H653+'Washington Exp. Sum.pg20'!H651</f>
        <v>0</v>
      </c>
      <c r="I651" s="11"/>
      <c r="J651" s="34">
        <f>+'Lincoln Exp. Sum'!J653+'Washington Exp. Sum.pg20'!J651</f>
        <v>0</v>
      </c>
      <c r="K651" s="11"/>
      <c r="L651" s="34">
        <f>+'Lincoln Exp. Sum'!L653+'Washington Exp. Sum.pg20'!L651</f>
        <v>0</v>
      </c>
      <c r="M651" s="11"/>
      <c r="N651" s="34">
        <f t="shared" si="40"/>
        <v>0</v>
      </c>
    </row>
    <row r="652" spans="1:16" x14ac:dyDescent="0.25">
      <c r="A652" s="13"/>
      <c r="B652" s="24" t="s">
        <v>1423</v>
      </c>
      <c r="C652" s="22"/>
      <c r="D652" s="21"/>
      <c r="E652" s="21"/>
      <c r="F652" s="34">
        <f>+'Lincoln Exp. Sum'!F654+'Washington Exp. Sum.pg20'!F652</f>
        <v>0</v>
      </c>
      <c r="G652" s="11"/>
      <c r="H652" s="34">
        <f>+'Lincoln Exp. Sum'!H654+'Washington Exp. Sum.pg20'!H652</f>
        <v>0</v>
      </c>
      <c r="I652" s="11"/>
      <c r="J652" s="34">
        <f>+'Lincoln Exp. Sum'!J654+'Washington Exp. Sum.pg20'!J652</f>
        <v>0</v>
      </c>
      <c r="K652" s="11"/>
      <c r="L652" s="34">
        <f>+'Lincoln Exp. Sum'!L654+'Washington Exp. Sum.pg20'!L652</f>
        <v>0</v>
      </c>
      <c r="M652" s="11"/>
      <c r="N652" s="34">
        <f t="shared" si="40"/>
        <v>0</v>
      </c>
      <c r="O652" s="14"/>
      <c r="P652" s="14"/>
    </row>
    <row r="653" spans="1:16" x14ac:dyDescent="0.25">
      <c r="A653" s="24" t="s">
        <v>1424</v>
      </c>
      <c r="B653" s="22"/>
      <c r="C653" s="22"/>
      <c r="D653" s="21"/>
      <c r="E653" s="21"/>
      <c r="F653" s="8"/>
      <c r="G653" s="11"/>
      <c r="H653" s="8"/>
      <c r="I653" s="11"/>
      <c r="J653" s="8"/>
      <c r="K653" s="11"/>
      <c r="L653" s="8"/>
      <c r="M653" s="11"/>
      <c r="N653" s="8"/>
    </row>
    <row r="654" spans="1:16" x14ac:dyDescent="0.25">
      <c r="A654" s="22"/>
      <c r="B654" s="22" t="s">
        <v>518</v>
      </c>
      <c r="C654" s="22" t="s">
        <v>1426</v>
      </c>
      <c r="D654" s="21"/>
      <c r="E654" s="21"/>
      <c r="F654" s="8">
        <f>+'Lincoln Exp. Sum'!F656+'Washington Exp. Sum.pg20'!F654</f>
        <v>0</v>
      </c>
      <c r="G654" s="11"/>
      <c r="H654" s="8">
        <f>+'Lincoln Exp. Sum'!H656+'Washington Exp. Sum.pg20'!H654</f>
        <v>0</v>
      </c>
      <c r="I654" s="11"/>
      <c r="J654" s="8">
        <f>+'Lincoln Exp. Sum'!J656+'Washington Exp. Sum.pg20'!J654</f>
        <v>0</v>
      </c>
      <c r="K654" s="11"/>
      <c r="L654" s="8">
        <f>+'Lincoln Exp. Sum'!L656+'Washington Exp. Sum.pg20'!L654</f>
        <v>0</v>
      </c>
      <c r="M654" s="11"/>
      <c r="N654" s="8">
        <f t="shared" ref="N654:N660" si="41">+J654-L654</f>
        <v>0</v>
      </c>
    </row>
    <row r="655" spans="1:16" x14ac:dyDescent="0.25">
      <c r="A655" s="22"/>
      <c r="B655" s="22" t="s">
        <v>486</v>
      </c>
      <c r="C655" s="22" t="s">
        <v>1428</v>
      </c>
      <c r="D655" s="21"/>
      <c r="E655" s="21"/>
      <c r="F655" s="8">
        <f>+'Lincoln Exp. Sum'!F657+'Washington Exp. Sum.pg20'!F655</f>
        <v>0</v>
      </c>
      <c r="G655" s="11"/>
      <c r="H655" s="8">
        <f>+'Lincoln Exp. Sum'!H657+'Washington Exp. Sum.pg20'!H655</f>
        <v>0</v>
      </c>
      <c r="I655" s="11"/>
      <c r="J655" s="8">
        <f>+'Lincoln Exp. Sum'!J657+'Washington Exp. Sum.pg20'!J655</f>
        <v>0</v>
      </c>
      <c r="K655" s="11"/>
      <c r="L655" s="8">
        <f>+'Lincoln Exp. Sum'!L657+'Washington Exp. Sum.pg20'!L655</f>
        <v>0</v>
      </c>
      <c r="M655" s="11"/>
      <c r="N655" s="8">
        <f t="shared" si="41"/>
        <v>0</v>
      </c>
    </row>
    <row r="656" spans="1:16" x14ac:dyDescent="0.25">
      <c r="A656" s="22"/>
      <c r="B656" s="22" t="s">
        <v>968</v>
      </c>
      <c r="C656" s="22" t="s">
        <v>1430</v>
      </c>
      <c r="D656" s="21"/>
      <c r="E656" s="21"/>
      <c r="F656" s="8">
        <f>+'Lincoln Exp. Sum'!F658+'Washington Exp. Sum.pg20'!F656</f>
        <v>0</v>
      </c>
      <c r="G656" s="11"/>
      <c r="H656" s="8">
        <f>+'Lincoln Exp. Sum'!H658+'Washington Exp. Sum.pg20'!H656</f>
        <v>0</v>
      </c>
      <c r="I656" s="11"/>
      <c r="J656" s="8">
        <f>+'Lincoln Exp. Sum'!J658+'Washington Exp. Sum.pg20'!J656</f>
        <v>0</v>
      </c>
      <c r="K656" s="11"/>
      <c r="L656" s="8">
        <f>+'Lincoln Exp. Sum'!L658+'Washington Exp. Sum.pg20'!L656</f>
        <v>0</v>
      </c>
      <c r="M656" s="11"/>
      <c r="N656" s="8">
        <f t="shared" si="41"/>
        <v>0</v>
      </c>
    </row>
    <row r="657" spans="1:16" x14ac:dyDescent="0.25">
      <c r="A657" s="22"/>
      <c r="B657" s="22" t="s">
        <v>498</v>
      </c>
      <c r="C657" s="22" t="s">
        <v>1432</v>
      </c>
      <c r="D657" s="21"/>
      <c r="E657" s="21"/>
      <c r="F657" s="8">
        <f>+'Lincoln Exp. Sum'!F659+'Washington Exp. Sum.pg20'!F657</f>
        <v>0</v>
      </c>
      <c r="G657" s="11"/>
      <c r="H657" s="8">
        <f>+'Lincoln Exp. Sum'!H659+'Washington Exp. Sum.pg20'!H657</f>
        <v>0</v>
      </c>
      <c r="I657" s="11"/>
      <c r="J657" s="8">
        <f>+'Lincoln Exp. Sum'!J659+'Washington Exp. Sum.pg20'!J657</f>
        <v>0</v>
      </c>
      <c r="K657" s="11"/>
      <c r="L657" s="8">
        <f>+'Lincoln Exp. Sum'!L659+'Washington Exp. Sum.pg20'!L657</f>
        <v>0</v>
      </c>
      <c r="M657" s="11"/>
      <c r="N657" s="8">
        <f t="shared" si="41"/>
        <v>0</v>
      </c>
    </row>
    <row r="658" spans="1:16" x14ac:dyDescent="0.25">
      <c r="A658" s="22"/>
      <c r="B658" s="22" t="s">
        <v>502</v>
      </c>
      <c r="C658" s="22" t="s">
        <v>1434</v>
      </c>
      <c r="D658" s="21"/>
      <c r="E658" s="21"/>
      <c r="F658" s="8">
        <f>+'Lincoln Exp. Sum'!F660+'Washington Exp. Sum.pg20'!F658</f>
        <v>0</v>
      </c>
      <c r="G658" s="11"/>
      <c r="H658" s="8">
        <f>+'Lincoln Exp. Sum'!H660+'Washington Exp. Sum.pg20'!H658</f>
        <v>0</v>
      </c>
      <c r="I658" s="11"/>
      <c r="J658" s="8">
        <f>+'Lincoln Exp. Sum'!J660+'Washington Exp. Sum.pg20'!J658</f>
        <v>0</v>
      </c>
      <c r="K658" s="11"/>
      <c r="L658" s="8">
        <f>+'Lincoln Exp. Sum'!L660+'Washington Exp. Sum.pg20'!L658</f>
        <v>0</v>
      </c>
      <c r="M658" s="11"/>
      <c r="N658" s="8">
        <f t="shared" si="41"/>
        <v>0</v>
      </c>
    </row>
    <row r="659" spans="1:16" x14ac:dyDescent="0.25">
      <c r="A659" s="22"/>
      <c r="B659" s="22" t="s">
        <v>506</v>
      </c>
      <c r="C659" s="22" t="s">
        <v>1436</v>
      </c>
      <c r="D659" s="21"/>
      <c r="E659" s="21"/>
      <c r="F659" s="8">
        <f>+'Lincoln Exp. Sum'!F661+'Washington Exp. Sum.pg20'!F659</f>
        <v>0</v>
      </c>
      <c r="G659" s="11"/>
      <c r="H659" s="8">
        <f>+'Lincoln Exp. Sum'!H661+'Washington Exp. Sum.pg20'!H659</f>
        <v>0</v>
      </c>
      <c r="I659" s="11"/>
      <c r="J659" s="8">
        <f>+'Lincoln Exp. Sum'!J661+'Washington Exp. Sum.pg20'!J659</f>
        <v>0</v>
      </c>
      <c r="K659" s="11"/>
      <c r="L659" s="8">
        <f>+'Lincoln Exp. Sum'!L661+'Washington Exp. Sum.pg20'!L659</f>
        <v>0</v>
      </c>
      <c r="M659" s="11"/>
      <c r="N659" s="8">
        <f t="shared" si="41"/>
        <v>0</v>
      </c>
    </row>
    <row r="660" spans="1:16" x14ac:dyDescent="0.25">
      <c r="A660" s="22"/>
      <c r="B660" s="22" t="s">
        <v>510</v>
      </c>
      <c r="C660" s="22" t="s">
        <v>1438</v>
      </c>
      <c r="D660" s="21"/>
      <c r="E660" s="21"/>
      <c r="F660" s="8">
        <f>+'Lincoln Exp. Sum'!F662+'Washington Exp. Sum.pg20'!F660</f>
        <v>0</v>
      </c>
      <c r="G660" s="11"/>
      <c r="H660" s="8">
        <f>+'Lincoln Exp. Sum'!H662+'Washington Exp. Sum.pg20'!H660</f>
        <v>0</v>
      </c>
      <c r="I660" s="11"/>
      <c r="J660" s="8">
        <f>+'Lincoln Exp. Sum'!J662+'Washington Exp. Sum.pg20'!J660</f>
        <v>0</v>
      </c>
      <c r="K660" s="11"/>
      <c r="L660" s="8">
        <f>+'Lincoln Exp. Sum'!L662+'Washington Exp. Sum.pg20'!L660</f>
        <v>0</v>
      </c>
      <c r="M660" s="11"/>
      <c r="N660" s="8">
        <f t="shared" si="41"/>
        <v>0</v>
      </c>
    </row>
    <row r="661" spans="1:16" x14ac:dyDescent="0.25">
      <c r="A661" s="24" t="s">
        <v>1440</v>
      </c>
      <c r="B661" s="22"/>
      <c r="C661" s="22"/>
      <c r="D661" s="21"/>
      <c r="E661" s="21"/>
      <c r="F661" s="34">
        <f>+'Lincoln Exp. Sum'!F663+'Washington Exp. Sum.pg20'!F661</f>
        <v>0</v>
      </c>
      <c r="G661" s="11"/>
      <c r="H661" s="34">
        <f>+'Lincoln Exp. Sum'!H663+'Washington Exp. Sum.pg20'!H661</f>
        <v>0</v>
      </c>
      <c r="I661" s="11"/>
      <c r="J661" s="34">
        <f>+'Lincoln Exp. Sum'!J663+'Washington Exp. Sum.pg20'!J661</f>
        <v>0</v>
      </c>
      <c r="K661" s="11"/>
      <c r="L661" s="34">
        <f>+'Lincoln Exp. Sum'!L663+'Washington Exp. Sum.pg20'!L661</f>
        <v>0</v>
      </c>
      <c r="M661" s="11"/>
      <c r="N661" s="34">
        <f>+J661-L661</f>
        <v>0</v>
      </c>
    </row>
    <row r="662" spans="1:16" x14ac:dyDescent="0.25">
      <c r="A662" s="24" t="s">
        <v>1441</v>
      </c>
      <c r="B662" s="22"/>
      <c r="C662" s="22"/>
      <c r="D662" s="21"/>
      <c r="E662" s="21"/>
      <c r="F662" s="8"/>
      <c r="G662" s="11"/>
      <c r="H662" s="8"/>
      <c r="I662" s="11"/>
      <c r="J662" s="8"/>
      <c r="K662" s="11"/>
      <c r="L662" s="8"/>
      <c r="M662" s="11"/>
      <c r="N662" s="8"/>
    </row>
    <row r="663" spans="1:16" x14ac:dyDescent="0.25">
      <c r="A663" s="22"/>
      <c r="B663" s="22" t="s">
        <v>927</v>
      </c>
      <c r="C663" s="22" t="s">
        <v>1443</v>
      </c>
      <c r="D663" s="21"/>
      <c r="E663" s="21"/>
      <c r="F663" s="8">
        <f>+'Lincoln Exp. Sum'!F665+'Washington Exp. Sum.pg20'!F663</f>
        <v>0</v>
      </c>
      <c r="G663" s="11"/>
      <c r="H663" s="8">
        <f>+'Lincoln Exp. Sum'!H665+'Washington Exp. Sum.pg20'!H663</f>
        <v>0</v>
      </c>
      <c r="I663" s="11"/>
      <c r="J663" s="8">
        <f>+'Lincoln Exp. Sum'!J665+'Washington Exp. Sum.pg20'!J663</f>
        <v>0</v>
      </c>
      <c r="K663" s="11"/>
      <c r="L663" s="8">
        <f>+'Lincoln Exp. Sum'!L665+'Washington Exp. Sum.pg20'!L663</f>
        <v>0</v>
      </c>
      <c r="M663" s="11"/>
      <c r="N663" s="8">
        <f t="shared" ref="N663:N670" si="42">+J663-L663</f>
        <v>0</v>
      </c>
    </row>
    <row r="664" spans="1:16" x14ac:dyDescent="0.25">
      <c r="A664" s="22"/>
      <c r="B664" s="22" t="s">
        <v>1342</v>
      </c>
      <c r="C664" s="22" t="s">
        <v>1445</v>
      </c>
      <c r="D664" s="21"/>
      <c r="E664" s="21"/>
      <c r="F664" s="8">
        <f>+'Lincoln Exp. Sum'!F666+'Washington Exp. Sum.pg20'!F664</f>
        <v>0</v>
      </c>
      <c r="G664" s="11"/>
      <c r="H664" s="8">
        <f>+'Lincoln Exp. Sum'!H666+'Washington Exp. Sum.pg20'!H664</f>
        <v>0</v>
      </c>
      <c r="I664" s="11"/>
      <c r="J664" s="8">
        <f>+'Lincoln Exp. Sum'!J666+'Washington Exp. Sum.pg20'!J664</f>
        <v>0</v>
      </c>
      <c r="K664" s="11"/>
      <c r="L664" s="8">
        <f>+'Lincoln Exp. Sum'!L666+'Washington Exp. Sum.pg20'!L664</f>
        <v>0</v>
      </c>
      <c r="M664" s="11"/>
      <c r="N664" s="8">
        <f t="shared" si="42"/>
        <v>0</v>
      </c>
    </row>
    <row r="665" spans="1:16" x14ac:dyDescent="0.25">
      <c r="A665" s="22"/>
      <c r="B665" s="22" t="s">
        <v>968</v>
      </c>
      <c r="C665" s="22" t="s">
        <v>1447</v>
      </c>
      <c r="D665" s="21"/>
      <c r="E665" s="21"/>
      <c r="F665" s="8">
        <f>+'Lincoln Exp. Sum'!F667+'Washington Exp. Sum.pg20'!F665</f>
        <v>0</v>
      </c>
      <c r="G665" s="11"/>
      <c r="H665" s="8">
        <f>+'Lincoln Exp. Sum'!H667+'Washington Exp. Sum.pg20'!H665</f>
        <v>0</v>
      </c>
      <c r="I665" s="11"/>
      <c r="J665" s="8">
        <f>+'Lincoln Exp. Sum'!J667+'Washington Exp. Sum.pg20'!J665</f>
        <v>0</v>
      </c>
      <c r="K665" s="11"/>
      <c r="L665" s="8">
        <f>+'Lincoln Exp. Sum'!L667+'Washington Exp. Sum.pg20'!L665</f>
        <v>0</v>
      </c>
      <c r="M665" s="11"/>
      <c r="N665" s="8">
        <f t="shared" si="42"/>
        <v>0</v>
      </c>
    </row>
    <row r="666" spans="1:16" x14ac:dyDescent="0.25">
      <c r="A666" s="22"/>
      <c r="B666" s="22" t="s">
        <v>498</v>
      </c>
      <c r="C666" s="22" t="s">
        <v>1449</v>
      </c>
      <c r="D666" s="21"/>
      <c r="E666" s="21"/>
      <c r="F666" s="8">
        <f>+'Lincoln Exp. Sum'!F668+'Washington Exp. Sum.pg20'!F666</f>
        <v>0</v>
      </c>
      <c r="G666" s="11"/>
      <c r="H666" s="8">
        <f>+'Lincoln Exp. Sum'!H668+'Washington Exp. Sum.pg20'!H666</f>
        <v>0</v>
      </c>
      <c r="I666" s="11"/>
      <c r="J666" s="8">
        <f>+'Lincoln Exp. Sum'!J668+'Washington Exp. Sum.pg20'!J666</f>
        <v>0</v>
      </c>
      <c r="K666" s="11"/>
      <c r="L666" s="8">
        <f>+'Lincoln Exp. Sum'!L668+'Washington Exp. Sum.pg20'!L666</f>
        <v>0</v>
      </c>
      <c r="M666" s="11"/>
      <c r="N666" s="8">
        <f t="shared" si="42"/>
        <v>0</v>
      </c>
    </row>
    <row r="667" spans="1:16" x14ac:dyDescent="0.25">
      <c r="A667" s="22"/>
      <c r="B667" s="22" t="s">
        <v>935</v>
      </c>
      <c r="C667" s="22" t="s">
        <v>1451</v>
      </c>
      <c r="D667" s="21"/>
      <c r="E667" s="21"/>
      <c r="F667" s="8">
        <f>+'Lincoln Exp. Sum'!F669+'Washington Exp. Sum.pg20'!F667</f>
        <v>0</v>
      </c>
      <c r="G667" s="11"/>
      <c r="H667" s="8">
        <f>+'Lincoln Exp. Sum'!H669+'Washington Exp. Sum.pg20'!H667</f>
        <v>0</v>
      </c>
      <c r="I667" s="11"/>
      <c r="J667" s="8">
        <f>+'Lincoln Exp. Sum'!J669+'Washington Exp. Sum.pg20'!J667</f>
        <v>0</v>
      </c>
      <c r="K667" s="11"/>
      <c r="L667" s="8">
        <f>+'Lincoln Exp. Sum'!L669+'Washington Exp. Sum.pg20'!L667</f>
        <v>0</v>
      </c>
      <c r="M667" s="11"/>
      <c r="N667" s="8">
        <f t="shared" si="42"/>
        <v>0</v>
      </c>
    </row>
    <row r="668" spans="1:16" x14ac:dyDescent="0.25">
      <c r="A668" s="22"/>
      <c r="B668" s="22" t="s">
        <v>510</v>
      </c>
      <c r="C668" s="22" t="s">
        <v>1453</v>
      </c>
      <c r="D668" s="21"/>
      <c r="E668" s="21"/>
      <c r="F668" s="8">
        <f>+'Lincoln Exp. Sum'!F670+'Washington Exp. Sum.pg20'!F668</f>
        <v>0</v>
      </c>
      <c r="G668" s="11"/>
      <c r="H668" s="8">
        <f>+'Lincoln Exp. Sum'!H670+'Washington Exp. Sum.pg20'!H668</f>
        <v>0</v>
      </c>
      <c r="I668" s="11"/>
      <c r="J668" s="8">
        <f>+'Lincoln Exp. Sum'!J670+'Washington Exp. Sum.pg20'!J668</f>
        <v>0</v>
      </c>
      <c r="K668" s="11"/>
      <c r="L668" s="8">
        <f>+'Lincoln Exp. Sum'!L670+'Washington Exp. Sum.pg20'!L668</f>
        <v>0</v>
      </c>
      <c r="M668" s="11"/>
      <c r="N668" s="8">
        <f t="shared" si="42"/>
        <v>0</v>
      </c>
    </row>
    <row r="669" spans="1:16" x14ac:dyDescent="0.25">
      <c r="A669" s="24" t="s">
        <v>1455</v>
      </c>
      <c r="B669" s="22"/>
      <c r="C669" s="22"/>
      <c r="D669" s="21"/>
      <c r="E669" s="21"/>
      <c r="F669" s="34">
        <f>+'Lincoln Exp. Sum'!F671+'Washington Exp. Sum.pg20'!F669</f>
        <v>0</v>
      </c>
      <c r="G669" s="11"/>
      <c r="H669" s="34">
        <f>+'Lincoln Exp. Sum'!H671+'Washington Exp. Sum.pg20'!H669</f>
        <v>0</v>
      </c>
      <c r="I669" s="11"/>
      <c r="J669" s="34">
        <f>+'Lincoln Exp. Sum'!J671+'Washington Exp. Sum.pg20'!J669</f>
        <v>0</v>
      </c>
      <c r="K669" s="11"/>
      <c r="L669" s="34">
        <f>+'Lincoln Exp. Sum'!L671+'Washington Exp. Sum.pg20'!L669</f>
        <v>0</v>
      </c>
      <c r="M669" s="11"/>
      <c r="N669" s="34">
        <f t="shared" si="42"/>
        <v>0</v>
      </c>
    </row>
    <row r="670" spans="1:16" x14ac:dyDescent="0.25">
      <c r="A670" s="13"/>
      <c r="B670" s="24" t="s">
        <v>1457</v>
      </c>
      <c r="C670" s="22"/>
      <c r="D670" s="21"/>
      <c r="E670" s="21"/>
      <c r="F670" s="34">
        <f>+'Lincoln Exp. Sum'!F672+'Washington Exp. Sum.pg20'!F670</f>
        <v>0</v>
      </c>
      <c r="G670" s="11"/>
      <c r="H670" s="34">
        <f>+'Lincoln Exp. Sum'!H672+'Washington Exp. Sum.pg20'!H670</f>
        <v>0</v>
      </c>
      <c r="I670" s="11"/>
      <c r="J670" s="34">
        <f>+'Lincoln Exp. Sum'!J672+'Washington Exp. Sum.pg20'!J670</f>
        <v>0</v>
      </c>
      <c r="K670" s="11"/>
      <c r="L670" s="34">
        <f>+'Lincoln Exp. Sum'!L672+'Washington Exp. Sum.pg20'!L670</f>
        <v>0</v>
      </c>
      <c r="M670" s="11"/>
      <c r="N670" s="34">
        <f t="shared" si="42"/>
        <v>0</v>
      </c>
      <c r="O670" s="14"/>
      <c r="P670" s="14"/>
    </row>
    <row r="671" spans="1:16" x14ac:dyDescent="0.25">
      <c r="A671" s="24" t="s">
        <v>1458</v>
      </c>
      <c r="B671" s="22"/>
      <c r="C671" s="22"/>
      <c r="D671" s="21"/>
      <c r="E671" s="21"/>
      <c r="F671" s="8"/>
      <c r="G671" s="11"/>
      <c r="H671" s="8"/>
      <c r="I671" s="11"/>
      <c r="J671" s="8"/>
      <c r="K671" s="11"/>
      <c r="L671" s="8"/>
      <c r="M671" s="11"/>
      <c r="N671" s="8"/>
    </row>
    <row r="672" spans="1:16" x14ac:dyDescent="0.25">
      <c r="A672" s="22"/>
      <c r="B672" s="22" t="s">
        <v>518</v>
      </c>
      <c r="C672" s="22" t="s">
        <v>1460</v>
      </c>
      <c r="D672" s="21"/>
      <c r="E672" s="21"/>
      <c r="F672" s="8">
        <f>+'Lincoln Exp. Sum'!F674+'Washington Exp. Sum.pg20'!F672</f>
        <v>0</v>
      </c>
      <c r="G672" s="11"/>
      <c r="H672" s="8">
        <f>+'Lincoln Exp. Sum'!H674+'Washington Exp. Sum.pg20'!H672</f>
        <v>0</v>
      </c>
      <c r="I672" s="11"/>
      <c r="J672" s="8">
        <f>+'Lincoln Exp. Sum'!J674+'Washington Exp. Sum.pg20'!J672</f>
        <v>0</v>
      </c>
      <c r="K672" s="11"/>
      <c r="L672" s="8">
        <f>+'Lincoln Exp. Sum'!L674+'Washington Exp. Sum.pg20'!L672</f>
        <v>0</v>
      </c>
      <c r="M672" s="11"/>
      <c r="N672" s="8">
        <f t="shared" ref="N672:N678" si="43">+J672-L672</f>
        <v>0</v>
      </c>
    </row>
    <row r="673" spans="1:16" x14ac:dyDescent="0.25">
      <c r="A673" s="22"/>
      <c r="B673" s="22" t="s">
        <v>486</v>
      </c>
      <c r="C673" s="22" t="s">
        <v>1462</v>
      </c>
      <c r="D673" s="21"/>
      <c r="E673" s="21"/>
      <c r="F673" s="8">
        <f>+'Lincoln Exp. Sum'!F675+'Washington Exp. Sum.pg20'!F673</f>
        <v>0</v>
      </c>
      <c r="G673" s="11"/>
      <c r="H673" s="8">
        <f>+'Lincoln Exp. Sum'!H675+'Washington Exp. Sum.pg20'!H673</f>
        <v>0</v>
      </c>
      <c r="I673" s="11"/>
      <c r="J673" s="8">
        <f>+'Lincoln Exp. Sum'!J675+'Washington Exp. Sum.pg20'!J673</f>
        <v>0</v>
      </c>
      <c r="K673" s="11"/>
      <c r="L673" s="8">
        <f>+'Lincoln Exp. Sum'!L675+'Washington Exp. Sum.pg20'!L673</f>
        <v>0</v>
      </c>
      <c r="M673" s="11"/>
      <c r="N673" s="8">
        <f t="shared" si="43"/>
        <v>0</v>
      </c>
    </row>
    <row r="674" spans="1:16" x14ac:dyDescent="0.25">
      <c r="A674" s="22"/>
      <c r="B674" s="22" t="s">
        <v>968</v>
      </c>
      <c r="C674" s="22" t="s">
        <v>1464</v>
      </c>
      <c r="D674" s="21"/>
      <c r="E674" s="21"/>
      <c r="F674" s="8">
        <f>+'Lincoln Exp. Sum'!F676+'Washington Exp. Sum.pg20'!F674</f>
        <v>0</v>
      </c>
      <c r="G674" s="11"/>
      <c r="H674" s="8">
        <f>+'Lincoln Exp. Sum'!H676+'Washington Exp. Sum.pg20'!H674</f>
        <v>0</v>
      </c>
      <c r="I674" s="11"/>
      <c r="J674" s="8">
        <f>+'Lincoln Exp. Sum'!J676+'Washington Exp. Sum.pg20'!J674</f>
        <v>0</v>
      </c>
      <c r="K674" s="11"/>
      <c r="L674" s="8">
        <f>+'Lincoln Exp. Sum'!L676+'Washington Exp. Sum.pg20'!L674</f>
        <v>0</v>
      </c>
      <c r="M674" s="11"/>
      <c r="N674" s="8">
        <f t="shared" si="43"/>
        <v>0</v>
      </c>
    </row>
    <row r="675" spans="1:16" x14ac:dyDescent="0.25">
      <c r="A675" s="22"/>
      <c r="B675" s="22" t="s">
        <v>498</v>
      </c>
      <c r="C675" s="22" t="s">
        <v>1466</v>
      </c>
      <c r="D675" s="21"/>
      <c r="E675" s="21"/>
      <c r="F675" s="8">
        <f>+'Lincoln Exp. Sum'!F677+'Washington Exp. Sum.pg20'!F675</f>
        <v>0</v>
      </c>
      <c r="G675" s="11"/>
      <c r="H675" s="8">
        <f>+'Lincoln Exp. Sum'!H677+'Washington Exp. Sum.pg20'!H675</f>
        <v>0</v>
      </c>
      <c r="I675" s="11"/>
      <c r="J675" s="8">
        <f>+'Lincoln Exp. Sum'!J677+'Washington Exp. Sum.pg20'!J675</f>
        <v>0</v>
      </c>
      <c r="K675" s="11"/>
      <c r="L675" s="8">
        <f>+'Lincoln Exp. Sum'!L677+'Washington Exp. Sum.pg20'!L675</f>
        <v>0</v>
      </c>
      <c r="M675" s="11"/>
      <c r="N675" s="8">
        <f t="shared" si="43"/>
        <v>0</v>
      </c>
    </row>
    <row r="676" spans="1:16" x14ac:dyDescent="0.25">
      <c r="A676" s="22"/>
      <c r="B676" s="22" t="s">
        <v>502</v>
      </c>
      <c r="C676" s="22" t="s">
        <v>1468</v>
      </c>
      <c r="D676" s="21"/>
      <c r="E676" s="21"/>
      <c r="F676" s="8">
        <f>+'Lincoln Exp. Sum'!F678+'Washington Exp. Sum.pg20'!F676</f>
        <v>0</v>
      </c>
      <c r="G676" s="11"/>
      <c r="H676" s="8">
        <f>+'Lincoln Exp. Sum'!H678+'Washington Exp. Sum.pg20'!H676</f>
        <v>0</v>
      </c>
      <c r="I676" s="11"/>
      <c r="J676" s="8">
        <f>+'Lincoln Exp. Sum'!J678+'Washington Exp. Sum.pg20'!J676</f>
        <v>0</v>
      </c>
      <c r="K676" s="11"/>
      <c r="L676" s="8">
        <f>+'Lincoln Exp. Sum'!L678+'Washington Exp. Sum.pg20'!L676</f>
        <v>0</v>
      </c>
      <c r="M676" s="11"/>
      <c r="N676" s="8">
        <f t="shared" si="43"/>
        <v>0</v>
      </c>
    </row>
    <row r="677" spans="1:16" x14ac:dyDescent="0.25">
      <c r="A677" s="22"/>
      <c r="B677" s="22" t="s">
        <v>506</v>
      </c>
      <c r="C677" s="22" t="s">
        <v>1470</v>
      </c>
      <c r="D677" s="21"/>
      <c r="E677" s="21"/>
      <c r="F677" s="8">
        <f>+'Lincoln Exp. Sum'!F679+'Washington Exp. Sum.pg20'!F677</f>
        <v>0</v>
      </c>
      <c r="G677" s="11"/>
      <c r="H677" s="8">
        <f>+'Lincoln Exp. Sum'!H679+'Washington Exp. Sum.pg20'!H677</f>
        <v>0</v>
      </c>
      <c r="I677" s="11"/>
      <c r="J677" s="8">
        <f>+'Lincoln Exp. Sum'!J679+'Washington Exp. Sum.pg20'!J677</f>
        <v>0</v>
      </c>
      <c r="K677" s="11"/>
      <c r="L677" s="8">
        <f>+'Lincoln Exp. Sum'!L679+'Washington Exp. Sum.pg20'!L677</f>
        <v>0</v>
      </c>
      <c r="M677" s="11"/>
      <c r="N677" s="8">
        <f t="shared" si="43"/>
        <v>0</v>
      </c>
    </row>
    <row r="678" spans="1:16" x14ac:dyDescent="0.25">
      <c r="A678" s="22"/>
      <c r="B678" s="22" t="s">
        <v>510</v>
      </c>
      <c r="C678" s="22" t="s">
        <v>1472</v>
      </c>
      <c r="D678" s="21"/>
      <c r="E678" s="21"/>
      <c r="F678" s="8">
        <f>+'Lincoln Exp. Sum'!F680+'Washington Exp. Sum.pg20'!F678</f>
        <v>0</v>
      </c>
      <c r="G678" s="11"/>
      <c r="H678" s="8">
        <f>+'Lincoln Exp. Sum'!H680+'Washington Exp. Sum.pg20'!H678</f>
        <v>0</v>
      </c>
      <c r="I678" s="11"/>
      <c r="J678" s="8">
        <f>+'Lincoln Exp. Sum'!J680+'Washington Exp. Sum.pg20'!J678</f>
        <v>0</v>
      </c>
      <c r="K678" s="11"/>
      <c r="L678" s="8">
        <f>+'Lincoln Exp. Sum'!L680+'Washington Exp. Sum.pg20'!L678</f>
        <v>0</v>
      </c>
      <c r="M678" s="11"/>
      <c r="N678" s="8">
        <f t="shared" si="43"/>
        <v>0</v>
      </c>
    </row>
    <row r="679" spans="1:16" x14ac:dyDescent="0.25">
      <c r="A679" s="24" t="s">
        <v>1474</v>
      </c>
      <c r="B679" s="22"/>
      <c r="C679" s="22"/>
      <c r="D679" s="21"/>
      <c r="E679" s="21"/>
      <c r="F679" s="34">
        <f>+'Lincoln Exp. Sum'!F681+'Washington Exp. Sum.pg20'!F679</f>
        <v>0</v>
      </c>
      <c r="G679" s="11"/>
      <c r="H679" s="34">
        <f>+'Lincoln Exp. Sum'!H681+'Washington Exp. Sum.pg20'!H679</f>
        <v>0</v>
      </c>
      <c r="I679" s="11"/>
      <c r="J679" s="34">
        <f>+'Lincoln Exp. Sum'!J681+'Washington Exp. Sum.pg20'!J679</f>
        <v>0</v>
      </c>
      <c r="K679" s="11"/>
      <c r="L679" s="34">
        <f>+'Lincoln Exp. Sum'!L681+'Washington Exp. Sum.pg20'!L679</f>
        <v>0</v>
      </c>
      <c r="M679" s="11"/>
      <c r="N679" s="34">
        <f>+J679-L679</f>
        <v>0</v>
      </c>
    </row>
    <row r="680" spans="1:16" x14ac:dyDescent="0.25">
      <c r="A680" s="24" t="s">
        <v>1475</v>
      </c>
      <c r="B680" s="22"/>
      <c r="C680" s="22"/>
      <c r="D680" s="21"/>
      <c r="E680" s="21"/>
      <c r="F680" s="8"/>
      <c r="G680" s="11"/>
      <c r="H680" s="8"/>
      <c r="I680" s="11"/>
      <c r="J680" s="8"/>
      <c r="K680" s="11"/>
      <c r="L680" s="8"/>
      <c r="M680" s="11"/>
      <c r="N680" s="8"/>
    </row>
    <row r="681" spans="1:16" x14ac:dyDescent="0.25">
      <c r="A681" s="22"/>
      <c r="B681" s="22" t="s">
        <v>927</v>
      </c>
      <c r="C681" s="22" t="s">
        <v>1477</v>
      </c>
      <c r="D681" s="21"/>
      <c r="E681" s="21"/>
      <c r="F681" s="8">
        <f>+'Lincoln Exp. Sum'!F683+'Washington Exp. Sum.pg20'!F681</f>
        <v>0</v>
      </c>
      <c r="G681" s="11"/>
      <c r="H681" s="8">
        <f>+'Lincoln Exp. Sum'!H683+'Washington Exp. Sum.pg20'!H681</f>
        <v>0</v>
      </c>
      <c r="I681" s="11"/>
      <c r="J681" s="8">
        <f>+'Lincoln Exp. Sum'!J683+'Washington Exp. Sum.pg20'!J681</f>
        <v>0</v>
      </c>
      <c r="K681" s="11"/>
      <c r="L681" s="8">
        <f>+'Lincoln Exp. Sum'!L683+'Washington Exp. Sum.pg20'!L681</f>
        <v>0</v>
      </c>
      <c r="M681" s="11"/>
      <c r="N681" s="8">
        <f t="shared" ref="N681:N688" si="44">+J681-L681</f>
        <v>0</v>
      </c>
    </row>
    <row r="682" spans="1:16" x14ac:dyDescent="0.25">
      <c r="A682" s="22"/>
      <c r="B682" s="22" t="s">
        <v>1342</v>
      </c>
      <c r="C682" s="22" t="s">
        <v>1479</v>
      </c>
      <c r="D682" s="21"/>
      <c r="E682" s="21"/>
      <c r="F682" s="8">
        <f>+'Lincoln Exp. Sum'!F684+'Washington Exp. Sum.pg20'!F682</f>
        <v>0</v>
      </c>
      <c r="G682" s="11"/>
      <c r="H682" s="8">
        <f>+'Lincoln Exp. Sum'!H684+'Washington Exp. Sum.pg20'!H682</f>
        <v>0</v>
      </c>
      <c r="I682" s="11"/>
      <c r="J682" s="8">
        <f>+'Lincoln Exp. Sum'!J684+'Washington Exp. Sum.pg20'!J682</f>
        <v>0</v>
      </c>
      <c r="K682" s="11"/>
      <c r="L682" s="8">
        <f>+'Lincoln Exp. Sum'!L684+'Washington Exp. Sum.pg20'!L682</f>
        <v>0</v>
      </c>
      <c r="M682" s="11"/>
      <c r="N682" s="8">
        <f t="shared" si="44"/>
        <v>0</v>
      </c>
    </row>
    <row r="683" spans="1:16" x14ac:dyDescent="0.25">
      <c r="A683" s="22"/>
      <c r="B683" s="22" t="s">
        <v>968</v>
      </c>
      <c r="C683" s="22" t="s">
        <v>1481</v>
      </c>
      <c r="D683" s="21"/>
      <c r="E683" s="21"/>
      <c r="F683" s="8">
        <f>+'Lincoln Exp. Sum'!F685+'Washington Exp. Sum.pg20'!F683</f>
        <v>0</v>
      </c>
      <c r="G683" s="11"/>
      <c r="H683" s="8">
        <f>+'Lincoln Exp. Sum'!H685+'Washington Exp. Sum.pg20'!H683</f>
        <v>0</v>
      </c>
      <c r="I683" s="11"/>
      <c r="J683" s="8">
        <f>+'Lincoln Exp. Sum'!J685+'Washington Exp. Sum.pg20'!J683</f>
        <v>0</v>
      </c>
      <c r="K683" s="11"/>
      <c r="L683" s="8">
        <f>+'Lincoln Exp. Sum'!L685+'Washington Exp. Sum.pg20'!L683</f>
        <v>0</v>
      </c>
      <c r="M683" s="11"/>
      <c r="N683" s="8">
        <f t="shared" si="44"/>
        <v>0</v>
      </c>
    </row>
    <row r="684" spans="1:16" x14ac:dyDescent="0.25">
      <c r="A684" s="22"/>
      <c r="B684" s="22" t="s">
        <v>498</v>
      </c>
      <c r="C684" s="22" t="s">
        <v>1483</v>
      </c>
      <c r="D684" s="21"/>
      <c r="E684" s="21"/>
      <c r="F684" s="8">
        <f>+'Lincoln Exp. Sum'!F686+'Washington Exp. Sum.pg20'!F684</f>
        <v>0</v>
      </c>
      <c r="G684" s="11"/>
      <c r="H684" s="8">
        <f>+'Lincoln Exp. Sum'!H686+'Washington Exp. Sum.pg20'!H684</f>
        <v>0</v>
      </c>
      <c r="I684" s="11"/>
      <c r="J684" s="8">
        <f>+'Lincoln Exp. Sum'!J686+'Washington Exp. Sum.pg20'!J684</f>
        <v>0</v>
      </c>
      <c r="K684" s="11"/>
      <c r="L684" s="8">
        <f>+'Lincoln Exp. Sum'!L686+'Washington Exp. Sum.pg20'!L684</f>
        <v>0</v>
      </c>
      <c r="M684" s="11"/>
      <c r="N684" s="8">
        <f t="shared" si="44"/>
        <v>0</v>
      </c>
    </row>
    <row r="685" spans="1:16" x14ac:dyDescent="0.25">
      <c r="A685" s="22"/>
      <c r="B685" s="22" t="s">
        <v>935</v>
      </c>
      <c r="C685" s="22" t="s">
        <v>1485</v>
      </c>
      <c r="D685" s="21"/>
      <c r="E685" s="21"/>
      <c r="F685" s="8">
        <f>+'Lincoln Exp. Sum'!F687+'Washington Exp. Sum.pg20'!F685</f>
        <v>0</v>
      </c>
      <c r="G685" s="11"/>
      <c r="H685" s="8">
        <f>+'Lincoln Exp. Sum'!H687+'Washington Exp. Sum.pg20'!H685</f>
        <v>0</v>
      </c>
      <c r="I685" s="11"/>
      <c r="J685" s="8">
        <f>+'Lincoln Exp. Sum'!J687+'Washington Exp. Sum.pg20'!J685</f>
        <v>0</v>
      </c>
      <c r="K685" s="11"/>
      <c r="L685" s="8">
        <f>+'Lincoln Exp. Sum'!L687+'Washington Exp. Sum.pg20'!L685</f>
        <v>0</v>
      </c>
      <c r="M685" s="11"/>
      <c r="N685" s="8">
        <f t="shared" si="44"/>
        <v>0</v>
      </c>
    </row>
    <row r="686" spans="1:16" x14ac:dyDescent="0.25">
      <c r="A686" s="22"/>
      <c r="B686" s="22" t="s">
        <v>510</v>
      </c>
      <c r="C686" s="22" t="s">
        <v>1487</v>
      </c>
      <c r="D686" s="21"/>
      <c r="E686" s="21"/>
      <c r="F686" s="8">
        <f>+'Lincoln Exp. Sum'!F688+'Washington Exp. Sum.pg20'!F686</f>
        <v>0</v>
      </c>
      <c r="G686" s="11"/>
      <c r="H686" s="8">
        <f>+'Lincoln Exp. Sum'!H688+'Washington Exp. Sum.pg20'!H686</f>
        <v>0</v>
      </c>
      <c r="I686" s="11"/>
      <c r="J686" s="8">
        <f>+'Lincoln Exp. Sum'!J688+'Washington Exp. Sum.pg20'!J686</f>
        <v>0</v>
      </c>
      <c r="K686" s="11"/>
      <c r="L686" s="8">
        <f>+'Lincoln Exp. Sum'!L688+'Washington Exp. Sum.pg20'!L686</f>
        <v>0</v>
      </c>
      <c r="M686" s="11"/>
      <c r="N686" s="8">
        <f t="shared" si="44"/>
        <v>0</v>
      </c>
    </row>
    <row r="687" spans="1:16" x14ac:dyDescent="0.25">
      <c r="A687" s="24" t="s">
        <v>1489</v>
      </c>
      <c r="B687" s="22"/>
      <c r="C687" s="22"/>
      <c r="D687" s="21"/>
      <c r="E687" s="21"/>
      <c r="F687" s="34">
        <f>+'Lincoln Exp. Sum'!F689+'Washington Exp. Sum.pg20'!F687</f>
        <v>0</v>
      </c>
      <c r="G687" s="11"/>
      <c r="H687" s="34">
        <f>+'Lincoln Exp. Sum'!H689+'Washington Exp. Sum.pg20'!H687</f>
        <v>0</v>
      </c>
      <c r="I687" s="11"/>
      <c r="J687" s="34">
        <f>+'Lincoln Exp. Sum'!J689+'Washington Exp. Sum.pg20'!J687</f>
        <v>0</v>
      </c>
      <c r="K687" s="11"/>
      <c r="L687" s="34">
        <f>+'Lincoln Exp. Sum'!L689+'Washington Exp. Sum.pg20'!L687</f>
        <v>0</v>
      </c>
      <c r="M687" s="11"/>
      <c r="N687" s="34">
        <f t="shared" si="44"/>
        <v>0</v>
      </c>
    </row>
    <row r="688" spans="1:16" x14ac:dyDescent="0.25">
      <c r="A688" s="13"/>
      <c r="B688" s="24" t="s">
        <v>1491</v>
      </c>
      <c r="C688" s="22"/>
      <c r="D688" s="21"/>
      <c r="E688" s="21"/>
      <c r="F688" s="34">
        <f>+'Lincoln Exp. Sum'!F690+'Washington Exp. Sum.pg20'!F688</f>
        <v>0</v>
      </c>
      <c r="G688" s="11"/>
      <c r="H688" s="34">
        <f>+'Lincoln Exp. Sum'!H690+'Washington Exp. Sum.pg20'!H688</f>
        <v>0</v>
      </c>
      <c r="I688" s="11"/>
      <c r="J688" s="34">
        <f>+'Lincoln Exp. Sum'!J690+'Washington Exp. Sum.pg20'!J688</f>
        <v>0</v>
      </c>
      <c r="K688" s="11"/>
      <c r="L688" s="34">
        <f>+'Lincoln Exp. Sum'!L690+'Washington Exp. Sum.pg20'!L688</f>
        <v>0</v>
      </c>
      <c r="M688" s="11"/>
      <c r="N688" s="34">
        <f t="shared" si="44"/>
        <v>0</v>
      </c>
      <c r="O688" s="14"/>
      <c r="P688" s="14"/>
    </row>
    <row r="689" spans="1:16" x14ac:dyDescent="0.25">
      <c r="A689" s="24" t="s">
        <v>334</v>
      </c>
      <c r="B689" s="22"/>
      <c r="C689" s="22"/>
      <c r="D689" s="21"/>
      <c r="E689" s="21"/>
      <c r="F689" s="11"/>
      <c r="G689" s="11"/>
      <c r="H689" s="11"/>
      <c r="I689" s="11"/>
      <c r="J689" s="11"/>
      <c r="K689" s="11"/>
      <c r="L689" s="11"/>
      <c r="M689" s="11"/>
      <c r="N689" s="11"/>
      <c r="O689" s="14"/>
      <c r="P689" s="14"/>
    </row>
    <row r="690" spans="1:16" x14ac:dyDescent="0.25">
      <c r="A690" s="22"/>
      <c r="B690" s="22" t="s">
        <v>927</v>
      </c>
      <c r="C690" s="22"/>
      <c r="D690" s="21"/>
      <c r="E690" s="21"/>
      <c r="F690" s="8">
        <f>+'Lincoln Exp. Sum'!F692+'Washington Exp. Sum.pg20'!F690</f>
        <v>0</v>
      </c>
      <c r="G690" s="11"/>
      <c r="H690" s="8">
        <f>+'Lincoln Exp. Sum'!H692+'Washington Exp. Sum.pg20'!H690</f>
        <v>0</v>
      </c>
      <c r="I690" s="11"/>
      <c r="J690" s="8">
        <f>+'Lincoln Exp. Sum'!J692+'Washington Exp. Sum.pg20'!J690</f>
        <v>0</v>
      </c>
      <c r="K690" s="11"/>
      <c r="L690" s="8">
        <f>+'Lincoln Exp. Sum'!L692+'Washington Exp. Sum.pg20'!L690</f>
        <v>0</v>
      </c>
      <c r="M690" s="11"/>
      <c r="N690" s="8">
        <f>+J690-L690</f>
        <v>0</v>
      </c>
      <c r="O690" s="14"/>
      <c r="P690" s="14"/>
    </row>
    <row r="691" spans="1:16" x14ac:dyDescent="0.25">
      <c r="A691" s="22"/>
      <c r="B691" s="22" t="s">
        <v>935</v>
      </c>
      <c r="C691" s="22"/>
      <c r="D691" s="21"/>
      <c r="E691" s="21"/>
      <c r="F691" s="8">
        <f>+'Lincoln Exp. Sum'!F693+'Washington Exp. Sum.pg20'!F691</f>
        <v>0</v>
      </c>
      <c r="G691" s="11"/>
      <c r="H691" s="8">
        <f>+'Lincoln Exp. Sum'!H693+'Washington Exp. Sum.pg20'!H691</f>
        <v>0</v>
      </c>
      <c r="I691" s="11"/>
      <c r="J691" s="8">
        <f>+'Lincoln Exp. Sum'!J693+'Washington Exp. Sum.pg20'!J691</f>
        <v>0</v>
      </c>
      <c r="K691" s="11"/>
      <c r="L691" s="8">
        <f>+'Lincoln Exp. Sum'!L693+'Washington Exp. Sum.pg20'!L691</f>
        <v>0</v>
      </c>
      <c r="M691" s="11"/>
      <c r="N691" s="8">
        <f>+J691-L691</f>
        <v>0</v>
      </c>
      <c r="O691" s="14"/>
      <c r="P691" s="14"/>
    </row>
    <row r="692" spans="1:16" x14ac:dyDescent="0.25">
      <c r="A692" s="22"/>
      <c r="B692" s="22" t="s">
        <v>510</v>
      </c>
      <c r="C692" s="22"/>
      <c r="D692" s="21"/>
      <c r="E692" s="21"/>
      <c r="F692" s="8">
        <f>+'Lincoln Exp. Sum'!F694+'Washington Exp. Sum.pg20'!F692</f>
        <v>0</v>
      </c>
      <c r="G692" s="11"/>
      <c r="H692" s="8">
        <f>+'Lincoln Exp. Sum'!H694+'Washington Exp. Sum.pg20'!H692</f>
        <v>0</v>
      </c>
      <c r="I692" s="11"/>
      <c r="J692" s="8">
        <f>+'Lincoln Exp. Sum'!J694+'Washington Exp. Sum.pg20'!J692</f>
        <v>0</v>
      </c>
      <c r="K692" s="11"/>
      <c r="L692" s="8">
        <f>+'Lincoln Exp. Sum'!L694+'Washington Exp. Sum.pg20'!L692</f>
        <v>0</v>
      </c>
      <c r="M692" s="11"/>
      <c r="N692" s="8">
        <f>+J692-L692</f>
        <v>0</v>
      </c>
      <c r="O692" s="14"/>
      <c r="P692" s="14"/>
    </row>
    <row r="693" spans="1:16" x14ac:dyDescent="0.25">
      <c r="A693" s="24" t="s">
        <v>335</v>
      </c>
      <c r="B693" s="22"/>
      <c r="C693" s="22"/>
      <c r="D693" s="21"/>
      <c r="E693" s="21"/>
      <c r="F693" s="34">
        <f>+'Lincoln Exp. Sum'!F692+'Washington Exp. Sum.pg20'!F690</f>
        <v>0</v>
      </c>
      <c r="G693" s="11"/>
      <c r="H693" s="34">
        <f>+'Lincoln Exp. Sum'!H692+'Washington Exp. Sum.pg20'!H690</f>
        <v>0</v>
      </c>
      <c r="I693" s="11"/>
      <c r="J693" s="34">
        <f>+'Lincoln Exp. Sum'!J692+'Washington Exp. Sum.pg20'!J690</f>
        <v>0</v>
      </c>
      <c r="K693" s="11"/>
      <c r="L693" s="34">
        <f>+'Lincoln Exp. Sum'!L692+'Washington Exp. Sum.pg20'!L690</f>
        <v>0</v>
      </c>
      <c r="M693" s="11"/>
      <c r="N693" s="34">
        <f>+J693-L693</f>
        <v>0</v>
      </c>
      <c r="O693" s="14"/>
      <c r="P693" s="14"/>
    </row>
    <row r="694" spans="1:16" x14ac:dyDescent="0.25">
      <c r="A694" s="24" t="s">
        <v>1492</v>
      </c>
      <c r="B694" s="22"/>
      <c r="C694" s="22"/>
      <c r="D694" s="21"/>
      <c r="E694" s="21"/>
      <c r="F694" s="8"/>
      <c r="G694" s="11"/>
      <c r="H694" s="8"/>
      <c r="I694" s="11"/>
      <c r="J694" s="8"/>
      <c r="K694" s="11"/>
      <c r="L694" s="8"/>
      <c r="M694" s="11"/>
      <c r="N694" s="8"/>
    </row>
    <row r="695" spans="1:16" x14ac:dyDescent="0.25">
      <c r="A695" s="29" t="s">
        <v>1494</v>
      </c>
      <c r="B695" s="22" t="s">
        <v>518</v>
      </c>
      <c r="C695" s="22" t="s">
        <v>1495</v>
      </c>
      <c r="D695" s="21"/>
      <c r="E695" s="21"/>
      <c r="F695" s="8">
        <f>+'Lincoln Exp. Sum'!F697+'Washington Exp. Sum.pg20'!F695</f>
        <v>0</v>
      </c>
      <c r="G695" s="11"/>
      <c r="H695" s="8">
        <f>+'Lincoln Exp. Sum'!H697+'Washington Exp. Sum.pg20'!H695</f>
        <v>0</v>
      </c>
      <c r="I695" s="11"/>
      <c r="J695" s="8">
        <f>+'Lincoln Exp. Sum'!J697+'Washington Exp. Sum.pg20'!J695</f>
        <v>0</v>
      </c>
      <c r="K695" s="11"/>
      <c r="L695" s="8">
        <f>+'Lincoln Exp. Sum'!L697+'Washington Exp. Sum.pg20'!L695</f>
        <v>0</v>
      </c>
      <c r="M695" s="11"/>
      <c r="N695" s="8">
        <f t="shared" ref="N695:N701" si="45">+J695-L695</f>
        <v>0</v>
      </c>
    </row>
    <row r="696" spans="1:16" x14ac:dyDescent="0.25">
      <c r="A696" s="22"/>
      <c r="B696" s="22" t="s">
        <v>486</v>
      </c>
      <c r="C696" s="22" t="s">
        <v>1497</v>
      </c>
      <c r="D696" s="21"/>
      <c r="E696" s="21"/>
      <c r="F696" s="8">
        <f>+'Lincoln Exp. Sum'!F698+'Washington Exp. Sum.pg20'!F696</f>
        <v>0</v>
      </c>
      <c r="G696" s="11"/>
      <c r="H696" s="8">
        <f>+'Lincoln Exp. Sum'!H698+'Washington Exp. Sum.pg20'!H696</f>
        <v>0</v>
      </c>
      <c r="I696" s="11"/>
      <c r="J696" s="8">
        <f>+'Lincoln Exp. Sum'!J698+'Washington Exp. Sum.pg20'!J696</f>
        <v>0</v>
      </c>
      <c r="K696" s="11"/>
      <c r="L696" s="8">
        <f>+'Lincoln Exp. Sum'!L698+'Washington Exp. Sum.pg20'!L696</f>
        <v>0</v>
      </c>
      <c r="M696" s="11"/>
      <c r="N696" s="8">
        <f t="shared" si="45"/>
        <v>0</v>
      </c>
    </row>
    <row r="697" spans="1:16" x14ac:dyDescent="0.25">
      <c r="A697" s="22"/>
      <c r="B697" s="22" t="s">
        <v>968</v>
      </c>
      <c r="C697" s="22" t="s">
        <v>1499</v>
      </c>
      <c r="D697" s="21"/>
      <c r="E697" s="21"/>
      <c r="F697" s="8">
        <f>+'Lincoln Exp. Sum'!F699+'Washington Exp. Sum.pg20'!F697</f>
        <v>0</v>
      </c>
      <c r="G697" s="11"/>
      <c r="H697" s="8">
        <f>+'Lincoln Exp. Sum'!H699+'Washington Exp. Sum.pg20'!H697</f>
        <v>0</v>
      </c>
      <c r="I697" s="11"/>
      <c r="J697" s="8">
        <f>+'Lincoln Exp. Sum'!J699+'Washington Exp. Sum.pg20'!J697</f>
        <v>0</v>
      </c>
      <c r="K697" s="11"/>
      <c r="L697" s="8">
        <f>+'Lincoln Exp. Sum'!L699+'Washington Exp. Sum.pg20'!L697</f>
        <v>0</v>
      </c>
      <c r="M697" s="11"/>
      <c r="N697" s="8">
        <f t="shared" si="45"/>
        <v>0</v>
      </c>
    </row>
    <row r="698" spans="1:16" x14ac:dyDescent="0.25">
      <c r="A698" s="22"/>
      <c r="B698" s="22" t="s">
        <v>498</v>
      </c>
      <c r="C698" s="22" t="s">
        <v>1501</v>
      </c>
      <c r="D698" s="21"/>
      <c r="E698" s="21"/>
      <c r="F698" s="8">
        <f>+'Lincoln Exp. Sum'!F700+'Washington Exp. Sum.pg20'!F698</f>
        <v>0</v>
      </c>
      <c r="G698" s="11"/>
      <c r="H698" s="8">
        <f>+'Lincoln Exp. Sum'!H700+'Washington Exp. Sum.pg20'!H698</f>
        <v>0</v>
      </c>
      <c r="I698" s="11"/>
      <c r="J698" s="8">
        <f>+'Lincoln Exp. Sum'!J700+'Washington Exp. Sum.pg20'!J698</f>
        <v>0</v>
      </c>
      <c r="K698" s="11"/>
      <c r="L698" s="8">
        <f>+'Lincoln Exp. Sum'!L700+'Washington Exp. Sum.pg20'!L698</f>
        <v>0</v>
      </c>
      <c r="M698" s="11"/>
      <c r="N698" s="8">
        <f t="shared" si="45"/>
        <v>0</v>
      </c>
    </row>
    <row r="699" spans="1:16" x14ac:dyDescent="0.25">
      <c r="A699" s="22"/>
      <c r="B699" s="22" t="s">
        <v>502</v>
      </c>
      <c r="C699" s="22" t="s">
        <v>1503</v>
      </c>
      <c r="D699" s="21"/>
      <c r="E699" s="21"/>
      <c r="F699" s="8">
        <f>+'Lincoln Exp. Sum'!F701+'Washington Exp. Sum.pg20'!F699</f>
        <v>0</v>
      </c>
      <c r="G699" s="11"/>
      <c r="H699" s="8">
        <f>+'Lincoln Exp. Sum'!H701+'Washington Exp. Sum.pg20'!H699</f>
        <v>0</v>
      </c>
      <c r="I699" s="11"/>
      <c r="J699" s="8">
        <f>+'Lincoln Exp. Sum'!J701+'Washington Exp. Sum.pg20'!J699</f>
        <v>0</v>
      </c>
      <c r="K699" s="11"/>
      <c r="L699" s="8">
        <f>+'Lincoln Exp. Sum'!L701+'Washington Exp. Sum.pg20'!L699</f>
        <v>0</v>
      </c>
      <c r="M699" s="11"/>
      <c r="N699" s="8">
        <f t="shared" si="45"/>
        <v>0</v>
      </c>
    </row>
    <row r="700" spans="1:16" x14ac:dyDescent="0.25">
      <c r="A700" s="22"/>
      <c r="B700" s="22" t="s">
        <v>506</v>
      </c>
      <c r="C700" s="22" t="s">
        <v>1505</v>
      </c>
      <c r="D700" s="21"/>
      <c r="E700" s="21"/>
      <c r="F700" s="8">
        <f>+'Lincoln Exp. Sum'!F702+'Washington Exp. Sum.pg20'!F700</f>
        <v>0</v>
      </c>
      <c r="G700" s="11"/>
      <c r="H700" s="8">
        <f>+'Lincoln Exp. Sum'!H702+'Washington Exp. Sum.pg20'!H700</f>
        <v>0</v>
      </c>
      <c r="I700" s="11"/>
      <c r="J700" s="8">
        <f>+'Lincoln Exp. Sum'!J702+'Washington Exp. Sum.pg20'!J700</f>
        <v>0</v>
      </c>
      <c r="K700" s="11"/>
      <c r="L700" s="8">
        <f>+'Lincoln Exp. Sum'!L702+'Washington Exp. Sum.pg20'!L700</f>
        <v>0</v>
      </c>
      <c r="M700" s="11"/>
      <c r="N700" s="8">
        <f t="shared" si="45"/>
        <v>0</v>
      </c>
    </row>
    <row r="701" spans="1:16" x14ac:dyDescent="0.25">
      <c r="A701" s="22"/>
      <c r="B701" s="22" t="s">
        <v>510</v>
      </c>
      <c r="C701" s="22" t="s">
        <v>1507</v>
      </c>
      <c r="D701" s="21"/>
      <c r="E701" s="21"/>
      <c r="F701" s="8">
        <f>+'Lincoln Exp. Sum'!F703+'Washington Exp. Sum.pg20'!F701</f>
        <v>0</v>
      </c>
      <c r="G701" s="11"/>
      <c r="H701" s="8">
        <f>+'Lincoln Exp. Sum'!H703+'Washington Exp. Sum.pg20'!H701</f>
        <v>0</v>
      </c>
      <c r="I701" s="11"/>
      <c r="J701" s="8">
        <f>+'Lincoln Exp. Sum'!J703+'Washington Exp. Sum.pg20'!J701</f>
        <v>0</v>
      </c>
      <c r="K701" s="11"/>
      <c r="L701" s="8">
        <f>+'Lincoln Exp. Sum'!L703+'Washington Exp. Sum.pg20'!L701</f>
        <v>0</v>
      </c>
      <c r="M701" s="11"/>
      <c r="N701" s="8">
        <f t="shared" si="45"/>
        <v>0</v>
      </c>
    </row>
    <row r="702" spans="1:16" x14ac:dyDescent="0.25">
      <c r="A702" s="24" t="s">
        <v>1509</v>
      </c>
      <c r="B702" s="22"/>
      <c r="C702" s="22"/>
      <c r="D702" s="21"/>
      <c r="E702" s="21"/>
      <c r="F702" s="34">
        <f>+'Lincoln Exp. Sum'!F704+'Washington Exp. Sum.pg20'!F702</f>
        <v>0</v>
      </c>
      <c r="G702" s="11"/>
      <c r="H702" s="34">
        <f>+'Lincoln Exp. Sum'!H704+'Washington Exp. Sum.pg20'!H702</f>
        <v>0</v>
      </c>
      <c r="I702" s="11"/>
      <c r="J702" s="34">
        <f>+'Lincoln Exp. Sum'!J704+'Washington Exp. Sum.pg20'!J702</f>
        <v>0</v>
      </c>
      <c r="K702" s="11"/>
      <c r="L702" s="34">
        <f>+'Lincoln Exp. Sum'!L704+'Washington Exp. Sum.pg20'!L702</f>
        <v>0</v>
      </c>
      <c r="M702" s="11"/>
      <c r="N702" s="34">
        <f>+J702-L702</f>
        <v>0</v>
      </c>
    </row>
    <row r="703" spans="1:16" x14ac:dyDescent="0.25">
      <c r="A703" s="24" t="s">
        <v>1510</v>
      </c>
      <c r="B703" s="22"/>
      <c r="C703" s="22"/>
      <c r="D703" s="21"/>
      <c r="E703" s="21"/>
      <c r="F703" s="8"/>
      <c r="G703" s="11"/>
      <c r="H703" s="8"/>
      <c r="I703" s="11"/>
      <c r="J703" s="8"/>
      <c r="K703" s="11"/>
      <c r="L703" s="8"/>
      <c r="M703" s="11"/>
      <c r="N703" s="8"/>
    </row>
    <row r="704" spans="1:16" x14ac:dyDescent="0.25">
      <c r="A704" s="22"/>
      <c r="B704" s="22" t="s">
        <v>927</v>
      </c>
      <c r="C704" s="22" t="s">
        <v>1512</v>
      </c>
      <c r="D704" s="21"/>
      <c r="E704" s="21"/>
      <c r="F704" s="8">
        <f>+'Lincoln Exp. Sum'!F706+'Washington Exp. Sum.pg20'!F704</f>
        <v>0</v>
      </c>
      <c r="G704" s="11"/>
      <c r="H704" s="8">
        <f>+'Lincoln Exp. Sum'!H706+'Washington Exp. Sum.pg20'!H704</f>
        <v>0</v>
      </c>
      <c r="I704" s="11"/>
      <c r="J704" s="8">
        <f>+'Lincoln Exp. Sum'!J706+'Washington Exp. Sum.pg20'!J704</f>
        <v>0</v>
      </c>
      <c r="K704" s="11"/>
      <c r="L704" s="8">
        <f>+'Lincoln Exp. Sum'!L706+'Washington Exp. Sum.pg20'!L704</f>
        <v>0</v>
      </c>
      <c r="M704" s="11"/>
      <c r="N704" s="8">
        <f t="shared" ref="N704:N712" si="46">+J704-L704</f>
        <v>0</v>
      </c>
    </row>
    <row r="705" spans="1:16" x14ac:dyDescent="0.25">
      <c r="A705" s="22"/>
      <c r="B705" s="22" t="s">
        <v>1342</v>
      </c>
      <c r="C705" s="22" t="s">
        <v>1514</v>
      </c>
      <c r="D705" s="21"/>
      <c r="E705" s="21"/>
      <c r="F705" s="8">
        <f>+'Lincoln Exp. Sum'!F707+'Washington Exp. Sum.pg20'!F705</f>
        <v>0</v>
      </c>
      <c r="G705" s="11"/>
      <c r="H705" s="8">
        <f>+'Lincoln Exp. Sum'!H707+'Washington Exp. Sum.pg20'!H705</f>
        <v>0</v>
      </c>
      <c r="I705" s="11"/>
      <c r="J705" s="8">
        <f>+'Lincoln Exp. Sum'!J707+'Washington Exp. Sum.pg20'!J705</f>
        <v>0</v>
      </c>
      <c r="K705" s="11"/>
      <c r="L705" s="8">
        <f>+'Lincoln Exp. Sum'!L707+'Washington Exp. Sum.pg20'!L705</f>
        <v>0</v>
      </c>
      <c r="M705" s="11"/>
      <c r="N705" s="8">
        <f t="shared" si="46"/>
        <v>0</v>
      </c>
    </row>
    <row r="706" spans="1:16" x14ac:dyDescent="0.25">
      <c r="A706" s="22"/>
      <c r="B706" s="22" t="s">
        <v>968</v>
      </c>
      <c r="C706" s="22" t="s">
        <v>1516</v>
      </c>
      <c r="D706" s="21"/>
      <c r="E706" s="21"/>
      <c r="F706" s="8">
        <f>+'Lincoln Exp. Sum'!F708+'Washington Exp. Sum.pg20'!F706</f>
        <v>0</v>
      </c>
      <c r="G706" s="11"/>
      <c r="H706" s="8">
        <f>+'Lincoln Exp. Sum'!H708+'Washington Exp. Sum.pg20'!H706</f>
        <v>0</v>
      </c>
      <c r="I706" s="11"/>
      <c r="J706" s="8">
        <f>+'Lincoln Exp. Sum'!J708+'Washington Exp. Sum.pg20'!J706</f>
        <v>0</v>
      </c>
      <c r="K706" s="11"/>
      <c r="L706" s="8">
        <f>+'Lincoln Exp. Sum'!L708+'Washington Exp. Sum.pg20'!L706</f>
        <v>0</v>
      </c>
      <c r="M706" s="11"/>
      <c r="N706" s="8">
        <f t="shared" si="46"/>
        <v>0</v>
      </c>
    </row>
    <row r="707" spans="1:16" x14ac:dyDescent="0.25">
      <c r="A707" s="22"/>
      <c r="B707" s="22" t="s">
        <v>498</v>
      </c>
      <c r="C707" s="22" t="s">
        <v>1518</v>
      </c>
      <c r="D707" s="21"/>
      <c r="E707" s="21"/>
      <c r="F707" s="8">
        <f>+'Lincoln Exp. Sum'!F709+'Washington Exp. Sum.pg20'!F707</f>
        <v>0</v>
      </c>
      <c r="G707" s="11"/>
      <c r="H707" s="8">
        <f>+'Lincoln Exp. Sum'!H709+'Washington Exp. Sum.pg20'!H707</f>
        <v>0</v>
      </c>
      <c r="I707" s="11"/>
      <c r="J707" s="8">
        <f>+'Lincoln Exp. Sum'!J709+'Washington Exp. Sum.pg20'!J707</f>
        <v>0</v>
      </c>
      <c r="K707" s="11"/>
      <c r="L707" s="8">
        <f>+'Lincoln Exp. Sum'!L709+'Washington Exp. Sum.pg20'!L707</f>
        <v>0</v>
      </c>
      <c r="M707" s="11"/>
      <c r="N707" s="8">
        <f t="shared" si="46"/>
        <v>0</v>
      </c>
    </row>
    <row r="708" spans="1:16" x14ac:dyDescent="0.25">
      <c r="A708" s="22"/>
      <c r="B708" s="22" t="s">
        <v>935</v>
      </c>
      <c r="C708" s="22" t="s">
        <v>1520</v>
      </c>
      <c r="D708" s="21"/>
      <c r="E708" s="21"/>
      <c r="F708" s="8">
        <f>+'Lincoln Exp. Sum'!F710+'Washington Exp. Sum.pg20'!F708</f>
        <v>0</v>
      </c>
      <c r="G708" s="11"/>
      <c r="H708" s="8">
        <f>+'Lincoln Exp. Sum'!H710+'Washington Exp. Sum.pg20'!H708</f>
        <v>0</v>
      </c>
      <c r="I708" s="11"/>
      <c r="J708" s="8">
        <f>+'Lincoln Exp. Sum'!J710+'Washington Exp. Sum.pg20'!J708</f>
        <v>0</v>
      </c>
      <c r="K708" s="11"/>
      <c r="L708" s="8">
        <f>+'Lincoln Exp. Sum'!L710+'Washington Exp. Sum.pg20'!L708</f>
        <v>0</v>
      </c>
      <c r="M708" s="11"/>
      <c r="N708" s="8">
        <f t="shared" si="46"/>
        <v>0</v>
      </c>
    </row>
    <row r="709" spans="1:16" x14ac:dyDescent="0.25">
      <c r="A709" s="22"/>
      <c r="B709" s="22" t="s">
        <v>510</v>
      </c>
      <c r="C709" s="22" t="s">
        <v>1522</v>
      </c>
      <c r="D709" s="21"/>
      <c r="E709" s="21"/>
      <c r="F709" s="8">
        <f>+'Lincoln Exp. Sum'!F711+'Washington Exp. Sum.pg20'!F709</f>
        <v>0</v>
      </c>
      <c r="G709" s="11"/>
      <c r="H709" s="8">
        <f>+'Lincoln Exp. Sum'!H711+'Washington Exp. Sum.pg20'!H709</f>
        <v>0</v>
      </c>
      <c r="I709" s="11"/>
      <c r="J709" s="8">
        <f>+'Lincoln Exp. Sum'!J711+'Washington Exp. Sum.pg20'!J709</f>
        <v>0</v>
      </c>
      <c r="K709" s="11"/>
      <c r="L709" s="8">
        <f>+'Lincoln Exp. Sum'!L711+'Washington Exp. Sum.pg20'!L709</f>
        <v>0</v>
      </c>
      <c r="M709" s="11"/>
      <c r="N709" s="8">
        <f t="shared" si="46"/>
        <v>0</v>
      </c>
    </row>
    <row r="710" spans="1:16" x14ac:dyDescent="0.25">
      <c r="A710" s="24" t="s">
        <v>1524</v>
      </c>
      <c r="B710" s="22"/>
      <c r="C710" s="22"/>
      <c r="D710" s="21"/>
      <c r="E710" s="21"/>
      <c r="F710" s="8">
        <f>+'Lincoln Exp. Sum'!F712+'Washington Exp. Sum.pg20'!F710</f>
        <v>0</v>
      </c>
      <c r="G710" s="11"/>
      <c r="H710" s="8">
        <f>+'Lincoln Exp. Sum'!H712+'Washington Exp. Sum.pg20'!H710</f>
        <v>0</v>
      </c>
      <c r="I710" s="11"/>
      <c r="J710" s="8">
        <f>+'Lincoln Exp. Sum'!J712+'Washington Exp. Sum.pg20'!J710</f>
        <v>0</v>
      </c>
      <c r="K710" s="11"/>
      <c r="L710" s="8">
        <f>+'Lincoln Exp. Sum'!L712+'Washington Exp. Sum.pg20'!L710</f>
        <v>0</v>
      </c>
      <c r="M710" s="11"/>
      <c r="N710" s="8">
        <f t="shared" si="46"/>
        <v>0</v>
      </c>
    </row>
    <row r="711" spans="1:16" x14ac:dyDescent="0.25">
      <c r="A711" s="13"/>
      <c r="B711" s="24" t="s">
        <v>1526</v>
      </c>
      <c r="C711" s="22"/>
      <c r="D711" s="21"/>
      <c r="E711" s="21"/>
      <c r="F711" s="34">
        <f>+'Lincoln Exp. Sum'!F713+'Washington Exp. Sum.pg20'!F711</f>
        <v>0</v>
      </c>
      <c r="G711" s="11"/>
      <c r="H711" s="34">
        <f>+'Lincoln Exp. Sum'!H713+'Washington Exp. Sum.pg20'!H711</f>
        <v>0</v>
      </c>
      <c r="I711" s="11"/>
      <c r="J711" s="34">
        <f>+'Lincoln Exp. Sum'!J713+'Washington Exp. Sum.pg20'!J711</f>
        <v>0</v>
      </c>
      <c r="K711" s="11"/>
      <c r="L711" s="34">
        <f>+'Lincoln Exp. Sum'!L713+'Washington Exp. Sum.pg20'!L711</f>
        <v>0</v>
      </c>
      <c r="M711" s="11"/>
      <c r="N711" s="34">
        <f t="shared" si="46"/>
        <v>0</v>
      </c>
      <c r="O711" s="14"/>
      <c r="P711" s="14"/>
    </row>
    <row r="712" spans="1:16" x14ac:dyDescent="0.25">
      <c r="A712" s="24" t="s">
        <v>1528</v>
      </c>
      <c r="B712" s="22"/>
      <c r="C712" s="22"/>
      <c r="D712" s="21"/>
      <c r="E712" s="21"/>
      <c r="F712" s="34">
        <f>+'Lincoln Exp. Sum'!F714+'Washington Exp. Sum.pg20'!F712</f>
        <v>0</v>
      </c>
      <c r="G712" s="11"/>
      <c r="H712" s="34">
        <f>+'Lincoln Exp. Sum'!H714+'Washington Exp. Sum.pg20'!H712</f>
        <v>0</v>
      </c>
      <c r="I712" s="11"/>
      <c r="J712" s="34">
        <f>+'Lincoln Exp. Sum'!J714+'Washington Exp. Sum.pg20'!J712</f>
        <v>0</v>
      </c>
      <c r="K712" s="11"/>
      <c r="L712" s="34">
        <f>+'Lincoln Exp. Sum'!L714+'Washington Exp. Sum.pg20'!L712</f>
        <v>0</v>
      </c>
      <c r="M712" s="11"/>
      <c r="N712" s="34">
        <f t="shared" si="46"/>
        <v>0</v>
      </c>
      <c r="O712" s="14"/>
      <c r="P712" s="14"/>
    </row>
    <row r="713" spans="1:16" x14ac:dyDescent="0.25">
      <c r="A713" s="24"/>
      <c r="B713" s="24" t="s">
        <v>46</v>
      </c>
      <c r="C713" s="22" t="s">
        <v>237</v>
      </c>
      <c r="D713" s="21"/>
      <c r="E713" s="21"/>
      <c r="F713" s="11">
        <f>+'Lincoln Exp. Sum'!F715+'Washington Exp. Sum.pg20'!F713</f>
        <v>0</v>
      </c>
      <c r="G713" s="11"/>
      <c r="H713" s="11">
        <f>+'Lincoln Exp. Sum'!H715+'Washington Exp. Sum.pg20'!H713</f>
        <v>0</v>
      </c>
      <c r="I713" s="11"/>
      <c r="J713" s="11">
        <f>+'Lincoln Exp. Sum'!J715+'Washington Exp. Sum.pg20'!J713</f>
        <v>0</v>
      </c>
      <c r="K713" s="11"/>
      <c r="L713" s="11">
        <f>+'Lincoln Exp. Sum'!L715+'Washington Exp. Sum.pg20'!L713</f>
        <v>0</v>
      </c>
      <c r="M713" s="11"/>
      <c r="N713" s="11">
        <f>+J713-L713</f>
        <v>0</v>
      </c>
      <c r="O713" s="14"/>
      <c r="P713" s="14"/>
    </row>
    <row r="714" spans="1:16" x14ac:dyDescent="0.25">
      <c r="A714" s="24"/>
      <c r="B714" s="24"/>
      <c r="C714" s="22"/>
      <c r="D714" s="21"/>
      <c r="E714" s="21"/>
      <c r="F714" s="11"/>
      <c r="G714" s="11"/>
      <c r="H714" s="11"/>
      <c r="I714" s="11"/>
      <c r="J714" s="11"/>
      <c r="K714" s="11"/>
      <c r="L714" s="11"/>
      <c r="M714" s="11"/>
      <c r="N714" s="11"/>
      <c r="O714" s="14"/>
      <c r="P714" s="14"/>
    </row>
    <row r="715" spans="1:16" x14ac:dyDescent="0.25">
      <c r="A715" s="24" t="s">
        <v>1580</v>
      </c>
      <c r="B715" s="22"/>
      <c r="C715" s="22"/>
      <c r="D715" s="21"/>
      <c r="E715" s="21"/>
      <c r="F715" s="34">
        <f>+'Lincoln Exp. Sum'!F717+'Washington Exp. Sum.pg20'!F715</f>
        <v>5781734</v>
      </c>
      <c r="G715" s="11"/>
      <c r="H715" s="34">
        <f>+'Lincoln Exp. Sum'!H717+'Washington Exp. Sum.pg20'!H715</f>
        <v>0</v>
      </c>
      <c r="I715" s="11"/>
      <c r="J715" s="34">
        <f>+'Lincoln Exp. Sum'!J717+'Washington Exp. Sum.pg20'!J715</f>
        <v>5781734</v>
      </c>
      <c r="K715" s="11"/>
      <c r="L715" s="34">
        <f>+'Lincoln Exp. Sum'!L717+'Washington Exp. Sum.pg20'!L715</f>
        <v>5517957</v>
      </c>
      <c r="M715" s="11"/>
      <c r="N715" s="34">
        <f>+J715-L715</f>
        <v>263777</v>
      </c>
      <c r="O715" s="14"/>
      <c r="P715" s="14"/>
    </row>
    <row r="716" spans="1:16" x14ac:dyDescent="0.25">
      <c r="A716" s="22"/>
      <c r="B716" s="22"/>
      <c r="C716" s="22"/>
      <c r="D716" s="21"/>
      <c r="E716" s="21"/>
      <c r="F716" s="11"/>
      <c r="G716" s="11"/>
      <c r="H716" s="11"/>
      <c r="I716" s="11"/>
      <c r="J716" s="62"/>
      <c r="K716" s="62"/>
      <c r="L716" s="62"/>
      <c r="M716" s="11"/>
      <c r="N716" s="11"/>
    </row>
    <row r="717" spans="1:16" x14ac:dyDescent="0.25">
      <c r="A717" s="24" t="s">
        <v>1573</v>
      </c>
      <c r="B717" s="22"/>
      <c r="C717" s="22"/>
      <c r="D717" s="21"/>
      <c r="E717" s="21"/>
      <c r="F717" s="11"/>
      <c r="G717" s="11"/>
      <c r="H717" s="11"/>
      <c r="I717" s="11"/>
      <c r="J717" s="11"/>
      <c r="K717" s="11"/>
      <c r="L717" s="11"/>
      <c r="M717" s="11"/>
      <c r="N717" s="11"/>
    </row>
    <row r="718" spans="1:16" x14ac:dyDescent="0.25">
      <c r="A718" s="24"/>
      <c r="B718" s="24" t="s">
        <v>238</v>
      </c>
      <c r="C718" s="22"/>
      <c r="D718" s="21"/>
      <c r="E718" s="21"/>
      <c r="F718" s="11">
        <f>+'Lincoln Exp. Sum'!F720+'Washington Exp. Sum.pg20'!F718</f>
        <v>5703676</v>
      </c>
      <c r="G718" s="11"/>
      <c r="H718" s="11">
        <f>+'Lincoln Exp. Sum'!H720+'Washington Exp. Sum.pg20'!H718</f>
        <v>0</v>
      </c>
      <c r="I718" s="11"/>
      <c r="J718" s="11">
        <f>+'Lincoln Exp. Sum'!J720+'Washington Exp. Sum.pg20'!J718</f>
        <v>5703676</v>
      </c>
      <c r="K718" s="11"/>
      <c r="L718" s="11">
        <f>+'Lincoln Exp. Sum'!L720+'Washington Exp. Sum.pg20'!L718</f>
        <v>5539931</v>
      </c>
      <c r="M718" s="11"/>
      <c r="N718" s="11">
        <f>+'Lincoln Exp. Sum'!N720+'Washington Exp. Sum.pg20'!N718</f>
        <v>163745</v>
      </c>
    </row>
    <row r="719" spans="1:16" x14ac:dyDescent="0.25">
      <c r="A719" s="24"/>
      <c r="B719" s="24" t="s">
        <v>47</v>
      </c>
      <c r="C719" s="22"/>
      <c r="D719" s="21"/>
      <c r="E719" s="21"/>
      <c r="F719" s="11"/>
      <c r="G719" s="11"/>
      <c r="H719" s="11"/>
      <c r="I719" s="11"/>
      <c r="J719" s="11"/>
      <c r="K719" s="11"/>
      <c r="L719" s="11"/>
      <c r="M719" s="11"/>
      <c r="N719" s="11"/>
    </row>
    <row r="720" spans="1:16" x14ac:dyDescent="0.25">
      <c r="A720" s="24"/>
      <c r="B720" s="24" t="s">
        <v>284</v>
      </c>
      <c r="C720" s="22"/>
      <c r="D720" s="21"/>
      <c r="E720" s="21"/>
      <c r="F720" s="11">
        <f>+'Lincoln Exp. Sum'!F722+'Washington Exp. Sum.pg20'!F720</f>
        <v>0</v>
      </c>
      <c r="G720" s="11"/>
      <c r="H720" s="11">
        <f>+'Lincoln Exp. Sum'!H722+'Washington Exp. Sum.pg20'!H720</f>
        <v>0</v>
      </c>
      <c r="I720" s="11"/>
      <c r="J720" s="11">
        <f>+'Lincoln Exp. Sum'!J722+'Washington Exp. Sum.pg20'!J720</f>
        <v>0</v>
      </c>
      <c r="K720" s="11"/>
      <c r="L720" s="11">
        <f>+'Lincoln Exp. Sum'!L722+'Washington Exp. Sum.pg20'!L720</f>
        <v>0</v>
      </c>
      <c r="M720" s="11"/>
      <c r="N720" s="11">
        <f>+J720-L720</f>
        <v>0</v>
      </c>
    </row>
    <row r="721" spans="1:19" x14ac:dyDescent="0.25">
      <c r="A721" s="24"/>
      <c r="B721" s="24" t="s">
        <v>83</v>
      </c>
      <c r="C721" s="22"/>
      <c r="D721" s="21"/>
      <c r="E721" s="21"/>
      <c r="F721" s="11">
        <f>+'Lincoln Exp. Sum'!F723+'Washington Exp. Sum.pg20'!F721</f>
        <v>0</v>
      </c>
      <c r="G721" s="11"/>
      <c r="H721" s="11">
        <f>+'Lincoln Exp. Sum'!H723+'Washington Exp. Sum.pg20'!H721</f>
        <v>0</v>
      </c>
      <c r="I721" s="11"/>
      <c r="J721" s="11">
        <f>+'Lincoln Exp. Sum'!J723+'Washington Exp. Sum.pg20'!J721</f>
        <v>0</v>
      </c>
      <c r="K721" s="11"/>
      <c r="L721" s="11">
        <f>+'Lincoln Exp. Sum'!L723+'Washington Exp. Sum.pg20'!L721</f>
        <v>0</v>
      </c>
      <c r="M721" s="11"/>
      <c r="N721" s="11">
        <f>+J721-L721</f>
        <v>0</v>
      </c>
    </row>
    <row r="722" spans="1:19" x14ac:dyDescent="0.25">
      <c r="A722" s="24"/>
      <c r="B722" s="22"/>
      <c r="C722" s="22"/>
      <c r="D722" s="21"/>
      <c r="E722" s="21"/>
      <c r="F722" s="34">
        <f>SUM(F718:F721)</f>
        <v>5703676</v>
      </c>
      <c r="G722" s="11"/>
      <c r="H722" s="34">
        <f>SUM(H718:H721)</f>
        <v>0</v>
      </c>
      <c r="I722" s="11"/>
      <c r="J722" s="34">
        <f>SUM(J718:J721)</f>
        <v>5703676</v>
      </c>
      <c r="K722" s="27"/>
      <c r="L722" s="34">
        <f>SUM(L718:L721)</f>
        <v>5539931</v>
      </c>
      <c r="M722" s="11"/>
      <c r="N722" s="34">
        <f>+J722-L722</f>
        <v>163745</v>
      </c>
    </row>
    <row r="723" spans="1:19" x14ac:dyDescent="0.25">
      <c r="A723" s="24" t="s">
        <v>1572</v>
      </c>
      <c r="B723" s="22"/>
      <c r="C723" s="22"/>
      <c r="D723" s="21"/>
      <c r="E723" s="21"/>
      <c r="F723" s="11"/>
      <c r="G723" s="11"/>
      <c r="H723" s="11"/>
      <c r="I723" s="11"/>
      <c r="J723" s="11"/>
      <c r="K723" s="11"/>
      <c r="L723" s="11"/>
      <c r="M723" s="11"/>
      <c r="N723" s="11"/>
    </row>
    <row r="724" spans="1:19" x14ac:dyDescent="0.25">
      <c r="A724" s="24"/>
      <c r="B724" s="22"/>
      <c r="C724" s="22"/>
      <c r="D724" s="21"/>
      <c r="E724" s="21"/>
      <c r="F724" s="11"/>
      <c r="G724" s="11"/>
      <c r="H724" s="11"/>
      <c r="I724" s="11"/>
      <c r="J724" s="11"/>
      <c r="K724" s="11"/>
      <c r="L724" s="11"/>
      <c r="M724" s="11"/>
      <c r="N724" s="11"/>
    </row>
    <row r="725" spans="1:19" x14ac:dyDescent="0.25">
      <c r="A725" s="24" t="s">
        <v>1576</v>
      </c>
      <c r="B725" s="22"/>
      <c r="C725" s="22"/>
      <c r="D725" s="21"/>
      <c r="E725" s="21"/>
      <c r="F725" s="8"/>
      <c r="G725" s="11"/>
      <c r="H725" s="8"/>
      <c r="I725" s="11"/>
      <c r="J725" s="8"/>
      <c r="K725" s="11"/>
      <c r="L725" s="8"/>
      <c r="M725" s="11"/>
      <c r="N725" s="8"/>
    </row>
    <row r="726" spans="1:19" x14ac:dyDescent="0.25">
      <c r="A726" s="22"/>
      <c r="B726" s="24" t="s">
        <v>1577</v>
      </c>
      <c r="C726" s="22"/>
      <c r="D726" s="21"/>
      <c r="E726" s="21"/>
      <c r="F726" s="8">
        <f>F722-F715</f>
        <v>-78058</v>
      </c>
      <c r="G726" s="11"/>
      <c r="H726" s="8">
        <f>'Lincoln Exp. Sum'!H727+'Washington Exp. Sum.pg20'!H725</f>
        <v>0</v>
      </c>
      <c r="I726" s="11"/>
      <c r="J726" s="8">
        <f>J722-J715</f>
        <v>-78058</v>
      </c>
      <c r="K726" s="11"/>
      <c r="L726" s="8">
        <f>'Lincoln Exp. Sum'!L727+'Washington Exp. Sum.pg20'!L725</f>
        <v>21974</v>
      </c>
      <c r="M726" s="11"/>
      <c r="N726" s="8">
        <f>'Lincoln Exp. Sum'!N727+'Washington Exp. Sum.pg20'!N725</f>
        <v>100032</v>
      </c>
    </row>
    <row r="727" spans="1:19" x14ac:dyDescent="0.25">
      <c r="A727" s="22"/>
      <c r="B727" s="63"/>
      <c r="C727" s="22"/>
      <c r="D727" s="21"/>
      <c r="E727" s="21"/>
      <c r="F727" s="11"/>
      <c r="G727" s="11"/>
      <c r="H727" s="11"/>
      <c r="I727" s="11"/>
      <c r="J727" s="11"/>
      <c r="K727" s="11"/>
      <c r="L727" s="11"/>
      <c r="M727" s="11"/>
      <c r="N727" s="11"/>
    </row>
    <row r="728" spans="1:19" x14ac:dyDescent="0.25">
      <c r="A728" s="24" t="s">
        <v>1574</v>
      </c>
      <c r="B728" s="24"/>
      <c r="C728" s="22"/>
      <c r="D728" s="21"/>
      <c r="E728" s="21"/>
      <c r="F728" s="8">
        <f>'Lincoln Exp. Sum'!F729+'Washington Exp. Sum.pg20'!F727</f>
        <v>78058</v>
      </c>
      <c r="G728" s="64"/>
      <c r="H728" s="8">
        <f>+'Lincoln Exp. Sum'!H729+'Washington Exp. Sum.pg20'!H727</f>
        <v>0</v>
      </c>
      <c r="I728" s="11"/>
      <c r="J728" s="8">
        <f>+'Lincoln Exp. Sum'!J729+'Washington Exp. Sum.pg20'!J727</f>
        <v>78058</v>
      </c>
      <c r="K728" s="27"/>
      <c r="L728" s="8">
        <f>'Lincoln Exp. Sum'!L729+'Washington Exp. Sum.pg20'!L727</f>
        <v>78058</v>
      </c>
      <c r="M728" s="11"/>
      <c r="N728" s="8">
        <f>'Lincoln Exp. Sum'!N729+'Washington Exp. Sum.pg20'!N727</f>
        <v>0</v>
      </c>
    </row>
    <row r="729" spans="1:19" x14ac:dyDescent="0.25">
      <c r="A729" s="22"/>
      <c r="B729" s="24"/>
      <c r="C729" s="22"/>
      <c r="D729" s="21"/>
      <c r="E729" s="21"/>
      <c r="F729" s="41"/>
      <c r="G729" s="41"/>
      <c r="H729" s="41"/>
      <c r="I729" s="41"/>
      <c r="J729" s="41"/>
      <c r="K729" s="41"/>
      <c r="L729" s="41"/>
      <c r="M729" s="41"/>
      <c r="N729" s="41"/>
    </row>
    <row r="730" spans="1:19" ht="13.9" customHeight="1" thickBot="1" x14ac:dyDescent="0.3">
      <c r="A730" s="24" t="s">
        <v>1575</v>
      </c>
      <c r="B730" s="24"/>
      <c r="C730" s="22"/>
      <c r="D730" s="21"/>
      <c r="E730" s="21"/>
      <c r="F730" s="15">
        <f>+F728+F726</f>
        <v>0</v>
      </c>
      <c r="G730" s="10"/>
      <c r="H730" s="15">
        <f>+H728+H726</f>
        <v>0</v>
      </c>
      <c r="I730" s="10"/>
      <c r="J730" s="15">
        <f>+J728+J726</f>
        <v>0</v>
      </c>
      <c r="K730" s="10"/>
      <c r="L730" s="15">
        <f>+L728+L726</f>
        <v>100032</v>
      </c>
      <c r="M730" s="10"/>
      <c r="N730" s="15">
        <f>+N728+N726</f>
        <v>100032</v>
      </c>
    </row>
    <row r="731" spans="1:19" ht="15.75" thickTop="1" x14ac:dyDescent="0.25">
      <c r="B731" s="24"/>
      <c r="C731" s="22"/>
      <c r="D731" s="22"/>
      <c r="E731" s="22"/>
      <c r="F731" s="21"/>
      <c r="G731" s="22"/>
      <c r="H731" s="65"/>
      <c r="I731" s="22"/>
      <c r="J731" s="8"/>
      <c r="K731" s="11"/>
      <c r="L731" s="63"/>
      <c r="M731" s="11"/>
      <c r="N731" s="63"/>
    </row>
    <row r="732" spans="1:19" x14ac:dyDescent="0.25">
      <c r="A732" s="37"/>
      <c r="B732" s="42"/>
      <c r="C732" s="42"/>
      <c r="D732" s="42"/>
      <c r="E732" s="42"/>
      <c r="F732" s="42"/>
      <c r="G732" s="42"/>
      <c r="I732" s="42"/>
      <c r="J732" s="63"/>
      <c r="K732" s="42"/>
      <c r="L732" s="42"/>
      <c r="M732" s="42"/>
      <c r="N732" s="42"/>
      <c r="O732" s="40"/>
      <c r="P732" s="40"/>
      <c r="Q732" s="40"/>
      <c r="R732" s="40"/>
      <c r="S732" s="40"/>
    </row>
    <row r="733" spans="1:19" x14ac:dyDescent="0.25">
      <c r="B733" s="24"/>
      <c r="C733" s="22"/>
      <c r="D733" s="22"/>
      <c r="E733" s="22"/>
      <c r="F733" s="22"/>
      <c r="G733" s="22"/>
      <c r="H733" s="22"/>
      <c r="I733" s="22"/>
      <c r="K733" s="11"/>
      <c r="L733" s="8"/>
      <c r="M733" s="11"/>
      <c r="N733" s="8"/>
    </row>
    <row r="734" spans="1:19" x14ac:dyDescent="0.25">
      <c r="B734" s="24"/>
      <c r="C734" s="22"/>
      <c r="D734" s="22"/>
      <c r="E734" s="22"/>
      <c r="F734" s="22"/>
      <c r="G734" s="22"/>
      <c r="H734" s="22"/>
      <c r="I734" s="22"/>
      <c r="K734" s="11"/>
      <c r="L734" s="8"/>
      <c r="M734" s="11"/>
      <c r="N734" s="8"/>
    </row>
    <row r="735" spans="1:19" x14ac:dyDescent="0.25">
      <c r="B735" s="24"/>
      <c r="C735" s="22"/>
      <c r="D735" s="22"/>
      <c r="E735" s="22"/>
      <c r="F735" s="22"/>
      <c r="G735" s="22"/>
      <c r="H735" s="22"/>
      <c r="I735" s="22"/>
      <c r="J735" s="21"/>
      <c r="K735" s="11"/>
      <c r="L735" s="8"/>
      <c r="M735" s="11"/>
      <c r="N735" s="8"/>
    </row>
    <row r="736" spans="1:19" x14ac:dyDescent="0.25">
      <c r="B736" s="24"/>
      <c r="C736" s="22"/>
      <c r="D736" s="22"/>
      <c r="E736" s="22"/>
      <c r="F736" s="22"/>
      <c r="G736" s="22"/>
      <c r="H736" s="22"/>
      <c r="I736" s="22"/>
      <c r="J736" s="21"/>
      <c r="K736" s="11"/>
      <c r="L736" s="8"/>
      <c r="M736" s="11"/>
      <c r="N736" s="8"/>
    </row>
    <row r="737" spans="2:14" x14ac:dyDescent="0.25">
      <c r="B737" s="22"/>
      <c r="C737" s="24"/>
      <c r="D737" s="22"/>
      <c r="E737" s="22"/>
      <c r="F737" s="22"/>
      <c r="G737" s="22"/>
      <c r="H737" s="22"/>
      <c r="I737" s="22"/>
      <c r="J737" s="21"/>
      <c r="K737" s="11"/>
      <c r="L737" s="8"/>
      <c r="M737" s="11"/>
      <c r="N737" s="8"/>
    </row>
    <row r="738" spans="2:14" x14ac:dyDescent="0.25">
      <c r="B738" s="22"/>
      <c r="C738" s="24"/>
      <c r="D738" s="22"/>
      <c r="E738" s="22"/>
      <c r="F738" s="22"/>
      <c r="G738" s="22"/>
      <c r="H738" s="22"/>
      <c r="I738" s="22"/>
      <c r="J738" s="21"/>
      <c r="K738" s="11"/>
      <c r="L738" s="8"/>
      <c r="M738" s="11"/>
      <c r="N738" s="8"/>
    </row>
    <row r="739" spans="2:14" x14ac:dyDescent="0.25">
      <c r="B739" s="24"/>
      <c r="C739" s="24"/>
      <c r="D739" s="22"/>
      <c r="E739" s="22"/>
      <c r="F739" s="22"/>
      <c r="G739" s="22"/>
      <c r="H739" s="22"/>
      <c r="I739" s="22"/>
      <c r="J739" s="21"/>
      <c r="K739" s="11"/>
      <c r="L739" s="11"/>
      <c r="M739" s="11"/>
      <c r="N739" s="11"/>
    </row>
    <row r="740" spans="2:14" x14ac:dyDescent="0.25">
      <c r="B740" s="22"/>
      <c r="C740" s="24"/>
      <c r="D740" s="22"/>
      <c r="E740" s="22"/>
      <c r="F740" s="22"/>
      <c r="G740" s="22"/>
      <c r="H740" s="22"/>
      <c r="I740" s="22"/>
      <c r="J740" s="21"/>
      <c r="K740" s="11"/>
      <c r="L740" s="11"/>
      <c r="M740" s="11"/>
      <c r="N740" s="11"/>
    </row>
    <row r="741" spans="2:14" x14ac:dyDescent="0.25">
      <c r="B741" s="24"/>
      <c r="C741" s="24"/>
      <c r="D741" s="22"/>
      <c r="E741" s="22"/>
      <c r="F741" s="22"/>
      <c r="G741" s="22"/>
      <c r="H741" s="22"/>
      <c r="I741" s="22"/>
      <c r="J741" s="21"/>
      <c r="K741" s="41"/>
      <c r="L741" s="11"/>
      <c r="M741" s="41"/>
      <c r="N741" s="3"/>
    </row>
    <row r="742" spans="2:14" x14ac:dyDescent="0.25">
      <c r="B742" s="22"/>
      <c r="C742" s="24"/>
      <c r="D742" s="22"/>
      <c r="E742" s="22"/>
      <c r="F742" s="22"/>
      <c r="G742" s="22"/>
      <c r="H742" s="22"/>
      <c r="I742" s="22"/>
      <c r="J742" s="21"/>
      <c r="K742" s="11"/>
      <c r="L742" s="11"/>
      <c r="M742" s="11"/>
      <c r="N742" s="3"/>
    </row>
    <row r="743" spans="2:14" ht="15" customHeight="1" x14ac:dyDescent="0.25">
      <c r="B743" s="37"/>
      <c r="C743" s="39"/>
      <c r="D743" s="39"/>
      <c r="E743" s="39"/>
      <c r="F743" s="39"/>
      <c r="G743" s="39"/>
      <c r="H743" s="39"/>
      <c r="I743" s="39"/>
      <c r="J743" s="39"/>
      <c r="K743" s="39"/>
      <c r="L743" s="39"/>
      <c r="M743" s="39"/>
      <c r="N743" s="39"/>
    </row>
    <row r="744" spans="2:14" x14ac:dyDescent="0.25">
      <c r="D744" s="17"/>
      <c r="E744" s="17"/>
      <c r="F744" s="17"/>
      <c r="G744" s="17"/>
      <c r="H744" s="17"/>
      <c r="I744" s="17"/>
      <c r="J744" s="14"/>
      <c r="K744" s="55"/>
      <c r="M744" s="55"/>
      <c r="N744" s="14"/>
    </row>
    <row r="745" spans="2:14" x14ac:dyDescent="0.25">
      <c r="D745" s="17"/>
      <c r="E745" s="17"/>
      <c r="F745" s="17"/>
      <c r="G745" s="17"/>
      <c r="H745" s="17"/>
      <c r="I745" s="17"/>
      <c r="J745" s="14"/>
      <c r="K745" s="55"/>
      <c r="M745" s="55"/>
      <c r="N745" s="14"/>
    </row>
    <row r="746" spans="2:14" x14ac:dyDescent="0.25">
      <c r="D746" s="17"/>
      <c r="E746" s="17"/>
      <c r="F746" s="17"/>
      <c r="G746" s="17"/>
      <c r="H746" s="17"/>
      <c r="I746" s="17"/>
      <c r="J746" s="14"/>
      <c r="K746" s="55"/>
      <c r="M746" s="55"/>
      <c r="N746" s="14"/>
    </row>
    <row r="747" spans="2:14" x14ac:dyDescent="0.25">
      <c r="D747" s="17"/>
      <c r="E747" s="17"/>
      <c r="F747" s="17"/>
      <c r="G747" s="17"/>
      <c r="H747" s="17"/>
      <c r="I747" s="17"/>
      <c r="J747" s="14"/>
      <c r="K747" s="55"/>
      <c r="M747" s="55"/>
      <c r="N747" s="14"/>
    </row>
    <row r="748" spans="2:14" x14ac:dyDescent="0.25">
      <c r="D748" s="17"/>
      <c r="E748" s="17"/>
      <c r="F748" s="17"/>
      <c r="G748" s="17"/>
      <c r="H748" s="17"/>
      <c r="I748" s="17"/>
      <c r="J748" s="14"/>
      <c r="K748" s="55"/>
      <c r="M748" s="55"/>
      <c r="N748" s="14"/>
    </row>
    <row r="749" spans="2:14" x14ac:dyDescent="0.25">
      <c r="D749" s="17"/>
      <c r="E749" s="17"/>
      <c r="F749" s="17"/>
      <c r="G749" s="17"/>
      <c r="H749" s="17"/>
      <c r="I749" s="17"/>
      <c r="J749" s="14"/>
      <c r="K749" s="55"/>
      <c r="M749" s="55"/>
      <c r="N749" s="14"/>
    </row>
    <row r="750" spans="2:14" x14ac:dyDescent="0.25">
      <c r="D750" s="17"/>
      <c r="E750" s="17"/>
      <c r="F750" s="17"/>
      <c r="G750" s="17"/>
      <c r="H750" s="17"/>
      <c r="I750" s="17"/>
      <c r="J750" s="14"/>
      <c r="K750" s="55"/>
      <c r="M750" s="55"/>
      <c r="N750" s="14"/>
    </row>
    <row r="751" spans="2:14" x14ac:dyDescent="0.25">
      <c r="D751" s="17"/>
      <c r="E751" s="17"/>
      <c r="F751" s="17"/>
      <c r="G751" s="17"/>
      <c r="H751" s="17"/>
      <c r="I751" s="17"/>
      <c r="J751" s="14"/>
      <c r="K751" s="55"/>
      <c r="M751" s="55"/>
      <c r="N751" s="14"/>
    </row>
    <row r="752" spans="2:14" x14ac:dyDescent="0.25">
      <c r="D752" s="17"/>
      <c r="E752" s="17"/>
      <c r="F752" s="17"/>
      <c r="G752" s="17"/>
      <c r="H752" s="17"/>
      <c r="I752" s="17"/>
      <c r="J752" s="18"/>
      <c r="K752" s="18"/>
    </row>
    <row r="753" spans="4:11" x14ac:dyDescent="0.25">
      <c r="D753" s="17"/>
      <c r="E753" s="17"/>
      <c r="F753" s="17"/>
      <c r="G753" s="17"/>
      <c r="H753" s="17"/>
      <c r="I753" s="17"/>
      <c r="J753" s="18"/>
      <c r="K753" s="18"/>
    </row>
    <row r="754" spans="4:11" x14ac:dyDescent="0.25">
      <c r="D754" s="17"/>
      <c r="E754" s="17"/>
      <c r="F754" s="17"/>
      <c r="G754" s="17"/>
      <c r="H754" s="17"/>
      <c r="I754" s="17"/>
      <c r="J754" s="18"/>
      <c r="K754" s="18"/>
    </row>
    <row r="755" spans="4:11" x14ac:dyDescent="0.25">
      <c r="D755" s="17"/>
      <c r="E755" s="17"/>
      <c r="F755" s="17"/>
      <c r="G755" s="17"/>
      <c r="H755" s="17"/>
      <c r="I755" s="17"/>
      <c r="J755" s="18"/>
      <c r="K755" s="18"/>
    </row>
    <row r="756" spans="4:11" x14ac:dyDescent="0.25">
      <c r="D756" s="17"/>
      <c r="E756" s="17"/>
      <c r="F756" s="17"/>
      <c r="G756" s="17"/>
      <c r="H756" s="17"/>
      <c r="I756" s="17"/>
      <c r="J756" s="18"/>
      <c r="K756" s="18"/>
    </row>
    <row r="757" spans="4:11" x14ac:dyDescent="0.25">
      <c r="D757" s="17"/>
      <c r="E757" s="17"/>
      <c r="F757" s="17"/>
      <c r="G757" s="17"/>
      <c r="H757" s="17"/>
      <c r="I757" s="17"/>
      <c r="J757" s="18"/>
      <c r="K757" s="18"/>
    </row>
    <row r="758" spans="4:11" x14ac:dyDescent="0.25">
      <c r="D758" s="17"/>
      <c r="E758" s="17"/>
      <c r="F758" s="17"/>
      <c r="G758" s="17"/>
      <c r="H758" s="17"/>
      <c r="I758" s="17"/>
      <c r="J758" s="18"/>
      <c r="K758" s="18"/>
    </row>
    <row r="759" spans="4:11" x14ac:dyDescent="0.25">
      <c r="D759" s="17"/>
      <c r="E759" s="17"/>
      <c r="F759" s="17"/>
      <c r="G759" s="17"/>
      <c r="H759" s="17"/>
      <c r="I759" s="17"/>
      <c r="J759" s="18"/>
      <c r="K759" s="18"/>
    </row>
    <row r="760" spans="4:11" x14ac:dyDescent="0.25">
      <c r="D760" s="17"/>
      <c r="E760" s="17"/>
      <c r="F760" s="17"/>
      <c r="G760" s="17"/>
      <c r="H760" s="17"/>
      <c r="I760" s="17"/>
      <c r="J760" s="18"/>
      <c r="K760" s="18"/>
    </row>
    <row r="761" spans="4:11" x14ac:dyDescent="0.25">
      <c r="D761" s="17"/>
      <c r="E761" s="17"/>
      <c r="F761" s="17"/>
      <c r="G761" s="17"/>
      <c r="H761" s="17"/>
      <c r="I761" s="17"/>
      <c r="J761" s="18"/>
      <c r="K761" s="18"/>
    </row>
    <row r="762" spans="4:11" x14ac:dyDescent="0.25">
      <c r="D762" s="17"/>
      <c r="E762" s="17"/>
      <c r="F762" s="17"/>
      <c r="G762" s="17"/>
      <c r="H762" s="17"/>
      <c r="I762" s="17"/>
      <c r="J762" s="18"/>
      <c r="K762" s="18"/>
    </row>
    <row r="763" spans="4:11" x14ac:dyDescent="0.25">
      <c r="D763" s="17"/>
      <c r="E763" s="17"/>
      <c r="F763" s="17"/>
      <c r="G763" s="17"/>
      <c r="H763" s="17"/>
      <c r="I763" s="17"/>
      <c r="J763" s="18"/>
      <c r="K763" s="18"/>
    </row>
    <row r="764" spans="4:11" x14ac:dyDescent="0.25">
      <c r="D764" s="17"/>
      <c r="E764" s="17"/>
      <c r="F764" s="17"/>
      <c r="G764" s="17"/>
      <c r="H764" s="17"/>
      <c r="I764" s="17"/>
      <c r="J764" s="18"/>
      <c r="K764" s="18"/>
    </row>
    <row r="765" spans="4:11" x14ac:dyDescent="0.25">
      <c r="D765" s="17"/>
      <c r="E765" s="17"/>
      <c r="F765" s="17"/>
      <c r="G765" s="17"/>
      <c r="H765" s="17"/>
      <c r="I765" s="17"/>
      <c r="J765" s="18"/>
      <c r="K765" s="18"/>
    </row>
    <row r="766" spans="4:11" x14ac:dyDescent="0.25">
      <c r="D766" s="17"/>
      <c r="E766" s="17"/>
      <c r="F766" s="17"/>
      <c r="G766" s="17"/>
      <c r="H766" s="17"/>
      <c r="I766" s="17"/>
      <c r="J766" s="18"/>
      <c r="K766" s="18"/>
    </row>
    <row r="767" spans="4:11" x14ac:dyDescent="0.25">
      <c r="D767" s="17"/>
      <c r="E767" s="17"/>
      <c r="F767" s="17"/>
      <c r="G767" s="17"/>
      <c r="H767" s="17"/>
      <c r="I767" s="17"/>
      <c r="J767" s="18"/>
      <c r="K767" s="18"/>
    </row>
    <row r="768" spans="4:11" x14ac:dyDescent="0.25">
      <c r="D768" s="17"/>
      <c r="E768" s="17"/>
      <c r="F768" s="17"/>
      <c r="G768" s="17"/>
      <c r="H768" s="17"/>
      <c r="I768" s="17"/>
      <c r="J768" s="18"/>
      <c r="K768" s="18"/>
    </row>
    <row r="769" spans="4:11" x14ac:dyDescent="0.25">
      <c r="D769" s="17"/>
      <c r="E769" s="17"/>
      <c r="F769" s="17"/>
      <c r="G769" s="17"/>
      <c r="H769" s="17"/>
      <c r="I769" s="17"/>
      <c r="J769" s="18"/>
      <c r="K769" s="18"/>
    </row>
    <row r="770" spans="4:11" x14ac:dyDescent="0.25">
      <c r="D770" s="17"/>
      <c r="E770" s="17"/>
      <c r="F770" s="17"/>
      <c r="G770" s="17"/>
      <c r="H770" s="17"/>
      <c r="I770" s="17"/>
      <c r="J770" s="18"/>
      <c r="K770" s="18"/>
    </row>
    <row r="771" spans="4:11" x14ac:dyDescent="0.25">
      <c r="D771" s="17"/>
      <c r="E771" s="17"/>
      <c r="F771" s="17"/>
      <c r="G771" s="17"/>
      <c r="H771" s="17"/>
      <c r="I771" s="17"/>
      <c r="J771" s="18"/>
      <c r="K771" s="18"/>
    </row>
    <row r="772" spans="4:11" x14ac:dyDescent="0.25">
      <c r="D772" s="17"/>
      <c r="E772" s="17"/>
      <c r="F772" s="17"/>
      <c r="G772" s="17"/>
      <c r="H772" s="17"/>
      <c r="I772" s="17"/>
      <c r="J772" s="18"/>
      <c r="K772" s="18"/>
    </row>
    <row r="773" spans="4:11" x14ac:dyDescent="0.25">
      <c r="D773" s="17"/>
      <c r="E773" s="17"/>
      <c r="F773" s="17"/>
      <c r="G773" s="17"/>
      <c r="H773" s="17"/>
      <c r="I773" s="17"/>
      <c r="J773" s="18"/>
      <c r="K773" s="18"/>
    </row>
    <row r="774" spans="4:11" x14ac:dyDescent="0.25">
      <c r="D774" s="17"/>
      <c r="E774" s="17"/>
      <c r="F774" s="17"/>
      <c r="G774" s="17"/>
      <c r="H774" s="17"/>
      <c r="I774" s="17"/>
      <c r="J774" s="18"/>
      <c r="K774" s="18"/>
    </row>
    <row r="775" spans="4:11" x14ac:dyDescent="0.25">
      <c r="D775" s="17"/>
      <c r="E775" s="17"/>
      <c r="F775" s="17"/>
      <c r="G775" s="17"/>
      <c r="H775" s="17"/>
      <c r="I775" s="17"/>
      <c r="J775" s="18"/>
      <c r="K775" s="18"/>
    </row>
    <row r="776" spans="4:11" x14ac:dyDescent="0.25">
      <c r="D776" s="17"/>
      <c r="E776" s="17"/>
      <c r="F776" s="17"/>
      <c r="G776" s="17"/>
      <c r="H776" s="17"/>
      <c r="I776" s="17"/>
      <c r="J776" s="18"/>
      <c r="K776" s="18"/>
    </row>
    <row r="777" spans="4:11" x14ac:dyDescent="0.25">
      <c r="D777" s="17"/>
      <c r="E777" s="17"/>
      <c r="F777" s="17"/>
      <c r="G777" s="17"/>
      <c r="H777" s="17"/>
      <c r="I777" s="17"/>
      <c r="J777" s="18"/>
      <c r="K777" s="18"/>
    </row>
    <row r="778" spans="4:11" x14ac:dyDescent="0.25">
      <c r="D778" s="17"/>
      <c r="E778" s="17"/>
      <c r="F778" s="17"/>
      <c r="G778" s="17"/>
      <c r="H778" s="17"/>
      <c r="I778" s="17"/>
      <c r="J778" s="18"/>
      <c r="K778" s="18"/>
    </row>
    <row r="779" spans="4:11" x14ac:dyDescent="0.25">
      <c r="D779" s="17"/>
      <c r="E779" s="17"/>
      <c r="F779" s="17"/>
      <c r="G779" s="17"/>
      <c r="H779" s="17"/>
      <c r="I779" s="17"/>
      <c r="J779" s="18"/>
      <c r="K779" s="18"/>
    </row>
    <row r="780" spans="4:11" x14ac:dyDescent="0.25">
      <c r="D780" s="17"/>
      <c r="E780" s="17"/>
      <c r="F780" s="17"/>
      <c r="G780" s="17"/>
      <c r="H780" s="17"/>
      <c r="I780" s="17"/>
      <c r="J780" s="18"/>
      <c r="K780" s="18"/>
    </row>
    <row r="781" spans="4:11" x14ac:dyDescent="0.25">
      <c r="D781" s="17"/>
      <c r="E781" s="17"/>
      <c r="F781" s="17"/>
      <c r="G781" s="17"/>
      <c r="H781" s="17"/>
      <c r="I781" s="17"/>
      <c r="J781" s="18"/>
      <c r="K781" s="18"/>
    </row>
    <row r="782" spans="4:11" x14ac:dyDescent="0.25">
      <c r="D782" s="17"/>
      <c r="E782" s="17"/>
      <c r="F782" s="17"/>
      <c r="G782" s="17"/>
      <c r="H782" s="17"/>
      <c r="I782" s="17"/>
      <c r="J782" s="18"/>
      <c r="K782" s="18"/>
    </row>
    <row r="783" spans="4:11" x14ac:dyDescent="0.25">
      <c r="D783" s="17"/>
      <c r="E783" s="17"/>
      <c r="F783" s="17"/>
      <c r="G783" s="17"/>
      <c r="H783" s="17"/>
      <c r="I783" s="17"/>
      <c r="J783" s="18"/>
      <c r="K783" s="18"/>
    </row>
    <row r="784" spans="4:11" x14ac:dyDescent="0.25">
      <c r="D784" s="17"/>
      <c r="E784" s="17"/>
      <c r="F784" s="17"/>
      <c r="G784" s="17"/>
      <c r="H784" s="17"/>
      <c r="I784" s="17"/>
      <c r="J784" s="18"/>
      <c r="K784" s="18"/>
    </row>
    <row r="785" spans="4:11" x14ac:dyDescent="0.25">
      <c r="D785" s="17"/>
      <c r="E785" s="17"/>
      <c r="F785" s="17"/>
      <c r="G785" s="17"/>
      <c r="H785" s="17"/>
      <c r="I785" s="17"/>
      <c r="J785" s="18"/>
      <c r="K785" s="18"/>
    </row>
    <row r="786" spans="4:11" x14ac:dyDescent="0.25">
      <c r="D786" s="17"/>
      <c r="E786" s="17"/>
      <c r="F786" s="17"/>
      <c r="G786" s="17"/>
      <c r="H786" s="17"/>
      <c r="I786" s="17"/>
      <c r="J786" s="18"/>
      <c r="K786" s="18"/>
    </row>
    <row r="787" spans="4:11" x14ac:dyDescent="0.25">
      <c r="D787" s="17"/>
      <c r="E787" s="17"/>
      <c r="F787" s="17"/>
      <c r="G787" s="17"/>
      <c r="H787" s="17"/>
      <c r="I787" s="17"/>
      <c r="J787" s="18"/>
      <c r="K787" s="18"/>
    </row>
    <row r="788" spans="4:11" x14ac:dyDescent="0.25">
      <c r="D788" s="17"/>
      <c r="E788" s="17"/>
      <c r="F788" s="17"/>
      <c r="G788" s="17"/>
      <c r="H788" s="17"/>
      <c r="I788" s="17"/>
      <c r="J788" s="18"/>
      <c r="K788" s="18"/>
    </row>
    <row r="789" spans="4:11" x14ac:dyDescent="0.25">
      <c r="D789" s="17"/>
      <c r="E789" s="17"/>
      <c r="F789" s="17"/>
      <c r="G789" s="17"/>
      <c r="H789" s="17"/>
      <c r="I789" s="17"/>
      <c r="J789" s="18"/>
      <c r="K789" s="18"/>
    </row>
    <row r="790" spans="4:11" x14ac:dyDescent="0.25">
      <c r="D790" s="17"/>
      <c r="E790" s="17"/>
      <c r="F790" s="17"/>
      <c r="G790" s="17"/>
      <c r="H790" s="17"/>
      <c r="I790" s="17"/>
      <c r="J790" s="18"/>
      <c r="K790" s="18"/>
    </row>
    <row r="791" spans="4:11" x14ac:dyDescent="0.25">
      <c r="D791" s="17"/>
      <c r="E791" s="17"/>
      <c r="F791" s="17"/>
      <c r="G791" s="17"/>
      <c r="H791" s="17"/>
      <c r="I791" s="17"/>
      <c r="J791" s="18"/>
      <c r="K791" s="18"/>
    </row>
    <row r="792" spans="4:11" x14ac:dyDescent="0.25">
      <c r="D792" s="17"/>
      <c r="E792" s="17"/>
      <c r="F792" s="17"/>
      <c r="G792" s="17"/>
      <c r="H792" s="17"/>
      <c r="I792" s="17"/>
      <c r="J792" s="18"/>
      <c r="K792" s="18"/>
    </row>
    <row r="793" spans="4:11" x14ac:dyDescent="0.25">
      <c r="D793" s="17"/>
      <c r="E793" s="17"/>
      <c r="F793" s="17"/>
      <c r="G793" s="17"/>
      <c r="H793" s="17"/>
      <c r="I793" s="17"/>
      <c r="J793" s="18"/>
      <c r="K793" s="18"/>
    </row>
    <row r="794" spans="4:11" x14ac:dyDescent="0.25">
      <c r="D794" s="17"/>
      <c r="E794" s="17"/>
      <c r="F794" s="17"/>
      <c r="G794" s="17"/>
      <c r="H794" s="17"/>
      <c r="I794" s="17"/>
      <c r="J794" s="18"/>
      <c r="K794" s="18"/>
    </row>
    <row r="795" spans="4:11" x14ac:dyDescent="0.25">
      <c r="D795" s="17"/>
      <c r="E795" s="17"/>
      <c r="F795" s="17"/>
      <c r="G795" s="17"/>
      <c r="H795" s="17"/>
      <c r="I795" s="17"/>
      <c r="J795" s="18"/>
      <c r="K795" s="18"/>
    </row>
    <row r="796" spans="4:11" x14ac:dyDescent="0.25">
      <c r="D796" s="17"/>
      <c r="E796" s="17"/>
      <c r="F796" s="17"/>
      <c r="G796" s="17"/>
      <c r="H796" s="17"/>
      <c r="I796" s="17"/>
      <c r="J796" s="18"/>
      <c r="K796" s="18"/>
    </row>
    <row r="797" spans="4:11" x14ac:dyDescent="0.25">
      <c r="D797" s="17"/>
      <c r="E797" s="17"/>
      <c r="F797" s="17"/>
      <c r="G797" s="17"/>
      <c r="H797" s="17"/>
      <c r="I797" s="17"/>
      <c r="J797" s="18"/>
      <c r="K797" s="18"/>
    </row>
    <row r="798" spans="4:11" x14ac:dyDescent="0.25">
      <c r="D798" s="17"/>
      <c r="E798" s="17"/>
      <c r="F798" s="17"/>
      <c r="G798" s="17"/>
      <c r="H798" s="17"/>
      <c r="I798" s="17"/>
      <c r="J798" s="18"/>
      <c r="K798" s="18"/>
    </row>
    <row r="799" spans="4:11" x14ac:dyDescent="0.25">
      <c r="D799" s="17"/>
      <c r="E799" s="17"/>
      <c r="F799" s="17"/>
      <c r="G799" s="17"/>
      <c r="H799" s="17"/>
      <c r="I799" s="17"/>
      <c r="J799" s="18"/>
      <c r="K799" s="18"/>
    </row>
    <row r="800" spans="4:11" x14ac:dyDescent="0.25">
      <c r="D800" s="17"/>
      <c r="E800" s="17"/>
      <c r="F800" s="17"/>
      <c r="G800" s="17"/>
      <c r="H800" s="17"/>
      <c r="I800" s="17"/>
      <c r="J800" s="18"/>
      <c r="K800" s="18"/>
    </row>
    <row r="801" spans="4:11" x14ac:dyDescent="0.25">
      <c r="D801" s="17"/>
      <c r="E801" s="17"/>
      <c r="F801" s="17"/>
      <c r="G801" s="17"/>
      <c r="H801" s="17"/>
      <c r="I801" s="17"/>
      <c r="J801" s="18"/>
      <c r="K801" s="18"/>
    </row>
    <row r="802" spans="4:11" x14ac:dyDescent="0.25">
      <c r="D802" s="17"/>
      <c r="E802" s="17"/>
      <c r="F802" s="17"/>
      <c r="G802" s="17"/>
      <c r="H802" s="17"/>
      <c r="I802" s="17"/>
      <c r="J802" s="18"/>
      <c r="K802" s="18"/>
    </row>
  </sheetData>
  <mergeCells count="4">
    <mergeCell ref="A1:N1"/>
    <mergeCell ref="A2:N2"/>
    <mergeCell ref="A3:N3"/>
    <mergeCell ref="A4:N4"/>
  </mergeCells>
  <phoneticPr fontId="0" type="noConversion"/>
  <pageMargins left="0.5" right="0.5" top="1" bottom="1" header="0.5" footer="0.5"/>
  <pageSetup scale="75" firstPageNumber="16" fitToWidth="0" fitToHeight="0" orientation="portrait" r:id="rId1"/>
  <headerFooter alignWithMargins="0">
    <oddHeader xml:space="preserve">&amp;R&amp;"Times New Roman,Regular" &amp;"Times New Roman,Bold"Exhibit D-3&amp;"Arial,Regular"
</oddHeader>
    <oddFooter>&amp;C
&amp;R&amp;"Times New Roman,Italic"[Updated 7/09]</oddFooter>
  </headerFooter>
  <rowBreaks count="13" manualBreakCount="13">
    <brk id="54" max="13" man="1"/>
    <brk id="104" max="13" man="1"/>
    <brk id="154" max="13" man="1"/>
    <brk id="203" max="13" man="1"/>
    <brk id="272" max="13" man="1"/>
    <brk id="329" max="13" man="1"/>
    <brk id="373" max="13" man="1"/>
    <brk id="420" max="13" man="1"/>
    <brk id="469" max="13" man="1"/>
    <brk id="518" max="13" man="1"/>
    <brk id="564" max="13" man="1"/>
    <brk id="614" max="13" man="1"/>
    <brk id="661" max="1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9"/>
  <dimension ref="A1:BA805"/>
  <sheetViews>
    <sheetView tabSelected="1" zoomScaleNormal="100" workbookViewId="0">
      <selection activeCell="A332" sqref="A332"/>
    </sheetView>
  </sheetViews>
  <sheetFormatPr defaultColWidth="9.140625" defaultRowHeight="15" x14ac:dyDescent="0.25"/>
  <cols>
    <col min="1" max="1" width="3.140625" style="18" customWidth="1"/>
    <col min="2" max="2" width="48" style="18" customWidth="1"/>
    <col min="3" max="3" width="14.42578125" style="18" hidden="1" customWidth="1"/>
    <col min="4" max="4" width="15.85546875" style="20" hidden="1" customWidth="1"/>
    <col min="5" max="5" width="1.7109375" style="20" customWidth="1"/>
    <col min="6" max="6" width="12.85546875" style="20" customWidth="1"/>
    <col min="7" max="7" width="1.7109375" style="20" customWidth="1"/>
    <col min="8" max="8" width="12.85546875" style="20" customWidth="1"/>
    <col min="9" max="9" width="1.5703125" style="20" customWidth="1"/>
    <col min="10" max="10" width="12" style="13" bestFit="1" customWidth="1"/>
    <col min="11" max="11" width="1.7109375" style="13" customWidth="1"/>
    <col min="12" max="12" width="11.85546875" style="13" bestFit="1" customWidth="1"/>
    <col min="13" max="13" width="1.140625" style="13" customWidth="1"/>
    <col min="14" max="14" width="19" style="13" customWidth="1"/>
    <col min="15" max="15" width="2.7109375" style="20" customWidth="1"/>
    <col min="16" max="16" width="12" style="20" bestFit="1" customWidth="1"/>
    <col min="17" max="17" width="1.28515625" style="20" customWidth="1"/>
    <col min="18" max="18" width="12" style="20" bestFit="1" customWidth="1"/>
    <col min="19" max="19" width="1.28515625" style="20" customWidth="1"/>
    <col min="20" max="20" width="9.85546875" style="20" bestFit="1" customWidth="1"/>
    <col min="21" max="21" width="2.7109375" style="20" customWidth="1"/>
    <col min="22" max="16384" width="9.140625" style="13"/>
  </cols>
  <sheetData>
    <row r="1" spans="1:25" x14ac:dyDescent="0.25">
      <c r="N1" s="82" t="s">
        <v>1608</v>
      </c>
    </row>
    <row r="2" spans="1:25" x14ac:dyDescent="0.25">
      <c r="N2" s="83" t="s">
        <v>1611</v>
      </c>
    </row>
    <row r="3" spans="1:25" x14ac:dyDescent="0.25">
      <c r="A3" s="84" t="s">
        <v>464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5"/>
      <c r="P3" s="5"/>
      <c r="Q3" s="5"/>
      <c r="R3" s="5"/>
      <c r="S3" s="5"/>
      <c r="T3" s="5"/>
      <c r="U3" s="1"/>
    </row>
    <row r="4" spans="1:25" x14ac:dyDescent="0.25">
      <c r="A4" s="84" t="s">
        <v>1578</v>
      </c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66"/>
      <c r="P4" s="66"/>
      <c r="Q4" s="66"/>
      <c r="R4" s="66"/>
      <c r="S4" s="66"/>
      <c r="T4" s="66"/>
      <c r="U4" s="1"/>
    </row>
    <row r="5" spans="1:25" x14ac:dyDescent="0.25">
      <c r="A5" s="84" t="s">
        <v>82</v>
      </c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66"/>
      <c r="P5" s="66"/>
      <c r="Q5" s="66"/>
      <c r="R5" s="66"/>
      <c r="S5" s="66"/>
      <c r="T5" s="66"/>
      <c r="U5" s="1"/>
    </row>
    <row r="6" spans="1:25" x14ac:dyDescent="0.25">
      <c r="A6" s="84" t="s">
        <v>1610</v>
      </c>
      <c r="B6" s="84"/>
      <c r="C6" s="84"/>
      <c r="D6" s="84"/>
      <c r="E6" s="84"/>
      <c r="F6" s="84"/>
      <c r="G6" s="84"/>
      <c r="H6" s="84"/>
      <c r="I6" s="84"/>
      <c r="J6" s="84"/>
      <c r="K6" s="84"/>
      <c r="L6" s="84"/>
      <c r="M6" s="84"/>
      <c r="N6" s="84"/>
      <c r="O6" s="66"/>
      <c r="P6" s="66"/>
      <c r="Q6" s="66"/>
      <c r="R6" s="66"/>
      <c r="S6" s="66"/>
      <c r="T6" s="66"/>
      <c r="U6" s="1"/>
    </row>
    <row r="7" spans="1:25" s="44" customFormat="1" ht="12.75" x14ac:dyDescent="0.2"/>
    <row r="8" spans="1:25" s="44" customFormat="1" ht="12.75" x14ac:dyDescent="0.2"/>
    <row r="9" spans="1:25" x14ac:dyDescent="0.25">
      <c r="A9" s="24"/>
      <c r="B9" s="4" t="s">
        <v>463</v>
      </c>
      <c r="C9" s="30"/>
      <c r="D9" s="2"/>
      <c r="E9" s="2"/>
      <c r="F9" s="6" t="s">
        <v>80</v>
      </c>
      <c r="G9" s="6"/>
      <c r="H9" s="6" t="s">
        <v>1579</v>
      </c>
      <c r="I9" s="2"/>
      <c r="J9" s="6" t="s">
        <v>78</v>
      </c>
      <c r="K9" s="6"/>
      <c r="L9" s="6"/>
      <c r="M9" s="6"/>
      <c r="N9" s="6" t="s">
        <v>1566</v>
      </c>
      <c r="O9" s="2"/>
      <c r="P9" s="6"/>
      <c r="Q9" s="6"/>
      <c r="R9" s="6"/>
      <c r="S9" s="6"/>
      <c r="T9" s="6"/>
      <c r="U9" s="2"/>
      <c r="W9" s="16"/>
      <c r="X9" s="16"/>
      <c r="Y9" s="16"/>
    </row>
    <row r="10" spans="1:25" x14ac:dyDescent="0.25">
      <c r="A10" s="24"/>
      <c r="B10" s="6"/>
      <c r="C10" s="23" t="s">
        <v>466</v>
      </c>
      <c r="D10" s="23" t="s">
        <v>467</v>
      </c>
      <c r="E10" s="23"/>
      <c r="F10" s="35" t="s">
        <v>1579</v>
      </c>
      <c r="G10" s="6"/>
      <c r="H10" s="35" t="s">
        <v>79</v>
      </c>
      <c r="I10" s="23"/>
      <c r="J10" s="35" t="s">
        <v>1579</v>
      </c>
      <c r="K10" s="6"/>
      <c r="L10" s="35" t="s">
        <v>1565</v>
      </c>
      <c r="M10" s="6"/>
      <c r="N10" s="35" t="s">
        <v>81</v>
      </c>
      <c r="O10" s="23"/>
      <c r="P10" s="6"/>
      <c r="Q10" s="6"/>
      <c r="R10" s="6"/>
      <c r="S10" s="6"/>
      <c r="T10" s="6"/>
      <c r="U10" s="23"/>
      <c r="V10" s="16"/>
      <c r="W10" s="16"/>
      <c r="X10" s="16"/>
      <c r="Y10" s="16"/>
    </row>
    <row r="11" spans="1:25" x14ac:dyDescent="0.25">
      <c r="A11" s="24" t="s">
        <v>1557</v>
      </c>
      <c r="B11" s="3"/>
      <c r="C11" s="21"/>
      <c r="D11" s="21"/>
      <c r="E11" s="21"/>
      <c r="F11" s="21"/>
      <c r="G11" s="21"/>
      <c r="H11" s="21"/>
      <c r="I11" s="21"/>
      <c r="J11" s="3"/>
      <c r="K11" s="3"/>
      <c r="L11" s="3"/>
      <c r="M11" s="3"/>
      <c r="N11" s="3"/>
      <c r="O11" s="21"/>
      <c r="P11" s="21"/>
      <c r="Q11" s="21"/>
      <c r="R11" s="21"/>
      <c r="S11" s="21"/>
      <c r="T11" s="21"/>
      <c r="U11" s="21"/>
    </row>
    <row r="12" spans="1:25" ht="16.5" customHeight="1" x14ac:dyDescent="0.25">
      <c r="A12" s="25" t="s">
        <v>255</v>
      </c>
      <c r="B12" s="3"/>
      <c r="C12" s="31"/>
      <c r="D12" s="26" t="s">
        <v>1530</v>
      </c>
      <c r="E12" s="26"/>
      <c r="F12" s="26"/>
      <c r="G12" s="26"/>
      <c r="H12" s="26"/>
      <c r="I12" s="26"/>
      <c r="J12" s="68"/>
      <c r="K12" s="54"/>
      <c r="L12" s="68"/>
      <c r="M12" s="54"/>
      <c r="N12" s="69"/>
      <c r="O12" s="26"/>
      <c r="P12" s="70"/>
      <c r="Q12" s="54"/>
      <c r="R12" s="70"/>
      <c r="S12" s="3"/>
      <c r="T12" s="70"/>
      <c r="U12" s="26"/>
    </row>
    <row r="13" spans="1:25" x14ac:dyDescent="0.25">
      <c r="A13" s="22"/>
      <c r="B13" s="22" t="s">
        <v>241</v>
      </c>
      <c r="C13" s="32" t="s">
        <v>470</v>
      </c>
      <c r="D13" s="26" t="s">
        <v>471</v>
      </c>
      <c r="E13" s="26"/>
      <c r="F13" s="68">
        <f>26000-18000</f>
        <v>8000</v>
      </c>
      <c r="G13" s="70"/>
      <c r="H13" s="68">
        <f>J13-F13</f>
        <v>329</v>
      </c>
      <c r="I13" s="70"/>
      <c r="J13" s="68">
        <f>26329-18000</f>
        <v>8329</v>
      </c>
      <c r="K13" s="70"/>
      <c r="L13" s="68">
        <f>23064-18000-1</f>
        <v>5063</v>
      </c>
      <c r="M13" s="70"/>
      <c r="N13" s="68">
        <f t="shared" ref="N13:N32" si="0">+J13-L13</f>
        <v>3266</v>
      </c>
      <c r="O13" s="70"/>
      <c r="P13" s="70"/>
      <c r="Q13" s="70"/>
      <c r="R13" s="70"/>
      <c r="S13" s="70"/>
      <c r="T13" s="70"/>
      <c r="U13" s="70"/>
    </row>
    <row r="14" spans="1:25" x14ac:dyDescent="0.25">
      <c r="A14" s="22"/>
      <c r="B14" s="22" t="s">
        <v>473</v>
      </c>
      <c r="C14" s="32" t="s">
        <v>474</v>
      </c>
      <c r="D14" s="21" t="s">
        <v>475</v>
      </c>
      <c r="E14" s="21"/>
      <c r="F14" s="69">
        <f>155000+18000</f>
        <v>173000</v>
      </c>
      <c r="G14" s="54"/>
      <c r="H14" s="69">
        <f>J14-F14</f>
        <v>-5000</v>
      </c>
      <c r="I14" s="54"/>
      <c r="J14" s="69">
        <f>150000+18000</f>
        <v>168000</v>
      </c>
      <c r="K14" s="54"/>
      <c r="L14" s="69">
        <f>150000+18000</f>
        <v>168000</v>
      </c>
      <c r="M14" s="54"/>
      <c r="N14" s="69">
        <f t="shared" si="0"/>
        <v>0</v>
      </c>
      <c r="O14" s="54"/>
      <c r="P14" s="54"/>
      <c r="Q14" s="54"/>
      <c r="R14" s="54"/>
      <c r="S14" s="54"/>
      <c r="T14" s="54"/>
      <c r="U14" s="54"/>
    </row>
    <row r="15" spans="1:25" x14ac:dyDescent="0.25">
      <c r="A15" s="22"/>
      <c r="B15" s="22" t="s">
        <v>477</v>
      </c>
      <c r="C15" s="32" t="s">
        <v>478</v>
      </c>
      <c r="D15" s="21" t="s">
        <v>479</v>
      </c>
      <c r="E15" s="21"/>
      <c r="F15" s="69">
        <v>195000</v>
      </c>
      <c r="G15" s="54"/>
      <c r="H15" s="69">
        <f>J15-F15</f>
        <v>5000</v>
      </c>
      <c r="I15" s="54"/>
      <c r="J15" s="69">
        <f>200000</f>
        <v>200000</v>
      </c>
      <c r="K15" s="54"/>
      <c r="L15" s="69">
        <v>200000</v>
      </c>
      <c r="M15" s="54"/>
      <c r="N15" s="69">
        <f t="shared" si="0"/>
        <v>0</v>
      </c>
      <c r="O15" s="54"/>
      <c r="P15" s="54"/>
      <c r="Q15" s="54"/>
      <c r="R15" s="54"/>
      <c r="S15" s="54"/>
      <c r="T15" s="54"/>
      <c r="U15" s="54"/>
    </row>
    <row r="16" spans="1:25" x14ac:dyDescent="0.25">
      <c r="A16" s="22"/>
      <c r="B16" s="22" t="s">
        <v>481</v>
      </c>
      <c r="C16" s="32" t="s">
        <v>482</v>
      </c>
      <c r="D16" s="21" t="s">
        <v>483</v>
      </c>
      <c r="E16" s="21"/>
      <c r="F16" s="69">
        <f>105000-26871</f>
        <v>78129</v>
      </c>
      <c r="G16" s="54"/>
      <c r="H16" s="69">
        <f>J16-F16</f>
        <v>31871</v>
      </c>
      <c r="I16" s="54"/>
      <c r="J16" s="69">
        <v>110000</v>
      </c>
      <c r="K16" s="54"/>
      <c r="L16" s="69">
        <v>110000</v>
      </c>
      <c r="M16" s="54"/>
      <c r="N16" s="69">
        <f t="shared" si="0"/>
        <v>0</v>
      </c>
      <c r="O16" s="54"/>
      <c r="P16" s="54"/>
      <c r="Q16" s="54"/>
      <c r="R16" s="54"/>
      <c r="S16" s="54"/>
      <c r="T16" s="54"/>
      <c r="U16" s="54"/>
    </row>
    <row r="17" spans="1:21" x14ac:dyDescent="0.25">
      <c r="A17" s="5" t="s">
        <v>1584</v>
      </c>
      <c r="C17" s="5"/>
      <c r="D17" s="21"/>
      <c r="E17" s="21"/>
      <c r="F17" s="69"/>
      <c r="G17" s="54"/>
      <c r="H17" s="69"/>
      <c r="I17" s="54"/>
      <c r="J17" s="69"/>
      <c r="K17" s="54"/>
      <c r="L17" s="69"/>
      <c r="M17" s="54"/>
      <c r="N17" s="69"/>
      <c r="O17" s="54"/>
      <c r="P17" s="54"/>
      <c r="Q17" s="54"/>
      <c r="R17" s="54"/>
      <c r="S17" s="54"/>
      <c r="T17" s="54"/>
      <c r="U17" s="54"/>
    </row>
    <row r="18" spans="1:21" x14ac:dyDescent="0.25">
      <c r="A18" s="22"/>
      <c r="B18" s="22" t="s">
        <v>518</v>
      </c>
      <c r="C18" s="13" t="s">
        <v>1585</v>
      </c>
      <c r="D18" s="21"/>
      <c r="E18" s="21"/>
      <c r="F18" s="69">
        <v>0</v>
      </c>
      <c r="G18" s="54"/>
      <c r="H18" s="69">
        <f t="shared" ref="H18:H34" si="1">J18-F18</f>
        <v>0</v>
      </c>
      <c r="I18" s="54"/>
      <c r="J18" s="69">
        <v>0</v>
      </c>
      <c r="K18" s="54"/>
      <c r="L18" s="69">
        <v>0</v>
      </c>
      <c r="M18" s="54"/>
      <c r="N18" s="69">
        <f t="shared" si="0"/>
        <v>0</v>
      </c>
      <c r="O18" s="54"/>
      <c r="P18" s="54"/>
      <c r="Q18" s="54"/>
      <c r="R18" s="54"/>
      <c r="S18" s="54"/>
      <c r="T18" s="54"/>
      <c r="U18" s="54"/>
    </row>
    <row r="19" spans="1:21" x14ac:dyDescent="0.25">
      <c r="A19" s="22"/>
      <c r="B19" s="22" t="s">
        <v>486</v>
      </c>
      <c r="C19" s="13" t="s">
        <v>95</v>
      </c>
      <c r="D19" s="21"/>
      <c r="E19" s="21"/>
      <c r="F19" s="69">
        <v>0</v>
      </c>
      <c r="G19" s="54"/>
      <c r="H19" s="69">
        <f>J19-F19</f>
        <v>0</v>
      </c>
      <c r="I19" s="54"/>
      <c r="J19" s="69">
        <v>0</v>
      </c>
      <c r="K19" s="54"/>
      <c r="L19" s="69">
        <v>0</v>
      </c>
      <c r="M19" s="54"/>
      <c r="N19" s="69">
        <f>+J19-L19</f>
        <v>0</v>
      </c>
      <c r="O19" s="54"/>
      <c r="P19" s="54"/>
      <c r="Q19" s="54"/>
      <c r="R19" s="54"/>
      <c r="S19" s="54"/>
      <c r="T19" s="54"/>
      <c r="U19" s="54"/>
    </row>
    <row r="20" spans="1:21" x14ac:dyDescent="0.25">
      <c r="A20" s="22"/>
      <c r="B20" s="22" t="s">
        <v>94</v>
      </c>
      <c r="C20" s="13" t="s">
        <v>1586</v>
      </c>
      <c r="D20" s="21"/>
      <c r="E20" s="21"/>
      <c r="F20" s="69">
        <v>0</v>
      </c>
      <c r="G20" s="54"/>
      <c r="H20" s="69">
        <f>J20-F20</f>
        <v>0</v>
      </c>
      <c r="I20" s="54"/>
      <c r="J20" s="69">
        <v>0</v>
      </c>
      <c r="K20" s="54"/>
      <c r="L20" s="69">
        <v>0</v>
      </c>
      <c r="M20" s="54"/>
      <c r="N20" s="69">
        <f>+J20-L20</f>
        <v>0</v>
      </c>
      <c r="O20" s="54"/>
      <c r="P20" s="54"/>
      <c r="Q20" s="54"/>
      <c r="R20" s="54"/>
      <c r="S20" s="54"/>
      <c r="T20" s="54"/>
      <c r="U20" s="54"/>
    </row>
    <row r="21" spans="1:21" x14ac:dyDescent="0.25">
      <c r="A21" s="22"/>
      <c r="B21" s="22" t="s">
        <v>494</v>
      </c>
      <c r="C21" s="13" t="s">
        <v>96</v>
      </c>
      <c r="D21" s="21"/>
      <c r="E21" s="21"/>
      <c r="F21" s="69">
        <v>0</v>
      </c>
      <c r="G21" s="54"/>
      <c r="H21" s="69">
        <f>J21-F21</f>
        <v>0</v>
      </c>
      <c r="I21" s="54"/>
      <c r="J21" s="69">
        <v>0</v>
      </c>
      <c r="K21" s="54"/>
      <c r="L21" s="69">
        <v>0</v>
      </c>
      <c r="M21" s="54"/>
      <c r="N21" s="69">
        <f>+J21-L21</f>
        <v>0</v>
      </c>
      <c r="O21" s="54"/>
      <c r="P21" s="54"/>
      <c r="Q21" s="54"/>
      <c r="R21" s="54"/>
      <c r="S21" s="54"/>
      <c r="T21" s="54"/>
      <c r="U21" s="54"/>
    </row>
    <row r="22" spans="1:21" x14ac:dyDescent="0.25">
      <c r="A22" s="22"/>
      <c r="B22" s="22" t="s">
        <v>498</v>
      </c>
      <c r="C22" s="13" t="s">
        <v>97</v>
      </c>
      <c r="D22" s="21"/>
      <c r="E22" s="21"/>
      <c r="F22" s="69">
        <v>0</v>
      </c>
      <c r="G22" s="54"/>
      <c r="H22" s="69">
        <f>J22-F22</f>
        <v>0</v>
      </c>
      <c r="I22" s="54"/>
      <c r="J22" s="69">
        <v>0</v>
      </c>
      <c r="K22" s="54"/>
      <c r="L22" s="69">
        <v>0</v>
      </c>
      <c r="M22" s="54"/>
      <c r="N22" s="69">
        <f>+J22-L22</f>
        <v>0</v>
      </c>
      <c r="O22" s="54"/>
      <c r="P22" s="54"/>
      <c r="Q22" s="54"/>
      <c r="R22" s="54"/>
      <c r="S22" s="54"/>
      <c r="T22" s="54"/>
      <c r="U22" s="54"/>
    </row>
    <row r="23" spans="1:21" x14ac:dyDescent="0.25">
      <c r="A23" s="22"/>
      <c r="B23" s="22" t="s">
        <v>502</v>
      </c>
      <c r="C23" s="13" t="s">
        <v>98</v>
      </c>
      <c r="D23" s="21"/>
      <c r="E23" s="21"/>
      <c r="F23" s="69">
        <v>0</v>
      </c>
      <c r="G23" s="54"/>
      <c r="H23" s="69">
        <f>J23-F23</f>
        <v>0</v>
      </c>
      <c r="I23" s="54"/>
      <c r="J23" s="69">
        <v>0</v>
      </c>
      <c r="K23" s="54"/>
      <c r="L23" s="69">
        <v>0</v>
      </c>
      <c r="M23" s="54"/>
      <c r="N23" s="69">
        <f>+J23-L23</f>
        <v>0</v>
      </c>
      <c r="O23" s="54"/>
      <c r="P23" s="54"/>
      <c r="Q23" s="54"/>
      <c r="R23" s="54"/>
      <c r="S23" s="54"/>
      <c r="T23" s="54"/>
      <c r="U23" s="54"/>
    </row>
    <row r="24" spans="1:21" x14ac:dyDescent="0.25">
      <c r="A24" s="22"/>
      <c r="B24" s="22" t="s">
        <v>506</v>
      </c>
      <c r="C24" s="13" t="s">
        <v>99</v>
      </c>
      <c r="D24" s="21"/>
      <c r="E24" s="21"/>
      <c r="F24" s="69">
        <v>0</v>
      </c>
      <c r="G24" s="54"/>
      <c r="H24" s="69">
        <f t="shared" si="1"/>
        <v>0</v>
      </c>
      <c r="I24" s="54"/>
      <c r="J24" s="69">
        <v>0</v>
      </c>
      <c r="K24" s="54"/>
      <c r="L24" s="69">
        <v>0</v>
      </c>
      <c r="M24" s="54"/>
      <c r="N24" s="69">
        <f t="shared" si="0"/>
        <v>0</v>
      </c>
      <c r="O24" s="54"/>
      <c r="P24" s="54"/>
      <c r="Q24" s="54"/>
      <c r="R24" s="54"/>
      <c r="S24" s="54"/>
      <c r="T24" s="54"/>
      <c r="U24" s="54"/>
    </row>
    <row r="25" spans="1:21" x14ac:dyDescent="0.25">
      <c r="A25" s="22"/>
      <c r="B25" s="22" t="s">
        <v>510</v>
      </c>
      <c r="C25" s="13" t="s">
        <v>100</v>
      </c>
      <c r="D25" s="21"/>
      <c r="E25" s="21"/>
      <c r="F25" s="69">
        <v>0</v>
      </c>
      <c r="G25" s="54"/>
      <c r="H25" s="69">
        <f>J25-F25</f>
        <v>0</v>
      </c>
      <c r="I25" s="54"/>
      <c r="J25" s="69">
        <v>0</v>
      </c>
      <c r="K25" s="54"/>
      <c r="L25" s="69">
        <v>0</v>
      </c>
      <c r="M25" s="54"/>
      <c r="N25" s="69">
        <f>+J25-L25</f>
        <v>0</v>
      </c>
      <c r="O25" s="54"/>
      <c r="P25" s="54"/>
      <c r="Q25" s="54"/>
      <c r="R25" s="54"/>
      <c r="S25" s="54"/>
      <c r="T25" s="54"/>
      <c r="U25" s="54"/>
    </row>
    <row r="26" spans="1:21" x14ac:dyDescent="0.25">
      <c r="A26" s="24" t="s">
        <v>484</v>
      </c>
      <c r="B26" s="22"/>
      <c r="C26" s="32"/>
      <c r="D26" s="21"/>
      <c r="E26" s="21"/>
      <c r="F26" s="69"/>
      <c r="G26" s="54"/>
      <c r="H26" s="69"/>
      <c r="I26" s="54"/>
      <c r="J26" s="69"/>
      <c r="K26" s="54"/>
      <c r="L26" s="69"/>
      <c r="M26" s="54"/>
      <c r="N26" s="69"/>
      <c r="O26" s="54"/>
      <c r="P26" s="54"/>
      <c r="Q26" s="54"/>
      <c r="R26" s="54"/>
      <c r="S26" s="54"/>
      <c r="T26" s="54"/>
      <c r="U26" s="54"/>
    </row>
    <row r="27" spans="1:21" x14ac:dyDescent="0.25">
      <c r="A27" s="22"/>
      <c r="B27" s="22" t="s">
        <v>486</v>
      </c>
      <c r="C27" s="32" t="s">
        <v>487</v>
      </c>
      <c r="D27" s="21" t="s">
        <v>488</v>
      </c>
      <c r="E27" s="21"/>
      <c r="F27" s="69">
        <v>128000</v>
      </c>
      <c r="G27" s="54"/>
      <c r="H27" s="69">
        <f t="shared" si="1"/>
        <v>-8000</v>
      </c>
      <c r="I27" s="54"/>
      <c r="J27" s="69">
        <v>120000</v>
      </c>
      <c r="K27" s="54"/>
      <c r="L27" s="69">
        <v>120000</v>
      </c>
      <c r="M27" s="54"/>
      <c r="N27" s="69">
        <f t="shared" si="0"/>
        <v>0</v>
      </c>
      <c r="O27" s="54"/>
      <c r="P27" s="54"/>
      <c r="Q27" s="54"/>
      <c r="R27" s="54"/>
      <c r="S27" s="54"/>
      <c r="T27" s="54"/>
      <c r="U27" s="54"/>
    </row>
    <row r="28" spans="1:21" x14ac:dyDescent="0.25">
      <c r="A28" s="22"/>
      <c r="B28" s="22" t="s">
        <v>490</v>
      </c>
      <c r="C28" s="32" t="s">
        <v>491</v>
      </c>
      <c r="D28" s="21" t="s">
        <v>492</v>
      </c>
      <c r="E28" s="21"/>
      <c r="F28" s="69">
        <v>40000</v>
      </c>
      <c r="G28" s="54"/>
      <c r="H28" s="69">
        <f t="shared" si="1"/>
        <v>10000</v>
      </c>
      <c r="I28" s="54"/>
      <c r="J28" s="69">
        <v>50000</v>
      </c>
      <c r="K28" s="54"/>
      <c r="L28" s="69">
        <v>50000</v>
      </c>
      <c r="M28" s="54"/>
      <c r="N28" s="69">
        <f t="shared" si="0"/>
        <v>0</v>
      </c>
      <c r="O28" s="54"/>
      <c r="P28" s="54"/>
      <c r="Q28" s="54"/>
      <c r="R28" s="54"/>
      <c r="S28" s="54"/>
      <c r="T28" s="54"/>
      <c r="U28" s="54"/>
    </row>
    <row r="29" spans="1:21" x14ac:dyDescent="0.25">
      <c r="A29" s="22"/>
      <c r="B29" s="22" t="s">
        <v>494</v>
      </c>
      <c r="C29" s="32" t="s">
        <v>495</v>
      </c>
      <c r="D29" s="21" t="s">
        <v>496</v>
      </c>
      <c r="E29" s="21"/>
      <c r="F29" s="69">
        <v>50000</v>
      </c>
      <c r="G29" s="54"/>
      <c r="H29" s="69">
        <f t="shared" si="1"/>
        <v>0</v>
      </c>
      <c r="I29" s="54"/>
      <c r="J29" s="69">
        <v>50000</v>
      </c>
      <c r="K29" s="54"/>
      <c r="L29" s="69">
        <v>50000</v>
      </c>
      <c r="M29" s="54"/>
      <c r="N29" s="69">
        <f t="shared" si="0"/>
        <v>0</v>
      </c>
      <c r="O29" s="54"/>
      <c r="P29" s="54"/>
      <c r="Q29" s="54"/>
      <c r="R29" s="54"/>
      <c r="S29" s="54"/>
      <c r="T29" s="54"/>
      <c r="U29" s="54"/>
    </row>
    <row r="30" spans="1:21" x14ac:dyDescent="0.25">
      <c r="A30" s="22"/>
      <c r="B30" s="22" t="s">
        <v>498</v>
      </c>
      <c r="C30" s="32" t="s">
        <v>499</v>
      </c>
      <c r="D30" s="21" t="s">
        <v>500</v>
      </c>
      <c r="E30" s="21"/>
      <c r="F30" s="69">
        <v>30000</v>
      </c>
      <c r="G30" s="54"/>
      <c r="H30" s="69">
        <f t="shared" si="1"/>
        <v>0</v>
      </c>
      <c r="I30" s="54"/>
      <c r="J30" s="69">
        <v>30000</v>
      </c>
      <c r="K30" s="54"/>
      <c r="L30" s="69">
        <v>30000</v>
      </c>
      <c r="M30" s="54"/>
      <c r="N30" s="69">
        <f t="shared" si="0"/>
        <v>0</v>
      </c>
      <c r="O30" s="54"/>
      <c r="P30" s="54"/>
      <c r="Q30" s="54"/>
      <c r="R30" s="54"/>
      <c r="S30" s="54"/>
      <c r="T30" s="54"/>
      <c r="U30" s="54"/>
    </row>
    <row r="31" spans="1:21" x14ac:dyDescent="0.25">
      <c r="A31" s="22"/>
      <c r="B31" s="22" t="s">
        <v>502</v>
      </c>
      <c r="C31" s="32" t="s">
        <v>503</v>
      </c>
      <c r="D31" s="21" t="s">
        <v>504</v>
      </c>
      <c r="E31" s="21"/>
      <c r="F31" s="69">
        <v>5000</v>
      </c>
      <c r="G31" s="54"/>
      <c r="H31" s="69">
        <f t="shared" si="1"/>
        <v>0</v>
      </c>
      <c r="I31" s="54"/>
      <c r="J31" s="69">
        <v>5000</v>
      </c>
      <c r="K31" s="54"/>
      <c r="L31" s="69">
        <v>4248</v>
      </c>
      <c r="M31" s="54"/>
      <c r="N31" s="69">
        <f t="shared" si="0"/>
        <v>752</v>
      </c>
      <c r="O31" s="54"/>
      <c r="P31" s="54"/>
      <c r="Q31" s="54"/>
      <c r="R31" s="54"/>
      <c r="S31" s="54"/>
      <c r="T31" s="54"/>
      <c r="U31" s="54"/>
    </row>
    <row r="32" spans="1:21" x14ac:dyDescent="0.25">
      <c r="A32" s="22"/>
      <c r="B32" s="22" t="s">
        <v>506</v>
      </c>
      <c r="C32" s="32" t="s">
        <v>507</v>
      </c>
      <c r="D32" s="21" t="s">
        <v>508</v>
      </c>
      <c r="E32" s="21"/>
      <c r="F32" s="69">
        <v>3000</v>
      </c>
      <c r="G32" s="54"/>
      <c r="H32" s="69">
        <f t="shared" si="1"/>
        <v>2000</v>
      </c>
      <c r="I32" s="54"/>
      <c r="J32" s="69">
        <v>5000</v>
      </c>
      <c r="K32" s="54"/>
      <c r="L32" s="69">
        <v>4500</v>
      </c>
      <c r="M32" s="54"/>
      <c r="N32" s="69">
        <f t="shared" si="0"/>
        <v>500</v>
      </c>
      <c r="O32" s="54"/>
      <c r="P32" s="54"/>
      <c r="Q32" s="54"/>
      <c r="R32" s="54"/>
      <c r="S32" s="54"/>
      <c r="T32" s="54"/>
      <c r="U32" s="54"/>
    </row>
    <row r="33" spans="1:23" x14ac:dyDescent="0.25">
      <c r="A33" s="22"/>
      <c r="B33" s="22" t="s">
        <v>510</v>
      </c>
      <c r="C33" s="32" t="s">
        <v>511</v>
      </c>
      <c r="D33" s="21" t="s">
        <v>512</v>
      </c>
      <c r="E33" s="21"/>
      <c r="F33" s="69">
        <v>0</v>
      </c>
      <c r="G33" s="54"/>
      <c r="H33" s="69">
        <f t="shared" si="1"/>
        <v>0</v>
      </c>
      <c r="I33" s="54"/>
      <c r="J33" s="69">
        <v>0</v>
      </c>
      <c r="K33" s="54"/>
      <c r="L33" s="69"/>
      <c r="M33" s="54"/>
      <c r="N33" s="69"/>
      <c r="O33" s="54"/>
      <c r="P33" s="54"/>
      <c r="Q33" s="54"/>
      <c r="R33" s="54"/>
      <c r="S33" s="54"/>
      <c r="T33" s="54"/>
      <c r="U33" s="54"/>
    </row>
    <row r="34" spans="1:23" x14ac:dyDescent="0.25">
      <c r="B34" s="24" t="s">
        <v>514</v>
      </c>
      <c r="C34" s="32"/>
      <c r="D34" s="21"/>
      <c r="E34" s="21"/>
      <c r="F34" s="33">
        <f>SUM(F13:F33)</f>
        <v>710129</v>
      </c>
      <c r="G34" s="54"/>
      <c r="H34" s="33">
        <f t="shared" si="1"/>
        <v>36200</v>
      </c>
      <c r="I34" s="54"/>
      <c r="J34" s="33">
        <f>SUM(J13:J33)</f>
        <v>746329</v>
      </c>
      <c r="K34" s="54"/>
      <c r="L34" s="33">
        <f>SUM(L13:L33)</f>
        <v>741811</v>
      </c>
      <c r="M34" s="54"/>
      <c r="N34" s="33">
        <f>+J34-L34</f>
        <v>4518</v>
      </c>
      <c r="O34" s="54"/>
      <c r="P34" s="54"/>
      <c r="Q34" s="54"/>
      <c r="R34" s="54"/>
      <c r="S34" s="54"/>
      <c r="T34" s="54"/>
      <c r="U34" s="54"/>
      <c r="V34" s="71"/>
      <c r="W34" s="71"/>
    </row>
    <row r="35" spans="1:23" x14ac:dyDescent="0.25">
      <c r="A35" s="24"/>
      <c r="B35" s="22"/>
      <c r="C35" s="32"/>
      <c r="D35" s="21"/>
      <c r="E35" s="21"/>
      <c r="F35" s="69"/>
      <c r="G35" s="54"/>
      <c r="H35" s="69"/>
      <c r="I35" s="54"/>
      <c r="J35" s="69"/>
      <c r="K35" s="54"/>
      <c r="L35" s="69"/>
      <c r="M35" s="54"/>
      <c r="N35" s="69"/>
      <c r="O35" s="54"/>
      <c r="P35" s="54"/>
      <c r="Q35" s="54"/>
      <c r="R35" s="54"/>
      <c r="S35" s="54"/>
      <c r="T35" s="54"/>
      <c r="U35" s="54"/>
    </row>
    <row r="36" spans="1:23" x14ac:dyDescent="0.25">
      <c r="A36" s="24" t="s">
        <v>515</v>
      </c>
      <c r="B36" s="22"/>
      <c r="C36" s="32"/>
      <c r="D36" s="21"/>
      <c r="E36" s="21"/>
      <c r="F36" s="69"/>
      <c r="G36" s="54"/>
      <c r="H36" s="69"/>
      <c r="I36" s="54"/>
      <c r="J36" s="69"/>
      <c r="K36" s="54"/>
      <c r="L36" s="69"/>
      <c r="M36" s="54"/>
      <c r="N36" s="69"/>
      <c r="O36" s="54"/>
      <c r="P36" s="54"/>
      <c r="Q36" s="54"/>
      <c r="R36" s="54"/>
      <c r="S36" s="54"/>
      <c r="T36" s="54"/>
      <c r="U36" s="54"/>
    </row>
    <row r="37" spans="1:23" x14ac:dyDescent="0.25">
      <c r="A37" s="24" t="s">
        <v>516</v>
      </c>
      <c r="B37" s="22"/>
      <c r="C37" s="22"/>
      <c r="D37" s="21"/>
      <c r="E37" s="21"/>
      <c r="F37" s="69"/>
      <c r="G37" s="54"/>
      <c r="H37" s="69"/>
      <c r="I37" s="54"/>
      <c r="J37" s="69"/>
      <c r="K37" s="54"/>
      <c r="L37" s="69"/>
      <c r="M37" s="54"/>
      <c r="N37" s="69"/>
      <c r="O37" s="54"/>
      <c r="P37" s="54"/>
      <c r="Q37" s="54"/>
      <c r="R37" s="54"/>
      <c r="S37" s="54"/>
      <c r="T37" s="54"/>
      <c r="U37" s="54"/>
    </row>
    <row r="38" spans="1:23" x14ac:dyDescent="0.25">
      <c r="A38" s="22"/>
      <c r="B38" s="22" t="s">
        <v>518</v>
      </c>
      <c r="C38" s="22" t="s">
        <v>519</v>
      </c>
      <c r="D38" s="21" t="s">
        <v>520</v>
      </c>
      <c r="E38" s="21"/>
      <c r="F38" s="69">
        <v>9800</v>
      </c>
      <c r="G38" s="54"/>
      <c r="H38" s="69">
        <f t="shared" ref="H38:H46" si="2">J38-F38</f>
        <v>200</v>
      </c>
      <c r="I38" s="54"/>
      <c r="J38" s="69">
        <v>10000</v>
      </c>
      <c r="K38" s="54"/>
      <c r="L38" s="69">
        <v>9920</v>
      </c>
      <c r="M38" s="54"/>
      <c r="N38" s="69">
        <f t="shared" ref="N38:N45" si="3">+J38-L38</f>
        <v>80</v>
      </c>
      <c r="O38" s="54"/>
      <c r="P38" s="54"/>
      <c r="Q38" s="54"/>
      <c r="R38" s="54"/>
      <c r="S38" s="54"/>
      <c r="T38" s="54"/>
      <c r="U38" s="54"/>
    </row>
    <row r="39" spans="1:23" x14ac:dyDescent="0.25">
      <c r="A39" s="22"/>
      <c r="B39" s="22" t="s">
        <v>486</v>
      </c>
      <c r="C39" s="22" t="s">
        <v>522</v>
      </c>
      <c r="D39" s="21" t="s">
        <v>523</v>
      </c>
      <c r="E39" s="21"/>
      <c r="F39" s="69">
        <v>14500</v>
      </c>
      <c r="G39" s="54"/>
      <c r="H39" s="69">
        <f t="shared" si="2"/>
        <v>500</v>
      </c>
      <c r="I39" s="54"/>
      <c r="J39" s="69">
        <v>15000</v>
      </c>
      <c r="K39" s="54"/>
      <c r="L39" s="69">
        <v>15000</v>
      </c>
      <c r="M39" s="54"/>
      <c r="N39" s="69">
        <f t="shared" si="3"/>
        <v>0</v>
      </c>
      <c r="O39" s="54"/>
      <c r="P39" s="54"/>
      <c r="Q39" s="54"/>
      <c r="R39" s="54"/>
      <c r="S39" s="54"/>
      <c r="T39" s="54"/>
      <c r="U39" s="54"/>
    </row>
    <row r="40" spans="1:23" x14ac:dyDescent="0.25">
      <c r="A40" s="22"/>
      <c r="B40" s="22" t="s">
        <v>490</v>
      </c>
      <c r="C40" s="22" t="s">
        <v>525</v>
      </c>
      <c r="D40" s="21" t="s">
        <v>526</v>
      </c>
      <c r="E40" s="21"/>
      <c r="F40" s="69">
        <v>7500</v>
      </c>
      <c r="G40" s="54"/>
      <c r="H40" s="69">
        <f t="shared" si="2"/>
        <v>-500</v>
      </c>
      <c r="I40" s="54"/>
      <c r="J40" s="69">
        <v>7000</v>
      </c>
      <c r="K40" s="54"/>
      <c r="L40" s="69">
        <v>7000</v>
      </c>
      <c r="M40" s="54"/>
      <c r="N40" s="69">
        <f t="shared" si="3"/>
        <v>0</v>
      </c>
      <c r="O40" s="54"/>
      <c r="P40" s="54"/>
      <c r="Q40" s="54"/>
      <c r="R40" s="54"/>
      <c r="S40" s="54"/>
      <c r="T40" s="54"/>
      <c r="U40" s="54"/>
    </row>
    <row r="41" spans="1:23" x14ac:dyDescent="0.25">
      <c r="A41" s="22"/>
      <c r="B41" s="22" t="s">
        <v>494</v>
      </c>
      <c r="C41" s="22" t="s">
        <v>528</v>
      </c>
      <c r="D41" s="21" t="s">
        <v>529</v>
      </c>
      <c r="E41" s="21"/>
      <c r="F41" s="69">
        <v>7000</v>
      </c>
      <c r="G41" s="54"/>
      <c r="H41" s="69">
        <f t="shared" si="2"/>
        <v>500</v>
      </c>
      <c r="I41" s="54"/>
      <c r="J41" s="69">
        <v>7500</v>
      </c>
      <c r="K41" s="54"/>
      <c r="L41" s="69">
        <v>7500</v>
      </c>
      <c r="M41" s="54"/>
      <c r="N41" s="69">
        <f t="shared" si="3"/>
        <v>0</v>
      </c>
      <c r="O41" s="54"/>
      <c r="P41" s="54"/>
      <c r="Q41" s="54"/>
      <c r="R41" s="54"/>
      <c r="S41" s="54"/>
      <c r="T41" s="54"/>
      <c r="U41" s="54"/>
    </row>
    <row r="42" spans="1:23" x14ac:dyDescent="0.25">
      <c r="A42" s="22"/>
      <c r="B42" s="22" t="s">
        <v>498</v>
      </c>
      <c r="C42" s="22" t="s">
        <v>531</v>
      </c>
      <c r="D42" s="21" t="s">
        <v>532</v>
      </c>
      <c r="E42" s="21"/>
      <c r="F42" s="69">
        <v>5000</v>
      </c>
      <c r="G42" s="54"/>
      <c r="H42" s="69">
        <f t="shared" si="2"/>
        <v>0</v>
      </c>
      <c r="I42" s="54"/>
      <c r="J42" s="69">
        <v>5000</v>
      </c>
      <c r="K42" s="54"/>
      <c r="L42" s="69">
        <v>5000</v>
      </c>
      <c r="M42" s="54"/>
      <c r="N42" s="69">
        <f t="shared" si="3"/>
        <v>0</v>
      </c>
      <c r="O42" s="54"/>
      <c r="P42" s="54"/>
      <c r="Q42" s="54"/>
      <c r="R42" s="54"/>
      <c r="S42" s="54"/>
      <c r="T42" s="54"/>
      <c r="U42" s="54"/>
    </row>
    <row r="43" spans="1:23" x14ac:dyDescent="0.25">
      <c r="A43" s="22"/>
      <c r="B43" s="22" t="s">
        <v>502</v>
      </c>
      <c r="C43" s="22" t="s">
        <v>534</v>
      </c>
      <c r="D43" s="21" t="s">
        <v>535</v>
      </c>
      <c r="E43" s="21"/>
      <c r="F43" s="69">
        <v>1000</v>
      </c>
      <c r="G43" s="54"/>
      <c r="H43" s="69">
        <f t="shared" si="2"/>
        <v>0</v>
      </c>
      <c r="I43" s="54"/>
      <c r="J43" s="69">
        <v>1000</v>
      </c>
      <c r="K43" s="54"/>
      <c r="L43" s="69">
        <v>975</v>
      </c>
      <c r="M43" s="54"/>
      <c r="N43" s="69">
        <f t="shared" si="3"/>
        <v>25</v>
      </c>
      <c r="O43" s="54"/>
      <c r="P43" s="54"/>
      <c r="Q43" s="54"/>
      <c r="R43" s="54"/>
      <c r="S43" s="54"/>
      <c r="T43" s="54"/>
      <c r="U43" s="54"/>
    </row>
    <row r="44" spans="1:23" x14ac:dyDescent="0.25">
      <c r="A44" s="22"/>
      <c r="B44" s="22" t="s">
        <v>506</v>
      </c>
      <c r="C44" s="22" t="s">
        <v>537</v>
      </c>
      <c r="D44" s="21" t="s">
        <v>538</v>
      </c>
      <c r="E44" s="21"/>
      <c r="F44" s="69">
        <v>200</v>
      </c>
      <c r="G44" s="54"/>
      <c r="H44" s="69">
        <f t="shared" si="2"/>
        <v>0</v>
      </c>
      <c r="I44" s="54"/>
      <c r="J44" s="69">
        <v>200</v>
      </c>
      <c r="K44" s="54"/>
      <c r="L44" s="69">
        <v>200</v>
      </c>
      <c r="M44" s="54"/>
      <c r="N44" s="69">
        <f t="shared" si="3"/>
        <v>0</v>
      </c>
      <c r="O44" s="54"/>
      <c r="P44" s="54"/>
      <c r="Q44" s="54"/>
      <c r="R44" s="54"/>
      <c r="S44" s="54"/>
      <c r="T44" s="54"/>
      <c r="U44" s="54"/>
    </row>
    <row r="45" spans="1:23" x14ac:dyDescent="0.25">
      <c r="A45" s="22"/>
      <c r="B45" s="22" t="s">
        <v>510</v>
      </c>
      <c r="C45" s="22" t="s">
        <v>540</v>
      </c>
      <c r="D45" s="21" t="s">
        <v>541</v>
      </c>
      <c r="E45" s="21"/>
      <c r="F45" s="69">
        <v>300</v>
      </c>
      <c r="G45" s="54"/>
      <c r="H45" s="69">
        <f t="shared" si="2"/>
        <v>0</v>
      </c>
      <c r="I45" s="54"/>
      <c r="J45" s="69">
        <v>300</v>
      </c>
      <c r="K45" s="54"/>
      <c r="L45" s="69">
        <v>300</v>
      </c>
      <c r="M45" s="54"/>
      <c r="N45" s="69">
        <f t="shared" si="3"/>
        <v>0</v>
      </c>
      <c r="O45" s="54"/>
      <c r="P45" s="54"/>
      <c r="Q45" s="54"/>
      <c r="R45" s="54"/>
      <c r="S45" s="54"/>
      <c r="T45" s="54"/>
      <c r="U45" s="54"/>
    </row>
    <row r="46" spans="1:23" x14ac:dyDescent="0.25">
      <c r="A46" s="24" t="s">
        <v>543</v>
      </c>
      <c r="B46" s="22"/>
      <c r="C46" s="22"/>
      <c r="D46" s="21" t="s">
        <v>1531</v>
      </c>
      <c r="E46" s="21"/>
      <c r="F46" s="33">
        <f>SUM(F38:F45)</f>
        <v>45300</v>
      </c>
      <c r="G46" s="54"/>
      <c r="H46" s="33">
        <f t="shared" si="2"/>
        <v>700</v>
      </c>
      <c r="I46" s="54"/>
      <c r="J46" s="33">
        <f>SUM(J38:J45)</f>
        <v>46000</v>
      </c>
      <c r="K46" s="54"/>
      <c r="L46" s="33">
        <f>SUM(L38:L45)</f>
        <v>45895</v>
      </c>
      <c r="M46" s="54"/>
      <c r="N46" s="33">
        <f>+J46-L46</f>
        <v>105</v>
      </c>
      <c r="O46" s="54"/>
      <c r="P46" s="54"/>
      <c r="Q46" s="54"/>
      <c r="R46" s="54"/>
      <c r="S46" s="54"/>
      <c r="T46" s="54"/>
      <c r="U46" s="54"/>
    </row>
    <row r="47" spans="1:23" x14ac:dyDescent="0.25">
      <c r="A47" s="24" t="s">
        <v>544</v>
      </c>
      <c r="B47" s="22"/>
      <c r="C47" s="22"/>
      <c r="D47" s="21"/>
      <c r="E47" s="21"/>
      <c r="F47" s="69"/>
      <c r="G47" s="54"/>
      <c r="H47" s="69"/>
      <c r="I47" s="54"/>
      <c r="J47" s="69"/>
      <c r="K47" s="54"/>
      <c r="L47" s="69"/>
      <c r="M47" s="54"/>
      <c r="N47" s="69"/>
      <c r="O47" s="54"/>
      <c r="P47" s="54"/>
      <c r="Q47" s="54"/>
      <c r="R47" s="54"/>
      <c r="S47" s="54"/>
      <c r="T47" s="54"/>
      <c r="U47" s="54"/>
    </row>
    <row r="48" spans="1:23" x14ac:dyDescent="0.25">
      <c r="A48" s="22"/>
      <c r="B48" s="22" t="s">
        <v>518</v>
      </c>
      <c r="C48" s="22" t="s">
        <v>546</v>
      </c>
      <c r="D48" s="21" t="s">
        <v>547</v>
      </c>
      <c r="E48" s="21"/>
      <c r="F48" s="69">
        <v>0</v>
      </c>
      <c r="G48" s="54"/>
      <c r="H48" s="69">
        <f t="shared" ref="H48:H56" si="4">J48-F48</f>
        <v>0</v>
      </c>
      <c r="I48" s="54"/>
      <c r="J48" s="69">
        <v>0</v>
      </c>
      <c r="K48" s="54"/>
      <c r="L48" s="69">
        <v>0</v>
      </c>
      <c r="M48" s="54"/>
      <c r="N48" s="69">
        <f t="shared" ref="N48:N55" si="5">+J48-L48</f>
        <v>0</v>
      </c>
      <c r="O48" s="54"/>
      <c r="P48" s="54"/>
      <c r="Q48" s="54"/>
      <c r="R48" s="54"/>
      <c r="S48" s="54"/>
      <c r="T48" s="54"/>
      <c r="U48" s="54"/>
    </row>
    <row r="49" spans="1:21" x14ac:dyDescent="0.25">
      <c r="A49" s="22"/>
      <c r="B49" s="22" t="s">
        <v>486</v>
      </c>
      <c r="C49" s="22" t="s">
        <v>549</v>
      </c>
      <c r="D49" s="21" t="s">
        <v>550</v>
      </c>
      <c r="E49" s="21"/>
      <c r="F49" s="69">
        <v>0</v>
      </c>
      <c r="G49" s="54"/>
      <c r="H49" s="69">
        <f t="shared" si="4"/>
        <v>0</v>
      </c>
      <c r="I49" s="54"/>
      <c r="J49" s="69">
        <v>0</v>
      </c>
      <c r="K49" s="54"/>
      <c r="L49" s="69">
        <v>0</v>
      </c>
      <c r="M49" s="54"/>
      <c r="N49" s="69">
        <f t="shared" si="5"/>
        <v>0</v>
      </c>
      <c r="O49" s="54"/>
      <c r="P49" s="54"/>
      <c r="Q49" s="54"/>
      <c r="R49" s="54"/>
      <c r="S49" s="54"/>
      <c r="T49" s="54"/>
      <c r="U49" s="54"/>
    </row>
    <row r="50" spans="1:21" x14ac:dyDescent="0.25">
      <c r="A50" s="22"/>
      <c r="B50" s="22" t="s">
        <v>490</v>
      </c>
      <c r="C50" s="22" t="s">
        <v>552</v>
      </c>
      <c r="D50" s="21" t="s">
        <v>553</v>
      </c>
      <c r="E50" s="21"/>
      <c r="F50" s="69">
        <v>0</v>
      </c>
      <c r="G50" s="54"/>
      <c r="H50" s="69">
        <f t="shared" si="4"/>
        <v>0</v>
      </c>
      <c r="I50" s="54"/>
      <c r="J50" s="69">
        <v>0</v>
      </c>
      <c r="K50" s="54"/>
      <c r="L50" s="69">
        <v>0</v>
      </c>
      <c r="M50" s="54"/>
      <c r="N50" s="69">
        <f t="shared" si="5"/>
        <v>0</v>
      </c>
      <c r="O50" s="54"/>
      <c r="P50" s="54"/>
      <c r="Q50" s="54"/>
      <c r="R50" s="54"/>
      <c r="S50" s="54"/>
      <c r="T50" s="54"/>
      <c r="U50" s="54"/>
    </row>
    <row r="51" spans="1:21" x14ac:dyDescent="0.25">
      <c r="A51" s="22"/>
      <c r="B51" s="22" t="s">
        <v>494</v>
      </c>
      <c r="C51" s="22" t="s">
        <v>555</v>
      </c>
      <c r="D51" s="21" t="s">
        <v>556</v>
      </c>
      <c r="E51" s="21"/>
      <c r="F51" s="69">
        <v>0</v>
      </c>
      <c r="G51" s="54"/>
      <c r="H51" s="69">
        <f t="shared" si="4"/>
        <v>0</v>
      </c>
      <c r="I51" s="54"/>
      <c r="J51" s="69">
        <v>0</v>
      </c>
      <c r="K51" s="54"/>
      <c r="L51" s="69">
        <v>0</v>
      </c>
      <c r="M51" s="54"/>
      <c r="N51" s="69">
        <f t="shared" si="5"/>
        <v>0</v>
      </c>
      <c r="O51" s="54"/>
      <c r="P51" s="54"/>
      <c r="Q51" s="54"/>
      <c r="R51" s="54"/>
      <c r="S51" s="54"/>
      <c r="T51" s="54"/>
      <c r="U51" s="54"/>
    </row>
    <row r="52" spans="1:21" x14ac:dyDescent="0.25">
      <c r="A52" s="22"/>
      <c r="B52" s="22" t="s">
        <v>498</v>
      </c>
      <c r="C52" s="22" t="s">
        <v>558</v>
      </c>
      <c r="D52" s="21" t="s">
        <v>559</v>
      </c>
      <c r="E52" s="21"/>
      <c r="F52" s="69">
        <v>0</v>
      </c>
      <c r="G52" s="54"/>
      <c r="H52" s="69">
        <f t="shared" si="4"/>
        <v>0</v>
      </c>
      <c r="I52" s="54"/>
      <c r="J52" s="69">
        <v>0</v>
      </c>
      <c r="K52" s="54"/>
      <c r="L52" s="69">
        <v>0</v>
      </c>
      <c r="M52" s="54"/>
      <c r="N52" s="69">
        <f t="shared" si="5"/>
        <v>0</v>
      </c>
      <c r="O52" s="54"/>
      <c r="P52" s="54"/>
      <c r="Q52" s="54"/>
      <c r="R52" s="54"/>
      <c r="S52" s="54"/>
      <c r="T52" s="54"/>
      <c r="U52" s="54"/>
    </row>
    <row r="53" spans="1:21" x14ac:dyDescent="0.25">
      <c r="A53" s="22"/>
      <c r="B53" s="22" t="s">
        <v>502</v>
      </c>
      <c r="C53" s="22" t="s">
        <v>561</v>
      </c>
      <c r="D53" s="21" t="s">
        <v>562</v>
      </c>
      <c r="E53" s="21"/>
      <c r="F53" s="69">
        <v>0</v>
      </c>
      <c r="G53" s="54"/>
      <c r="H53" s="69">
        <f t="shared" si="4"/>
        <v>0</v>
      </c>
      <c r="I53" s="54"/>
      <c r="J53" s="69">
        <v>0</v>
      </c>
      <c r="K53" s="54"/>
      <c r="L53" s="69">
        <v>0</v>
      </c>
      <c r="M53" s="54"/>
      <c r="N53" s="69">
        <f t="shared" si="5"/>
        <v>0</v>
      </c>
      <c r="O53" s="54"/>
      <c r="P53" s="54"/>
      <c r="Q53" s="54"/>
      <c r="R53" s="54"/>
      <c r="S53" s="54"/>
      <c r="T53" s="54"/>
      <c r="U53" s="54"/>
    </row>
    <row r="54" spans="1:21" x14ac:dyDescent="0.25">
      <c r="A54" s="22"/>
      <c r="B54" s="22" t="s">
        <v>506</v>
      </c>
      <c r="C54" s="22" t="s">
        <v>564</v>
      </c>
      <c r="D54" s="21" t="s">
        <v>565</v>
      </c>
      <c r="E54" s="21"/>
      <c r="F54" s="69">
        <v>0</v>
      </c>
      <c r="G54" s="54"/>
      <c r="H54" s="69">
        <f t="shared" si="4"/>
        <v>0</v>
      </c>
      <c r="I54" s="54"/>
      <c r="J54" s="69">
        <v>0</v>
      </c>
      <c r="K54" s="54"/>
      <c r="L54" s="69">
        <v>0</v>
      </c>
      <c r="M54" s="54"/>
      <c r="N54" s="69">
        <f t="shared" si="5"/>
        <v>0</v>
      </c>
      <c r="O54" s="54"/>
      <c r="P54" s="54"/>
      <c r="Q54" s="54"/>
      <c r="R54" s="54"/>
      <c r="S54" s="54"/>
      <c r="T54" s="54"/>
      <c r="U54" s="54"/>
    </row>
    <row r="55" spans="1:21" x14ac:dyDescent="0.25">
      <c r="A55" s="22"/>
      <c r="B55" s="22" t="s">
        <v>510</v>
      </c>
      <c r="C55" s="22" t="s">
        <v>567</v>
      </c>
      <c r="D55" s="21" t="s">
        <v>568</v>
      </c>
      <c r="E55" s="21"/>
      <c r="F55" s="69">
        <v>0</v>
      </c>
      <c r="G55" s="54"/>
      <c r="H55" s="69">
        <f t="shared" si="4"/>
        <v>0</v>
      </c>
      <c r="I55" s="54"/>
      <c r="J55" s="69">
        <v>0</v>
      </c>
      <c r="K55" s="54"/>
      <c r="L55" s="69">
        <v>0</v>
      </c>
      <c r="M55" s="54"/>
      <c r="N55" s="69">
        <f t="shared" si="5"/>
        <v>0</v>
      </c>
      <c r="O55" s="54"/>
      <c r="P55" s="54"/>
      <c r="Q55" s="54"/>
      <c r="R55" s="54"/>
      <c r="S55" s="54"/>
      <c r="T55" s="54"/>
      <c r="U55" s="54"/>
    </row>
    <row r="56" spans="1:21" x14ac:dyDescent="0.25">
      <c r="A56" s="24" t="s">
        <v>570</v>
      </c>
      <c r="B56" s="22"/>
      <c r="C56" s="22"/>
      <c r="D56" s="21" t="s">
        <v>1532</v>
      </c>
      <c r="E56" s="21"/>
      <c r="F56" s="72">
        <f>SUM(F48:F55)</f>
        <v>0</v>
      </c>
      <c r="G56" s="73"/>
      <c r="H56" s="72">
        <f t="shared" si="4"/>
        <v>0</v>
      </c>
      <c r="I56" s="73"/>
      <c r="J56" s="72">
        <f>SUM(J48:J55)</f>
        <v>0</v>
      </c>
      <c r="K56" s="73"/>
      <c r="L56" s="72">
        <f>SUM(L48:L55)</f>
        <v>0</v>
      </c>
      <c r="M56" s="73">
        <f>SUM(M48:M55)</f>
        <v>0</v>
      </c>
      <c r="N56" s="72">
        <f>SUM(N48:N55)</f>
        <v>0</v>
      </c>
      <c r="O56" s="73"/>
      <c r="P56" s="73"/>
      <c r="Q56" s="73"/>
      <c r="R56" s="73"/>
      <c r="S56" s="73"/>
      <c r="T56" s="73"/>
      <c r="U56" s="73"/>
    </row>
    <row r="57" spans="1:21" x14ac:dyDescent="0.25">
      <c r="A57" s="24" t="s">
        <v>571</v>
      </c>
      <c r="B57" s="22"/>
      <c r="C57" s="22"/>
      <c r="D57" s="21"/>
      <c r="E57" s="21"/>
      <c r="F57" s="69"/>
      <c r="G57" s="54"/>
      <c r="H57" s="69"/>
      <c r="I57" s="54"/>
      <c r="J57" s="69"/>
      <c r="K57" s="54"/>
      <c r="L57" s="69"/>
      <c r="M57" s="54"/>
      <c r="N57" s="69"/>
      <c r="O57" s="54"/>
      <c r="P57" s="54"/>
      <c r="Q57" s="54"/>
      <c r="R57" s="54"/>
      <c r="S57" s="54"/>
      <c r="T57" s="54"/>
      <c r="U57" s="54"/>
    </row>
    <row r="58" spans="1:21" x14ac:dyDescent="0.25">
      <c r="A58" s="22"/>
      <c r="B58" s="22" t="s">
        <v>518</v>
      </c>
      <c r="C58" s="22" t="s">
        <v>573</v>
      </c>
      <c r="D58" s="21" t="s">
        <v>574</v>
      </c>
      <c r="E58" s="21"/>
      <c r="F58" s="69">
        <v>15500</v>
      </c>
      <c r="G58" s="54"/>
      <c r="H58" s="69">
        <f t="shared" ref="H58:H121" si="6">J58-F58</f>
        <v>-500</v>
      </c>
      <c r="I58" s="54"/>
      <c r="J58" s="69">
        <v>15000</v>
      </c>
      <c r="K58" s="54"/>
      <c r="L58" s="69">
        <v>14950</v>
      </c>
      <c r="M58" s="54"/>
      <c r="N58" s="69">
        <f t="shared" ref="N58:N119" si="7">+J58-L58</f>
        <v>50</v>
      </c>
      <c r="O58" s="54"/>
      <c r="P58" s="54"/>
      <c r="Q58" s="54"/>
      <c r="R58" s="54"/>
      <c r="S58" s="54"/>
      <c r="T58" s="54"/>
      <c r="U58" s="54"/>
    </row>
    <row r="59" spans="1:21" x14ac:dyDescent="0.25">
      <c r="A59" s="22"/>
      <c r="B59" s="22" t="s">
        <v>486</v>
      </c>
      <c r="C59" s="22" t="s">
        <v>576</v>
      </c>
      <c r="D59" s="21" t="s">
        <v>577</v>
      </c>
      <c r="E59" s="21"/>
      <c r="F59" s="69">
        <v>9000</v>
      </c>
      <c r="G59" s="54"/>
      <c r="H59" s="69">
        <f t="shared" si="6"/>
        <v>1000</v>
      </c>
      <c r="I59" s="54"/>
      <c r="J59" s="69">
        <v>10000</v>
      </c>
      <c r="K59" s="54"/>
      <c r="L59" s="69">
        <v>9500</v>
      </c>
      <c r="M59" s="54"/>
      <c r="N59" s="69">
        <f t="shared" si="7"/>
        <v>500</v>
      </c>
      <c r="O59" s="54"/>
      <c r="P59" s="54"/>
      <c r="Q59" s="54"/>
      <c r="R59" s="54"/>
      <c r="S59" s="54"/>
      <c r="T59" s="54"/>
      <c r="U59" s="54"/>
    </row>
    <row r="60" spans="1:21" x14ac:dyDescent="0.25">
      <c r="A60" s="22"/>
      <c r="B60" s="22" t="s">
        <v>490</v>
      </c>
      <c r="C60" s="22" t="s">
        <v>579</v>
      </c>
      <c r="D60" s="21" t="s">
        <v>580</v>
      </c>
      <c r="E60" s="21"/>
      <c r="F60" s="69">
        <v>4000</v>
      </c>
      <c r="G60" s="54"/>
      <c r="H60" s="69">
        <f t="shared" si="6"/>
        <v>1000</v>
      </c>
      <c r="I60" s="54"/>
      <c r="J60" s="69">
        <v>5000</v>
      </c>
      <c r="K60" s="54"/>
      <c r="L60" s="69">
        <v>4000</v>
      </c>
      <c r="M60" s="54"/>
      <c r="N60" s="69">
        <f t="shared" si="7"/>
        <v>1000</v>
      </c>
      <c r="O60" s="54"/>
      <c r="P60" s="54"/>
      <c r="Q60" s="54"/>
      <c r="R60" s="54"/>
      <c r="S60" s="54"/>
      <c r="T60" s="54"/>
      <c r="U60" s="54"/>
    </row>
    <row r="61" spans="1:21" x14ac:dyDescent="0.25">
      <c r="A61" s="22"/>
      <c r="B61" s="22" t="s">
        <v>494</v>
      </c>
      <c r="C61" s="22" t="s">
        <v>582</v>
      </c>
      <c r="D61" s="21" t="s">
        <v>583</v>
      </c>
      <c r="E61" s="21"/>
      <c r="F61" s="69">
        <v>5000</v>
      </c>
      <c r="G61" s="54"/>
      <c r="H61" s="69">
        <f t="shared" si="6"/>
        <v>-2000</v>
      </c>
      <c r="I61" s="54"/>
      <c r="J61" s="69">
        <v>3000</v>
      </c>
      <c r="K61" s="54"/>
      <c r="L61" s="69">
        <v>2500</v>
      </c>
      <c r="M61" s="54"/>
      <c r="N61" s="69">
        <f t="shared" si="7"/>
        <v>500</v>
      </c>
      <c r="O61" s="54"/>
      <c r="P61" s="54"/>
      <c r="Q61" s="54"/>
      <c r="R61" s="54"/>
      <c r="S61" s="54"/>
      <c r="T61" s="54"/>
      <c r="U61" s="54"/>
    </row>
    <row r="62" spans="1:21" x14ac:dyDescent="0.25">
      <c r="A62" s="22"/>
      <c r="B62" s="22" t="s">
        <v>498</v>
      </c>
      <c r="C62" s="22" t="s">
        <v>585</v>
      </c>
      <c r="D62" s="21" t="s">
        <v>586</v>
      </c>
      <c r="E62" s="21"/>
      <c r="F62" s="69">
        <v>3000</v>
      </c>
      <c r="G62" s="54"/>
      <c r="H62" s="69">
        <f t="shared" si="6"/>
        <v>0</v>
      </c>
      <c r="I62" s="54"/>
      <c r="J62" s="69">
        <v>3000</v>
      </c>
      <c r="K62" s="54"/>
      <c r="L62" s="69">
        <v>2800</v>
      </c>
      <c r="M62" s="54"/>
      <c r="N62" s="69">
        <f t="shared" si="7"/>
        <v>200</v>
      </c>
      <c r="O62" s="54"/>
      <c r="P62" s="54"/>
      <c r="Q62" s="54"/>
      <c r="R62" s="54"/>
      <c r="S62" s="54"/>
      <c r="T62" s="54"/>
      <c r="U62" s="54"/>
    </row>
    <row r="63" spans="1:21" x14ac:dyDescent="0.25">
      <c r="A63" s="22"/>
      <c r="B63" s="22" t="s">
        <v>502</v>
      </c>
      <c r="C63" s="22" t="s">
        <v>588</v>
      </c>
      <c r="D63" s="21" t="s">
        <v>589</v>
      </c>
      <c r="E63" s="21"/>
      <c r="F63" s="69">
        <v>1000</v>
      </c>
      <c r="G63" s="54"/>
      <c r="H63" s="69">
        <f t="shared" si="6"/>
        <v>0</v>
      </c>
      <c r="I63" s="54"/>
      <c r="J63" s="69">
        <v>1000</v>
      </c>
      <c r="K63" s="54"/>
      <c r="L63" s="69">
        <v>900</v>
      </c>
      <c r="M63" s="54"/>
      <c r="N63" s="69">
        <f t="shared" si="7"/>
        <v>100</v>
      </c>
      <c r="O63" s="54"/>
      <c r="P63" s="54"/>
      <c r="Q63" s="54"/>
      <c r="R63" s="54"/>
      <c r="S63" s="54"/>
      <c r="T63" s="54"/>
      <c r="U63" s="54"/>
    </row>
    <row r="64" spans="1:21" x14ac:dyDescent="0.25">
      <c r="A64" s="22"/>
      <c r="B64" s="22" t="s">
        <v>506</v>
      </c>
      <c r="C64" s="22" t="s">
        <v>591</v>
      </c>
      <c r="D64" s="21" t="s">
        <v>592</v>
      </c>
      <c r="E64" s="21"/>
      <c r="F64" s="69">
        <v>500</v>
      </c>
      <c r="G64" s="54"/>
      <c r="H64" s="69">
        <f t="shared" si="6"/>
        <v>0</v>
      </c>
      <c r="I64" s="54"/>
      <c r="J64" s="69">
        <v>500</v>
      </c>
      <c r="K64" s="54"/>
      <c r="L64" s="69">
        <v>478</v>
      </c>
      <c r="M64" s="54"/>
      <c r="N64" s="69">
        <f t="shared" si="7"/>
        <v>22</v>
      </c>
      <c r="O64" s="54"/>
      <c r="P64" s="54"/>
      <c r="Q64" s="54"/>
      <c r="R64" s="54"/>
      <c r="S64" s="54"/>
      <c r="T64" s="54"/>
      <c r="U64" s="54"/>
    </row>
    <row r="65" spans="1:21" x14ac:dyDescent="0.25">
      <c r="A65" s="22"/>
      <c r="B65" s="22" t="s">
        <v>510</v>
      </c>
      <c r="C65" s="22" t="s">
        <v>594</v>
      </c>
      <c r="D65" s="21" t="s">
        <v>595</v>
      </c>
      <c r="E65" s="21"/>
      <c r="F65" s="69">
        <v>500</v>
      </c>
      <c r="G65" s="54"/>
      <c r="H65" s="69">
        <f t="shared" si="6"/>
        <v>0</v>
      </c>
      <c r="I65" s="54"/>
      <c r="J65" s="69">
        <v>500</v>
      </c>
      <c r="K65" s="54"/>
      <c r="L65" s="69">
        <v>500</v>
      </c>
      <c r="M65" s="54"/>
      <c r="N65" s="69">
        <f t="shared" si="7"/>
        <v>0</v>
      </c>
      <c r="O65" s="54"/>
      <c r="P65" s="54"/>
      <c r="Q65" s="54"/>
      <c r="R65" s="54"/>
      <c r="S65" s="54"/>
      <c r="T65" s="54"/>
      <c r="U65" s="54"/>
    </row>
    <row r="66" spans="1:21" x14ac:dyDescent="0.25">
      <c r="A66" s="24" t="s">
        <v>597</v>
      </c>
      <c r="B66" s="22"/>
      <c r="C66" s="22"/>
      <c r="D66" s="21" t="s">
        <v>1533</v>
      </c>
      <c r="E66" s="21"/>
      <c r="F66" s="33">
        <f>SUM(F58:F65)</f>
        <v>38500</v>
      </c>
      <c r="G66" s="54"/>
      <c r="H66" s="33">
        <f t="shared" si="6"/>
        <v>-500</v>
      </c>
      <c r="I66" s="54"/>
      <c r="J66" s="33">
        <f>SUM(J58:J65)</f>
        <v>38000</v>
      </c>
      <c r="K66" s="54"/>
      <c r="L66" s="33">
        <f>SUM(L58:L65)</f>
        <v>35628</v>
      </c>
      <c r="M66" s="54"/>
      <c r="N66" s="33">
        <f t="shared" si="7"/>
        <v>2372</v>
      </c>
      <c r="O66" s="54"/>
      <c r="P66" s="54"/>
      <c r="Q66" s="54"/>
      <c r="R66" s="54"/>
      <c r="S66" s="54"/>
      <c r="T66" s="54"/>
      <c r="U66" s="54"/>
    </row>
    <row r="67" spans="1:21" x14ac:dyDescent="0.25">
      <c r="A67" s="24" t="s">
        <v>598</v>
      </c>
      <c r="B67" s="22"/>
      <c r="C67" s="22"/>
      <c r="D67" s="21"/>
      <c r="E67" s="21"/>
      <c r="F67" s="69"/>
      <c r="G67" s="54"/>
      <c r="H67" s="69"/>
      <c r="I67" s="54"/>
      <c r="J67" s="69"/>
      <c r="K67" s="54"/>
      <c r="L67" s="69"/>
      <c r="M67" s="54"/>
      <c r="N67" s="69"/>
      <c r="O67" s="54"/>
      <c r="P67" s="54"/>
      <c r="Q67" s="54"/>
      <c r="R67" s="54"/>
      <c r="S67" s="54"/>
      <c r="T67" s="54"/>
      <c r="U67" s="54"/>
    </row>
    <row r="68" spans="1:21" x14ac:dyDescent="0.25">
      <c r="A68" s="22"/>
      <c r="B68" s="22" t="s">
        <v>518</v>
      </c>
      <c r="C68" s="22" t="s">
        <v>600</v>
      </c>
      <c r="D68" s="21" t="s">
        <v>601</v>
      </c>
      <c r="E68" s="21"/>
      <c r="F68" s="69">
        <v>25500</v>
      </c>
      <c r="G68" s="54"/>
      <c r="H68" s="69">
        <f t="shared" si="6"/>
        <v>-500</v>
      </c>
      <c r="I68" s="54"/>
      <c r="J68" s="69">
        <v>25000</v>
      </c>
      <c r="K68" s="54"/>
      <c r="L68" s="69">
        <v>24500</v>
      </c>
      <c r="M68" s="54"/>
      <c r="N68" s="69">
        <f t="shared" si="7"/>
        <v>500</v>
      </c>
      <c r="O68" s="54"/>
      <c r="P68" s="54"/>
      <c r="Q68" s="54"/>
      <c r="R68" s="54"/>
      <c r="S68" s="54"/>
      <c r="T68" s="54"/>
      <c r="U68" s="54"/>
    </row>
    <row r="69" spans="1:21" x14ac:dyDescent="0.25">
      <c r="A69" s="22"/>
      <c r="B69" s="22" t="s">
        <v>486</v>
      </c>
      <c r="C69" s="22" t="s">
        <v>603</v>
      </c>
      <c r="D69" s="21" t="s">
        <v>604</v>
      </c>
      <c r="E69" s="21"/>
      <c r="F69" s="69">
        <v>21000</v>
      </c>
      <c r="G69" s="54"/>
      <c r="H69" s="69">
        <f t="shared" si="6"/>
        <v>-1000</v>
      </c>
      <c r="I69" s="54"/>
      <c r="J69" s="69">
        <v>20000</v>
      </c>
      <c r="K69" s="54"/>
      <c r="L69" s="69">
        <v>19850</v>
      </c>
      <c r="M69" s="54"/>
      <c r="N69" s="69">
        <f t="shared" si="7"/>
        <v>150</v>
      </c>
      <c r="O69" s="54"/>
      <c r="P69" s="54"/>
      <c r="Q69" s="54"/>
      <c r="R69" s="54"/>
      <c r="S69" s="54"/>
      <c r="T69" s="54"/>
      <c r="U69" s="54"/>
    </row>
    <row r="70" spans="1:21" x14ac:dyDescent="0.25">
      <c r="A70" s="22"/>
      <c r="B70" s="22" t="s">
        <v>490</v>
      </c>
      <c r="C70" s="22" t="s">
        <v>606</v>
      </c>
      <c r="D70" s="21" t="s">
        <v>607</v>
      </c>
      <c r="E70" s="21"/>
      <c r="F70" s="69">
        <v>9000</v>
      </c>
      <c r="G70" s="54"/>
      <c r="H70" s="69">
        <f t="shared" si="6"/>
        <v>1000</v>
      </c>
      <c r="I70" s="54"/>
      <c r="J70" s="69">
        <v>10000</v>
      </c>
      <c r="K70" s="54"/>
      <c r="L70" s="69">
        <v>10000</v>
      </c>
      <c r="M70" s="54"/>
      <c r="N70" s="69">
        <f t="shared" si="7"/>
        <v>0</v>
      </c>
      <c r="O70" s="54"/>
      <c r="P70" s="54"/>
      <c r="Q70" s="54"/>
      <c r="R70" s="54"/>
      <c r="S70" s="54"/>
      <c r="T70" s="54"/>
      <c r="U70" s="54"/>
    </row>
    <row r="71" spans="1:21" x14ac:dyDescent="0.25">
      <c r="A71" s="22"/>
      <c r="B71" s="22" t="s">
        <v>494</v>
      </c>
      <c r="C71" s="22" t="s">
        <v>609</v>
      </c>
      <c r="D71" s="21" t="s">
        <v>610</v>
      </c>
      <c r="E71" s="21"/>
      <c r="F71" s="69">
        <v>4000</v>
      </c>
      <c r="G71" s="54"/>
      <c r="H71" s="69">
        <f t="shared" si="6"/>
        <v>1000</v>
      </c>
      <c r="I71" s="54"/>
      <c r="J71" s="69">
        <v>5000</v>
      </c>
      <c r="K71" s="54"/>
      <c r="L71" s="69">
        <v>4700</v>
      </c>
      <c r="M71" s="54"/>
      <c r="N71" s="69">
        <f t="shared" si="7"/>
        <v>300</v>
      </c>
      <c r="O71" s="54"/>
      <c r="P71" s="54"/>
      <c r="Q71" s="54"/>
      <c r="R71" s="54"/>
      <c r="S71" s="54"/>
      <c r="T71" s="54"/>
      <c r="U71" s="54"/>
    </row>
    <row r="72" spans="1:21" x14ac:dyDescent="0.25">
      <c r="A72" s="22"/>
      <c r="B72" s="22" t="s">
        <v>498</v>
      </c>
      <c r="C72" s="22" t="s">
        <v>612</v>
      </c>
      <c r="D72" s="21" t="s">
        <v>613</v>
      </c>
      <c r="E72" s="21"/>
      <c r="F72" s="69">
        <v>3000</v>
      </c>
      <c r="G72" s="54"/>
      <c r="H72" s="69">
        <f t="shared" si="6"/>
        <v>0</v>
      </c>
      <c r="I72" s="54"/>
      <c r="J72" s="69">
        <v>3000</v>
      </c>
      <c r="K72" s="54"/>
      <c r="L72" s="69">
        <v>2850</v>
      </c>
      <c r="M72" s="54"/>
      <c r="N72" s="69">
        <f t="shared" si="7"/>
        <v>150</v>
      </c>
      <c r="O72" s="54"/>
      <c r="P72" s="54"/>
      <c r="Q72" s="54"/>
      <c r="R72" s="54"/>
      <c r="S72" s="54"/>
      <c r="T72" s="54"/>
      <c r="U72" s="54"/>
    </row>
    <row r="73" spans="1:21" x14ac:dyDescent="0.25">
      <c r="A73" s="22"/>
      <c r="B73" s="22" t="s">
        <v>502</v>
      </c>
      <c r="C73" s="22" t="s">
        <v>615</v>
      </c>
      <c r="D73" s="21" t="s">
        <v>616</v>
      </c>
      <c r="E73" s="21"/>
      <c r="F73" s="69">
        <v>1000</v>
      </c>
      <c r="G73" s="54"/>
      <c r="H73" s="69">
        <f t="shared" si="6"/>
        <v>0</v>
      </c>
      <c r="I73" s="54"/>
      <c r="J73" s="69">
        <v>1000</v>
      </c>
      <c r="K73" s="54"/>
      <c r="L73" s="69">
        <v>1000</v>
      </c>
      <c r="M73" s="54"/>
      <c r="N73" s="69">
        <f t="shared" si="7"/>
        <v>0</v>
      </c>
      <c r="O73" s="54"/>
      <c r="P73" s="54"/>
      <c r="Q73" s="54"/>
      <c r="R73" s="54"/>
      <c r="S73" s="54"/>
      <c r="T73" s="54"/>
      <c r="U73" s="54"/>
    </row>
    <row r="74" spans="1:21" x14ac:dyDescent="0.25">
      <c r="A74" s="22"/>
      <c r="B74" s="22" t="s">
        <v>506</v>
      </c>
      <c r="C74" s="22" t="s">
        <v>618</v>
      </c>
      <c r="D74" s="21" t="s">
        <v>619</v>
      </c>
      <c r="E74" s="21"/>
      <c r="F74" s="69">
        <v>2000</v>
      </c>
      <c r="G74" s="54"/>
      <c r="H74" s="69">
        <f t="shared" si="6"/>
        <v>0</v>
      </c>
      <c r="I74" s="54"/>
      <c r="J74" s="69">
        <v>2000</v>
      </c>
      <c r="K74" s="54"/>
      <c r="L74" s="69">
        <v>2000</v>
      </c>
      <c r="M74" s="54"/>
      <c r="N74" s="69">
        <f t="shared" si="7"/>
        <v>0</v>
      </c>
      <c r="O74" s="54"/>
      <c r="P74" s="54"/>
      <c r="Q74" s="54"/>
      <c r="R74" s="54"/>
      <c r="S74" s="54"/>
      <c r="T74" s="54"/>
      <c r="U74" s="54"/>
    </row>
    <row r="75" spans="1:21" x14ac:dyDescent="0.25">
      <c r="A75" s="22"/>
      <c r="B75" s="22" t="s">
        <v>510</v>
      </c>
      <c r="C75" s="22" t="s">
        <v>621</v>
      </c>
      <c r="D75" s="21" t="s">
        <v>622</v>
      </c>
      <c r="E75" s="21"/>
      <c r="F75" s="69">
        <v>1000</v>
      </c>
      <c r="G75" s="54"/>
      <c r="H75" s="69">
        <f t="shared" si="6"/>
        <v>0</v>
      </c>
      <c r="I75" s="54"/>
      <c r="J75" s="69">
        <v>1000</v>
      </c>
      <c r="K75" s="54"/>
      <c r="L75" s="69">
        <v>995</v>
      </c>
      <c r="M75" s="54"/>
      <c r="N75" s="69">
        <f t="shared" si="7"/>
        <v>5</v>
      </c>
      <c r="O75" s="54"/>
      <c r="P75" s="54"/>
      <c r="Q75" s="54"/>
      <c r="R75" s="54"/>
      <c r="S75" s="54"/>
      <c r="T75" s="54"/>
      <c r="U75" s="54"/>
    </row>
    <row r="76" spans="1:21" x14ac:dyDescent="0.25">
      <c r="A76" s="24" t="s">
        <v>625</v>
      </c>
      <c r="B76" s="22"/>
      <c r="C76" s="22"/>
      <c r="D76" s="21" t="s">
        <v>1534</v>
      </c>
      <c r="E76" s="21"/>
      <c r="F76" s="33">
        <f>SUM(F68:F75)</f>
        <v>66500</v>
      </c>
      <c r="G76" s="54"/>
      <c r="H76" s="33">
        <f t="shared" si="6"/>
        <v>500</v>
      </c>
      <c r="I76" s="54"/>
      <c r="J76" s="33">
        <f>SUM(J68:J75)</f>
        <v>67000</v>
      </c>
      <c r="K76" s="54"/>
      <c r="L76" s="33">
        <f>SUM(L68:L75)</f>
        <v>65895</v>
      </c>
      <c r="M76" s="54"/>
      <c r="N76" s="33">
        <f t="shared" si="7"/>
        <v>1105</v>
      </c>
      <c r="O76" s="54"/>
      <c r="P76" s="54"/>
      <c r="Q76" s="54"/>
      <c r="R76" s="54"/>
      <c r="S76" s="54"/>
      <c r="T76" s="54"/>
      <c r="U76" s="54"/>
    </row>
    <row r="77" spans="1:21" x14ac:dyDescent="0.25">
      <c r="A77" s="24" t="s">
        <v>626</v>
      </c>
      <c r="B77" s="22"/>
      <c r="C77" s="22"/>
      <c r="D77" s="21"/>
      <c r="E77" s="21"/>
      <c r="F77" s="69"/>
      <c r="G77" s="54"/>
      <c r="H77" s="69"/>
      <c r="I77" s="54"/>
      <c r="J77" s="69"/>
      <c r="K77" s="54"/>
      <c r="L77" s="69"/>
      <c r="M77" s="54"/>
      <c r="N77" s="69"/>
      <c r="O77" s="54"/>
      <c r="P77" s="54"/>
      <c r="Q77" s="54"/>
      <c r="R77" s="54"/>
      <c r="S77" s="54"/>
      <c r="T77" s="54"/>
      <c r="U77" s="54"/>
    </row>
    <row r="78" spans="1:21" x14ac:dyDescent="0.25">
      <c r="A78" s="22"/>
      <c r="B78" s="22" t="s">
        <v>518</v>
      </c>
      <c r="C78" s="22" t="s">
        <v>628</v>
      </c>
      <c r="D78" s="21" t="s">
        <v>629</v>
      </c>
      <c r="E78" s="21"/>
      <c r="F78" s="69">
        <v>14500</v>
      </c>
      <c r="G78" s="54"/>
      <c r="H78" s="69">
        <f t="shared" si="6"/>
        <v>500</v>
      </c>
      <c r="I78" s="54"/>
      <c r="J78" s="69">
        <v>15000</v>
      </c>
      <c r="K78" s="54"/>
      <c r="L78" s="69">
        <v>14950</v>
      </c>
      <c r="M78" s="54"/>
      <c r="N78" s="69">
        <f t="shared" si="7"/>
        <v>50</v>
      </c>
      <c r="O78" s="54"/>
      <c r="P78" s="54"/>
      <c r="Q78" s="54"/>
      <c r="R78" s="54"/>
      <c r="S78" s="54"/>
      <c r="T78" s="54"/>
      <c r="U78" s="54"/>
    </row>
    <row r="79" spans="1:21" x14ac:dyDescent="0.25">
      <c r="A79" s="22"/>
      <c r="B79" s="22" t="s">
        <v>486</v>
      </c>
      <c r="C79" s="22" t="s">
        <v>631</v>
      </c>
      <c r="D79" s="21" t="s">
        <v>632</v>
      </c>
      <c r="E79" s="21"/>
      <c r="F79" s="69">
        <v>13000</v>
      </c>
      <c r="G79" s="54"/>
      <c r="H79" s="69">
        <f t="shared" si="6"/>
        <v>-1000</v>
      </c>
      <c r="I79" s="54"/>
      <c r="J79" s="69">
        <v>12000</v>
      </c>
      <c r="K79" s="54"/>
      <c r="L79" s="69">
        <v>11950</v>
      </c>
      <c r="M79" s="54"/>
      <c r="N79" s="69">
        <f t="shared" si="7"/>
        <v>50</v>
      </c>
      <c r="O79" s="54"/>
      <c r="P79" s="54"/>
      <c r="Q79" s="54"/>
      <c r="R79" s="54"/>
      <c r="S79" s="54"/>
      <c r="T79" s="54"/>
      <c r="U79" s="54"/>
    </row>
    <row r="80" spans="1:21" x14ac:dyDescent="0.25">
      <c r="A80" s="22"/>
      <c r="B80" s="22" t="s">
        <v>490</v>
      </c>
      <c r="C80" s="22" t="s">
        <v>634</v>
      </c>
      <c r="D80" s="21" t="s">
        <v>635</v>
      </c>
      <c r="E80" s="21"/>
      <c r="F80" s="69">
        <v>8000</v>
      </c>
      <c r="G80" s="54"/>
      <c r="H80" s="69">
        <f t="shared" si="6"/>
        <v>0</v>
      </c>
      <c r="I80" s="54"/>
      <c r="J80" s="69">
        <v>8000</v>
      </c>
      <c r="K80" s="54"/>
      <c r="L80" s="69">
        <v>7900</v>
      </c>
      <c r="M80" s="54"/>
      <c r="N80" s="69">
        <f t="shared" si="7"/>
        <v>100</v>
      </c>
      <c r="O80" s="54"/>
      <c r="P80" s="54"/>
      <c r="Q80" s="54"/>
      <c r="R80" s="54"/>
      <c r="S80" s="54"/>
      <c r="T80" s="54"/>
      <c r="U80" s="54"/>
    </row>
    <row r="81" spans="1:21" x14ac:dyDescent="0.25">
      <c r="A81" s="22"/>
      <c r="B81" s="22" t="s">
        <v>494</v>
      </c>
      <c r="C81" s="22" t="s">
        <v>637</v>
      </c>
      <c r="D81" s="21" t="s">
        <v>638</v>
      </c>
      <c r="E81" s="21"/>
      <c r="F81" s="69">
        <v>2800</v>
      </c>
      <c r="G81" s="54"/>
      <c r="H81" s="69">
        <f t="shared" si="6"/>
        <v>200</v>
      </c>
      <c r="I81" s="54"/>
      <c r="J81" s="69">
        <v>3000</v>
      </c>
      <c r="K81" s="54"/>
      <c r="L81" s="69">
        <v>2900</v>
      </c>
      <c r="M81" s="54"/>
      <c r="N81" s="69">
        <f t="shared" si="7"/>
        <v>100</v>
      </c>
      <c r="O81" s="54"/>
      <c r="P81" s="54"/>
      <c r="Q81" s="54"/>
      <c r="R81" s="54"/>
      <c r="S81" s="54"/>
      <c r="T81" s="54"/>
      <c r="U81" s="54"/>
    </row>
    <row r="82" spans="1:21" x14ac:dyDescent="0.25">
      <c r="A82" s="22"/>
      <c r="B82" s="22" t="s">
        <v>498</v>
      </c>
      <c r="C82" s="22" t="s">
        <v>640</v>
      </c>
      <c r="D82" s="21" t="s">
        <v>641</v>
      </c>
      <c r="E82" s="21"/>
      <c r="F82" s="69">
        <v>2000</v>
      </c>
      <c r="G82" s="54"/>
      <c r="H82" s="69">
        <f t="shared" si="6"/>
        <v>0</v>
      </c>
      <c r="I82" s="54"/>
      <c r="J82" s="69">
        <v>2000</v>
      </c>
      <c r="K82" s="54"/>
      <c r="L82" s="69">
        <v>1600</v>
      </c>
      <c r="M82" s="54"/>
      <c r="N82" s="69">
        <f t="shared" si="7"/>
        <v>400</v>
      </c>
      <c r="O82" s="54"/>
      <c r="P82" s="54"/>
      <c r="Q82" s="54"/>
      <c r="R82" s="54"/>
      <c r="S82" s="54"/>
      <c r="T82" s="54"/>
      <c r="U82" s="54"/>
    </row>
    <row r="83" spans="1:21" x14ac:dyDescent="0.25">
      <c r="A83" s="22"/>
      <c r="B83" s="22" t="s">
        <v>502</v>
      </c>
      <c r="C83" s="22" t="s">
        <v>643</v>
      </c>
      <c r="D83" s="21" t="s">
        <v>644</v>
      </c>
      <c r="E83" s="21"/>
      <c r="F83" s="69">
        <v>3000</v>
      </c>
      <c r="G83" s="54"/>
      <c r="H83" s="69">
        <f t="shared" si="6"/>
        <v>0</v>
      </c>
      <c r="I83" s="54"/>
      <c r="J83" s="69">
        <v>3000</v>
      </c>
      <c r="K83" s="54"/>
      <c r="L83" s="69">
        <v>2520</v>
      </c>
      <c r="M83" s="54"/>
      <c r="N83" s="69">
        <f t="shared" si="7"/>
        <v>480</v>
      </c>
      <c r="O83" s="54"/>
      <c r="P83" s="54"/>
      <c r="Q83" s="54"/>
      <c r="R83" s="54"/>
      <c r="S83" s="54"/>
      <c r="T83" s="54"/>
      <c r="U83" s="54"/>
    </row>
    <row r="84" spans="1:21" x14ac:dyDescent="0.25">
      <c r="A84" s="22"/>
      <c r="B84" s="22" t="s">
        <v>506</v>
      </c>
      <c r="C84" s="22" t="s">
        <v>646</v>
      </c>
      <c r="D84" s="21" t="s">
        <v>647</v>
      </c>
      <c r="E84" s="21"/>
      <c r="F84" s="69">
        <v>500</v>
      </c>
      <c r="G84" s="54"/>
      <c r="H84" s="69">
        <f t="shared" si="6"/>
        <v>0</v>
      </c>
      <c r="I84" s="54"/>
      <c r="J84" s="69">
        <v>500</v>
      </c>
      <c r="K84" s="54"/>
      <c r="L84" s="69">
        <v>379</v>
      </c>
      <c r="M84" s="54"/>
      <c r="N84" s="69">
        <f t="shared" si="7"/>
        <v>121</v>
      </c>
      <c r="O84" s="54"/>
      <c r="P84" s="54"/>
      <c r="Q84" s="54"/>
      <c r="R84" s="54"/>
      <c r="S84" s="54"/>
      <c r="T84" s="54"/>
      <c r="U84" s="54"/>
    </row>
    <row r="85" spans="1:21" x14ac:dyDescent="0.25">
      <c r="A85" s="22"/>
      <c r="B85" s="22" t="s">
        <v>510</v>
      </c>
      <c r="C85" s="22" t="s">
        <v>649</v>
      </c>
      <c r="D85" s="21" t="s">
        <v>650</v>
      </c>
      <c r="E85" s="21"/>
      <c r="F85" s="69">
        <v>300</v>
      </c>
      <c r="G85" s="54"/>
      <c r="H85" s="69">
        <f t="shared" si="6"/>
        <v>200</v>
      </c>
      <c r="I85" s="54"/>
      <c r="J85" s="69">
        <v>500</v>
      </c>
      <c r="K85" s="54"/>
      <c r="L85" s="69">
        <v>390</v>
      </c>
      <c r="M85" s="54"/>
      <c r="N85" s="69">
        <f t="shared" si="7"/>
        <v>110</v>
      </c>
      <c r="O85" s="54"/>
      <c r="P85" s="54"/>
      <c r="Q85" s="54"/>
      <c r="R85" s="54"/>
      <c r="S85" s="54"/>
      <c r="T85" s="54"/>
      <c r="U85" s="54"/>
    </row>
    <row r="86" spans="1:21" x14ac:dyDescent="0.25">
      <c r="A86" s="24" t="s">
        <v>652</v>
      </c>
      <c r="B86" s="22"/>
      <c r="C86" s="22"/>
      <c r="D86" s="21" t="s">
        <v>1535</v>
      </c>
      <c r="E86" s="21"/>
      <c r="F86" s="33">
        <f>SUM(F78:F85)</f>
        <v>44100</v>
      </c>
      <c r="G86" s="54"/>
      <c r="H86" s="33">
        <f t="shared" si="6"/>
        <v>-100</v>
      </c>
      <c r="I86" s="54"/>
      <c r="J86" s="33">
        <f>SUM(J78:J85)</f>
        <v>44000</v>
      </c>
      <c r="K86" s="54"/>
      <c r="L86" s="33">
        <f>SUM(L78:L85)</f>
        <v>42589</v>
      </c>
      <c r="M86" s="54"/>
      <c r="N86" s="33">
        <f t="shared" si="7"/>
        <v>1411</v>
      </c>
      <c r="O86" s="54"/>
      <c r="P86" s="54"/>
      <c r="Q86" s="54"/>
      <c r="R86" s="54"/>
      <c r="S86" s="54"/>
      <c r="T86" s="54"/>
      <c r="U86" s="54"/>
    </row>
    <row r="87" spans="1:21" ht="12.6" customHeight="1" x14ac:dyDescent="0.25">
      <c r="A87" s="24" t="s">
        <v>653</v>
      </c>
      <c r="B87" s="22"/>
      <c r="C87" s="22"/>
      <c r="D87" s="21"/>
      <c r="E87" s="21"/>
      <c r="F87" s="69"/>
      <c r="G87" s="54"/>
      <c r="H87" s="69">
        <f t="shared" si="6"/>
        <v>0</v>
      </c>
      <c r="I87" s="54"/>
      <c r="J87" s="69"/>
      <c r="K87" s="54"/>
      <c r="L87" s="69"/>
      <c r="M87" s="54"/>
      <c r="N87" s="69"/>
      <c r="O87" s="54"/>
      <c r="P87" s="54"/>
      <c r="Q87" s="54"/>
      <c r="R87" s="54"/>
      <c r="S87" s="54"/>
      <c r="T87" s="54"/>
      <c r="U87" s="54"/>
    </row>
    <row r="88" spans="1:21" x14ac:dyDescent="0.25">
      <c r="A88" s="22"/>
      <c r="B88" s="22" t="s">
        <v>518</v>
      </c>
      <c r="C88" s="22" t="s">
        <v>655</v>
      </c>
      <c r="D88" s="21" t="s">
        <v>656</v>
      </c>
      <c r="E88" s="21"/>
      <c r="F88" s="69">
        <v>0</v>
      </c>
      <c r="G88" s="54"/>
      <c r="H88" s="69">
        <f t="shared" si="6"/>
        <v>0</v>
      </c>
      <c r="I88" s="54"/>
      <c r="J88" s="69">
        <v>0</v>
      </c>
      <c r="K88" s="54"/>
      <c r="L88" s="69">
        <v>0</v>
      </c>
      <c r="M88" s="54"/>
      <c r="N88" s="69">
        <f t="shared" si="7"/>
        <v>0</v>
      </c>
      <c r="O88" s="54"/>
      <c r="P88" s="54"/>
      <c r="Q88" s="54"/>
      <c r="R88" s="54"/>
      <c r="S88" s="54"/>
      <c r="T88" s="54"/>
      <c r="U88" s="54"/>
    </row>
    <row r="89" spans="1:21" x14ac:dyDescent="0.25">
      <c r="A89" s="22"/>
      <c r="B89" s="22" t="s">
        <v>486</v>
      </c>
      <c r="C89" s="22" t="s">
        <v>658</v>
      </c>
      <c r="D89" s="21" t="s">
        <v>659</v>
      </c>
      <c r="E89" s="21"/>
      <c r="F89" s="69">
        <v>0</v>
      </c>
      <c r="G89" s="54"/>
      <c r="H89" s="69">
        <f t="shared" si="6"/>
        <v>0</v>
      </c>
      <c r="I89" s="54"/>
      <c r="J89" s="69">
        <v>0</v>
      </c>
      <c r="K89" s="54"/>
      <c r="L89" s="69">
        <v>0</v>
      </c>
      <c r="M89" s="54"/>
      <c r="N89" s="69">
        <f t="shared" si="7"/>
        <v>0</v>
      </c>
      <c r="O89" s="54"/>
      <c r="P89" s="54"/>
      <c r="Q89" s="54"/>
      <c r="R89" s="54"/>
      <c r="S89" s="54"/>
      <c r="T89" s="54"/>
      <c r="U89" s="54"/>
    </row>
    <row r="90" spans="1:21" x14ac:dyDescent="0.25">
      <c r="A90" s="22"/>
      <c r="B90" s="22" t="s">
        <v>490</v>
      </c>
      <c r="C90" s="22" t="s">
        <v>661</v>
      </c>
      <c r="D90" s="21" t="s">
        <v>662</v>
      </c>
      <c r="E90" s="21"/>
      <c r="F90" s="69">
        <v>0</v>
      </c>
      <c r="G90" s="54"/>
      <c r="H90" s="69">
        <f t="shared" si="6"/>
        <v>0</v>
      </c>
      <c r="I90" s="54"/>
      <c r="J90" s="69">
        <v>0</v>
      </c>
      <c r="K90" s="54"/>
      <c r="L90" s="69">
        <v>0</v>
      </c>
      <c r="M90" s="54"/>
      <c r="N90" s="69">
        <f t="shared" si="7"/>
        <v>0</v>
      </c>
      <c r="O90" s="54"/>
      <c r="P90" s="54"/>
      <c r="Q90" s="54"/>
      <c r="R90" s="54"/>
      <c r="S90" s="54"/>
      <c r="T90" s="54"/>
      <c r="U90" s="54"/>
    </row>
    <row r="91" spans="1:21" x14ac:dyDescent="0.25">
      <c r="A91" s="22"/>
      <c r="B91" s="22" t="s">
        <v>494</v>
      </c>
      <c r="C91" s="22" t="s">
        <v>664</v>
      </c>
      <c r="D91" s="21" t="s">
        <v>665</v>
      </c>
      <c r="E91" s="21"/>
      <c r="F91" s="69">
        <v>0</v>
      </c>
      <c r="G91" s="54"/>
      <c r="H91" s="69">
        <f t="shared" si="6"/>
        <v>0</v>
      </c>
      <c r="I91" s="54"/>
      <c r="J91" s="69">
        <v>0</v>
      </c>
      <c r="K91" s="54"/>
      <c r="L91" s="69">
        <v>0</v>
      </c>
      <c r="M91" s="54"/>
      <c r="N91" s="69">
        <f t="shared" si="7"/>
        <v>0</v>
      </c>
      <c r="O91" s="54"/>
      <c r="P91" s="54"/>
      <c r="Q91" s="54"/>
      <c r="R91" s="54"/>
      <c r="S91" s="54"/>
      <c r="T91" s="54"/>
      <c r="U91" s="54"/>
    </row>
    <row r="92" spans="1:21" x14ac:dyDescent="0.25">
      <c r="A92" s="22"/>
      <c r="B92" s="22" t="s">
        <v>498</v>
      </c>
      <c r="C92" s="22" t="s">
        <v>667</v>
      </c>
      <c r="D92" s="21" t="s">
        <v>668</v>
      </c>
      <c r="E92" s="21"/>
      <c r="F92" s="69">
        <v>0</v>
      </c>
      <c r="G92" s="54"/>
      <c r="H92" s="69">
        <f t="shared" si="6"/>
        <v>0</v>
      </c>
      <c r="I92" s="54"/>
      <c r="J92" s="69">
        <v>0</v>
      </c>
      <c r="K92" s="54"/>
      <c r="L92" s="69">
        <v>0</v>
      </c>
      <c r="M92" s="54"/>
      <c r="N92" s="69">
        <f t="shared" si="7"/>
        <v>0</v>
      </c>
      <c r="O92" s="54"/>
      <c r="P92" s="54"/>
      <c r="Q92" s="54"/>
      <c r="R92" s="54"/>
      <c r="S92" s="54"/>
      <c r="T92" s="54"/>
      <c r="U92" s="54"/>
    </row>
    <row r="93" spans="1:21" x14ac:dyDescent="0.25">
      <c r="A93" s="22"/>
      <c r="B93" s="22" t="s">
        <v>502</v>
      </c>
      <c r="C93" s="22" t="s">
        <v>670</v>
      </c>
      <c r="D93" s="21" t="s">
        <v>671</v>
      </c>
      <c r="E93" s="21"/>
      <c r="F93" s="69">
        <v>0</v>
      </c>
      <c r="G93" s="54"/>
      <c r="H93" s="69">
        <f t="shared" si="6"/>
        <v>0</v>
      </c>
      <c r="I93" s="54"/>
      <c r="J93" s="69">
        <v>0</v>
      </c>
      <c r="K93" s="54"/>
      <c r="L93" s="69">
        <v>0</v>
      </c>
      <c r="M93" s="54"/>
      <c r="N93" s="69">
        <f t="shared" si="7"/>
        <v>0</v>
      </c>
      <c r="O93" s="54"/>
      <c r="P93" s="54"/>
      <c r="Q93" s="54"/>
      <c r="R93" s="54"/>
      <c r="S93" s="54"/>
      <c r="T93" s="54"/>
      <c r="U93" s="54"/>
    </row>
    <row r="94" spans="1:21" x14ac:dyDescent="0.25">
      <c r="A94" s="22"/>
      <c r="B94" s="22" t="s">
        <v>506</v>
      </c>
      <c r="C94" s="22" t="s">
        <v>673</v>
      </c>
      <c r="D94" s="21" t="s">
        <v>674</v>
      </c>
      <c r="E94" s="21"/>
      <c r="F94" s="69">
        <v>0</v>
      </c>
      <c r="G94" s="54"/>
      <c r="H94" s="69">
        <f t="shared" si="6"/>
        <v>0</v>
      </c>
      <c r="I94" s="54"/>
      <c r="J94" s="69">
        <v>0</v>
      </c>
      <c r="K94" s="54"/>
      <c r="L94" s="69">
        <v>0</v>
      </c>
      <c r="M94" s="54"/>
      <c r="N94" s="69">
        <f t="shared" si="7"/>
        <v>0</v>
      </c>
      <c r="O94" s="54"/>
      <c r="P94" s="54"/>
      <c r="Q94" s="54"/>
      <c r="R94" s="54"/>
      <c r="S94" s="54"/>
      <c r="T94" s="54"/>
      <c r="U94" s="54"/>
    </row>
    <row r="95" spans="1:21" x14ac:dyDescent="0.25">
      <c r="A95" s="22"/>
      <c r="B95" s="22" t="s">
        <v>510</v>
      </c>
      <c r="C95" s="22" t="s">
        <v>676</v>
      </c>
      <c r="D95" s="21" t="s">
        <v>677</v>
      </c>
      <c r="E95" s="21"/>
      <c r="F95" s="69">
        <v>0</v>
      </c>
      <c r="G95" s="54"/>
      <c r="H95" s="69">
        <f t="shared" si="6"/>
        <v>0</v>
      </c>
      <c r="I95" s="54"/>
      <c r="J95" s="69">
        <v>0</v>
      </c>
      <c r="K95" s="54"/>
      <c r="L95" s="69">
        <v>0</v>
      </c>
      <c r="M95" s="54"/>
      <c r="N95" s="69">
        <f t="shared" si="7"/>
        <v>0</v>
      </c>
      <c r="O95" s="54"/>
      <c r="P95" s="54"/>
      <c r="Q95" s="54"/>
      <c r="R95" s="54"/>
      <c r="S95" s="54"/>
      <c r="T95" s="54"/>
      <c r="U95" s="54"/>
    </row>
    <row r="96" spans="1:21" x14ac:dyDescent="0.25">
      <c r="A96" s="24" t="s">
        <v>679</v>
      </c>
      <c r="B96" s="22"/>
      <c r="C96" s="22"/>
      <c r="D96" s="21" t="s">
        <v>1536</v>
      </c>
      <c r="E96" s="21"/>
      <c r="F96" s="72">
        <f>SUM(F88:F95)</f>
        <v>0</v>
      </c>
      <c r="G96" s="73"/>
      <c r="H96" s="72">
        <f t="shared" si="6"/>
        <v>0</v>
      </c>
      <c r="I96" s="73"/>
      <c r="J96" s="72">
        <f>SUM(J88:J95)</f>
        <v>0</v>
      </c>
      <c r="K96" s="73"/>
      <c r="L96" s="72">
        <f>SUM(L88:L95)</f>
        <v>0</v>
      </c>
      <c r="M96" s="73"/>
      <c r="N96" s="72">
        <f t="shared" si="7"/>
        <v>0</v>
      </c>
      <c r="O96" s="73"/>
      <c r="P96" s="73"/>
      <c r="Q96" s="73"/>
      <c r="R96" s="73"/>
      <c r="S96" s="73"/>
      <c r="T96" s="73"/>
      <c r="U96" s="73"/>
    </row>
    <row r="97" spans="1:53" s="19" customFormat="1" x14ac:dyDescent="0.25">
      <c r="A97" s="24" t="s">
        <v>680</v>
      </c>
      <c r="B97" s="22"/>
      <c r="C97" s="22"/>
      <c r="D97" s="21"/>
      <c r="E97" s="21"/>
      <c r="F97" s="73"/>
      <c r="G97" s="73"/>
      <c r="H97" s="73"/>
      <c r="I97" s="73"/>
      <c r="J97" s="73"/>
      <c r="K97" s="73"/>
      <c r="L97" s="73"/>
      <c r="M97" s="73"/>
      <c r="N97" s="73"/>
      <c r="O97" s="73"/>
      <c r="P97" s="73"/>
      <c r="Q97" s="73"/>
      <c r="R97" s="73"/>
      <c r="S97" s="73"/>
      <c r="T97" s="73"/>
      <c r="U97" s="73"/>
      <c r="V97" s="13"/>
      <c r="W97" s="13"/>
      <c r="X97" s="13"/>
      <c r="Y97" s="13"/>
      <c r="Z97" s="13"/>
      <c r="AA97" s="13"/>
      <c r="AB97" s="13"/>
      <c r="AC97" s="13"/>
      <c r="AD97" s="13"/>
      <c r="AE97" s="13"/>
      <c r="AF97" s="13"/>
      <c r="AG97" s="13"/>
      <c r="AH97" s="13"/>
      <c r="AI97" s="13"/>
      <c r="AJ97" s="13"/>
      <c r="AK97" s="13"/>
      <c r="AL97" s="13"/>
      <c r="AM97" s="13"/>
      <c r="AN97" s="13"/>
      <c r="AO97" s="13"/>
      <c r="AP97" s="13"/>
      <c r="AQ97" s="13"/>
      <c r="AR97" s="13"/>
      <c r="AS97" s="13"/>
      <c r="AT97" s="13"/>
      <c r="AU97" s="13"/>
      <c r="AV97" s="13"/>
      <c r="AW97" s="13"/>
      <c r="AX97" s="13"/>
      <c r="AY97" s="13"/>
      <c r="AZ97" s="13"/>
      <c r="BA97" s="13"/>
    </row>
    <row r="98" spans="1:53" x14ac:dyDescent="0.25">
      <c r="A98" s="22"/>
      <c r="B98" s="22" t="s">
        <v>518</v>
      </c>
      <c r="C98" s="22" t="s">
        <v>682</v>
      </c>
      <c r="D98" s="21" t="s">
        <v>683</v>
      </c>
      <c r="E98" s="21"/>
      <c r="F98" s="54">
        <v>18000</v>
      </c>
      <c r="G98" s="54"/>
      <c r="H98" s="54">
        <f t="shared" si="6"/>
        <v>0</v>
      </c>
      <c r="I98" s="54"/>
      <c r="J98" s="54">
        <v>18000</v>
      </c>
      <c r="K98" s="54"/>
      <c r="L98" s="54">
        <v>17900</v>
      </c>
      <c r="M98" s="54"/>
      <c r="N98" s="54">
        <f t="shared" si="7"/>
        <v>100</v>
      </c>
      <c r="O98" s="54"/>
      <c r="P98" s="54"/>
      <c r="Q98" s="54"/>
      <c r="R98" s="54"/>
      <c r="S98" s="54"/>
      <c r="T98" s="54"/>
      <c r="U98" s="54"/>
    </row>
    <row r="99" spans="1:53" x14ac:dyDescent="0.25">
      <c r="A99" s="22"/>
      <c r="B99" s="22" t="s">
        <v>486</v>
      </c>
      <c r="C99" s="22" t="s">
        <v>685</v>
      </c>
      <c r="D99" s="21" t="s">
        <v>686</v>
      </c>
      <c r="E99" s="21"/>
      <c r="F99" s="54">
        <v>15000</v>
      </c>
      <c r="G99" s="54"/>
      <c r="H99" s="54">
        <f t="shared" si="6"/>
        <v>0</v>
      </c>
      <c r="I99" s="54"/>
      <c r="J99" s="54">
        <v>15000</v>
      </c>
      <c r="K99" s="54"/>
      <c r="L99" s="54">
        <v>14900</v>
      </c>
      <c r="M99" s="54"/>
      <c r="N99" s="54">
        <f t="shared" si="7"/>
        <v>100</v>
      </c>
      <c r="O99" s="54"/>
      <c r="P99" s="54"/>
      <c r="Q99" s="54"/>
      <c r="R99" s="54"/>
      <c r="S99" s="54"/>
      <c r="T99" s="54"/>
      <c r="U99" s="54"/>
    </row>
    <row r="100" spans="1:53" x14ac:dyDescent="0.25">
      <c r="A100" s="22"/>
      <c r="B100" s="22" t="s">
        <v>490</v>
      </c>
      <c r="C100" s="22" t="s">
        <v>688</v>
      </c>
      <c r="D100" s="21" t="s">
        <v>689</v>
      </c>
      <c r="E100" s="21"/>
      <c r="F100" s="54">
        <v>3000</v>
      </c>
      <c r="G100" s="54"/>
      <c r="H100" s="54">
        <f t="shared" si="6"/>
        <v>0</v>
      </c>
      <c r="I100" s="54"/>
      <c r="J100" s="54">
        <v>3000</v>
      </c>
      <c r="K100" s="54"/>
      <c r="L100" s="54">
        <v>3000</v>
      </c>
      <c r="M100" s="54"/>
      <c r="N100" s="54">
        <f t="shared" si="7"/>
        <v>0</v>
      </c>
      <c r="O100" s="54"/>
      <c r="P100" s="54"/>
      <c r="Q100" s="54"/>
      <c r="R100" s="54"/>
      <c r="S100" s="54"/>
      <c r="T100" s="54"/>
      <c r="U100" s="54"/>
    </row>
    <row r="101" spans="1:53" x14ac:dyDescent="0.25">
      <c r="A101" s="22"/>
      <c r="B101" s="22" t="s">
        <v>494</v>
      </c>
      <c r="C101" s="22" t="s">
        <v>691</v>
      </c>
      <c r="D101" s="21" t="s">
        <v>692</v>
      </c>
      <c r="E101" s="21"/>
      <c r="F101" s="54">
        <v>3000</v>
      </c>
      <c r="G101" s="54"/>
      <c r="H101" s="54">
        <f t="shared" si="6"/>
        <v>3000</v>
      </c>
      <c r="I101" s="54"/>
      <c r="J101" s="54">
        <v>6000</v>
      </c>
      <c r="K101" s="54"/>
      <c r="L101" s="54">
        <v>6000</v>
      </c>
      <c r="M101" s="54"/>
      <c r="N101" s="54">
        <f t="shared" si="7"/>
        <v>0</v>
      </c>
      <c r="O101" s="54"/>
      <c r="P101" s="54"/>
      <c r="Q101" s="54"/>
      <c r="R101" s="54"/>
      <c r="S101" s="54"/>
      <c r="T101" s="54"/>
      <c r="U101" s="54"/>
    </row>
    <row r="102" spans="1:53" x14ac:dyDescent="0.25">
      <c r="A102" s="22"/>
      <c r="B102" s="22" t="s">
        <v>498</v>
      </c>
      <c r="C102" s="22" t="s">
        <v>694</v>
      </c>
      <c r="D102" s="21" t="s">
        <v>695</v>
      </c>
      <c r="E102" s="21"/>
      <c r="F102" s="54">
        <v>5000</v>
      </c>
      <c r="G102" s="54"/>
      <c r="H102" s="54">
        <f t="shared" si="6"/>
        <v>0</v>
      </c>
      <c r="I102" s="54"/>
      <c r="J102" s="54">
        <v>5000</v>
      </c>
      <c r="K102" s="54"/>
      <c r="L102" s="54">
        <v>4500</v>
      </c>
      <c r="M102" s="54"/>
      <c r="N102" s="54">
        <f t="shared" si="7"/>
        <v>500</v>
      </c>
      <c r="O102" s="54"/>
      <c r="P102" s="54"/>
      <c r="Q102" s="54"/>
      <c r="R102" s="54"/>
      <c r="S102" s="54"/>
      <c r="T102" s="54"/>
      <c r="U102" s="54"/>
    </row>
    <row r="103" spans="1:53" x14ac:dyDescent="0.25">
      <c r="A103" s="22"/>
      <c r="B103" s="22" t="s">
        <v>502</v>
      </c>
      <c r="C103" s="22" t="s">
        <v>697</v>
      </c>
      <c r="D103" s="21" t="s">
        <v>698</v>
      </c>
      <c r="E103" s="21"/>
      <c r="F103" s="54">
        <v>500</v>
      </c>
      <c r="G103" s="54"/>
      <c r="H103" s="54">
        <f t="shared" si="6"/>
        <v>0</v>
      </c>
      <c r="I103" s="54"/>
      <c r="J103" s="54">
        <v>500</v>
      </c>
      <c r="K103" s="54"/>
      <c r="L103" s="54">
        <v>398</v>
      </c>
      <c r="M103" s="54"/>
      <c r="N103" s="54">
        <f t="shared" si="7"/>
        <v>102</v>
      </c>
      <c r="O103" s="54"/>
      <c r="P103" s="54"/>
      <c r="Q103" s="54"/>
      <c r="R103" s="54"/>
      <c r="S103" s="54"/>
      <c r="T103" s="54"/>
      <c r="U103" s="54"/>
    </row>
    <row r="104" spans="1:53" x14ac:dyDescent="0.25">
      <c r="A104" s="22"/>
      <c r="B104" s="22" t="s">
        <v>506</v>
      </c>
      <c r="C104" s="22" t="s">
        <v>700</v>
      </c>
      <c r="D104" s="21" t="s">
        <v>701</v>
      </c>
      <c r="E104" s="21"/>
      <c r="F104" s="54">
        <v>900</v>
      </c>
      <c r="G104" s="54"/>
      <c r="H104" s="54">
        <f t="shared" si="6"/>
        <v>0</v>
      </c>
      <c r="I104" s="54"/>
      <c r="J104" s="54">
        <v>900</v>
      </c>
      <c r="K104" s="54"/>
      <c r="L104" s="54">
        <v>800</v>
      </c>
      <c r="M104" s="54"/>
      <c r="N104" s="54">
        <f t="shared" si="7"/>
        <v>100</v>
      </c>
      <c r="O104" s="54"/>
      <c r="P104" s="54"/>
      <c r="Q104" s="54"/>
      <c r="R104" s="54"/>
      <c r="S104" s="54"/>
      <c r="T104" s="54"/>
      <c r="U104" s="54"/>
    </row>
    <row r="105" spans="1:53" x14ac:dyDescent="0.25">
      <c r="A105" s="22"/>
      <c r="B105" s="22" t="s">
        <v>510</v>
      </c>
      <c r="C105" s="22" t="s">
        <v>703</v>
      </c>
      <c r="D105" s="21" t="s">
        <v>704</v>
      </c>
      <c r="E105" s="21"/>
      <c r="F105" s="54">
        <v>900</v>
      </c>
      <c r="G105" s="54"/>
      <c r="H105" s="54">
        <f t="shared" si="6"/>
        <v>200</v>
      </c>
      <c r="I105" s="54"/>
      <c r="J105" s="54">
        <v>1100</v>
      </c>
      <c r="K105" s="54"/>
      <c r="L105" s="54">
        <v>1100</v>
      </c>
      <c r="M105" s="54"/>
      <c r="N105" s="54">
        <f t="shared" si="7"/>
        <v>0</v>
      </c>
      <c r="O105" s="54"/>
      <c r="P105" s="54"/>
      <c r="Q105" s="54"/>
      <c r="R105" s="54"/>
      <c r="S105" s="54"/>
      <c r="T105" s="54"/>
      <c r="U105" s="54"/>
    </row>
    <row r="106" spans="1:53" s="19" customFormat="1" x14ac:dyDescent="0.25">
      <c r="A106" s="24" t="s">
        <v>706</v>
      </c>
      <c r="B106" s="22"/>
      <c r="C106" s="22"/>
      <c r="D106" s="21" t="s">
        <v>1537</v>
      </c>
      <c r="E106" s="21"/>
      <c r="F106" s="72">
        <f>SUM(F98:F105)</f>
        <v>46300</v>
      </c>
      <c r="G106" s="73"/>
      <c r="H106" s="72">
        <f t="shared" si="6"/>
        <v>3200</v>
      </c>
      <c r="I106" s="73"/>
      <c r="J106" s="72">
        <f>SUM(J98:J105)</f>
        <v>49500</v>
      </c>
      <c r="K106" s="73"/>
      <c r="L106" s="72">
        <f>SUM(L98:L105)</f>
        <v>48598</v>
      </c>
      <c r="M106" s="73"/>
      <c r="N106" s="72">
        <f t="shared" si="7"/>
        <v>902</v>
      </c>
      <c r="O106" s="73"/>
      <c r="P106" s="73"/>
      <c r="Q106" s="73"/>
      <c r="R106" s="73"/>
      <c r="S106" s="73"/>
      <c r="T106" s="73"/>
      <c r="U106" s="73"/>
      <c r="V106" s="13"/>
      <c r="W106" s="13"/>
      <c r="X106" s="13"/>
      <c r="Y106" s="13"/>
      <c r="Z106" s="13"/>
      <c r="AA106" s="13"/>
      <c r="AB106" s="13"/>
      <c r="AC106" s="13"/>
      <c r="AD106" s="13"/>
      <c r="AE106" s="13"/>
      <c r="AF106" s="13"/>
      <c r="AG106" s="13"/>
      <c r="AH106" s="13"/>
      <c r="AI106" s="13"/>
      <c r="AJ106" s="13"/>
      <c r="AK106" s="13"/>
      <c r="AL106" s="13"/>
      <c r="AM106" s="13"/>
      <c r="AN106" s="13"/>
      <c r="AO106" s="13"/>
      <c r="AP106" s="13"/>
      <c r="AQ106" s="13"/>
      <c r="AR106" s="13"/>
      <c r="AS106" s="13"/>
      <c r="AT106" s="13"/>
      <c r="AU106" s="13"/>
      <c r="AV106" s="13"/>
      <c r="AW106" s="13"/>
      <c r="AX106" s="13"/>
      <c r="AY106" s="13"/>
      <c r="AZ106" s="13"/>
      <c r="BA106" s="13"/>
    </row>
    <row r="107" spans="1:53" x14ac:dyDescent="0.25">
      <c r="A107" s="24" t="s">
        <v>707</v>
      </c>
      <c r="B107" s="22"/>
      <c r="C107" s="22"/>
      <c r="D107" s="21"/>
      <c r="E107" s="21"/>
      <c r="F107" s="69"/>
      <c r="G107" s="54"/>
      <c r="H107" s="69"/>
      <c r="I107" s="54"/>
      <c r="J107" s="69"/>
      <c r="K107" s="54"/>
      <c r="L107" s="69"/>
      <c r="M107" s="54"/>
      <c r="N107" s="69"/>
      <c r="O107" s="54"/>
      <c r="P107" s="54"/>
      <c r="Q107" s="54"/>
      <c r="R107" s="54"/>
      <c r="S107" s="54"/>
      <c r="T107" s="54"/>
      <c r="U107" s="54"/>
    </row>
    <row r="108" spans="1:53" x14ac:dyDescent="0.25">
      <c r="A108" s="22"/>
      <c r="B108" s="22" t="s">
        <v>518</v>
      </c>
      <c r="C108" s="22" t="s">
        <v>709</v>
      </c>
      <c r="D108" s="21" t="s">
        <v>710</v>
      </c>
      <c r="E108" s="21"/>
      <c r="F108" s="69">
        <v>38000</v>
      </c>
      <c r="G108" s="54"/>
      <c r="H108" s="69">
        <f t="shared" si="6"/>
        <v>2000</v>
      </c>
      <c r="I108" s="54"/>
      <c r="J108" s="69">
        <v>40000</v>
      </c>
      <c r="K108" s="54"/>
      <c r="L108" s="69">
        <v>39500</v>
      </c>
      <c r="M108" s="54"/>
      <c r="N108" s="69">
        <f t="shared" si="7"/>
        <v>500</v>
      </c>
      <c r="O108" s="54"/>
      <c r="P108" s="54"/>
      <c r="Q108" s="54"/>
      <c r="R108" s="54"/>
      <c r="S108" s="54"/>
      <c r="T108" s="54"/>
      <c r="U108" s="54"/>
    </row>
    <row r="109" spans="1:53" x14ac:dyDescent="0.25">
      <c r="A109" s="22"/>
      <c r="B109" s="22" t="s">
        <v>486</v>
      </c>
      <c r="C109" s="22" t="s">
        <v>712</v>
      </c>
      <c r="D109" s="21" t="s">
        <v>713</v>
      </c>
      <c r="E109" s="21"/>
      <c r="F109" s="69">
        <v>13000</v>
      </c>
      <c r="G109" s="54"/>
      <c r="H109" s="69">
        <f t="shared" si="6"/>
        <v>2000</v>
      </c>
      <c r="I109" s="54"/>
      <c r="J109" s="69">
        <v>15000</v>
      </c>
      <c r="K109" s="54"/>
      <c r="L109" s="69">
        <v>14900</v>
      </c>
      <c r="M109" s="54"/>
      <c r="N109" s="69">
        <f t="shared" si="7"/>
        <v>100</v>
      </c>
      <c r="O109" s="54"/>
      <c r="P109" s="54"/>
      <c r="Q109" s="54"/>
      <c r="R109" s="54"/>
      <c r="S109" s="54"/>
      <c r="T109" s="54"/>
      <c r="U109" s="54"/>
    </row>
    <row r="110" spans="1:53" x14ac:dyDescent="0.25">
      <c r="A110" s="22"/>
      <c r="B110" s="22" t="s">
        <v>490</v>
      </c>
      <c r="C110" s="22" t="s">
        <v>715</v>
      </c>
      <c r="D110" s="21" t="s">
        <v>716</v>
      </c>
      <c r="E110" s="21"/>
      <c r="F110" s="69">
        <v>5000</v>
      </c>
      <c r="G110" s="54"/>
      <c r="H110" s="69">
        <f t="shared" si="6"/>
        <v>-1000</v>
      </c>
      <c r="I110" s="54"/>
      <c r="J110" s="69">
        <v>4000</v>
      </c>
      <c r="K110" s="54"/>
      <c r="L110" s="69">
        <v>3558</v>
      </c>
      <c r="M110" s="54"/>
      <c r="N110" s="69">
        <f t="shared" si="7"/>
        <v>442</v>
      </c>
      <c r="O110" s="54"/>
      <c r="P110" s="54"/>
      <c r="Q110" s="54"/>
      <c r="R110" s="54"/>
      <c r="S110" s="54"/>
      <c r="T110" s="54"/>
      <c r="U110" s="54"/>
    </row>
    <row r="111" spans="1:53" x14ac:dyDescent="0.25">
      <c r="A111" s="22"/>
      <c r="B111" s="22" t="s">
        <v>494</v>
      </c>
      <c r="C111" s="22" t="s">
        <v>718</v>
      </c>
      <c r="D111" s="21" t="s">
        <v>719</v>
      </c>
      <c r="E111" s="21"/>
      <c r="F111" s="69">
        <v>5000</v>
      </c>
      <c r="G111" s="54"/>
      <c r="H111" s="69">
        <f t="shared" si="6"/>
        <v>-3000</v>
      </c>
      <c r="I111" s="54"/>
      <c r="J111" s="69">
        <v>2000</v>
      </c>
      <c r="K111" s="54"/>
      <c r="L111" s="69">
        <v>1500</v>
      </c>
      <c r="M111" s="54"/>
      <c r="N111" s="69">
        <f t="shared" si="7"/>
        <v>500</v>
      </c>
      <c r="O111" s="54"/>
      <c r="P111" s="54"/>
      <c r="Q111" s="54"/>
      <c r="R111" s="54"/>
      <c r="S111" s="54"/>
      <c r="T111" s="54"/>
      <c r="U111" s="54"/>
    </row>
    <row r="112" spans="1:53" x14ac:dyDescent="0.25">
      <c r="A112" s="22"/>
      <c r="B112" s="22" t="s">
        <v>498</v>
      </c>
      <c r="C112" s="22" t="s">
        <v>721</v>
      </c>
      <c r="D112" s="21" t="s">
        <v>722</v>
      </c>
      <c r="E112" s="21"/>
      <c r="F112" s="69">
        <v>2000</v>
      </c>
      <c r="G112" s="54"/>
      <c r="H112" s="69">
        <f t="shared" si="6"/>
        <v>2000</v>
      </c>
      <c r="I112" s="54"/>
      <c r="J112" s="69">
        <v>4000</v>
      </c>
      <c r="K112" s="54"/>
      <c r="L112" s="69">
        <v>3900</v>
      </c>
      <c r="M112" s="54"/>
      <c r="N112" s="69">
        <f t="shared" si="7"/>
        <v>100</v>
      </c>
      <c r="O112" s="54"/>
      <c r="P112" s="54"/>
      <c r="Q112" s="54"/>
      <c r="R112" s="54"/>
      <c r="S112" s="54"/>
      <c r="T112" s="54"/>
      <c r="U112" s="54"/>
    </row>
    <row r="113" spans="1:21" x14ac:dyDescent="0.25">
      <c r="A113" s="22"/>
      <c r="B113" s="22" t="s">
        <v>502</v>
      </c>
      <c r="C113" s="22" t="s">
        <v>724</v>
      </c>
      <c r="D113" s="21" t="s">
        <v>725</v>
      </c>
      <c r="E113" s="21"/>
      <c r="F113" s="69">
        <v>1500</v>
      </c>
      <c r="G113" s="54"/>
      <c r="H113" s="69">
        <f t="shared" si="6"/>
        <v>1500</v>
      </c>
      <c r="I113" s="54"/>
      <c r="J113" s="69">
        <v>3000</v>
      </c>
      <c r="K113" s="54"/>
      <c r="L113" s="69">
        <v>3000</v>
      </c>
      <c r="M113" s="54"/>
      <c r="N113" s="69">
        <f t="shared" si="7"/>
        <v>0</v>
      </c>
      <c r="O113" s="54"/>
      <c r="P113" s="54"/>
      <c r="Q113" s="54"/>
      <c r="R113" s="54"/>
      <c r="S113" s="54"/>
      <c r="T113" s="54"/>
      <c r="U113" s="54"/>
    </row>
    <row r="114" spans="1:21" x14ac:dyDescent="0.25">
      <c r="A114" s="22"/>
      <c r="B114" s="22" t="s">
        <v>506</v>
      </c>
      <c r="C114" s="22" t="s">
        <v>727</v>
      </c>
      <c r="D114" s="21" t="s">
        <v>728</v>
      </c>
      <c r="E114" s="21"/>
      <c r="F114" s="69">
        <v>500</v>
      </c>
      <c r="G114" s="54"/>
      <c r="H114" s="69">
        <f t="shared" si="6"/>
        <v>500</v>
      </c>
      <c r="I114" s="54"/>
      <c r="J114" s="69">
        <v>1000</v>
      </c>
      <c r="K114" s="54"/>
      <c r="L114" s="69">
        <v>900</v>
      </c>
      <c r="M114" s="54"/>
      <c r="N114" s="69">
        <f t="shared" si="7"/>
        <v>100</v>
      </c>
      <c r="O114" s="54"/>
      <c r="P114" s="54"/>
      <c r="Q114" s="54"/>
      <c r="R114" s="54"/>
      <c r="S114" s="54"/>
      <c r="T114" s="54"/>
      <c r="U114" s="54"/>
    </row>
    <row r="115" spans="1:21" x14ac:dyDescent="0.25">
      <c r="A115" s="22"/>
      <c r="B115" s="22" t="s">
        <v>510</v>
      </c>
      <c r="C115" s="22" t="s">
        <v>730</v>
      </c>
      <c r="D115" s="21" t="s">
        <v>731</v>
      </c>
      <c r="E115" s="21"/>
      <c r="F115" s="69">
        <v>2500</v>
      </c>
      <c r="G115" s="54"/>
      <c r="H115" s="69">
        <f t="shared" si="6"/>
        <v>0</v>
      </c>
      <c r="I115" s="54"/>
      <c r="J115" s="69">
        <v>2500</v>
      </c>
      <c r="K115" s="54"/>
      <c r="L115" s="69">
        <v>2000</v>
      </c>
      <c r="M115" s="54"/>
      <c r="N115" s="69">
        <f t="shared" si="7"/>
        <v>500</v>
      </c>
      <c r="O115" s="54"/>
      <c r="P115" s="54"/>
      <c r="Q115" s="54"/>
      <c r="R115" s="54"/>
      <c r="S115" s="54"/>
      <c r="T115" s="54"/>
      <c r="U115" s="54"/>
    </row>
    <row r="116" spans="1:21" x14ac:dyDescent="0.25">
      <c r="A116" s="24" t="s">
        <v>733</v>
      </c>
      <c r="B116" s="22"/>
      <c r="C116" s="22"/>
      <c r="D116" s="21" t="s">
        <v>1538</v>
      </c>
      <c r="E116" s="21"/>
      <c r="F116" s="33">
        <f>SUM(F108:F115)</f>
        <v>67500</v>
      </c>
      <c r="G116" s="54"/>
      <c r="H116" s="33">
        <f t="shared" si="6"/>
        <v>4000</v>
      </c>
      <c r="I116" s="54"/>
      <c r="J116" s="33">
        <f>SUM(J108:J115)</f>
        <v>71500</v>
      </c>
      <c r="K116" s="54"/>
      <c r="L116" s="33">
        <f>SUM(L108:L115)</f>
        <v>69258</v>
      </c>
      <c r="M116" s="54"/>
      <c r="N116" s="33">
        <f t="shared" si="7"/>
        <v>2242</v>
      </c>
      <c r="O116" s="54"/>
      <c r="P116" s="54"/>
      <c r="Q116" s="54"/>
      <c r="R116" s="54"/>
      <c r="S116" s="54"/>
      <c r="T116" s="54"/>
      <c r="U116" s="54"/>
    </row>
    <row r="117" spans="1:21" s="19" customFormat="1" ht="14.25" x14ac:dyDescent="0.2">
      <c r="A117" s="24" t="s">
        <v>1600</v>
      </c>
      <c r="B117" s="24"/>
      <c r="C117" s="24"/>
      <c r="D117" s="23"/>
      <c r="E117" s="23"/>
      <c r="F117" s="74"/>
      <c r="G117" s="74"/>
      <c r="H117" s="74"/>
      <c r="I117" s="74"/>
      <c r="J117" s="74"/>
      <c r="K117" s="74"/>
      <c r="L117" s="74"/>
      <c r="M117" s="74"/>
      <c r="N117" s="74"/>
      <c r="O117" s="74"/>
      <c r="P117" s="74"/>
      <c r="Q117" s="74"/>
      <c r="R117" s="74"/>
      <c r="S117" s="74"/>
      <c r="T117" s="74"/>
      <c r="U117" s="74"/>
    </row>
    <row r="118" spans="1:21" x14ac:dyDescent="0.25">
      <c r="A118" s="22"/>
      <c r="B118" s="22" t="s">
        <v>518</v>
      </c>
      <c r="C118" s="22" t="s">
        <v>736</v>
      </c>
      <c r="D118" s="21" t="s">
        <v>737</v>
      </c>
      <c r="E118" s="21"/>
      <c r="F118" s="54">
        <v>45000</v>
      </c>
      <c r="G118" s="54"/>
      <c r="H118" s="54">
        <f t="shared" si="6"/>
        <v>0</v>
      </c>
      <c r="I118" s="54"/>
      <c r="J118" s="54">
        <v>45000</v>
      </c>
      <c r="K118" s="54"/>
      <c r="L118" s="54">
        <v>44500</v>
      </c>
      <c r="M118" s="54"/>
      <c r="N118" s="54">
        <f t="shared" si="7"/>
        <v>500</v>
      </c>
      <c r="O118" s="54"/>
      <c r="P118" s="54"/>
      <c r="Q118" s="54"/>
      <c r="R118" s="54"/>
      <c r="S118" s="54"/>
      <c r="T118" s="54"/>
      <c r="U118" s="54"/>
    </row>
    <row r="119" spans="1:21" x14ac:dyDescent="0.25">
      <c r="A119" s="22"/>
      <c r="B119" s="22" t="s">
        <v>486</v>
      </c>
      <c r="C119" s="22" t="s">
        <v>739</v>
      </c>
      <c r="D119" s="21" t="s">
        <v>740</v>
      </c>
      <c r="E119" s="21"/>
      <c r="F119" s="54">
        <v>25000</v>
      </c>
      <c r="G119" s="54"/>
      <c r="H119" s="54">
        <f t="shared" si="6"/>
        <v>2000</v>
      </c>
      <c r="I119" s="54"/>
      <c r="J119" s="54">
        <v>27000</v>
      </c>
      <c r="K119" s="54"/>
      <c r="L119" s="54">
        <v>26000</v>
      </c>
      <c r="M119" s="54"/>
      <c r="N119" s="54">
        <f t="shared" si="7"/>
        <v>1000</v>
      </c>
      <c r="O119" s="54"/>
      <c r="P119" s="54"/>
      <c r="Q119" s="54"/>
      <c r="R119" s="54"/>
      <c r="S119" s="54"/>
      <c r="T119" s="54"/>
      <c r="U119" s="54"/>
    </row>
    <row r="120" spans="1:21" x14ac:dyDescent="0.25">
      <c r="A120" s="22"/>
      <c r="B120" s="22" t="s">
        <v>490</v>
      </c>
      <c r="C120" s="22" t="s">
        <v>742</v>
      </c>
      <c r="D120" s="21" t="s">
        <v>743</v>
      </c>
      <c r="E120" s="21"/>
      <c r="F120" s="54">
        <v>15000</v>
      </c>
      <c r="G120" s="54"/>
      <c r="H120" s="54">
        <f t="shared" si="6"/>
        <v>-5000</v>
      </c>
      <c r="I120" s="54"/>
      <c r="J120" s="54">
        <v>10000</v>
      </c>
      <c r="K120" s="54"/>
      <c r="L120" s="54">
        <v>9800</v>
      </c>
      <c r="M120" s="54"/>
      <c r="N120" s="54">
        <f t="shared" ref="N120:N166" si="8">+J120-L120</f>
        <v>200</v>
      </c>
      <c r="O120" s="54"/>
      <c r="P120" s="54"/>
      <c r="Q120" s="54"/>
      <c r="R120" s="54"/>
      <c r="S120" s="54"/>
      <c r="T120" s="54"/>
      <c r="U120" s="54"/>
    </row>
    <row r="121" spans="1:21" x14ac:dyDescent="0.25">
      <c r="A121" s="22"/>
      <c r="B121" s="22" t="s">
        <v>494</v>
      </c>
      <c r="C121" s="22" t="s">
        <v>745</v>
      </c>
      <c r="D121" s="21" t="s">
        <v>746</v>
      </c>
      <c r="E121" s="21"/>
      <c r="F121" s="54">
        <v>3000</v>
      </c>
      <c r="G121" s="54"/>
      <c r="H121" s="54">
        <f t="shared" si="6"/>
        <v>0</v>
      </c>
      <c r="I121" s="54"/>
      <c r="J121" s="54">
        <v>3000</v>
      </c>
      <c r="K121" s="54"/>
      <c r="L121" s="54">
        <v>2955</v>
      </c>
      <c r="M121" s="54"/>
      <c r="N121" s="54">
        <f t="shared" si="8"/>
        <v>45</v>
      </c>
      <c r="O121" s="54"/>
      <c r="P121" s="54"/>
      <c r="Q121" s="54"/>
      <c r="R121" s="54"/>
      <c r="S121" s="54"/>
      <c r="T121" s="54"/>
      <c r="U121" s="54"/>
    </row>
    <row r="122" spans="1:21" x14ac:dyDescent="0.25">
      <c r="A122" s="22"/>
      <c r="B122" s="22" t="s">
        <v>498</v>
      </c>
      <c r="C122" s="22" t="s">
        <v>748</v>
      </c>
      <c r="D122" s="21" t="s">
        <v>749</v>
      </c>
      <c r="E122" s="21"/>
      <c r="F122" s="54">
        <v>2000</v>
      </c>
      <c r="G122" s="54"/>
      <c r="H122" s="54">
        <f t="shared" ref="H122:H195" si="9">J122-F122</f>
        <v>0</v>
      </c>
      <c r="I122" s="54"/>
      <c r="J122" s="54">
        <v>2000</v>
      </c>
      <c r="K122" s="54"/>
      <c r="L122" s="54">
        <v>1950</v>
      </c>
      <c r="M122" s="54"/>
      <c r="N122" s="54">
        <f t="shared" si="8"/>
        <v>50</v>
      </c>
      <c r="O122" s="54"/>
      <c r="P122" s="54"/>
      <c r="Q122" s="54"/>
      <c r="R122" s="54"/>
      <c r="S122" s="54"/>
      <c r="T122" s="54"/>
      <c r="U122" s="54"/>
    </row>
    <row r="123" spans="1:21" x14ac:dyDescent="0.25">
      <c r="A123" s="22"/>
      <c r="B123" s="22" t="s">
        <v>502</v>
      </c>
      <c r="C123" s="22" t="s">
        <v>751</v>
      </c>
      <c r="D123" s="21" t="s">
        <v>752</v>
      </c>
      <c r="E123" s="21"/>
      <c r="F123" s="54">
        <v>1000</v>
      </c>
      <c r="G123" s="54"/>
      <c r="H123" s="54">
        <f t="shared" si="9"/>
        <v>0</v>
      </c>
      <c r="I123" s="54"/>
      <c r="J123" s="54">
        <v>1000</v>
      </c>
      <c r="K123" s="54"/>
      <c r="L123" s="54">
        <v>975</v>
      </c>
      <c r="M123" s="54"/>
      <c r="N123" s="54">
        <f t="shared" si="8"/>
        <v>25</v>
      </c>
      <c r="O123" s="54"/>
      <c r="P123" s="54"/>
      <c r="Q123" s="54"/>
      <c r="R123" s="54"/>
      <c r="S123" s="54"/>
      <c r="T123" s="54"/>
      <c r="U123" s="54"/>
    </row>
    <row r="124" spans="1:21" x14ac:dyDescent="0.25">
      <c r="A124" s="22"/>
      <c r="B124" s="22" t="s">
        <v>506</v>
      </c>
      <c r="C124" s="22" t="s">
        <v>754</v>
      </c>
      <c r="D124" s="21" t="s">
        <v>755</v>
      </c>
      <c r="E124" s="21"/>
      <c r="F124" s="54">
        <v>300</v>
      </c>
      <c r="G124" s="54"/>
      <c r="H124" s="54">
        <f t="shared" si="9"/>
        <v>200</v>
      </c>
      <c r="I124" s="54"/>
      <c r="J124" s="54">
        <v>500</v>
      </c>
      <c r="K124" s="54"/>
      <c r="L124" s="54">
        <v>475</v>
      </c>
      <c r="M124" s="54"/>
      <c r="N124" s="54">
        <f t="shared" si="8"/>
        <v>25</v>
      </c>
      <c r="O124" s="54"/>
      <c r="P124" s="54"/>
      <c r="Q124" s="54"/>
      <c r="R124" s="54"/>
      <c r="S124" s="54"/>
      <c r="T124" s="54"/>
      <c r="U124" s="54"/>
    </row>
    <row r="125" spans="1:21" x14ac:dyDescent="0.25">
      <c r="A125" s="22"/>
      <c r="B125" s="22" t="s">
        <v>510</v>
      </c>
      <c r="C125" s="22" t="s">
        <v>757</v>
      </c>
      <c r="D125" s="21" t="s">
        <v>758</v>
      </c>
      <c r="E125" s="21"/>
      <c r="F125" s="54">
        <v>1000</v>
      </c>
      <c r="G125" s="54"/>
      <c r="H125" s="54">
        <f t="shared" si="9"/>
        <v>0</v>
      </c>
      <c r="I125" s="54"/>
      <c r="J125" s="54">
        <v>1000</v>
      </c>
      <c r="K125" s="54"/>
      <c r="L125" s="54">
        <v>370</v>
      </c>
      <c r="M125" s="54"/>
      <c r="N125" s="54">
        <f t="shared" si="8"/>
        <v>630</v>
      </c>
      <c r="O125" s="54"/>
      <c r="P125" s="54"/>
      <c r="Q125" s="54"/>
      <c r="R125" s="54"/>
      <c r="S125" s="54"/>
      <c r="T125" s="54"/>
      <c r="U125" s="54"/>
    </row>
    <row r="126" spans="1:21" s="19" customFormat="1" ht="14.25" x14ac:dyDescent="0.2">
      <c r="A126" s="24" t="s">
        <v>1601</v>
      </c>
      <c r="B126" s="24"/>
      <c r="C126" s="24"/>
      <c r="D126" s="21" t="s">
        <v>1539</v>
      </c>
      <c r="E126" s="21"/>
      <c r="F126" s="72">
        <f>SUM(F118:F125)</f>
        <v>92300</v>
      </c>
      <c r="G126" s="73"/>
      <c r="H126" s="72">
        <f t="shared" si="9"/>
        <v>-2800</v>
      </c>
      <c r="I126" s="73"/>
      <c r="J126" s="72">
        <f>SUM(J118:J125)</f>
        <v>89500</v>
      </c>
      <c r="K126" s="73"/>
      <c r="L126" s="72">
        <f>SUM(L118:L125)</f>
        <v>87025</v>
      </c>
      <c r="M126" s="73"/>
      <c r="N126" s="72">
        <f t="shared" si="8"/>
        <v>2475</v>
      </c>
      <c r="O126" s="73"/>
      <c r="P126" s="73"/>
      <c r="Q126" s="73"/>
      <c r="R126" s="73"/>
      <c r="S126" s="73"/>
      <c r="T126" s="73"/>
      <c r="U126" s="73"/>
    </row>
    <row r="127" spans="1:21" s="19" customFormat="1" ht="14.25" x14ac:dyDescent="0.2">
      <c r="A127" s="24" t="s">
        <v>761</v>
      </c>
      <c r="B127" s="24"/>
      <c r="C127" s="24"/>
      <c r="D127" s="5"/>
      <c r="E127" s="5"/>
      <c r="F127" s="74"/>
      <c r="G127" s="74"/>
      <c r="H127" s="74"/>
      <c r="I127" s="74"/>
      <c r="J127" s="74"/>
      <c r="K127" s="74"/>
      <c r="L127" s="74"/>
      <c r="M127" s="74"/>
      <c r="N127" s="74"/>
      <c r="O127" s="74"/>
      <c r="P127" s="74"/>
      <c r="Q127" s="74"/>
      <c r="R127" s="74"/>
      <c r="S127" s="74"/>
      <c r="T127" s="74"/>
      <c r="U127" s="74"/>
    </row>
    <row r="128" spans="1:21" s="19" customFormat="1" ht="14.25" x14ac:dyDescent="0.2">
      <c r="A128" s="22"/>
      <c r="B128" s="22" t="s">
        <v>518</v>
      </c>
      <c r="C128" s="24" t="s">
        <v>763</v>
      </c>
      <c r="D128" s="21" t="s">
        <v>764</v>
      </c>
      <c r="E128" s="21"/>
      <c r="F128" s="54">
        <v>12000</v>
      </c>
      <c r="G128" s="54"/>
      <c r="H128" s="54">
        <f t="shared" si="9"/>
        <v>0</v>
      </c>
      <c r="I128" s="54"/>
      <c r="J128" s="54">
        <v>12000</v>
      </c>
      <c r="K128" s="54"/>
      <c r="L128" s="54">
        <v>11500</v>
      </c>
      <c r="M128" s="54"/>
      <c r="N128" s="54">
        <f t="shared" si="8"/>
        <v>500</v>
      </c>
      <c r="O128" s="54"/>
      <c r="P128" s="54"/>
      <c r="Q128" s="54"/>
      <c r="R128" s="54"/>
      <c r="S128" s="54"/>
      <c r="T128" s="54"/>
      <c r="U128" s="54"/>
    </row>
    <row r="129" spans="1:21" s="19" customFormat="1" ht="14.25" x14ac:dyDescent="0.2">
      <c r="A129" s="22"/>
      <c r="B129" s="22" t="s">
        <v>486</v>
      </c>
      <c r="C129" s="24" t="s">
        <v>766</v>
      </c>
      <c r="D129" s="21" t="s">
        <v>767</v>
      </c>
      <c r="E129" s="21"/>
      <c r="F129" s="54">
        <v>5000</v>
      </c>
      <c r="G129" s="54"/>
      <c r="H129" s="54">
        <f t="shared" si="9"/>
        <v>0</v>
      </c>
      <c r="I129" s="54"/>
      <c r="J129" s="54">
        <v>5000</v>
      </c>
      <c r="K129" s="54"/>
      <c r="L129" s="54">
        <v>4900</v>
      </c>
      <c r="M129" s="54"/>
      <c r="N129" s="54">
        <f t="shared" si="8"/>
        <v>100</v>
      </c>
      <c r="O129" s="54"/>
      <c r="P129" s="54"/>
      <c r="Q129" s="54"/>
      <c r="R129" s="54"/>
      <c r="S129" s="54"/>
      <c r="T129" s="54"/>
      <c r="U129" s="54"/>
    </row>
    <row r="130" spans="1:21" s="19" customFormat="1" ht="14.25" x14ac:dyDescent="0.2">
      <c r="A130" s="22"/>
      <c r="B130" s="22" t="s">
        <v>490</v>
      </c>
      <c r="C130" s="24" t="s">
        <v>769</v>
      </c>
      <c r="D130" s="21" t="s">
        <v>770</v>
      </c>
      <c r="E130" s="21"/>
      <c r="F130" s="54">
        <v>3000</v>
      </c>
      <c r="G130" s="54"/>
      <c r="H130" s="54">
        <f t="shared" si="9"/>
        <v>0</v>
      </c>
      <c r="I130" s="54"/>
      <c r="J130" s="54">
        <v>3000</v>
      </c>
      <c r="K130" s="54"/>
      <c r="L130" s="54">
        <v>3000</v>
      </c>
      <c r="M130" s="54"/>
      <c r="N130" s="54">
        <f t="shared" si="8"/>
        <v>0</v>
      </c>
      <c r="O130" s="54"/>
      <c r="P130" s="54"/>
      <c r="Q130" s="54"/>
      <c r="R130" s="54"/>
      <c r="S130" s="54"/>
      <c r="T130" s="54"/>
      <c r="U130" s="54"/>
    </row>
    <row r="131" spans="1:21" s="19" customFormat="1" ht="14.25" x14ac:dyDescent="0.2">
      <c r="A131" s="22"/>
      <c r="B131" s="22" t="s">
        <v>494</v>
      </c>
      <c r="C131" s="24" t="s">
        <v>772</v>
      </c>
      <c r="D131" s="21" t="s">
        <v>773</v>
      </c>
      <c r="E131" s="21"/>
      <c r="F131" s="54">
        <v>4500</v>
      </c>
      <c r="G131" s="54"/>
      <c r="H131" s="54">
        <f t="shared" si="9"/>
        <v>500</v>
      </c>
      <c r="I131" s="54"/>
      <c r="J131" s="54">
        <v>5000</v>
      </c>
      <c r="K131" s="54"/>
      <c r="L131" s="54">
        <v>5000</v>
      </c>
      <c r="M131" s="54"/>
      <c r="N131" s="54">
        <f t="shared" si="8"/>
        <v>0</v>
      </c>
      <c r="O131" s="54"/>
      <c r="P131" s="54"/>
      <c r="Q131" s="54"/>
      <c r="R131" s="54"/>
      <c r="S131" s="54"/>
      <c r="T131" s="54"/>
      <c r="U131" s="54"/>
    </row>
    <row r="132" spans="1:21" s="19" customFormat="1" ht="14.25" x14ac:dyDescent="0.2">
      <c r="A132" s="22"/>
      <c r="B132" s="22" t="s">
        <v>498</v>
      </c>
      <c r="C132" s="24" t="s">
        <v>775</v>
      </c>
      <c r="D132" s="21" t="s">
        <v>776</v>
      </c>
      <c r="E132" s="21"/>
      <c r="F132" s="54">
        <v>0</v>
      </c>
      <c r="G132" s="54"/>
      <c r="H132" s="54">
        <f t="shared" si="9"/>
        <v>0</v>
      </c>
      <c r="I132" s="54"/>
      <c r="J132" s="54">
        <v>0</v>
      </c>
      <c r="K132" s="54"/>
      <c r="L132" s="54">
        <v>0</v>
      </c>
      <c r="M132" s="54"/>
      <c r="N132" s="54">
        <f t="shared" si="8"/>
        <v>0</v>
      </c>
      <c r="O132" s="54"/>
      <c r="P132" s="54"/>
      <c r="Q132" s="54"/>
      <c r="R132" s="54"/>
      <c r="S132" s="54"/>
      <c r="T132" s="54"/>
      <c r="U132" s="54"/>
    </row>
    <row r="133" spans="1:21" s="19" customFormat="1" ht="14.25" x14ac:dyDescent="0.2">
      <c r="A133" s="22"/>
      <c r="B133" s="22" t="s">
        <v>502</v>
      </c>
      <c r="C133" s="24" t="s">
        <v>778</v>
      </c>
      <c r="D133" s="21" t="s">
        <v>779</v>
      </c>
      <c r="E133" s="21"/>
      <c r="F133" s="54">
        <v>350</v>
      </c>
      <c r="G133" s="54"/>
      <c r="H133" s="54">
        <f t="shared" si="9"/>
        <v>150</v>
      </c>
      <c r="I133" s="54"/>
      <c r="J133" s="54">
        <v>500</v>
      </c>
      <c r="K133" s="54"/>
      <c r="L133" s="54">
        <v>478</v>
      </c>
      <c r="M133" s="54"/>
      <c r="N133" s="54">
        <f t="shared" si="8"/>
        <v>22</v>
      </c>
      <c r="O133" s="54"/>
      <c r="P133" s="54"/>
      <c r="Q133" s="54"/>
      <c r="R133" s="54"/>
      <c r="S133" s="54"/>
      <c r="T133" s="54"/>
      <c r="U133" s="54"/>
    </row>
    <row r="134" spans="1:21" s="19" customFormat="1" ht="14.25" x14ac:dyDescent="0.2">
      <c r="A134" s="22"/>
      <c r="B134" s="22" t="s">
        <v>506</v>
      </c>
      <c r="C134" s="24" t="s">
        <v>781</v>
      </c>
      <c r="D134" s="21" t="s">
        <v>782</v>
      </c>
      <c r="E134" s="21"/>
      <c r="F134" s="54">
        <v>500</v>
      </c>
      <c r="G134" s="54"/>
      <c r="H134" s="54">
        <f t="shared" si="9"/>
        <v>0</v>
      </c>
      <c r="I134" s="54"/>
      <c r="J134" s="54">
        <v>500</v>
      </c>
      <c r="K134" s="54"/>
      <c r="L134" s="54">
        <v>490</v>
      </c>
      <c r="M134" s="54"/>
      <c r="N134" s="54">
        <f t="shared" si="8"/>
        <v>10</v>
      </c>
      <c r="O134" s="54"/>
      <c r="P134" s="54"/>
      <c r="Q134" s="54"/>
      <c r="R134" s="54"/>
      <c r="S134" s="54"/>
      <c r="T134" s="54"/>
      <c r="U134" s="54"/>
    </row>
    <row r="135" spans="1:21" s="19" customFormat="1" ht="14.25" x14ac:dyDescent="0.2">
      <c r="A135" s="22"/>
      <c r="B135" s="22" t="s">
        <v>510</v>
      </c>
      <c r="C135" s="24" t="s">
        <v>784</v>
      </c>
      <c r="D135" s="21" t="s">
        <v>785</v>
      </c>
      <c r="E135" s="21"/>
      <c r="F135" s="54">
        <v>0</v>
      </c>
      <c r="G135" s="54"/>
      <c r="H135" s="54">
        <f t="shared" si="9"/>
        <v>0</v>
      </c>
      <c r="I135" s="54"/>
      <c r="J135" s="54">
        <v>0</v>
      </c>
      <c r="K135" s="54"/>
      <c r="L135" s="54">
        <v>0</v>
      </c>
      <c r="M135" s="54"/>
      <c r="N135" s="54">
        <f t="shared" si="8"/>
        <v>0</v>
      </c>
      <c r="O135" s="54"/>
      <c r="P135" s="54"/>
      <c r="Q135" s="54"/>
      <c r="R135" s="54"/>
      <c r="S135" s="54"/>
      <c r="T135" s="54"/>
      <c r="U135" s="54"/>
    </row>
    <row r="136" spans="1:21" s="19" customFormat="1" ht="14.25" x14ac:dyDescent="0.2">
      <c r="A136" s="24" t="s">
        <v>787</v>
      </c>
      <c r="B136" s="28"/>
      <c r="C136" s="24"/>
      <c r="D136" s="21" t="s">
        <v>1540</v>
      </c>
      <c r="E136" s="21"/>
      <c r="F136" s="72">
        <f>SUM(F128:F135)</f>
        <v>25350</v>
      </c>
      <c r="G136" s="73"/>
      <c r="H136" s="72">
        <f t="shared" si="9"/>
        <v>650</v>
      </c>
      <c r="I136" s="73"/>
      <c r="J136" s="72">
        <f>SUM(J128:J135)</f>
        <v>26000</v>
      </c>
      <c r="K136" s="73"/>
      <c r="L136" s="72">
        <f>SUM(L128:L135)</f>
        <v>25368</v>
      </c>
      <c r="M136" s="73"/>
      <c r="N136" s="72">
        <f t="shared" si="8"/>
        <v>632</v>
      </c>
      <c r="O136" s="73"/>
      <c r="P136" s="73"/>
      <c r="Q136" s="73"/>
      <c r="R136" s="73"/>
      <c r="S136" s="73"/>
      <c r="T136" s="73"/>
      <c r="U136" s="73"/>
    </row>
    <row r="137" spans="1:21" s="19" customFormat="1" ht="14.25" x14ac:dyDescent="0.2">
      <c r="A137" s="24" t="s">
        <v>788</v>
      </c>
      <c r="B137" s="24"/>
      <c r="C137" s="24"/>
      <c r="D137" s="23"/>
      <c r="E137" s="23"/>
      <c r="F137" s="74"/>
      <c r="G137" s="74"/>
      <c r="H137" s="74"/>
      <c r="I137" s="74"/>
      <c r="J137" s="74"/>
      <c r="K137" s="74"/>
      <c r="L137" s="74"/>
      <c r="M137" s="74"/>
      <c r="N137" s="74"/>
      <c r="O137" s="74"/>
      <c r="P137" s="74"/>
      <c r="Q137" s="74"/>
      <c r="R137" s="74"/>
      <c r="S137" s="74"/>
      <c r="T137" s="74"/>
      <c r="U137" s="74"/>
    </row>
    <row r="138" spans="1:21" x14ac:dyDescent="0.25">
      <c r="A138" s="22"/>
      <c r="B138" s="22" t="s">
        <v>518</v>
      </c>
      <c r="C138" s="22" t="s">
        <v>790</v>
      </c>
      <c r="D138" s="21" t="s">
        <v>791</v>
      </c>
      <c r="E138" s="21"/>
      <c r="F138" s="54">
        <v>28000</v>
      </c>
      <c r="G138" s="54"/>
      <c r="H138" s="54">
        <f t="shared" si="9"/>
        <v>2000</v>
      </c>
      <c r="I138" s="54"/>
      <c r="J138" s="54">
        <v>30000</v>
      </c>
      <c r="K138" s="54"/>
      <c r="L138" s="54">
        <v>29650</v>
      </c>
      <c r="M138" s="54"/>
      <c r="N138" s="54">
        <f t="shared" si="8"/>
        <v>350</v>
      </c>
      <c r="O138" s="54"/>
      <c r="P138" s="54"/>
      <c r="Q138" s="54"/>
      <c r="R138" s="54"/>
      <c r="S138" s="54"/>
      <c r="T138" s="54"/>
      <c r="U138" s="54"/>
    </row>
    <row r="139" spans="1:21" x14ac:dyDescent="0.25">
      <c r="A139" s="22"/>
      <c r="B139" s="22" t="s">
        <v>486</v>
      </c>
      <c r="C139" s="22" t="s">
        <v>793</v>
      </c>
      <c r="D139" s="21" t="s">
        <v>794</v>
      </c>
      <c r="E139" s="21"/>
      <c r="F139" s="54">
        <v>15000</v>
      </c>
      <c r="G139" s="54"/>
      <c r="H139" s="54">
        <f t="shared" si="9"/>
        <v>-2500</v>
      </c>
      <c r="I139" s="54"/>
      <c r="J139" s="54">
        <v>12500</v>
      </c>
      <c r="K139" s="54"/>
      <c r="L139" s="54">
        <v>12300</v>
      </c>
      <c r="M139" s="54"/>
      <c r="N139" s="54">
        <f t="shared" si="8"/>
        <v>200</v>
      </c>
      <c r="O139" s="54"/>
      <c r="P139" s="54"/>
      <c r="Q139" s="54"/>
      <c r="R139" s="54"/>
      <c r="S139" s="54"/>
      <c r="T139" s="54"/>
      <c r="U139" s="54"/>
    </row>
    <row r="140" spans="1:21" x14ac:dyDescent="0.25">
      <c r="A140" s="22"/>
      <c r="B140" s="22" t="s">
        <v>490</v>
      </c>
      <c r="C140" s="22" t="s">
        <v>796</v>
      </c>
      <c r="D140" s="21" t="s">
        <v>797</v>
      </c>
      <c r="E140" s="21"/>
      <c r="F140" s="54">
        <v>3000</v>
      </c>
      <c r="G140" s="54"/>
      <c r="H140" s="54">
        <f t="shared" si="9"/>
        <v>0</v>
      </c>
      <c r="I140" s="54"/>
      <c r="J140" s="54">
        <v>3000</v>
      </c>
      <c r="K140" s="54"/>
      <c r="L140" s="54">
        <v>1618</v>
      </c>
      <c r="M140" s="54"/>
      <c r="N140" s="54">
        <f t="shared" si="8"/>
        <v>1382</v>
      </c>
      <c r="O140" s="54"/>
      <c r="P140" s="54"/>
      <c r="Q140" s="54"/>
      <c r="R140" s="54"/>
      <c r="S140" s="54"/>
      <c r="T140" s="54"/>
      <c r="U140" s="54"/>
    </row>
    <row r="141" spans="1:21" x14ac:dyDescent="0.25">
      <c r="A141" s="22"/>
      <c r="B141" s="22" t="s">
        <v>494</v>
      </c>
      <c r="C141" s="22" t="s">
        <v>799</v>
      </c>
      <c r="D141" s="21" t="s">
        <v>800</v>
      </c>
      <c r="E141" s="21"/>
      <c r="F141" s="54">
        <v>1000</v>
      </c>
      <c r="G141" s="54"/>
      <c r="H141" s="54">
        <f t="shared" si="9"/>
        <v>0</v>
      </c>
      <c r="I141" s="54"/>
      <c r="J141" s="54">
        <v>1000</v>
      </c>
      <c r="K141" s="54"/>
      <c r="L141" s="54">
        <v>950</v>
      </c>
      <c r="M141" s="54"/>
      <c r="N141" s="54">
        <f t="shared" si="8"/>
        <v>50</v>
      </c>
      <c r="O141" s="54"/>
      <c r="P141" s="54"/>
      <c r="Q141" s="54"/>
      <c r="R141" s="54"/>
      <c r="S141" s="54"/>
      <c r="T141" s="54"/>
      <c r="U141" s="54"/>
    </row>
    <row r="142" spans="1:21" x14ac:dyDescent="0.25">
      <c r="A142" s="22"/>
      <c r="B142" s="22" t="s">
        <v>498</v>
      </c>
      <c r="C142" s="22" t="s">
        <v>802</v>
      </c>
      <c r="D142" s="21" t="s">
        <v>803</v>
      </c>
      <c r="E142" s="21"/>
      <c r="F142" s="54">
        <v>0</v>
      </c>
      <c r="G142" s="54"/>
      <c r="H142" s="54">
        <f t="shared" si="9"/>
        <v>0</v>
      </c>
      <c r="I142" s="54"/>
      <c r="J142" s="54">
        <v>0</v>
      </c>
      <c r="K142" s="54"/>
      <c r="L142" s="54">
        <v>0</v>
      </c>
      <c r="M142" s="54"/>
      <c r="N142" s="54">
        <f t="shared" si="8"/>
        <v>0</v>
      </c>
      <c r="O142" s="54"/>
      <c r="P142" s="54"/>
      <c r="Q142" s="54"/>
      <c r="R142" s="54"/>
      <c r="S142" s="54"/>
      <c r="T142" s="54"/>
      <c r="U142" s="54"/>
    </row>
    <row r="143" spans="1:21" x14ac:dyDescent="0.25">
      <c r="A143" s="22"/>
      <c r="B143" s="22" t="s">
        <v>502</v>
      </c>
      <c r="C143" s="22" t="s">
        <v>805</v>
      </c>
      <c r="D143" s="21" t="s">
        <v>806</v>
      </c>
      <c r="E143" s="21"/>
      <c r="F143" s="54">
        <v>300</v>
      </c>
      <c r="G143" s="54"/>
      <c r="H143" s="54">
        <f t="shared" si="9"/>
        <v>200</v>
      </c>
      <c r="I143" s="54"/>
      <c r="J143" s="54">
        <v>500</v>
      </c>
      <c r="K143" s="54"/>
      <c r="L143" s="54">
        <v>350</v>
      </c>
      <c r="M143" s="54"/>
      <c r="N143" s="54">
        <f t="shared" si="8"/>
        <v>150</v>
      </c>
      <c r="O143" s="54"/>
      <c r="P143" s="54"/>
      <c r="Q143" s="54"/>
      <c r="R143" s="54"/>
      <c r="S143" s="54"/>
      <c r="T143" s="54"/>
      <c r="U143" s="54"/>
    </row>
    <row r="144" spans="1:21" x14ac:dyDescent="0.25">
      <c r="A144" s="22"/>
      <c r="B144" s="22" t="s">
        <v>506</v>
      </c>
      <c r="C144" s="22" t="s">
        <v>808</v>
      </c>
      <c r="D144" s="21" t="s">
        <v>809</v>
      </c>
      <c r="E144" s="21"/>
      <c r="F144" s="54">
        <v>600</v>
      </c>
      <c r="G144" s="54"/>
      <c r="H144" s="54">
        <f t="shared" si="9"/>
        <v>-100</v>
      </c>
      <c r="I144" s="54"/>
      <c r="J144" s="54">
        <v>500</v>
      </c>
      <c r="K144" s="54"/>
      <c r="L144" s="54">
        <v>350</v>
      </c>
      <c r="M144" s="54"/>
      <c r="N144" s="54">
        <f t="shared" si="8"/>
        <v>150</v>
      </c>
      <c r="O144" s="54"/>
      <c r="P144" s="54"/>
      <c r="Q144" s="54"/>
      <c r="R144" s="54"/>
      <c r="S144" s="54"/>
      <c r="T144" s="54"/>
      <c r="U144" s="54"/>
    </row>
    <row r="145" spans="1:23" x14ac:dyDescent="0.25">
      <c r="A145" s="22"/>
      <c r="B145" s="22" t="s">
        <v>510</v>
      </c>
      <c r="C145" s="22" t="s">
        <v>811</v>
      </c>
      <c r="D145" s="21" t="s">
        <v>812</v>
      </c>
      <c r="E145" s="21"/>
      <c r="F145" s="54">
        <v>500</v>
      </c>
      <c r="G145" s="54"/>
      <c r="H145" s="54">
        <f t="shared" si="9"/>
        <v>0</v>
      </c>
      <c r="I145" s="54"/>
      <c r="J145" s="54">
        <v>500</v>
      </c>
      <c r="K145" s="54"/>
      <c r="L145" s="54">
        <v>480</v>
      </c>
      <c r="M145" s="54"/>
      <c r="N145" s="54">
        <f t="shared" si="8"/>
        <v>20</v>
      </c>
      <c r="O145" s="54"/>
      <c r="P145" s="54"/>
      <c r="Q145" s="54"/>
      <c r="R145" s="54"/>
      <c r="S145" s="54"/>
      <c r="T145" s="54"/>
      <c r="U145" s="54"/>
    </row>
    <row r="146" spans="1:23" s="19" customFormat="1" x14ac:dyDescent="0.25">
      <c r="A146" s="24" t="s">
        <v>814</v>
      </c>
      <c r="B146" s="24"/>
      <c r="C146" s="24"/>
      <c r="D146" s="21" t="s">
        <v>1541</v>
      </c>
      <c r="E146" s="21"/>
      <c r="F146" s="72">
        <f>SUM(F138:F145)</f>
        <v>48400</v>
      </c>
      <c r="G146" s="73"/>
      <c r="H146" s="72">
        <f t="shared" si="9"/>
        <v>-400</v>
      </c>
      <c r="I146" s="73"/>
      <c r="J146" s="72">
        <f>SUM(J138:J145)</f>
        <v>48000</v>
      </c>
      <c r="K146" s="73"/>
      <c r="L146" s="72">
        <f>SUM(L138:L145)</f>
        <v>45698</v>
      </c>
      <c r="M146" s="73"/>
      <c r="N146" s="72">
        <f t="shared" si="8"/>
        <v>2302</v>
      </c>
      <c r="O146" s="73"/>
      <c r="P146" s="73"/>
      <c r="Q146" s="73"/>
      <c r="R146" s="73"/>
      <c r="S146" s="73"/>
      <c r="T146" s="73"/>
      <c r="U146" s="73"/>
      <c r="V146" s="13"/>
      <c r="W146" s="13"/>
    </row>
    <row r="147" spans="1:23" s="19" customFormat="1" x14ac:dyDescent="0.25">
      <c r="A147" s="24"/>
      <c r="B147" s="24" t="s">
        <v>101</v>
      </c>
      <c r="C147" s="24"/>
      <c r="D147" s="21"/>
      <c r="E147" s="21"/>
      <c r="F147" s="73"/>
      <c r="G147" s="73"/>
      <c r="H147" s="73"/>
      <c r="I147" s="73"/>
      <c r="J147" s="73"/>
      <c r="K147" s="73"/>
      <c r="L147" s="73"/>
      <c r="M147" s="73"/>
      <c r="N147" s="73"/>
      <c r="O147" s="73"/>
      <c r="P147" s="73"/>
      <c r="Q147" s="73"/>
      <c r="R147" s="73"/>
      <c r="S147" s="73"/>
      <c r="T147" s="73"/>
      <c r="U147" s="73"/>
      <c r="V147" s="13"/>
      <c r="W147" s="13"/>
    </row>
    <row r="148" spans="1:23" s="19" customFormat="1" x14ac:dyDescent="0.25">
      <c r="A148" s="24"/>
      <c r="B148" s="22" t="s">
        <v>518</v>
      </c>
      <c r="C148" s="22" t="s">
        <v>112</v>
      </c>
      <c r="D148" s="21"/>
      <c r="E148" s="21"/>
      <c r="F148" s="54">
        <v>0</v>
      </c>
      <c r="G148" s="54"/>
      <c r="H148" s="54">
        <f t="shared" ref="H148:H155" si="10">J148-F148</f>
        <v>0</v>
      </c>
      <c r="I148" s="54"/>
      <c r="J148" s="54">
        <v>0</v>
      </c>
      <c r="K148" s="54"/>
      <c r="L148" s="54">
        <v>0</v>
      </c>
      <c r="M148" s="54"/>
      <c r="N148" s="54">
        <f t="shared" ref="N148:N155" si="11">+J148-L148</f>
        <v>0</v>
      </c>
      <c r="O148" s="73"/>
      <c r="P148" s="73"/>
      <c r="Q148" s="73"/>
      <c r="R148" s="73"/>
      <c r="S148" s="73"/>
      <c r="T148" s="73"/>
      <c r="U148" s="73"/>
      <c r="V148" s="13"/>
      <c r="W148" s="13"/>
    </row>
    <row r="149" spans="1:23" s="19" customFormat="1" x14ac:dyDescent="0.25">
      <c r="A149" s="24"/>
      <c r="B149" s="22" t="s">
        <v>486</v>
      </c>
      <c r="C149" s="22" t="s">
        <v>113</v>
      </c>
      <c r="D149" s="21"/>
      <c r="E149" s="21"/>
      <c r="F149" s="54">
        <v>0</v>
      </c>
      <c r="G149" s="54"/>
      <c r="H149" s="54">
        <f t="shared" si="10"/>
        <v>0</v>
      </c>
      <c r="I149" s="54"/>
      <c r="J149" s="54">
        <v>0</v>
      </c>
      <c r="K149" s="54"/>
      <c r="L149" s="54">
        <v>0</v>
      </c>
      <c r="M149" s="54"/>
      <c r="N149" s="54">
        <f t="shared" si="11"/>
        <v>0</v>
      </c>
      <c r="O149" s="73"/>
      <c r="P149" s="73"/>
      <c r="Q149" s="73"/>
      <c r="R149" s="73"/>
      <c r="S149" s="73"/>
      <c r="T149" s="73"/>
      <c r="U149" s="73"/>
      <c r="V149" s="13"/>
      <c r="W149" s="13"/>
    </row>
    <row r="150" spans="1:23" s="19" customFormat="1" x14ac:dyDescent="0.25">
      <c r="A150" s="24"/>
      <c r="B150" s="22" t="s">
        <v>490</v>
      </c>
      <c r="C150" s="22" t="s">
        <v>114</v>
      </c>
      <c r="D150" s="21"/>
      <c r="E150" s="21"/>
      <c r="F150" s="54">
        <v>0</v>
      </c>
      <c r="G150" s="54"/>
      <c r="H150" s="54">
        <f t="shared" si="10"/>
        <v>0</v>
      </c>
      <c r="I150" s="54"/>
      <c r="J150" s="54">
        <v>0</v>
      </c>
      <c r="K150" s="54"/>
      <c r="L150" s="54">
        <v>0</v>
      </c>
      <c r="M150" s="54"/>
      <c r="N150" s="54">
        <f t="shared" si="11"/>
        <v>0</v>
      </c>
      <c r="O150" s="73"/>
      <c r="P150" s="73"/>
      <c r="Q150" s="73"/>
      <c r="R150" s="73"/>
      <c r="S150" s="73"/>
      <c r="T150" s="73"/>
      <c r="U150" s="73"/>
      <c r="V150" s="13"/>
      <c r="W150" s="13"/>
    </row>
    <row r="151" spans="1:23" s="19" customFormat="1" x14ac:dyDescent="0.25">
      <c r="A151" s="24"/>
      <c r="B151" s="22" t="s">
        <v>494</v>
      </c>
      <c r="C151" s="22" t="s">
        <v>115</v>
      </c>
      <c r="D151" s="21"/>
      <c r="E151" s="21"/>
      <c r="F151" s="54">
        <v>0</v>
      </c>
      <c r="G151" s="54"/>
      <c r="H151" s="54">
        <f t="shared" si="10"/>
        <v>0</v>
      </c>
      <c r="I151" s="54"/>
      <c r="J151" s="54">
        <v>0</v>
      </c>
      <c r="K151" s="54"/>
      <c r="L151" s="54">
        <v>0</v>
      </c>
      <c r="M151" s="54"/>
      <c r="N151" s="54">
        <f t="shared" si="11"/>
        <v>0</v>
      </c>
      <c r="O151" s="73"/>
      <c r="P151" s="73"/>
      <c r="Q151" s="73"/>
      <c r="R151" s="73"/>
      <c r="S151" s="73"/>
      <c r="T151" s="73"/>
      <c r="U151" s="73"/>
      <c r="V151" s="13"/>
      <c r="W151" s="13"/>
    </row>
    <row r="152" spans="1:23" s="19" customFormat="1" x14ac:dyDescent="0.25">
      <c r="A152" s="24"/>
      <c r="B152" s="22" t="s">
        <v>498</v>
      </c>
      <c r="C152" s="22" t="s">
        <v>116</v>
      </c>
      <c r="D152" s="21"/>
      <c r="E152" s="21"/>
      <c r="F152" s="54">
        <v>0</v>
      </c>
      <c r="G152" s="54"/>
      <c r="H152" s="54">
        <f t="shared" si="10"/>
        <v>0</v>
      </c>
      <c r="I152" s="54"/>
      <c r="J152" s="54">
        <v>0</v>
      </c>
      <c r="K152" s="54"/>
      <c r="L152" s="54">
        <v>0</v>
      </c>
      <c r="M152" s="54"/>
      <c r="N152" s="54">
        <f t="shared" si="11"/>
        <v>0</v>
      </c>
      <c r="O152" s="73"/>
      <c r="P152" s="73"/>
      <c r="Q152" s="73"/>
      <c r="R152" s="73"/>
      <c r="S152" s="73"/>
      <c r="T152" s="73"/>
      <c r="U152" s="73"/>
      <c r="V152" s="13"/>
      <c r="W152" s="13"/>
    </row>
    <row r="153" spans="1:23" s="19" customFormat="1" x14ac:dyDescent="0.25">
      <c r="A153" s="24"/>
      <c r="B153" s="22" t="s">
        <v>502</v>
      </c>
      <c r="C153" s="22" t="s">
        <v>117</v>
      </c>
      <c r="D153" s="21"/>
      <c r="E153" s="21"/>
      <c r="F153" s="54">
        <v>0</v>
      </c>
      <c r="G153" s="54"/>
      <c r="H153" s="54">
        <f t="shared" si="10"/>
        <v>0</v>
      </c>
      <c r="I153" s="54"/>
      <c r="J153" s="54">
        <v>0</v>
      </c>
      <c r="K153" s="54"/>
      <c r="L153" s="54">
        <v>0</v>
      </c>
      <c r="M153" s="54"/>
      <c r="N153" s="54">
        <f t="shared" si="11"/>
        <v>0</v>
      </c>
      <c r="O153" s="73"/>
      <c r="P153" s="73"/>
      <c r="Q153" s="73"/>
      <c r="R153" s="73"/>
      <c r="S153" s="73"/>
      <c r="T153" s="73"/>
      <c r="U153" s="73"/>
      <c r="V153" s="13"/>
      <c r="W153" s="13"/>
    </row>
    <row r="154" spans="1:23" s="19" customFormat="1" x14ac:dyDescent="0.25">
      <c r="A154" s="24"/>
      <c r="B154" s="22" t="s">
        <v>506</v>
      </c>
      <c r="C154" s="22" t="s">
        <v>118</v>
      </c>
      <c r="D154" s="21"/>
      <c r="E154" s="21"/>
      <c r="F154" s="54">
        <v>0</v>
      </c>
      <c r="G154" s="54"/>
      <c r="H154" s="54">
        <f t="shared" si="10"/>
        <v>0</v>
      </c>
      <c r="I154" s="54"/>
      <c r="J154" s="54">
        <v>0</v>
      </c>
      <c r="K154" s="54"/>
      <c r="L154" s="54">
        <v>0</v>
      </c>
      <c r="M154" s="54"/>
      <c r="N154" s="54">
        <f t="shared" si="11"/>
        <v>0</v>
      </c>
      <c r="O154" s="73"/>
      <c r="P154" s="73"/>
      <c r="Q154" s="73"/>
      <c r="R154" s="73"/>
      <c r="S154" s="73"/>
      <c r="T154" s="73"/>
      <c r="U154" s="73"/>
      <c r="V154" s="13"/>
      <c r="W154" s="13"/>
    </row>
    <row r="155" spans="1:23" s="19" customFormat="1" x14ac:dyDescent="0.25">
      <c r="A155" s="24"/>
      <c r="B155" s="22" t="s">
        <v>510</v>
      </c>
      <c r="C155" s="22" t="s">
        <v>119</v>
      </c>
      <c r="D155" s="21"/>
      <c r="E155" s="21"/>
      <c r="F155" s="54">
        <v>0</v>
      </c>
      <c r="G155" s="54"/>
      <c r="H155" s="54">
        <f t="shared" si="10"/>
        <v>0</v>
      </c>
      <c r="I155" s="54"/>
      <c r="J155" s="54">
        <v>0</v>
      </c>
      <c r="K155" s="54"/>
      <c r="L155" s="54">
        <v>0</v>
      </c>
      <c r="M155" s="54"/>
      <c r="N155" s="54">
        <f t="shared" si="11"/>
        <v>0</v>
      </c>
      <c r="O155" s="73"/>
      <c r="P155" s="73"/>
      <c r="Q155" s="73"/>
      <c r="R155" s="73"/>
      <c r="S155" s="73"/>
      <c r="T155" s="73"/>
      <c r="U155" s="73"/>
      <c r="V155" s="13"/>
      <c r="W155" s="13"/>
    </row>
    <row r="156" spans="1:23" s="19" customFormat="1" x14ac:dyDescent="0.25">
      <c r="A156" s="24" t="s">
        <v>111</v>
      </c>
      <c r="B156" s="24"/>
      <c r="C156" s="24"/>
      <c r="D156" s="21"/>
      <c r="E156" s="21"/>
      <c r="F156" s="72">
        <f>SUM(F148:F155)</f>
        <v>0</v>
      </c>
      <c r="G156" s="73"/>
      <c r="H156" s="72">
        <f t="shared" si="9"/>
        <v>0</v>
      </c>
      <c r="I156" s="73"/>
      <c r="J156" s="72">
        <f>SUM(J148:J155)</f>
        <v>0</v>
      </c>
      <c r="K156" s="73"/>
      <c r="L156" s="72">
        <f>SUM(L148:L155)</f>
        <v>0</v>
      </c>
      <c r="M156" s="73"/>
      <c r="N156" s="72">
        <f t="shared" si="8"/>
        <v>0</v>
      </c>
      <c r="O156" s="73"/>
      <c r="P156" s="73"/>
      <c r="Q156" s="73"/>
      <c r="R156" s="73"/>
      <c r="S156" s="73"/>
      <c r="T156" s="73"/>
      <c r="U156" s="73"/>
      <c r="V156" s="13"/>
      <c r="W156" s="13"/>
    </row>
    <row r="157" spans="1:23" s="19" customFormat="1" x14ac:dyDescent="0.25">
      <c r="A157" s="24" t="s">
        <v>815</v>
      </c>
      <c r="B157" s="24"/>
      <c r="C157" s="24"/>
      <c r="D157" s="23"/>
      <c r="E157" s="23"/>
      <c r="F157" s="73"/>
      <c r="G157" s="73"/>
      <c r="H157" s="73"/>
      <c r="I157" s="73"/>
      <c r="J157" s="73"/>
      <c r="K157" s="73"/>
      <c r="L157" s="73"/>
      <c r="M157" s="73"/>
      <c r="N157" s="73"/>
      <c r="O157" s="73"/>
      <c r="P157" s="73"/>
      <c r="Q157" s="73"/>
      <c r="R157" s="73"/>
      <c r="S157" s="73"/>
      <c r="T157" s="73"/>
      <c r="U157" s="73"/>
      <c r="V157" s="13"/>
      <c r="W157" s="13"/>
    </row>
    <row r="158" spans="1:23" x14ac:dyDescent="0.25">
      <c r="A158" s="22"/>
      <c r="B158" s="22" t="s">
        <v>518</v>
      </c>
      <c r="C158" s="22" t="s">
        <v>817</v>
      </c>
      <c r="D158" s="21" t="s">
        <v>818</v>
      </c>
      <c r="E158" s="21"/>
      <c r="F158" s="54">
        <v>0</v>
      </c>
      <c r="G158" s="54"/>
      <c r="H158" s="54">
        <f t="shared" si="9"/>
        <v>0</v>
      </c>
      <c r="I158" s="54"/>
      <c r="J158" s="54">
        <v>0</v>
      </c>
      <c r="K158" s="54"/>
      <c r="L158" s="54">
        <v>0</v>
      </c>
      <c r="M158" s="54"/>
      <c r="N158" s="54">
        <f t="shared" si="8"/>
        <v>0</v>
      </c>
      <c r="O158" s="54"/>
      <c r="P158" s="54"/>
      <c r="Q158" s="54"/>
      <c r="R158" s="54"/>
      <c r="S158" s="54"/>
      <c r="T158" s="54"/>
      <c r="U158" s="54"/>
    </row>
    <row r="159" spans="1:23" x14ac:dyDescent="0.25">
      <c r="A159" s="22"/>
      <c r="B159" s="22" t="s">
        <v>486</v>
      </c>
      <c r="C159" s="22" t="s">
        <v>820</v>
      </c>
      <c r="D159" s="21" t="s">
        <v>821</v>
      </c>
      <c r="E159" s="21"/>
      <c r="F159" s="54">
        <v>0</v>
      </c>
      <c r="G159" s="54"/>
      <c r="H159" s="54">
        <f t="shared" si="9"/>
        <v>0</v>
      </c>
      <c r="I159" s="54"/>
      <c r="J159" s="54">
        <v>0</v>
      </c>
      <c r="K159" s="54"/>
      <c r="L159" s="54">
        <v>0</v>
      </c>
      <c r="M159" s="54"/>
      <c r="N159" s="54">
        <f t="shared" si="8"/>
        <v>0</v>
      </c>
      <c r="O159" s="54"/>
      <c r="P159" s="54"/>
      <c r="Q159" s="54"/>
      <c r="R159" s="54"/>
      <c r="S159" s="54"/>
      <c r="T159" s="54"/>
      <c r="U159" s="54"/>
    </row>
    <row r="160" spans="1:23" x14ac:dyDescent="0.25">
      <c r="A160" s="22"/>
      <c r="B160" s="22" t="s">
        <v>490</v>
      </c>
      <c r="C160" s="22" t="s">
        <v>823</v>
      </c>
      <c r="D160" s="21" t="s">
        <v>824</v>
      </c>
      <c r="E160" s="21"/>
      <c r="F160" s="54">
        <v>0</v>
      </c>
      <c r="G160" s="54"/>
      <c r="H160" s="54">
        <f t="shared" si="9"/>
        <v>0</v>
      </c>
      <c r="I160" s="54"/>
      <c r="J160" s="54">
        <v>0</v>
      </c>
      <c r="K160" s="54"/>
      <c r="L160" s="54">
        <v>0</v>
      </c>
      <c r="M160" s="54"/>
      <c r="N160" s="54">
        <f t="shared" si="8"/>
        <v>0</v>
      </c>
      <c r="O160" s="54"/>
      <c r="P160" s="54"/>
      <c r="Q160" s="54"/>
      <c r="R160" s="54"/>
      <c r="S160" s="54"/>
      <c r="T160" s="54"/>
      <c r="U160" s="54"/>
    </row>
    <row r="161" spans="1:23" x14ac:dyDescent="0.25">
      <c r="A161" s="22"/>
      <c r="B161" s="22" t="s">
        <v>494</v>
      </c>
      <c r="C161" s="22" t="s">
        <v>826</v>
      </c>
      <c r="D161" s="21" t="s">
        <v>827</v>
      </c>
      <c r="E161" s="21"/>
      <c r="F161" s="54">
        <v>0</v>
      </c>
      <c r="G161" s="54"/>
      <c r="H161" s="54">
        <f t="shared" si="9"/>
        <v>0</v>
      </c>
      <c r="I161" s="54"/>
      <c r="J161" s="54">
        <v>0</v>
      </c>
      <c r="K161" s="54"/>
      <c r="L161" s="54">
        <v>0</v>
      </c>
      <c r="M161" s="54"/>
      <c r="N161" s="54">
        <f t="shared" si="8"/>
        <v>0</v>
      </c>
      <c r="O161" s="54"/>
      <c r="P161" s="54"/>
      <c r="Q161" s="54"/>
      <c r="R161" s="54"/>
      <c r="S161" s="54"/>
      <c r="T161" s="54"/>
      <c r="U161" s="54"/>
    </row>
    <row r="162" spans="1:23" x14ac:dyDescent="0.25">
      <c r="A162" s="22"/>
      <c r="B162" s="22" t="s">
        <v>498</v>
      </c>
      <c r="C162" s="22" t="s">
        <v>829</v>
      </c>
      <c r="D162" s="21" t="s">
        <v>830</v>
      </c>
      <c r="E162" s="21"/>
      <c r="F162" s="54">
        <v>0</v>
      </c>
      <c r="G162" s="54"/>
      <c r="H162" s="54">
        <f t="shared" si="9"/>
        <v>0</v>
      </c>
      <c r="I162" s="54"/>
      <c r="J162" s="54">
        <v>0</v>
      </c>
      <c r="K162" s="54"/>
      <c r="L162" s="54">
        <v>0</v>
      </c>
      <c r="M162" s="54"/>
      <c r="N162" s="54">
        <f t="shared" si="8"/>
        <v>0</v>
      </c>
      <c r="O162" s="54"/>
      <c r="P162" s="54"/>
      <c r="Q162" s="54"/>
      <c r="R162" s="54"/>
      <c r="S162" s="54"/>
      <c r="T162" s="54"/>
      <c r="U162" s="54"/>
    </row>
    <row r="163" spans="1:23" x14ac:dyDescent="0.25">
      <c r="A163" s="22"/>
      <c r="B163" s="22" t="s">
        <v>502</v>
      </c>
      <c r="C163" s="22" t="s">
        <v>832</v>
      </c>
      <c r="D163" s="21" t="s">
        <v>833</v>
      </c>
      <c r="E163" s="21"/>
      <c r="F163" s="54">
        <v>0</v>
      </c>
      <c r="G163" s="54"/>
      <c r="H163" s="54">
        <f t="shared" si="9"/>
        <v>0</v>
      </c>
      <c r="I163" s="54"/>
      <c r="J163" s="54">
        <v>0</v>
      </c>
      <c r="K163" s="54"/>
      <c r="L163" s="54">
        <v>0</v>
      </c>
      <c r="M163" s="54"/>
      <c r="N163" s="54">
        <f t="shared" si="8"/>
        <v>0</v>
      </c>
      <c r="O163" s="54"/>
      <c r="P163" s="54"/>
      <c r="Q163" s="54"/>
      <c r="R163" s="54"/>
      <c r="S163" s="54"/>
      <c r="T163" s="54"/>
      <c r="U163" s="54"/>
    </row>
    <row r="164" spans="1:23" x14ac:dyDescent="0.25">
      <c r="A164" s="22"/>
      <c r="B164" s="22" t="s">
        <v>506</v>
      </c>
      <c r="C164" s="22" t="s">
        <v>835</v>
      </c>
      <c r="D164" s="21" t="s">
        <v>836</v>
      </c>
      <c r="E164" s="21"/>
      <c r="F164" s="54">
        <v>0</v>
      </c>
      <c r="G164" s="54"/>
      <c r="H164" s="54">
        <f t="shared" si="9"/>
        <v>0</v>
      </c>
      <c r="I164" s="54"/>
      <c r="J164" s="54">
        <v>0</v>
      </c>
      <c r="K164" s="54"/>
      <c r="L164" s="54">
        <v>0</v>
      </c>
      <c r="M164" s="54"/>
      <c r="N164" s="54">
        <f t="shared" si="8"/>
        <v>0</v>
      </c>
      <c r="O164" s="54"/>
      <c r="P164" s="54"/>
      <c r="Q164" s="54"/>
      <c r="R164" s="54"/>
      <c r="S164" s="54"/>
      <c r="T164" s="54"/>
      <c r="U164" s="54"/>
    </row>
    <row r="165" spans="1:23" x14ac:dyDescent="0.25">
      <c r="A165" s="22"/>
      <c r="B165" s="22" t="s">
        <v>510</v>
      </c>
      <c r="C165" s="22" t="s">
        <v>838</v>
      </c>
      <c r="D165" s="21" t="s">
        <v>839</v>
      </c>
      <c r="E165" s="21"/>
      <c r="F165" s="54">
        <v>0</v>
      </c>
      <c r="G165" s="54"/>
      <c r="H165" s="54">
        <f t="shared" si="9"/>
        <v>0</v>
      </c>
      <c r="I165" s="54"/>
      <c r="J165" s="54">
        <v>0</v>
      </c>
      <c r="K165" s="54"/>
      <c r="L165" s="54">
        <v>0</v>
      </c>
      <c r="M165" s="54"/>
      <c r="N165" s="54">
        <f t="shared" si="8"/>
        <v>0</v>
      </c>
      <c r="O165" s="54"/>
      <c r="P165" s="54"/>
      <c r="Q165" s="54"/>
      <c r="R165" s="54"/>
      <c r="S165" s="54"/>
      <c r="T165" s="54"/>
      <c r="U165" s="54"/>
    </row>
    <row r="166" spans="1:23" s="19" customFormat="1" x14ac:dyDescent="0.25">
      <c r="A166" s="24" t="s">
        <v>841</v>
      </c>
      <c r="B166" s="24"/>
      <c r="C166" s="24"/>
      <c r="D166" s="21" t="s">
        <v>1542</v>
      </c>
      <c r="E166" s="21"/>
      <c r="F166" s="72">
        <f>SUM(F158:F165)</f>
        <v>0</v>
      </c>
      <c r="G166" s="73"/>
      <c r="H166" s="72">
        <f t="shared" si="9"/>
        <v>0</v>
      </c>
      <c r="I166" s="73"/>
      <c r="J166" s="72">
        <f>SUM(J158:J165)</f>
        <v>0</v>
      </c>
      <c r="K166" s="73"/>
      <c r="L166" s="72">
        <f>SUM(L158:L165)</f>
        <v>0</v>
      </c>
      <c r="M166" s="73"/>
      <c r="N166" s="72">
        <f t="shared" si="8"/>
        <v>0</v>
      </c>
      <c r="O166" s="73"/>
      <c r="P166" s="73"/>
      <c r="Q166" s="73"/>
      <c r="R166" s="73"/>
      <c r="S166" s="73"/>
      <c r="T166" s="73"/>
      <c r="U166" s="73"/>
      <c r="V166" s="13"/>
      <c r="W166" s="13"/>
    </row>
    <row r="167" spans="1:23" x14ac:dyDescent="0.25">
      <c r="B167" s="24" t="s">
        <v>843</v>
      </c>
      <c r="C167" s="22"/>
      <c r="D167" s="21"/>
      <c r="E167" s="21"/>
      <c r="F167" s="33">
        <f>F46+F56+F66+F76+F86+F96+F106+F116+F126+F136+F146+F156+F166</f>
        <v>474250</v>
      </c>
      <c r="G167" s="54"/>
      <c r="H167" s="33">
        <f t="shared" si="9"/>
        <v>5250</v>
      </c>
      <c r="I167" s="54"/>
      <c r="J167" s="33">
        <f>J46+J56+J66+J76+J86+J96+J106+J116+J126+J136+J146+J156+J166</f>
        <v>479500</v>
      </c>
      <c r="K167" s="54"/>
      <c r="L167" s="33">
        <f>L46+L56+L66+L76+L86+L96+L106+L116+L126+L136+L146+L156+L166</f>
        <v>465954</v>
      </c>
      <c r="M167" s="54"/>
      <c r="N167" s="33">
        <f>+J167-L167</f>
        <v>13546</v>
      </c>
      <c r="O167" s="54"/>
      <c r="P167" s="54"/>
      <c r="Q167" s="54"/>
      <c r="R167" s="54"/>
      <c r="S167" s="54"/>
      <c r="T167" s="54"/>
      <c r="U167" s="54"/>
      <c r="V167" s="71"/>
    </row>
    <row r="168" spans="1:23" x14ac:dyDescent="0.25">
      <c r="A168" s="24"/>
      <c r="B168" s="22"/>
      <c r="C168" s="22"/>
      <c r="D168" s="21"/>
      <c r="E168" s="21"/>
      <c r="F168" s="69"/>
      <c r="G168" s="54"/>
      <c r="H168" s="69"/>
      <c r="I168" s="54"/>
      <c r="J168" s="69"/>
      <c r="K168" s="54"/>
      <c r="L168" s="69"/>
      <c r="M168" s="54"/>
      <c r="N168" s="69"/>
      <c r="O168" s="54"/>
      <c r="P168" s="54"/>
      <c r="Q168" s="54"/>
      <c r="R168" s="54"/>
      <c r="S168" s="54"/>
      <c r="T168" s="54"/>
      <c r="U168" s="54"/>
    </row>
    <row r="169" spans="1:23" x14ac:dyDescent="0.25">
      <c r="A169" s="24" t="s">
        <v>844</v>
      </c>
      <c r="B169" s="22"/>
      <c r="C169" s="22"/>
      <c r="D169" s="21"/>
      <c r="E169" s="21"/>
      <c r="F169" s="69"/>
      <c r="G169" s="54"/>
      <c r="H169" s="69"/>
      <c r="I169" s="54"/>
      <c r="J169" s="69"/>
      <c r="K169" s="54"/>
      <c r="L169" s="69"/>
      <c r="M169" s="54"/>
      <c r="N169" s="69"/>
      <c r="O169" s="54"/>
      <c r="P169" s="54"/>
      <c r="Q169" s="54"/>
      <c r="R169" s="54"/>
      <c r="S169" s="54"/>
      <c r="T169" s="54"/>
      <c r="U169" s="54"/>
    </row>
    <row r="170" spans="1:23" x14ac:dyDescent="0.25">
      <c r="A170" s="22"/>
      <c r="B170" s="22" t="s">
        <v>518</v>
      </c>
      <c r="C170" s="22" t="s">
        <v>846</v>
      </c>
      <c r="D170" s="21" t="s">
        <v>847</v>
      </c>
      <c r="E170" s="21"/>
      <c r="F170" s="69">
        <v>78000</v>
      </c>
      <c r="G170" s="54"/>
      <c r="H170" s="69">
        <f t="shared" si="9"/>
        <v>2000</v>
      </c>
      <c r="I170" s="54"/>
      <c r="J170" s="69">
        <v>80000</v>
      </c>
      <c r="K170" s="54"/>
      <c r="L170" s="69">
        <v>78500</v>
      </c>
      <c r="M170" s="54"/>
      <c r="N170" s="69">
        <f t="shared" ref="N170:N177" si="12">+J170-L170</f>
        <v>1500</v>
      </c>
      <c r="O170" s="54"/>
      <c r="P170" s="54"/>
      <c r="Q170" s="54"/>
      <c r="R170" s="54"/>
      <c r="S170" s="54"/>
      <c r="T170" s="54"/>
      <c r="U170" s="54"/>
    </row>
    <row r="171" spans="1:23" x14ac:dyDescent="0.25">
      <c r="A171" s="22"/>
      <c r="B171" s="22" t="s">
        <v>486</v>
      </c>
      <c r="C171" s="22" t="s">
        <v>849</v>
      </c>
      <c r="D171" s="21" t="s">
        <v>850</v>
      </c>
      <c r="E171" s="21"/>
      <c r="F171" s="69">
        <v>35000</v>
      </c>
      <c r="G171" s="54"/>
      <c r="H171" s="69">
        <f t="shared" si="9"/>
        <v>-5000</v>
      </c>
      <c r="I171" s="54"/>
      <c r="J171" s="69">
        <v>30000</v>
      </c>
      <c r="K171" s="54"/>
      <c r="L171" s="69">
        <v>29500</v>
      </c>
      <c r="M171" s="54"/>
      <c r="N171" s="69">
        <f t="shared" si="12"/>
        <v>500</v>
      </c>
      <c r="O171" s="54"/>
      <c r="P171" s="54"/>
      <c r="Q171" s="54"/>
      <c r="R171" s="54"/>
      <c r="S171" s="54"/>
      <c r="T171" s="54"/>
      <c r="U171" s="54"/>
    </row>
    <row r="172" spans="1:23" x14ac:dyDescent="0.25">
      <c r="A172" s="22"/>
      <c r="B172" s="22" t="s">
        <v>490</v>
      </c>
      <c r="C172" s="22" t="s">
        <v>852</v>
      </c>
      <c r="D172" s="21" t="s">
        <v>853</v>
      </c>
      <c r="E172" s="21"/>
      <c r="F172" s="69">
        <v>5000</v>
      </c>
      <c r="G172" s="54"/>
      <c r="H172" s="69">
        <f t="shared" si="9"/>
        <v>0</v>
      </c>
      <c r="I172" s="54"/>
      <c r="J172" s="69">
        <v>5000</v>
      </c>
      <c r="K172" s="54"/>
      <c r="L172" s="69">
        <v>4500</v>
      </c>
      <c r="M172" s="54"/>
      <c r="N172" s="69">
        <f t="shared" si="12"/>
        <v>500</v>
      </c>
      <c r="O172" s="54"/>
      <c r="P172" s="54"/>
      <c r="Q172" s="54"/>
      <c r="R172" s="54"/>
      <c r="S172" s="54"/>
      <c r="T172" s="54"/>
      <c r="U172" s="54"/>
    </row>
    <row r="173" spans="1:23" x14ac:dyDescent="0.25">
      <c r="A173" s="22"/>
      <c r="B173" s="22" t="s">
        <v>494</v>
      </c>
      <c r="C173" s="22" t="s">
        <v>855</v>
      </c>
      <c r="D173" s="21" t="s">
        <v>856</v>
      </c>
      <c r="E173" s="21"/>
      <c r="F173" s="69">
        <v>5000</v>
      </c>
      <c r="G173" s="54"/>
      <c r="H173" s="69">
        <f t="shared" si="9"/>
        <v>0</v>
      </c>
      <c r="I173" s="54"/>
      <c r="J173" s="69">
        <v>5000</v>
      </c>
      <c r="K173" s="54"/>
      <c r="L173" s="69">
        <v>4500</v>
      </c>
      <c r="M173" s="54"/>
      <c r="N173" s="69">
        <f t="shared" si="12"/>
        <v>500</v>
      </c>
      <c r="O173" s="54"/>
      <c r="P173" s="54"/>
      <c r="Q173" s="54"/>
      <c r="R173" s="54"/>
      <c r="S173" s="54"/>
      <c r="T173" s="54"/>
      <c r="U173" s="54"/>
    </row>
    <row r="174" spans="1:23" x14ac:dyDescent="0.25">
      <c r="A174" s="22"/>
      <c r="B174" s="22" t="s">
        <v>498</v>
      </c>
      <c r="C174" s="22" t="s">
        <v>858</v>
      </c>
      <c r="D174" s="21" t="s">
        <v>859</v>
      </c>
      <c r="E174" s="21"/>
      <c r="F174" s="69">
        <v>2500</v>
      </c>
      <c r="G174" s="54"/>
      <c r="H174" s="69">
        <f t="shared" si="9"/>
        <v>0</v>
      </c>
      <c r="I174" s="54"/>
      <c r="J174" s="69">
        <v>2500</v>
      </c>
      <c r="K174" s="54"/>
      <c r="L174" s="69">
        <v>2205</v>
      </c>
      <c r="M174" s="54"/>
      <c r="N174" s="69">
        <f t="shared" si="12"/>
        <v>295</v>
      </c>
      <c r="O174" s="54"/>
      <c r="P174" s="54"/>
      <c r="Q174" s="54"/>
      <c r="R174" s="54"/>
      <c r="S174" s="54"/>
      <c r="T174" s="54"/>
      <c r="U174" s="54"/>
    </row>
    <row r="175" spans="1:23" x14ac:dyDescent="0.25">
      <c r="A175" s="22"/>
      <c r="B175" s="22" t="s">
        <v>502</v>
      </c>
      <c r="C175" s="22" t="s">
        <v>861</v>
      </c>
      <c r="D175" s="21" t="s">
        <v>862</v>
      </c>
      <c r="E175" s="21"/>
      <c r="F175" s="69">
        <v>5000</v>
      </c>
      <c r="G175" s="54"/>
      <c r="H175" s="69">
        <f t="shared" si="9"/>
        <v>0</v>
      </c>
      <c r="I175" s="54"/>
      <c r="J175" s="69">
        <v>5000</v>
      </c>
      <c r="K175" s="54"/>
      <c r="L175" s="69">
        <v>4395</v>
      </c>
      <c r="M175" s="54"/>
      <c r="N175" s="69">
        <f t="shared" si="12"/>
        <v>605</v>
      </c>
      <c r="O175" s="54"/>
      <c r="P175" s="54"/>
      <c r="Q175" s="54"/>
      <c r="R175" s="54"/>
      <c r="S175" s="54"/>
      <c r="T175" s="54"/>
      <c r="U175" s="54"/>
    </row>
    <row r="176" spans="1:23" x14ac:dyDescent="0.25">
      <c r="A176" s="22"/>
      <c r="B176" s="22" t="s">
        <v>506</v>
      </c>
      <c r="C176" s="22" t="s">
        <v>864</v>
      </c>
      <c r="D176" s="21" t="s">
        <v>865</v>
      </c>
      <c r="E176" s="21"/>
      <c r="F176" s="69">
        <v>2000</v>
      </c>
      <c r="G176" s="54"/>
      <c r="H176" s="69">
        <f t="shared" si="9"/>
        <v>0</v>
      </c>
      <c r="I176" s="54"/>
      <c r="J176" s="69">
        <v>2000</v>
      </c>
      <c r="K176" s="54"/>
      <c r="L176" s="69">
        <v>1900</v>
      </c>
      <c r="M176" s="54"/>
      <c r="N176" s="69">
        <f t="shared" si="12"/>
        <v>100</v>
      </c>
      <c r="O176" s="54"/>
      <c r="P176" s="54"/>
      <c r="Q176" s="54"/>
      <c r="R176" s="54"/>
      <c r="S176" s="54"/>
      <c r="T176" s="54"/>
      <c r="U176" s="54"/>
    </row>
    <row r="177" spans="1:21" x14ac:dyDescent="0.25">
      <c r="A177" s="22"/>
      <c r="B177" s="22" t="s">
        <v>510</v>
      </c>
      <c r="C177" s="22" t="s">
        <v>867</v>
      </c>
      <c r="D177" s="21" t="s">
        <v>868</v>
      </c>
      <c r="E177" s="21"/>
      <c r="F177" s="69">
        <v>350</v>
      </c>
      <c r="G177" s="54"/>
      <c r="H177" s="69">
        <f t="shared" si="9"/>
        <v>150</v>
      </c>
      <c r="I177" s="54"/>
      <c r="J177" s="69">
        <v>500</v>
      </c>
      <c r="K177" s="54"/>
      <c r="L177" s="69">
        <v>395</v>
      </c>
      <c r="M177" s="54"/>
      <c r="N177" s="69">
        <f t="shared" si="12"/>
        <v>105</v>
      </c>
      <c r="O177" s="54"/>
      <c r="P177" s="54"/>
      <c r="Q177" s="54"/>
      <c r="R177" s="54"/>
      <c r="S177" s="54"/>
      <c r="T177" s="54"/>
      <c r="U177" s="54"/>
    </row>
    <row r="178" spans="1:21" x14ac:dyDescent="0.25">
      <c r="A178" s="24" t="s">
        <v>870</v>
      </c>
      <c r="B178" s="22"/>
      <c r="C178" s="22"/>
      <c r="D178" s="21" t="s">
        <v>1543</v>
      </c>
      <c r="E178" s="21"/>
      <c r="F178" s="33">
        <f>SUM(F170:F177)</f>
        <v>132850</v>
      </c>
      <c r="G178" s="54"/>
      <c r="H178" s="33">
        <f t="shared" si="9"/>
        <v>-2850</v>
      </c>
      <c r="I178" s="54"/>
      <c r="J178" s="33">
        <f>SUM(J170:J177)</f>
        <v>130000</v>
      </c>
      <c r="K178" s="54"/>
      <c r="L178" s="33">
        <f>SUM(L170:L177)</f>
        <v>125895</v>
      </c>
      <c r="M178" s="54"/>
      <c r="N178" s="33">
        <f t="shared" ref="N178:N197" si="13">+J178-L178</f>
        <v>4105</v>
      </c>
      <c r="O178" s="54"/>
      <c r="P178" s="54"/>
      <c r="Q178" s="54"/>
      <c r="R178" s="54"/>
      <c r="S178" s="54"/>
      <c r="T178" s="54"/>
      <c r="U178" s="54"/>
    </row>
    <row r="179" spans="1:21" x14ac:dyDescent="0.25">
      <c r="A179" s="24" t="s">
        <v>871</v>
      </c>
      <c r="B179" s="22"/>
      <c r="C179" s="22"/>
      <c r="D179" s="21"/>
      <c r="E179" s="21"/>
      <c r="F179" s="54"/>
      <c r="G179" s="54"/>
      <c r="H179" s="54"/>
      <c r="I179" s="54"/>
      <c r="J179" s="54"/>
      <c r="K179" s="54"/>
      <c r="L179" s="54"/>
      <c r="M179" s="54"/>
      <c r="N179" s="54"/>
      <c r="O179" s="54"/>
      <c r="P179" s="54"/>
      <c r="Q179" s="54"/>
      <c r="R179" s="54"/>
      <c r="S179" s="54"/>
      <c r="T179" s="54"/>
      <c r="U179" s="54"/>
    </row>
    <row r="180" spans="1:21" x14ac:dyDescent="0.25">
      <c r="A180" s="22"/>
      <c r="B180" s="22" t="s">
        <v>518</v>
      </c>
      <c r="C180" s="22" t="s">
        <v>873</v>
      </c>
      <c r="D180" s="21" t="s">
        <v>874</v>
      </c>
      <c r="E180" s="21"/>
      <c r="F180" s="54">
        <v>25000</v>
      </c>
      <c r="G180" s="54"/>
      <c r="H180" s="54">
        <f t="shared" si="9"/>
        <v>0</v>
      </c>
      <c r="I180" s="54"/>
      <c r="J180" s="54">
        <v>25000</v>
      </c>
      <c r="K180" s="54"/>
      <c r="L180" s="54">
        <v>24000</v>
      </c>
      <c r="M180" s="54"/>
      <c r="N180" s="54">
        <f t="shared" si="13"/>
        <v>1000</v>
      </c>
      <c r="O180" s="54"/>
      <c r="P180" s="54"/>
      <c r="Q180" s="54"/>
      <c r="R180" s="54"/>
      <c r="S180" s="54"/>
      <c r="T180" s="54"/>
      <c r="U180" s="54"/>
    </row>
    <row r="181" spans="1:21" x14ac:dyDescent="0.25">
      <c r="A181" s="22"/>
      <c r="B181" s="22" t="s">
        <v>486</v>
      </c>
      <c r="C181" s="22" t="s">
        <v>876</v>
      </c>
      <c r="D181" s="21" t="s">
        <v>877</v>
      </c>
      <c r="E181" s="21"/>
      <c r="F181" s="54">
        <v>9000</v>
      </c>
      <c r="G181" s="54"/>
      <c r="H181" s="54">
        <f t="shared" si="9"/>
        <v>1000</v>
      </c>
      <c r="I181" s="54"/>
      <c r="J181" s="54">
        <v>10000</v>
      </c>
      <c r="K181" s="54"/>
      <c r="L181" s="54">
        <v>9900</v>
      </c>
      <c r="M181" s="54"/>
      <c r="N181" s="54">
        <f t="shared" si="13"/>
        <v>100</v>
      </c>
      <c r="O181" s="54"/>
      <c r="P181" s="54"/>
      <c r="Q181" s="54"/>
      <c r="R181" s="54"/>
      <c r="S181" s="54"/>
      <c r="T181" s="54"/>
      <c r="U181" s="54"/>
    </row>
    <row r="182" spans="1:21" x14ac:dyDescent="0.25">
      <c r="A182" s="22"/>
      <c r="B182" s="22" t="s">
        <v>490</v>
      </c>
      <c r="C182" s="22" t="s">
        <v>879</v>
      </c>
      <c r="D182" s="21" t="s">
        <v>880</v>
      </c>
      <c r="E182" s="21"/>
      <c r="F182" s="54">
        <v>500</v>
      </c>
      <c r="G182" s="54"/>
      <c r="H182" s="54">
        <f t="shared" si="9"/>
        <v>0</v>
      </c>
      <c r="I182" s="54"/>
      <c r="J182" s="54">
        <v>500</v>
      </c>
      <c r="K182" s="54"/>
      <c r="L182" s="54">
        <v>400</v>
      </c>
      <c r="M182" s="54"/>
      <c r="N182" s="54">
        <f t="shared" si="13"/>
        <v>100</v>
      </c>
      <c r="O182" s="54"/>
      <c r="P182" s="54"/>
      <c r="Q182" s="54"/>
      <c r="R182" s="54"/>
      <c r="S182" s="54"/>
      <c r="T182" s="54"/>
      <c r="U182" s="54"/>
    </row>
    <row r="183" spans="1:21" x14ac:dyDescent="0.25">
      <c r="A183" s="22"/>
      <c r="B183" s="22" t="s">
        <v>494</v>
      </c>
      <c r="C183" s="22" t="s">
        <v>882</v>
      </c>
      <c r="D183" s="21" t="s">
        <v>883</v>
      </c>
      <c r="E183" s="21"/>
      <c r="F183" s="54">
        <v>500</v>
      </c>
      <c r="G183" s="54"/>
      <c r="H183" s="54">
        <f t="shared" si="9"/>
        <v>0</v>
      </c>
      <c r="I183" s="54"/>
      <c r="J183" s="54">
        <v>500</v>
      </c>
      <c r="K183" s="54"/>
      <c r="L183" s="54">
        <v>350</v>
      </c>
      <c r="M183" s="54"/>
      <c r="N183" s="54">
        <f t="shared" si="13"/>
        <v>150</v>
      </c>
      <c r="O183" s="54"/>
      <c r="P183" s="54"/>
      <c r="Q183" s="54"/>
      <c r="R183" s="54"/>
      <c r="S183" s="54"/>
      <c r="T183" s="54"/>
      <c r="U183" s="54"/>
    </row>
    <row r="184" spans="1:21" x14ac:dyDescent="0.25">
      <c r="A184" s="22"/>
      <c r="B184" s="22" t="s">
        <v>498</v>
      </c>
      <c r="C184" s="22" t="s">
        <v>885</v>
      </c>
      <c r="D184" s="21" t="s">
        <v>886</v>
      </c>
      <c r="E184" s="21"/>
      <c r="F184" s="54">
        <v>1800</v>
      </c>
      <c r="G184" s="54"/>
      <c r="H184" s="54">
        <f t="shared" si="9"/>
        <v>-300</v>
      </c>
      <c r="I184" s="54"/>
      <c r="J184" s="54">
        <v>1500</v>
      </c>
      <c r="K184" s="54"/>
      <c r="L184" s="54">
        <v>1450</v>
      </c>
      <c r="M184" s="54"/>
      <c r="N184" s="54">
        <f t="shared" si="13"/>
        <v>50</v>
      </c>
      <c r="O184" s="54"/>
      <c r="P184" s="54"/>
      <c r="Q184" s="54"/>
      <c r="R184" s="54"/>
      <c r="S184" s="54"/>
      <c r="T184" s="54"/>
      <c r="U184" s="54"/>
    </row>
    <row r="185" spans="1:21" x14ac:dyDescent="0.25">
      <c r="A185" s="22"/>
      <c r="B185" s="22" t="s">
        <v>502</v>
      </c>
      <c r="C185" s="22" t="s">
        <v>888</v>
      </c>
      <c r="D185" s="21" t="s">
        <v>889</v>
      </c>
      <c r="E185" s="21"/>
      <c r="F185" s="54">
        <v>200</v>
      </c>
      <c r="G185" s="54"/>
      <c r="H185" s="54">
        <f t="shared" si="9"/>
        <v>0</v>
      </c>
      <c r="I185" s="54"/>
      <c r="J185" s="54">
        <v>200</v>
      </c>
      <c r="K185" s="54"/>
      <c r="L185" s="54">
        <v>189</v>
      </c>
      <c r="M185" s="54"/>
      <c r="N185" s="54">
        <f t="shared" si="13"/>
        <v>11</v>
      </c>
      <c r="O185" s="54"/>
      <c r="P185" s="54"/>
      <c r="Q185" s="54"/>
      <c r="R185" s="54"/>
      <c r="S185" s="54"/>
      <c r="T185" s="54"/>
      <c r="U185" s="54"/>
    </row>
    <row r="186" spans="1:21" x14ac:dyDescent="0.25">
      <c r="A186" s="22"/>
      <c r="B186" s="22" t="s">
        <v>506</v>
      </c>
      <c r="C186" s="22" t="s">
        <v>891</v>
      </c>
      <c r="D186" s="21" t="s">
        <v>892</v>
      </c>
      <c r="E186" s="21"/>
      <c r="F186" s="54">
        <v>300</v>
      </c>
      <c r="G186" s="54"/>
      <c r="H186" s="54">
        <f t="shared" si="9"/>
        <v>0</v>
      </c>
      <c r="I186" s="54"/>
      <c r="J186" s="54">
        <v>300</v>
      </c>
      <c r="K186" s="54"/>
      <c r="L186" s="54">
        <v>300</v>
      </c>
      <c r="M186" s="54"/>
      <c r="N186" s="54">
        <f t="shared" si="13"/>
        <v>0</v>
      </c>
      <c r="O186" s="54"/>
      <c r="P186" s="54"/>
      <c r="Q186" s="54"/>
      <c r="R186" s="54"/>
      <c r="S186" s="54"/>
      <c r="T186" s="54"/>
      <c r="U186" s="54"/>
    </row>
    <row r="187" spans="1:21" x14ac:dyDescent="0.25">
      <c r="A187" s="22"/>
      <c r="B187" s="22" t="s">
        <v>510</v>
      </c>
      <c r="C187" s="22" t="s">
        <v>894</v>
      </c>
      <c r="D187" s="21" t="s">
        <v>895</v>
      </c>
      <c r="E187" s="21"/>
      <c r="F187" s="54">
        <v>0</v>
      </c>
      <c r="G187" s="54"/>
      <c r="H187" s="54">
        <f t="shared" si="9"/>
        <v>0</v>
      </c>
      <c r="I187" s="54"/>
      <c r="J187" s="54">
        <v>0</v>
      </c>
      <c r="K187" s="54"/>
      <c r="L187" s="54">
        <v>0</v>
      </c>
      <c r="M187" s="54"/>
      <c r="N187" s="54">
        <f t="shared" si="13"/>
        <v>0</v>
      </c>
      <c r="O187" s="54"/>
      <c r="P187" s="54"/>
      <c r="Q187" s="54"/>
      <c r="R187" s="54"/>
      <c r="S187" s="54"/>
      <c r="T187" s="54"/>
      <c r="U187" s="54"/>
    </row>
    <row r="188" spans="1:21" x14ac:dyDescent="0.25">
      <c r="A188" s="24" t="s">
        <v>897</v>
      </c>
      <c r="B188" s="22"/>
      <c r="C188" s="22"/>
      <c r="D188" s="21" t="s">
        <v>1544</v>
      </c>
      <c r="E188" s="21"/>
      <c r="F188" s="33">
        <f>SUM(F180:F187)</f>
        <v>37300</v>
      </c>
      <c r="G188" s="54"/>
      <c r="H188" s="33">
        <f t="shared" si="9"/>
        <v>700</v>
      </c>
      <c r="I188" s="54"/>
      <c r="J188" s="33">
        <f>SUM(J180:J187)</f>
        <v>38000</v>
      </c>
      <c r="K188" s="54"/>
      <c r="L188" s="33">
        <f>SUM(L180:L187)</f>
        <v>36589</v>
      </c>
      <c r="M188" s="54"/>
      <c r="N188" s="33">
        <f t="shared" si="13"/>
        <v>1411</v>
      </c>
      <c r="O188" s="54"/>
      <c r="P188" s="54"/>
      <c r="Q188" s="54"/>
      <c r="R188" s="54"/>
      <c r="S188" s="54"/>
      <c r="T188" s="54"/>
      <c r="U188" s="54"/>
    </row>
    <row r="189" spans="1:21" x14ac:dyDescent="0.25">
      <c r="A189" s="24" t="s">
        <v>898</v>
      </c>
      <c r="B189" s="22"/>
      <c r="C189" s="22"/>
      <c r="D189" s="21"/>
      <c r="E189" s="21"/>
      <c r="F189" s="54"/>
      <c r="G189" s="54"/>
      <c r="H189" s="54"/>
      <c r="I189" s="54"/>
      <c r="J189" s="54"/>
      <c r="K189" s="54"/>
      <c r="L189" s="54"/>
      <c r="M189" s="54"/>
      <c r="N189" s="54"/>
      <c r="O189" s="54"/>
      <c r="P189" s="54"/>
      <c r="Q189" s="54"/>
      <c r="R189" s="54"/>
      <c r="S189" s="54"/>
      <c r="T189" s="54"/>
      <c r="U189" s="54"/>
    </row>
    <row r="190" spans="1:21" x14ac:dyDescent="0.25">
      <c r="A190" s="22"/>
      <c r="B190" s="22" t="s">
        <v>518</v>
      </c>
      <c r="C190" s="22" t="s">
        <v>900</v>
      </c>
      <c r="D190" s="21" t="s">
        <v>901</v>
      </c>
      <c r="E190" s="21"/>
      <c r="F190" s="54">
        <v>23000</v>
      </c>
      <c r="G190" s="54"/>
      <c r="H190" s="54">
        <f t="shared" si="9"/>
        <v>0</v>
      </c>
      <c r="I190" s="54"/>
      <c r="J190" s="54">
        <v>23000</v>
      </c>
      <c r="K190" s="54"/>
      <c r="L190" s="54">
        <v>23000</v>
      </c>
      <c r="M190" s="54"/>
      <c r="N190" s="54">
        <f t="shared" si="13"/>
        <v>0</v>
      </c>
      <c r="O190" s="54"/>
      <c r="P190" s="54"/>
      <c r="Q190" s="54"/>
      <c r="R190" s="54"/>
      <c r="S190" s="54"/>
      <c r="T190" s="54"/>
      <c r="U190" s="54"/>
    </row>
    <row r="191" spans="1:21" x14ac:dyDescent="0.25">
      <c r="A191" s="22"/>
      <c r="B191" s="22" t="s">
        <v>486</v>
      </c>
      <c r="C191" s="22" t="s">
        <v>903</v>
      </c>
      <c r="D191" s="21" t="s">
        <v>904</v>
      </c>
      <c r="E191" s="21"/>
      <c r="F191" s="54">
        <v>13500</v>
      </c>
      <c r="G191" s="54"/>
      <c r="H191" s="54">
        <f t="shared" si="9"/>
        <v>1500</v>
      </c>
      <c r="I191" s="54"/>
      <c r="J191" s="54">
        <v>15000</v>
      </c>
      <c r="K191" s="54"/>
      <c r="L191" s="54">
        <v>14995</v>
      </c>
      <c r="M191" s="54"/>
      <c r="N191" s="54">
        <f t="shared" si="13"/>
        <v>5</v>
      </c>
      <c r="O191" s="54"/>
      <c r="P191" s="54"/>
      <c r="Q191" s="54"/>
      <c r="R191" s="54"/>
      <c r="S191" s="54"/>
      <c r="T191" s="54"/>
      <c r="U191" s="54"/>
    </row>
    <row r="192" spans="1:21" x14ac:dyDescent="0.25">
      <c r="A192" s="22"/>
      <c r="B192" s="22" t="s">
        <v>490</v>
      </c>
      <c r="C192" s="22" t="s">
        <v>906</v>
      </c>
      <c r="D192" s="21" t="s">
        <v>907</v>
      </c>
      <c r="E192" s="21"/>
      <c r="F192" s="54">
        <v>6000</v>
      </c>
      <c r="G192" s="54"/>
      <c r="H192" s="54">
        <f t="shared" si="9"/>
        <v>-1000</v>
      </c>
      <c r="I192" s="54"/>
      <c r="J192" s="54">
        <v>5000</v>
      </c>
      <c r="K192" s="54"/>
      <c r="L192" s="54">
        <v>5000</v>
      </c>
      <c r="M192" s="54"/>
      <c r="N192" s="54">
        <f t="shared" si="13"/>
        <v>0</v>
      </c>
      <c r="O192" s="54"/>
      <c r="P192" s="54"/>
      <c r="Q192" s="54"/>
      <c r="R192" s="54"/>
      <c r="S192" s="54"/>
      <c r="T192" s="54"/>
      <c r="U192" s="54"/>
    </row>
    <row r="193" spans="1:21" x14ac:dyDescent="0.25">
      <c r="A193" s="22"/>
      <c r="B193" s="22" t="s">
        <v>494</v>
      </c>
      <c r="C193" s="22" t="s">
        <v>909</v>
      </c>
      <c r="D193" s="21" t="s">
        <v>910</v>
      </c>
      <c r="E193" s="21"/>
      <c r="F193" s="54">
        <v>1500</v>
      </c>
      <c r="G193" s="54"/>
      <c r="H193" s="54">
        <f t="shared" si="9"/>
        <v>0</v>
      </c>
      <c r="I193" s="54"/>
      <c r="J193" s="54">
        <v>1500</v>
      </c>
      <c r="K193" s="54"/>
      <c r="L193" s="54">
        <v>1400</v>
      </c>
      <c r="M193" s="54"/>
      <c r="N193" s="54">
        <f t="shared" si="13"/>
        <v>100</v>
      </c>
      <c r="O193" s="54"/>
      <c r="P193" s="54"/>
      <c r="Q193" s="54"/>
      <c r="R193" s="54"/>
      <c r="S193" s="54"/>
      <c r="T193" s="54"/>
      <c r="U193" s="54"/>
    </row>
    <row r="194" spans="1:21" x14ac:dyDescent="0.25">
      <c r="A194" s="22"/>
      <c r="B194" s="22" t="s">
        <v>498</v>
      </c>
      <c r="C194" s="22" t="s">
        <v>912</v>
      </c>
      <c r="D194" s="21" t="s">
        <v>913</v>
      </c>
      <c r="E194" s="21"/>
      <c r="F194" s="54">
        <v>0</v>
      </c>
      <c r="G194" s="54"/>
      <c r="H194" s="54">
        <f t="shared" si="9"/>
        <v>0</v>
      </c>
      <c r="I194" s="54"/>
      <c r="J194" s="54">
        <v>0</v>
      </c>
      <c r="K194" s="54"/>
      <c r="L194" s="54">
        <v>0</v>
      </c>
      <c r="M194" s="54"/>
      <c r="N194" s="54">
        <f t="shared" si="13"/>
        <v>0</v>
      </c>
      <c r="O194" s="54"/>
      <c r="P194" s="54"/>
      <c r="Q194" s="54"/>
      <c r="R194" s="54"/>
      <c r="S194" s="54"/>
      <c r="T194" s="54"/>
      <c r="U194" s="54"/>
    </row>
    <row r="195" spans="1:21" x14ac:dyDescent="0.25">
      <c r="A195" s="22"/>
      <c r="B195" s="22" t="s">
        <v>502</v>
      </c>
      <c r="C195" s="22" t="s">
        <v>915</v>
      </c>
      <c r="D195" s="21" t="s">
        <v>916</v>
      </c>
      <c r="E195" s="21"/>
      <c r="F195" s="54">
        <v>500</v>
      </c>
      <c r="G195" s="54"/>
      <c r="H195" s="54">
        <f t="shared" si="9"/>
        <v>0</v>
      </c>
      <c r="I195" s="54"/>
      <c r="J195" s="54">
        <v>500</v>
      </c>
      <c r="K195" s="54"/>
      <c r="L195" s="54">
        <v>450</v>
      </c>
      <c r="M195" s="54"/>
      <c r="N195" s="54">
        <f t="shared" si="13"/>
        <v>50</v>
      </c>
      <c r="O195" s="54"/>
      <c r="P195" s="54"/>
      <c r="Q195" s="54"/>
      <c r="R195" s="54"/>
      <c r="S195" s="54"/>
      <c r="T195" s="54"/>
      <c r="U195" s="54"/>
    </row>
    <row r="196" spans="1:21" x14ac:dyDescent="0.25">
      <c r="A196" s="22"/>
      <c r="B196" s="22" t="s">
        <v>506</v>
      </c>
      <c r="C196" s="22" t="s">
        <v>918</v>
      </c>
      <c r="D196" s="21" t="s">
        <v>919</v>
      </c>
      <c r="E196" s="21"/>
      <c r="F196" s="54">
        <v>1000</v>
      </c>
      <c r="G196" s="54"/>
      <c r="H196" s="54">
        <f>J196-F196</f>
        <v>0</v>
      </c>
      <c r="I196" s="54"/>
      <c r="J196" s="54">
        <v>1000</v>
      </c>
      <c r="K196" s="54"/>
      <c r="L196" s="54">
        <v>950</v>
      </c>
      <c r="M196" s="54"/>
      <c r="N196" s="54">
        <f t="shared" si="13"/>
        <v>50</v>
      </c>
      <c r="O196" s="54"/>
      <c r="P196" s="54"/>
      <c r="Q196" s="54"/>
      <c r="R196" s="54"/>
      <c r="S196" s="54"/>
      <c r="T196" s="54"/>
      <c r="U196" s="54"/>
    </row>
    <row r="197" spans="1:21" x14ac:dyDescent="0.25">
      <c r="A197" s="22"/>
      <c r="B197" s="22" t="s">
        <v>510</v>
      </c>
      <c r="C197" s="22" t="s">
        <v>921</v>
      </c>
      <c r="D197" s="21" t="s">
        <v>922</v>
      </c>
      <c r="E197" s="21"/>
      <c r="F197" s="54">
        <v>0</v>
      </c>
      <c r="G197" s="54"/>
      <c r="H197" s="54">
        <f>J197-F197</f>
        <v>0</v>
      </c>
      <c r="I197" s="54"/>
      <c r="J197" s="54">
        <v>0</v>
      </c>
      <c r="K197" s="54"/>
      <c r="L197" s="54">
        <v>0</v>
      </c>
      <c r="M197" s="54"/>
      <c r="N197" s="54">
        <f t="shared" si="13"/>
        <v>0</v>
      </c>
      <c r="O197" s="54"/>
      <c r="P197" s="54"/>
      <c r="Q197" s="54"/>
      <c r="R197" s="54"/>
      <c r="S197" s="54"/>
      <c r="T197" s="54"/>
      <c r="U197" s="54"/>
    </row>
    <row r="198" spans="1:21" x14ac:dyDescent="0.25">
      <c r="A198" s="24" t="s">
        <v>924</v>
      </c>
      <c r="B198" s="22"/>
      <c r="C198" s="22"/>
      <c r="D198" s="21" t="s">
        <v>1545</v>
      </c>
      <c r="E198" s="21"/>
      <c r="F198" s="33">
        <f>SUM(F190:F197)</f>
        <v>45500</v>
      </c>
      <c r="G198" s="54"/>
      <c r="H198" s="33">
        <f>J198-F198</f>
        <v>500</v>
      </c>
      <c r="I198" s="54"/>
      <c r="J198" s="33">
        <f>SUM(J190:J197)</f>
        <v>46000</v>
      </c>
      <c r="K198" s="54"/>
      <c r="L198" s="33">
        <f>SUM(L190:L197)</f>
        <v>45795</v>
      </c>
      <c r="M198" s="54"/>
      <c r="N198" s="33">
        <f>+J198-L198</f>
        <v>205</v>
      </c>
      <c r="O198" s="54"/>
      <c r="P198" s="54"/>
      <c r="Q198" s="54"/>
      <c r="R198" s="54"/>
      <c r="S198" s="54"/>
      <c r="T198" s="54"/>
      <c r="U198" s="54"/>
    </row>
    <row r="199" spans="1:21" x14ac:dyDescent="0.25">
      <c r="A199" s="24" t="s">
        <v>925</v>
      </c>
      <c r="B199" s="22"/>
      <c r="C199" s="22"/>
      <c r="D199" s="21"/>
      <c r="E199" s="21"/>
      <c r="F199" s="54"/>
      <c r="G199" s="54"/>
      <c r="H199" s="54"/>
      <c r="I199" s="54"/>
      <c r="J199" s="54"/>
      <c r="K199" s="54"/>
      <c r="L199" s="54"/>
      <c r="M199" s="54"/>
      <c r="N199" s="54"/>
      <c r="O199" s="54"/>
      <c r="P199" s="54"/>
      <c r="Q199" s="54"/>
      <c r="R199" s="54"/>
      <c r="S199" s="54"/>
      <c r="T199" s="54"/>
      <c r="U199" s="54"/>
    </row>
    <row r="200" spans="1:21" x14ac:dyDescent="0.25">
      <c r="A200" s="22"/>
      <c r="B200" s="22" t="s">
        <v>927</v>
      </c>
      <c r="C200" s="22" t="s">
        <v>928</v>
      </c>
      <c r="D200" s="21" t="s">
        <v>929</v>
      </c>
      <c r="E200" s="21"/>
      <c r="F200" s="54">
        <v>48000</v>
      </c>
      <c r="G200" s="54"/>
      <c r="H200" s="54">
        <f t="shared" ref="H200:H205" si="14">J200-F200</f>
        <v>2000</v>
      </c>
      <c r="I200" s="54"/>
      <c r="J200" s="54">
        <v>50000</v>
      </c>
      <c r="K200" s="54"/>
      <c r="L200" s="54">
        <v>49500</v>
      </c>
      <c r="M200" s="54"/>
      <c r="N200" s="54">
        <f t="shared" ref="N200:N205" si="15">+J200-L200</f>
        <v>500</v>
      </c>
      <c r="O200" s="54"/>
      <c r="P200" s="54"/>
      <c r="Q200" s="54"/>
      <c r="R200" s="54"/>
      <c r="S200" s="54"/>
      <c r="T200" s="54"/>
      <c r="U200" s="54"/>
    </row>
    <row r="201" spans="1:21" x14ac:dyDescent="0.25">
      <c r="A201" s="22"/>
      <c r="B201" s="22" t="s">
        <v>931</v>
      </c>
      <c r="C201" s="22" t="s">
        <v>932</v>
      </c>
      <c r="D201" s="21" t="s">
        <v>933</v>
      </c>
      <c r="E201" s="21"/>
      <c r="F201" s="54">
        <v>15000</v>
      </c>
      <c r="G201" s="54"/>
      <c r="H201" s="54">
        <f t="shared" si="14"/>
        <v>-5000</v>
      </c>
      <c r="I201" s="54"/>
      <c r="J201" s="54">
        <v>10000</v>
      </c>
      <c r="K201" s="54"/>
      <c r="L201" s="54">
        <v>9994</v>
      </c>
      <c r="M201" s="54"/>
      <c r="N201" s="54">
        <f t="shared" si="15"/>
        <v>6</v>
      </c>
      <c r="O201" s="54"/>
      <c r="P201" s="54"/>
      <c r="Q201" s="54"/>
      <c r="R201" s="54"/>
      <c r="S201" s="54"/>
      <c r="T201" s="54"/>
      <c r="U201" s="54"/>
    </row>
    <row r="202" spans="1:21" x14ac:dyDescent="0.25">
      <c r="A202" s="22"/>
      <c r="B202" s="22" t="s">
        <v>935</v>
      </c>
      <c r="C202" s="22" t="s">
        <v>936</v>
      </c>
      <c r="D202" s="21" t="s">
        <v>937</v>
      </c>
      <c r="E202" s="21"/>
      <c r="F202" s="54">
        <v>5000</v>
      </c>
      <c r="G202" s="54"/>
      <c r="H202" s="54">
        <f t="shared" si="14"/>
        <v>0</v>
      </c>
      <c r="I202" s="54"/>
      <c r="J202" s="54">
        <v>5000</v>
      </c>
      <c r="K202" s="54"/>
      <c r="L202" s="54">
        <v>5000</v>
      </c>
      <c r="M202" s="54"/>
      <c r="N202" s="54">
        <f t="shared" si="15"/>
        <v>0</v>
      </c>
      <c r="O202" s="54"/>
      <c r="P202" s="54"/>
      <c r="Q202" s="54"/>
      <c r="R202" s="54"/>
      <c r="S202" s="54"/>
      <c r="T202" s="54"/>
      <c r="U202" s="54"/>
    </row>
    <row r="203" spans="1:21" x14ac:dyDescent="0.25">
      <c r="A203" s="22"/>
      <c r="B203" s="22" t="s">
        <v>510</v>
      </c>
      <c r="C203" s="22" t="s">
        <v>939</v>
      </c>
      <c r="D203" s="21" t="s">
        <v>940</v>
      </c>
      <c r="E203" s="21"/>
      <c r="F203" s="54">
        <f>6000+5000</f>
        <v>11000</v>
      </c>
      <c r="G203" s="54"/>
      <c r="H203" s="54">
        <f t="shared" si="14"/>
        <v>0</v>
      </c>
      <c r="I203" s="54"/>
      <c r="J203" s="54">
        <f>6000+5000</f>
        <v>11000</v>
      </c>
      <c r="K203" s="54"/>
      <c r="L203" s="54">
        <f>6000+5000</f>
        <v>11000</v>
      </c>
      <c r="M203" s="54"/>
      <c r="N203" s="54">
        <f t="shared" si="15"/>
        <v>0</v>
      </c>
      <c r="O203" s="54"/>
      <c r="P203" s="54"/>
      <c r="Q203" s="54"/>
      <c r="R203" s="54"/>
      <c r="S203" s="54"/>
      <c r="T203" s="54"/>
      <c r="U203" s="54"/>
    </row>
    <row r="204" spans="1:21" x14ac:dyDescent="0.25">
      <c r="A204" s="22"/>
      <c r="B204" s="22" t="s">
        <v>942</v>
      </c>
      <c r="C204" s="22" t="s">
        <v>943</v>
      </c>
      <c r="D204" s="21"/>
      <c r="E204" s="21"/>
      <c r="F204" s="54">
        <v>0</v>
      </c>
      <c r="G204" s="54"/>
      <c r="H204" s="54">
        <f t="shared" si="14"/>
        <v>0</v>
      </c>
      <c r="I204" s="54"/>
      <c r="J204" s="54">
        <v>0</v>
      </c>
      <c r="K204" s="54"/>
      <c r="L204" s="54">
        <v>0</v>
      </c>
      <c r="M204" s="54"/>
      <c r="N204" s="54">
        <f t="shared" si="15"/>
        <v>0</v>
      </c>
      <c r="O204" s="54"/>
      <c r="P204" s="54"/>
      <c r="Q204" s="54"/>
      <c r="R204" s="54"/>
      <c r="S204" s="54"/>
      <c r="T204" s="54"/>
      <c r="U204" s="54"/>
    </row>
    <row r="205" spans="1:21" x14ac:dyDescent="0.25">
      <c r="A205" s="24" t="s">
        <v>945</v>
      </c>
      <c r="B205" s="22"/>
      <c r="C205" s="22"/>
      <c r="D205" s="21" t="s">
        <v>1546</v>
      </c>
      <c r="E205" s="21"/>
      <c r="F205" s="33">
        <f>SUM(F200:F204)</f>
        <v>79000</v>
      </c>
      <c r="G205" s="54"/>
      <c r="H205" s="33">
        <f t="shared" si="14"/>
        <v>-3000</v>
      </c>
      <c r="I205" s="54"/>
      <c r="J205" s="33">
        <f>SUM(J200:J204)</f>
        <v>76000</v>
      </c>
      <c r="K205" s="54"/>
      <c r="L205" s="33">
        <f>SUM(L200:L204)</f>
        <v>75494</v>
      </c>
      <c r="M205" s="54"/>
      <c r="N205" s="33">
        <f t="shared" si="15"/>
        <v>506</v>
      </c>
      <c r="O205" s="54"/>
      <c r="P205" s="54"/>
      <c r="Q205" s="54"/>
      <c r="R205" s="54"/>
      <c r="S205" s="54"/>
      <c r="T205" s="54"/>
      <c r="U205" s="54"/>
    </row>
    <row r="206" spans="1:21" x14ac:dyDescent="0.25">
      <c r="A206" s="24" t="s">
        <v>120</v>
      </c>
      <c r="B206" s="22"/>
      <c r="C206" s="22"/>
      <c r="D206" s="21"/>
      <c r="E206" s="21"/>
      <c r="F206" s="54"/>
      <c r="G206" s="54"/>
      <c r="H206" s="54"/>
      <c r="I206" s="54"/>
      <c r="J206" s="54"/>
      <c r="K206" s="54"/>
      <c r="L206" s="54"/>
      <c r="M206" s="54"/>
      <c r="N206" s="54"/>
      <c r="O206" s="54"/>
      <c r="P206" s="54"/>
      <c r="Q206" s="54"/>
      <c r="R206" s="54"/>
      <c r="S206" s="54"/>
      <c r="T206" s="54"/>
      <c r="U206" s="54"/>
    </row>
    <row r="207" spans="1:21" x14ac:dyDescent="0.25">
      <c r="A207" s="24"/>
      <c r="B207" s="22" t="s">
        <v>927</v>
      </c>
      <c r="C207" s="22" t="s">
        <v>128</v>
      </c>
      <c r="D207" s="21" t="s">
        <v>133</v>
      </c>
      <c r="E207" s="21"/>
      <c r="F207" s="54">
        <v>0</v>
      </c>
      <c r="G207" s="54"/>
      <c r="H207" s="54">
        <f t="shared" ref="H207:H212" si="16">J207-F207</f>
        <v>0</v>
      </c>
      <c r="I207" s="54"/>
      <c r="J207" s="54">
        <v>0</v>
      </c>
      <c r="K207" s="54"/>
      <c r="L207" s="54">
        <v>0</v>
      </c>
      <c r="M207" s="54"/>
      <c r="N207" s="54">
        <f t="shared" ref="N207:N212" si="17">+J207-L207</f>
        <v>0</v>
      </c>
      <c r="O207" s="54"/>
      <c r="P207" s="54"/>
      <c r="Q207" s="54"/>
      <c r="R207" s="54"/>
      <c r="S207" s="54"/>
      <c r="T207" s="54"/>
      <c r="U207" s="54"/>
    </row>
    <row r="208" spans="1:21" x14ac:dyDescent="0.25">
      <c r="A208" s="24"/>
      <c r="B208" s="22" t="s">
        <v>931</v>
      </c>
      <c r="C208" s="22" t="s">
        <v>129</v>
      </c>
      <c r="D208" s="21" t="s">
        <v>134</v>
      </c>
      <c r="E208" s="21"/>
      <c r="F208" s="54">
        <v>0</v>
      </c>
      <c r="G208" s="54"/>
      <c r="H208" s="54">
        <f t="shared" si="16"/>
        <v>0</v>
      </c>
      <c r="I208" s="54"/>
      <c r="J208" s="54">
        <v>0</v>
      </c>
      <c r="K208" s="54"/>
      <c r="L208" s="54">
        <v>0</v>
      </c>
      <c r="M208" s="54"/>
      <c r="N208" s="54">
        <f t="shared" si="17"/>
        <v>0</v>
      </c>
      <c r="O208" s="54"/>
      <c r="P208" s="54"/>
      <c r="Q208" s="54"/>
      <c r="R208" s="54"/>
      <c r="S208" s="54"/>
      <c r="T208" s="54"/>
      <c r="U208" s="54"/>
    </row>
    <row r="209" spans="1:21" x14ac:dyDescent="0.25">
      <c r="A209" s="24"/>
      <c r="B209" s="22" t="s">
        <v>935</v>
      </c>
      <c r="C209" s="22" t="s">
        <v>130</v>
      </c>
      <c r="D209" s="21" t="s">
        <v>135</v>
      </c>
      <c r="E209" s="21"/>
      <c r="F209" s="54">
        <v>0</v>
      </c>
      <c r="G209" s="54"/>
      <c r="H209" s="54">
        <f t="shared" si="16"/>
        <v>0</v>
      </c>
      <c r="I209" s="54"/>
      <c r="J209" s="54">
        <v>0</v>
      </c>
      <c r="K209" s="54"/>
      <c r="L209" s="54">
        <v>0</v>
      </c>
      <c r="M209" s="54"/>
      <c r="N209" s="54">
        <f t="shared" si="17"/>
        <v>0</v>
      </c>
      <c r="O209" s="54"/>
      <c r="P209" s="54"/>
      <c r="Q209" s="54"/>
      <c r="R209" s="54"/>
      <c r="S209" s="54"/>
      <c r="T209" s="54"/>
      <c r="U209" s="54"/>
    </row>
    <row r="210" spans="1:21" x14ac:dyDescent="0.25">
      <c r="A210" s="24"/>
      <c r="B210" s="22" t="s">
        <v>510</v>
      </c>
      <c r="C210" s="22" t="s">
        <v>131</v>
      </c>
      <c r="D210" s="21" t="s">
        <v>136</v>
      </c>
      <c r="E210" s="21"/>
      <c r="F210" s="54">
        <v>0</v>
      </c>
      <c r="G210" s="54"/>
      <c r="H210" s="54">
        <f t="shared" si="16"/>
        <v>0</v>
      </c>
      <c r="I210" s="54"/>
      <c r="J210" s="54">
        <v>0</v>
      </c>
      <c r="K210" s="54"/>
      <c r="L210" s="54">
        <v>0</v>
      </c>
      <c r="M210" s="54"/>
      <c r="N210" s="54">
        <f t="shared" si="17"/>
        <v>0</v>
      </c>
      <c r="O210" s="54"/>
      <c r="P210" s="54"/>
      <c r="Q210" s="54"/>
      <c r="R210" s="54"/>
      <c r="S210" s="54"/>
      <c r="T210" s="54"/>
      <c r="U210" s="54"/>
    </row>
    <row r="211" spans="1:21" x14ac:dyDescent="0.25">
      <c r="A211" s="24"/>
      <c r="B211" s="22" t="s">
        <v>942</v>
      </c>
      <c r="C211" s="22" t="s">
        <v>132</v>
      </c>
      <c r="D211" s="21"/>
      <c r="E211" s="21"/>
      <c r="F211" s="54">
        <v>0</v>
      </c>
      <c r="G211" s="54"/>
      <c r="H211" s="54">
        <f t="shared" si="16"/>
        <v>0</v>
      </c>
      <c r="I211" s="54"/>
      <c r="J211" s="54">
        <v>0</v>
      </c>
      <c r="K211" s="54"/>
      <c r="L211" s="54">
        <v>0</v>
      </c>
      <c r="M211" s="54"/>
      <c r="N211" s="54">
        <f t="shared" si="17"/>
        <v>0</v>
      </c>
      <c r="O211" s="54"/>
      <c r="P211" s="54"/>
      <c r="Q211" s="54"/>
      <c r="R211" s="54"/>
      <c r="S211" s="54"/>
      <c r="T211" s="54"/>
      <c r="U211" s="54"/>
    </row>
    <row r="212" spans="1:21" x14ac:dyDescent="0.25">
      <c r="A212" s="24" t="s">
        <v>127</v>
      </c>
      <c r="B212" s="22"/>
      <c r="C212" s="22"/>
      <c r="D212" s="21" t="s">
        <v>137</v>
      </c>
      <c r="E212" s="21"/>
      <c r="F212" s="33">
        <f>SUM(F207:F211)</f>
        <v>0</v>
      </c>
      <c r="G212" s="54"/>
      <c r="H212" s="33">
        <f t="shared" si="16"/>
        <v>0</v>
      </c>
      <c r="I212" s="54"/>
      <c r="J212" s="33">
        <f>SUM(J207:J211)</f>
        <v>0</v>
      </c>
      <c r="K212" s="54"/>
      <c r="L212" s="33">
        <f>SUM(L207:L211)</f>
        <v>0</v>
      </c>
      <c r="M212" s="54"/>
      <c r="N212" s="33">
        <f t="shared" si="17"/>
        <v>0</v>
      </c>
      <c r="O212" s="54"/>
      <c r="P212" s="54"/>
      <c r="Q212" s="54"/>
      <c r="R212" s="54"/>
      <c r="S212" s="54"/>
      <c r="T212" s="54"/>
      <c r="U212" s="54"/>
    </row>
    <row r="213" spans="1:21" x14ac:dyDescent="0.25">
      <c r="A213" s="24" t="s">
        <v>946</v>
      </c>
      <c r="B213" s="24"/>
      <c r="C213" s="22"/>
      <c r="D213" s="21"/>
      <c r="E213" s="21"/>
      <c r="F213" s="54"/>
      <c r="G213" s="54"/>
      <c r="H213" s="54"/>
      <c r="I213" s="54"/>
      <c r="J213" s="54"/>
      <c r="K213" s="54"/>
      <c r="L213" s="54"/>
      <c r="M213" s="54"/>
      <c r="N213" s="54"/>
      <c r="O213" s="54"/>
      <c r="P213" s="54"/>
      <c r="Q213" s="54"/>
      <c r="R213" s="54"/>
      <c r="S213" s="54"/>
      <c r="T213" s="54"/>
      <c r="U213" s="54"/>
    </row>
    <row r="214" spans="1:21" x14ac:dyDescent="0.25">
      <c r="A214" s="22"/>
      <c r="B214" s="22" t="s">
        <v>927</v>
      </c>
      <c r="C214" s="22" t="s">
        <v>948</v>
      </c>
      <c r="D214" s="21" t="s">
        <v>949</v>
      </c>
      <c r="E214" s="21"/>
      <c r="F214" s="54">
        <v>20000</v>
      </c>
      <c r="G214" s="54"/>
      <c r="H214" s="54">
        <f t="shared" ref="H214:H219" si="18">J214-F214</f>
        <v>0</v>
      </c>
      <c r="I214" s="54"/>
      <c r="J214" s="54">
        <v>20000</v>
      </c>
      <c r="K214" s="54"/>
      <c r="L214" s="54">
        <v>20000</v>
      </c>
      <c r="M214" s="54"/>
      <c r="N214" s="54">
        <f t="shared" ref="N214:N219" si="19">+J214-L214</f>
        <v>0</v>
      </c>
      <c r="O214" s="54"/>
      <c r="P214" s="54"/>
      <c r="Q214" s="54"/>
      <c r="R214" s="54"/>
      <c r="S214" s="54"/>
      <c r="T214" s="54"/>
      <c r="U214" s="54"/>
    </row>
    <row r="215" spans="1:21" x14ac:dyDescent="0.25">
      <c r="A215" s="22"/>
      <c r="B215" s="22" t="s">
        <v>931</v>
      </c>
      <c r="C215" s="22" t="s">
        <v>951</v>
      </c>
      <c r="D215" s="21" t="s">
        <v>952</v>
      </c>
      <c r="E215" s="21"/>
      <c r="F215" s="54">
        <v>8000</v>
      </c>
      <c r="G215" s="54"/>
      <c r="H215" s="54">
        <f t="shared" si="18"/>
        <v>0</v>
      </c>
      <c r="I215" s="54"/>
      <c r="J215" s="54">
        <v>8000</v>
      </c>
      <c r="K215" s="54"/>
      <c r="L215" s="54">
        <v>7990</v>
      </c>
      <c r="M215" s="54"/>
      <c r="N215" s="54">
        <f t="shared" si="19"/>
        <v>10</v>
      </c>
      <c r="O215" s="54"/>
      <c r="P215" s="54"/>
      <c r="Q215" s="54"/>
      <c r="R215" s="54"/>
      <c r="S215" s="54"/>
      <c r="T215" s="54"/>
      <c r="U215" s="54"/>
    </row>
    <row r="216" spans="1:21" x14ac:dyDescent="0.25">
      <c r="A216" s="22"/>
      <c r="B216" s="22" t="s">
        <v>935</v>
      </c>
      <c r="C216" s="22" t="s">
        <v>954</v>
      </c>
      <c r="D216" s="21" t="s">
        <v>955</v>
      </c>
      <c r="E216" s="21"/>
      <c r="F216" s="54">
        <v>4000</v>
      </c>
      <c r="G216" s="54"/>
      <c r="H216" s="54">
        <f t="shared" si="18"/>
        <v>1000</v>
      </c>
      <c r="I216" s="54"/>
      <c r="J216" s="54">
        <v>5000</v>
      </c>
      <c r="K216" s="54"/>
      <c r="L216" s="54">
        <v>4907</v>
      </c>
      <c r="M216" s="54"/>
      <c r="N216" s="54">
        <f t="shared" si="19"/>
        <v>93</v>
      </c>
      <c r="O216" s="54"/>
      <c r="P216" s="54"/>
      <c r="Q216" s="54"/>
      <c r="R216" s="54"/>
      <c r="S216" s="54"/>
      <c r="T216" s="54"/>
      <c r="U216" s="54"/>
    </row>
    <row r="217" spans="1:21" x14ac:dyDescent="0.25">
      <c r="A217" s="22"/>
      <c r="B217" s="22" t="s">
        <v>510</v>
      </c>
      <c r="C217" s="22" t="s">
        <v>957</v>
      </c>
      <c r="D217" s="21" t="s">
        <v>958</v>
      </c>
      <c r="E217" s="21"/>
      <c r="F217" s="54">
        <f>0+2000</f>
        <v>2000</v>
      </c>
      <c r="G217" s="54"/>
      <c r="H217" s="54">
        <f t="shared" si="18"/>
        <v>0</v>
      </c>
      <c r="I217" s="54"/>
      <c r="J217" s="54">
        <f>0+2000</f>
        <v>2000</v>
      </c>
      <c r="K217" s="54">
        <f>0+2000</f>
        <v>2000</v>
      </c>
      <c r="L217" s="54">
        <f>0+2000</f>
        <v>2000</v>
      </c>
      <c r="M217" s="54"/>
      <c r="N217" s="54">
        <f t="shared" si="19"/>
        <v>0</v>
      </c>
      <c r="O217" s="54"/>
      <c r="P217" s="54"/>
      <c r="Q217" s="54"/>
      <c r="R217" s="54"/>
      <c r="S217" s="54"/>
      <c r="T217" s="54"/>
      <c r="U217" s="54"/>
    </row>
    <row r="218" spans="1:21" x14ac:dyDescent="0.25">
      <c r="A218" s="22"/>
      <c r="B218" s="22" t="s">
        <v>942</v>
      </c>
      <c r="C218" s="22" t="s">
        <v>960</v>
      </c>
      <c r="D218" s="21"/>
      <c r="E218" s="21"/>
      <c r="F218" s="54">
        <v>0</v>
      </c>
      <c r="G218" s="54"/>
      <c r="H218" s="54">
        <f t="shared" si="18"/>
        <v>0</v>
      </c>
      <c r="I218" s="54"/>
      <c r="J218" s="54">
        <v>0</v>
      </c>
      <c r="K218" s="54"/>
      <c r="L218" s="54">
        <v>0</v>
      </c>
      <c r="M218" s="54"/>
      <c r="N218" s="54">
        <f t="shared" si="19"/>
        <v>0</v>
      </c>
      <c r="O218" s="54"/>
      <c r="P218" s="54"/>
      <c r="Q218" s="54"/>
      <c r="R218" s="54"/>
      <c r="S218" s="54"/>
      <c r="T218" s="54"/>
      <c r="U218" s="54"/>
    </row>
    <row r="219" spans="1:21" x14ac:dyDescent="0.25">
      <c r="A219" s="24" t="s">
        <v>962</v>
      </c>
      <c r="B219" s="22"/>
      <c r="C219" s="22"/>
      <c r="D219" s="21" t="s">
        <v>1547</v>
      </c>
      <c r="E219" s="21"/>
      <c r="F219" s="33">
        <f>SUM(F214:F218)</f>
        <v>34000</v>
      </c>
      <c r="G219" s="54"/>
      <c r="H219" s="33">
        <f t="shared" si="18"/>
        <v>1000</v>
      </c>
      <c r="I219" s="54"/>
      <c r="J219" s="33">
        <f>SUM(J214:J218)</f>
        <v>35000</v>
      </c>
      <c r="K219" s="54"/>
      <c r="L219" s="33">
        <f>SUM(L214:L218)</f>
        <v>34897</v>
      </c>
      <c r="M219" s="54"/>
      <c r="N219" s="33">
        <f t="shared" si="19"/>
        <v>103</v>
      </c>
      <c r="O219" s="54"/>
      <c r="P219" s="54"/>
      <c r="Q219" s="54"/>
      <c r="R219" s="54"/>
      <c r="S219" s="54"/>
      <c r="T219" s="54"/>
      <c r="U219" s="54"/>
    </row>
    <row r="220" spans="1:21" x14ac:dyDescent="0.25">
      <c r="A220" s="5" t="s">
        <v>258</v>
      </c>
      <c r="B220" s="24"/>
      <c r="C220" s="22"/>
      <c r="D220" s="21"/>
      <c r="E220" s="21"/>
      <c r="F220" s="54"/>
      <c r="G220" s="54"/>
      <c r="H220" s="54"/>
      <c r="I220" s="54"/>
      <c r="J220" s="54"/>
      <c r="K220" s="54"/>
      <c r="L220" s="54"/>
      <c r="M220" s="54"/>
      <c r="N220" s="54"/>
      <c r="O220" s="54"/>
      <c r="P220" s="54"/>
      <c r="Q220" s="54"/>
      <c r="R220" s="54"/>
      <c r="S220" s="54"/>
      <c r="T220" s="54"/>
      <c r="U220" s="54"/>
    </row>
    <row r="221" spans="1:21" x14ac:dyDescent="0.25">
      <c r="A221" s="13"/>
      <c r="B221" s="22" t="s">
        <v>518</v>
      </c>
      <c r="C221" s="22" t="s">
        <v>146</v>
      </c>
      <c r="D221" s="21"/>
      <c r="E221" s="21"/>
      <c r="F221" s="54">
        <v>0</v>
      </c>
      <c r="G221" s="54"/>
      <c r="H221" s="54">
        <f t="shared" ref="H221:H229" si="20">J221-F221</f>
        <v>0</v>
      </c>
      <c r="I221" s="54"/>
      <c r="J221" s="54">
        <v>0</v>
      </c>
      <c r="K221" s="54"/>
      <c r="L221" s="54">
        <v>0</v>
      </c>
      <c r="M221" s="54"/>
      <c r="N221" s="54">
        <f t="shared" ref="N221:N235" si="21">+J221-L221</f>
        <v>0</v>
      </c>
      <c r="O221" s="54"/>
      <c r="P221" s="54"/>
      <c r="Q221" s="54"/>
      <c r="R221" s="54"/>
      <c r="S221" s="54"/>
      <c r="T221" s="54"/>
      <c r="U221" s="54"/>
    </row>
    <row r="222" spans="1:21" x14ac:dyDescent="0.25">
      <c r="A222" s="13"/>
      <c r="B222" s="22" t="s">
        <v>486</v>
      </c>
      <c r="C222" s="22"/>
      <c r="D222" s="21"/>
      <c r="E222" s="21"/>
      <c r="F222" s="54">
        <v>0</v>
      </c>
      <c r="G222" s="54"/>
      <c r="H222" s="54">
        <f t="shared" si="20"/>
        <v>0</v>
      </c>
      <c r="I222" s="54"/>
      <c r="J222" s="54">
        <v>0</v>
      </c>
      <c r="K222" s="54"/>
      <c r="L222" s="54">
        <v>0</v>
      </c>
      <c r="M222" s="54"/>
      <c r="N222" s="54">
        <f t="shared" si="21"/>
        <v>0</v>
      </c>
      <c r="O222" s="54"/>
      <c r="P222" s="54"/>
      <c r="Q222" s="54"/>
      <c r="R222" s="54"/>
      <c r="S222" s="54"/>
      <c r="T222" s="54"/>
      <c r="U222" s="54"/>
    </row>
    <row r="223" spans="1:21" x14ac:dyDescent="0.25">
      <c r="A223" s="13"/>
      <c r="B223" s="22" t="s">
        <v>259</v>
      </c>
      <c r="C223" s="22"/>
      <c r="D223" s="21"/>
      <c r="E223" s="21"/>
      <c r="F223" s="54">
        <v>0</v>
      </c>
      <c r="G223" s="54"/>
      <c r="H223" s="54">
        <f t="shared" si="20"/>
        <v>0</v>
      </c>
      <c r="I223" s="54"/>
      <c r="J223" s="54">
        <v>0</v>
      </c>
      <c r="K223" s="54"/>
      <c r="L223" s="54">
        <v>0</v>
      </c>
      <c r="M223" s="54"/>
      <c r="N223" s="54">
        <f t="shared" si="21"/>
        <v>0</v>
      </c>
      <c r="O223" s="54"/>
      <c r="P223" s="54"/>
      <c r="Q223" s="54"/>
      <c r="R223" s="54"/>
      <c r="S223" s="54"/>
      <c r="T223" s="54"/>
      <c r="U223" s="54"/>
    </row>
    <row r="224" spans="1:21" x14ac:dyDescent="0.25">
      <c r="A224" s="13"/>
      <c r="B224" s="22" t="s">
        <v>260</v>
      </c>
      <c r="C224" s="22"/>
      <c r="D224" s="21"/>
      <c r="E224" s="21"/>
      <c r="F224" s="54">
        <v>0</v>
      </c>
      <c r="G224" s="54"/>
      <c r="H224" s="54">
        <f t="shared" si="20"/>
        <v>0</v>
      </c>
      <c r="I224" s="54"/>
      <c r="J224" s="54">
        <v>0</v>
      </c>
      <c r="K224" s="54"/>
      <c r="L224" s="54">
        <v>0</v>
      </c>
      <c r="M224" s="54"/>
      <c r="N224" s="54">
        <f t="shared" si="21"/>
        <v>0</v>
      </c>
      <c r="O224" s="54"/>
      <c r="P224" s="54"/>
      <c r="Q224" s="54"/>
      <c r="R224" s="54"/>
      <c r="S224" s="54"/>
      <c r="T224" s="54"/>
      <c r="U224" s="54"/>
    </row>
    <row r="225" spans="1:21" x14ac:dyDescent="0.25">
      <c r="A225" s="13"/>
      <c r="B225" s="22" t="s">
        <v>968</v>
      </c>
      <c r="C225" s="22" t="s">
        <v>147</v>
      </c>
      <c r="D225" s="21"/>
      <c r="E225" s="21"/>
      <c r="F225" s="54">
        <v>0</v>
      </c>
      <c r="G225" s="54"/>
      <c r="H225" s="54">
        <f t="shared" si="20"/>
        <v>0</v>
      </c>
      <c r="I225" s="54"/>
      <c r="J225" s="54">
        <v>0</v>
      </c>
      <c r="K225" s="54"/>
      <c r="L225" s="54">
        <v>0</v>
      </c>
      <c r="M225" s="54"/>
      <c r="N225" s="54">
        <f t="shared" si="21"/>
        <v>0</v>
      </c>
      <c r="O225" s="54"/>
      <c r="P225" s="54"/>
      <c r="Q225" s="54"/>
      <c r="R225" s="54"/>
      <c r="S225" s="54"/>
      <c r="T225" s="54"/>
      <c r="U225" s="54"/>
    </row>
    <row r="226" spans="1:21" x14ac:dyDescent="0.25">
      <c r="A226" s="13"/>
      <c r="B226" s="22" t="s">
        <v>261</v>
      </c>
      <c r="C226" s="22" t="s">
        <v>149</v>
      </c>
      <c r="D226" s="21"/>
      <c r="E226" s="21"/>
      <c r="F226" s="54">
        <v>0</v>
      </c>
      <c r="G226" s="54"/>
      <c r="H226" s="54">
        <f t="shared" si="20"/>
        <v>0</v>
      </c>
      <c r="I226" s="54"/>
      <c r="J226" s="54">
        <v>0</v>
      </c>
      <c r="K226" s="54"/>
      <c r="L226" s="54">
        <v>0</v>
      </c>
      <c r="M226" s="54"/>
      <c r="N226" s="54">
        <f t="shared" si="21"/>
        <v>0</v>
      </c>
      <c r="O226" s="54"/>
      <c r="P226" s="54"/>
      <c r="Q226" s="54"/>
      <c r="R226" s="54"/>
      <c r="S226" s="54"/>
      <c r="T226" s="54"/>
      <c r="U226" s="54"/>
    </row>
    <row r="227" spans="1:21" x14ac:dyDescent="0.25">
      <c r="A227" s="13"/>
      <c r="B227" s="22" t="s">
        <v>935</v>
      </c>
      <c r="C227" s="22" t="s">
        <v>148</v>
      </c>
      <c r="D227" s="21"/>
      <c r="E227" s="21"/>
      <c r="F227" s="54">
        <v>0</v>
      </c>
      <c r="G227" s="54"/>
      <c r="H227" s="54">
        <f t="shared" si="20"/>
        <v>0</v>
      </c>
      <c r="I227" s="54"/>
      <c r="J227" s="54">
        <v>0</v>
      </c>
      <c r="K227" s="54"/>
      <c r="L227" s="54">
        <v>0</v>
      </c>
      <c r="M227" s="54"/>
      <c r="N227" s="54">
        <f t="shared" si="21"/>
        <v>0</v>
      </c>
      <c r="O227" s="54"/>
      <c r="P227" s="54"/>
      <c r="Q227" s="54"/>
      <c r="R227" s="54"/>
      <c r="S227" s="54"/>
      <c r="T227" s="54"/>
      <c r="U227" s="54"/>
    </row>
    <row r="228" spans="1:21" x14ac:dyDescent="0.25">
      <c r="A228" s="13"/>
      <c r="B228" s="22" t="s">
        <v>510</v>
      </c>
      <c r="C228" s="22" t="s">
        <v>150</v>
      </c>
      <c r="D228" s="21"/>
      <c r="E228" s="21"/>
      <c r="F228" s="54">
        <v>0</v>
      </c>
      <c r="G228" s="54"/>
      <c r="H228" s="54">
        <f t="shared" si="20"/>
        <v>0</v>
      </c>
      <c r="I228" s="54"/>
      <c r="J228" s="54">
        <v>0</v>
      </c>
      <c r="K228" s="54"/>
      <c r="L228" s="54">
        <v>0</v>
      </c>
      <c r="M228" s="54"/>
      <c r="N228" s="54">
        <f t="shared" si="21"/>
        <v>0</v>
      </c>
      <c r="O228" s="54"/>
      <c r="P228" s="54"/>
      <c r="Q228" s="54"/>
      <c r="R228" s="54"/>
      <c r="S228" s="54"/>
      <c r="T228" s="54"/>
      <c r="U228" s="54"/>
    </row>
    <row r="229" spans="1:21" x14ac:dyDescent="0.25">
      <c r="A229" s="5" t="s">
        <v>262</v>
      </c>
      <c r="B229" s="22"/>
      <c r="C229" s="22"/>
      <c r="D229" s="21"/>
      <c r="E229" s="21"/>
      <c r="F229" s="33">
        <f>SUM(F221:F228)</f>
        <v>0</v>
      </c>
      <c r="G229" s="54"/>
      <c r="H229" s="33">
        <f t="shared" si="20"/>
        <v>0</v>
      </c>
      <c r="I229" s="75"/>
      <c r="J229" s="33">
        <f>SUM(J221:J228)</f>
        <v>0</v>
      </c>
      <c r="K229" s="75">
        <f>SUM(K221:K228)</f>
        <v>0</v>
      </c>
      <c r="L229" s="33">
        <f>SUM(L221:L228)</f>
        <v>0</v>
      </c>
      <c r="M229" s="54"/>
      <c r="N229" s="33">
        <f t="shared" si="21"/>
        <v>0</v>
      </c>
      <c r="O229" s="54"/>
      <c r="P229" s="54"/>
      <c r="Q229" s="54"/>
      <c r="R229" s="54"/>
      <c r="S229" s="54"/>
      <c r="T229" s="54"/>
      <c r="U229" s="54"/>
    </row>
    <row r="230" spans="1:21" x14ac:dyDescent="0.25">
      <c r="A230" s="5" t="s">
        <v>219</v>
      </c>
      <c r="B230" s="22"/>
      <c r="C230" s="22"/>
      <c r="D230" s="21"/>
      <c r="E230" s="21"/>
      <c r="F230" s="54"/>
      <c r="G230" s="54"/>
      <c r="H230" s="54"/>
      <c r="I230" s="54"/>
      <c r="J230" s="54"/>
      <c r="K230" s="54"/>
      <c r="L230" s="54"/>
      <c r="M230" s="54"/>
      <c r="N230" s="54"/>
      <c r="O230" s="54"/>
      <c r="P230" s="54"/>
      <c r="Q230" s="54"/>
      <c r="R230" s="54"/>
      <c r="S230" s="54"/>
      <c r="T230" s="54"/>
      <c r="U230" s="54"/>
    </row>
    <row r="231" spans="1:21" x14ac:dyDescent="0.25">
      <c r="A231" s="5"/>
      <c r="B231" s="22" t="s">
        <v>927</v>
      </c>
      <c r="C231" s="22"/>
      <c r="D231" s="21"/>
      <c r="E231" s="21"/>
      <c r="F231" s="54">
        <v>0</v>
      </c>
      <c r="G231" s="54"/>
      <c r="H231" s="54">
        <v>0</v>
      </c>
      <c r="I231" s="54"/>
      <c r="J231" s="54">
        <f>F231+H231</f>
        <v>0</v>
      </c>
      <c r="K231" s="54"/>
      <c r="L231" s="54">
        <v>0</v>
      </c>
      <c r="M231" s="54"/>
      <c r="N231" s="54">
        <f t="shared" si="21"/>
        <v>0</v>
      </c>
      <c r="O231" s="54"/>
      <c r="P231" s="54"/>
      <c r="Q231" s="54"/>
      <c r="R231" s="54"/>
      <c r="S231" s="54"/>
      <c r="T231" s="54"/>
      <c r="U231" s="54"/>
    </row>
    <row r="232" spans="1:21" x14ac:dyDescent="0.25">
      <c r="A232" s="5"/>
      <c r="B232" s="22" t="s">
        <v>968</v>
      </c>
      <c r="C232" s="22"/>
      <c r="D232" s="21"/>
      <c r="E232" s="21"/>
      <c r="F232" s="54">
        <v>0</v>
      </c>
      <c r="G232" s="54"/>
      <c r="H232" s="54">
        <v>0</v>
      </c>
      <c r="I232" s="54"/>
      <c r="J232" s="54">
        <f>F232+H232</f>
        <v>0</v>
      </c>
      <c r="K232" s="54"/>
      <c r="L232" s="54">
        <v>0</v>
      </c>
      <c r="M232" s="54"/>
      <c r="N232" s="54">
        <f t="shared" si="21"/>
        <v>0</v>
      </c>
      <c r="O232" s="54"/>
      <c r="P232" s="54"/>
      <c r="Q232" s="54"/>
      <c r="R232" s="54"/>
      <c r="S232" s="54"/>
      <c r="T232" s="54"/>
      <c r="U232" s="54"/>
    </row>
    <row r="233" spans="1:21" x14ac:dyDescent="0.25">
      <c r="A233" s="5"/>
      <c r="B233" s="22" t="s">
        <v>261</v>
      </c>
      <c r="C233" s="22"/>
      <c r="D233" s="21"/>
      <c r="E233" s="21"/>
      <c r="F233" s="54">
        <v>0</v>
      </c>
      <c r="G233" s="54"/>
      <c r="H233" s="54">
        <v>0</v>
      </c>
      <c r="I233" s="54"/>
      <c r="J233" s="54">
        <f>F233+H233</f>
        <v>0</v>
      </c>
      <c r="K233" s="54"/>
      <c r="L233" s="54">
        <v>0</v>
      </c>
      <c r="M233" s="54"/>
      <c r="N233" s="54">
        <f t="shared" si="21"/>
        <v>0</v>
      </c>
      <c r="O233" s="54"/>
      <c r="P233" s="54"/>
      <c r="Q233" s="54"/>
      <c r="R233" s="54"/>
      <c r="S233" s="54"/>
      <c r="T233" s="54"/>
      <c r="U233" s="54"/>
    </row>
    <row r="234" spans="1:21" x14ac:dyDescent="0.25">
      <c r="A234" s="5"/>
      <c r="B234" s="22" t="s">
        <v>935</v>
      </c>
      <c r="C234" s="22"/>
      <c r="D234" s="21"/>
      <c r="E234" s="21"/>
      <c r="F234" s="54">
        <v>0</v>
      </c>
      <c r="G234" s="54"/>
      <c r="H234" s="54">
        <v>0</v>
      </c>
      <c r="I234" s="54"/>
      <c r="J234" s="54">
        <f>F234+H234</f>
        <v>0</v>
      </c>
      <c r="K234" s="54"/>
      <c r="L234" s="54">
        <v>0</v>
      </c>
      <c r="M234" s="54"/>
      <c r="N234" s="54">
        <f t="shared" si="21"/>
        <v>0</v>
      </c>
      <c r="O234" s="54"/>
      <c r="P234" s="54"/>
      <c r="Q234" s="54"/>
      <c r="R234" s="54"/>
      <c r="S234" s="54"/>
      <c r="T234" s="54"/>
      <c r="U234" s="54"/>
    </row>
    <row r="235" spans="1:21" x14ac:dyDescent="0.25">
      <c r="A235" s="5"/>
      <c r="B235" s="22" t="s">
        <v>510</v>
      </c>
      <c r="C235" s="22"/>
      <c r="D235" s="21"/>
      <c r="E235" s="21"/>
      <c r="F235" s="76">
        <v>0</v>
      </c>
      <c r="G235" s="54"/>
      <c r="H235" s="76">
        <v>0</v>
      </c>
      <c r="I235" s="54"/>
      <c r="J235" s="54">
        <f>F235+H235</f>
        <v>0</v>
      </c>
      <c r="K235" s="54"/>
      <c r="L235" s="54">
        <v>0</v>
      </c>
      <c r="M235" s="54"/>
      <c r="N235" s="54">
        <f t="shared" si="21"/>
        <v>0</v>
      </c>
      <c r="O235" s="54"/>
      <c r="P235" s="54"/>
      <c r="Q235" s="54"/>
      <c r="R235" s="54"/>
      <c r="S235" s="54"/>
      <c r="T235" s="54"/>
      <c r="U235" s="54"/>
    </row>
    <row r="236" spans="1:21" x14ac:dyDescent="0.25">
      <c r="A236" s="5" t="s">
        <v>220</v>
      </c>
      <c r="B236" s="22"/>
      <c r="C236" s="22"/>
      <c r="D236" s="21"/>
      <c r="E236" s="21"/>
      <c r="F236" s="33">
        <f>SUM(F231:F235)</f>
        <v>0</v>
      </c>
      <c r="G236" s="54"/>
      <c r="H236" s="33">
        <f>SUM(H231:H235)</f>
        <v>0</v>
      </c>
      <c r="I236" s="54"/>
      <c r="J236" s="33">
        <f>SUM(J231:J235)</f>
        <v>0</v>
      </c>
      <c r="K236" s="54"/>
      <c r="L236" s="33">
        <f>SUM(L231:L235)</f>
        <v>0</v>
      </c>
      <c r="M236" s="54"/>
      <c r="N236" s="33">
        <f>SUM(N231:N235)</f>
        <v>0</v>
      </c>
      <c r="O236" s="54"/>
      <c r="P236" s="54"/>
      <c r="Q236" s="54"/>
      <c r="R236" s="54"/>
      <c r="S236" s="54"/>
      <c r="T236" s="54"/>
      <c r="U236" s="54"/>
    </row>
    <row r="237" spans="1:21" x14ac:dyDescent="0.25">
      <c r="A237" s="5" t="s">
        <v>226</v>
      </c>
      <c r="B237" s="22"/>
      <c r="C237" s="22"/>
      <c r="D237" s="21"/>
      <c r="E237" s="21"/>
      <c r="F237" s="33">
        <f>F229+F236</f>
        <v>0</v>
      </c>
      <c r="G237" s="54"/>
      <c r="H237" s="33">
        <f>H229+H236</f>
        <v>0</v>
      </c>
      <c r="I237" s="54"/>
      <c r="J237" s="33">
        <f>J229+J236</f>
        <v>0</v>
      </c>
      <c r="K237" s="54"/>
      <c r="L237" s="33">
        <f>L229+L236</f>
        <v>0</v>
      </c>
      <c r="M237" s="54"/>
      <c r="N237" s="33">
        <f>N229+N236</f>
        <v>0</v>
      </c>
      <c r="O237" s="54"/>
      <c r="P237" s="54"/>
      <c r="Q237" s="54"/>
      <c r="R237" s="54"/>
      <c r="S237" s="54"/>
      <c r="T237" s="54"/>
      <c r="U237" s="54"/>
    </row>
    <row r="238" spans="1:21" x14ac:dyDescent="0.25">
      <c r="A238" s="5" t="s">
        <v>1321</v>
      </c>
      <c r="B238" s="24"/>
      <c r="C238" s="22"/>
      <c r="D238" s="21"/>
      <c r="E238" s="21"/>
      <c r="F238" s="54"/>
      <c r="G238" s="54"/>
      <c r="H238" s="54"/>
      <c r="I238" s="54"/>
      <c r="J238" s="54"/>
      <c r="K238" s="54"/>
      <c r="L238" s="54"/>
      <c r="M238" s="54"/>
      <c r="N238" s="54"/>
      <c r="O238" s="54"/>
      <c r="P238" s="54"/>
      <c r="Q238" s="54"/>
      <c r="R238" s="54"/>
      <c r="S238" s="54"/>
      <c r="T238" s="54"/>
      <c r="U238" s="54"/>
    </row>
    <row r="239" spans="1:21" x14ac:dyDescent="0.25">
      <c r="A239" s="24"/>
      <c r="B239" s="22" t="s">
        <v>518</v>
      </c>
      <c r="C239" s="22"/>
      <c r="D239" s="21"/>
      <c r="E239" s="21"/>
      <c r="F239" s="54">
        <v>0</v>
      </c>
      <c r="G239" s="21"/>
      <c r="H239" s="54">
        <f t="shared" ref="H239:H247" si="22">J239-F239</f>
        <v>0</v>
      </c>
      <c r="I239" s="54"/>
      <c r="J239" s="54">
        <v>0</v>
      </c>
      <c r="K239" s="54"/>
      <c r="L239" s="54">
        <v>0</v>
      </c>
      <c r="M239" s="54"/>
      <c r="N239" s="54">
        <f t="shared" ref="N239:N253" si="23">+J239-L239</f>
        <v>0</v>
      </c>
      <c r="O239" s="54"/>
      <c r="P239" s="54"/>
      <c r="Q239" s="54"/>
      <c r="R239" s="54"/>
      <c r="S239" s="54"/>
      <c r="T239" s="54"/>
      <c r="U239" s="54"/>
    </row>
    <row r="240" spans="1:21" x14ac:dyDescent="0.25">
      <c r="A240" s="24"/>
      <c r="B240" s="22" t="s">
        <v>486</v>
      </c>
      <c r="C240" s="22"/>
      <c r="D240" s="21"/>
      <c r="E240" s="21"/>
      <c r="F240" s="54">
        <v>0</v>
      </c>
      <c r="G240" s="21"/>
      <c r="H240" s="54">
        <f t="shared" si="22"/>
        <v>0</v>
      </c>
      <c r="I240" s="54"/>
      <c r="J240" s="54">
        <v>0</v>
      </c>
      <c r="K240" s="54"/>
      <c r="L240" s="54">
        <v>0</v>
      </c>
      <c r="M240" s="54"/>
      <c r="N240" s="54">
        <f t="shared" si="23"/>
        <v>0</v>
      </c>
      <c r="O240" s="54"/>
      <c r="P240" s="54"/>
      <c r="Q240" s="54"/>
      <c r="R240" s="54"/>
      <c r="S240" s="54"/>
      <c r="T240" s="54"/>
      <c r="U240" s="54"/>
    </row>
    <row r="241" spans="1:21" x14ac:dyDescent="0.25">
      <c r="A241" s="24"/>
      <c r="B241" s="22" t="s">
        <v>259</v>
      </c>
      <c r="C241" s="22"/>
      <c r="D241" s="21"/>
      <c r="E241" s="21"/>
      <c r="F241" s="54">
        <v>0</v>
      </c>
      <c r="G241" s="21"/>
      <c r="H241" s="54">
        <f t="shared" si="22"/>
        <v>0</v>
      </c>
      <c r="I241" s="54"/>
      <c r="J241" s="54">
        <v>0</v>
      </c>
      <c r="K241" s="54"/>
      <c r="L241" s="54">
        <v>0</v>
      </c>
      <c r="M241" s="54"/>
      <c r="N241" s="54">
        <f t="shared" si="23"/>
        <v>0</v>
      </c>
      <c r="O241" s="54"/>
      <c r="P241" s="54"/>
      <c r="Q241" s="54"/>
      <c r="R241" s="54"/>
      <c r="S241" s="54"/>
      <c r="T241" s="54"/>
      <c r="U241" s="54"/>
    </row>
    <row r="242" spans="1:21" x14ac:dyDescent="0.25">
      <c r="A242" s="24"/>
      <c r="B242" s="22" t="s">
        <v>260</v>
      </c>
      <c r="C242" s="22"/>
      <c r="D242" s="21"/>
      <c r="E242" s="21"/>
      <c r="F242" s="54">
        <v>0</v>
      </c>
      <c r="G242" s="21"/>
      <c r="H242" s="54">
        <f t="shared" si="22"/>
        <v>0</v>
      </c>
      <c r="I242" s="54"/>
      <c r="J242" s="54">
        <v>0</v>
      </c>
      <c r="K242" s="54"/>
      <c r="L242" s="54">
        <v>0</v>
      </c>
      <c r="M242" s="54"/>
      <c r="N242" s="54">
        <f t="shared" si="23"/>
        <v>0</v>
      </c>
      <c r="O242" s="54"/>
      <c r="P242" s="54"/>
      <c r="Q242" s="54"/>
      <c r="R242" s="54"/>
      <c r="S242" s="54"/>
      <c r="T242" s="54"/>
      <c r="U242" s="54"/>
    </row>
    <row r="243" spans="1:21" x14ac:dyDescent="0.25">
      <c r="A243" s="24"/>
      <c r="B243" s="22" t="s">
        <v>263</v>
      </c>
      <c r="C243" s="22"/>
      <c r="D243" s="21"/>
      <c r="E243" s="21"/>
      <c r="F243" s="54">
        <v>0</v>
      </c>
      <c r="G243" s="21"/>
      <c r="H243" s="54">
        <f t="shared" si="22"/>
        <v>0</v>
      </c>
      <c r="I243" s="54"/>
      <c r="J243" s="54">
        <v>0</v>
      </c>
      <c r="K243" s="54"/>
      <c r="L243" s="54">
        <v>0</v>
      </c>
      <c r="M243" s="54"/>
      <c r="N243" s="54">
        <f t="shared" si="23"/>
        <v>0</v>
      </c>
      <c r="O243" s="54"/>
      <c r="P243" s="54"/>
      <c r="Q243" s="54"/>
      <c r="R243" s="54"/>
      <c r="S243" s="54"/>
      <c r="T243" s="54"/>
      <c r="U243" s="54"/>
    </row>
    <row r="244" spans="1:21" x14ac:dyDescent="0.25">
      <c r="A244" s="24"/>
      <c r="B244" s="22" t="s">
        <v>502</v>
      </c>
      <c r="C244" s="22"/>
      <c r="D244" s="21"/>
      <c r="E244" s="21"/>
      <c r="F244" s="54">
        <v>0</v>
      </c>
      <c r="G244" s="21"/>
      <c r="H244" s="54">
        <f t="shared" si="22"/>
        <v>0</v>
      </c>
      <c r="I244" s="54"/>
      <c r="J244" s="54">
        <v>0</v>
      </c>
      <c r="K244" s="54"/>
      <c r="L244" s="54">
        <v>0</v>
      </c>
      <c r="M244" s="54"/>
      <c r="N244" s="54">
        <f t="shared" si="23"/>
        <v>0</v>
      </c>
      <c r="O244" s="54"/>
      <c r="P244" s="54"/>
      <c r="Q244" s="54"/>
      <c r="R244" s="54"/>
      <c r="S244" s="54"/>
      <c r="T244" s="54"/>
      <c r="U244" s="54"/>
    </row>
    <row r="245" spans="1:21" x14ac:dyDescent="0.25">
      <c r="A245" s="24"/>
      <c r="B245" s="22" t="s">
        <v>506</v>
      </c>
      <c r="C245" s="22"/>
      <c r="D245" s="21"/>
      <c r="E245" s="21"/>
      <c r="F245" s="54">
        <v>0</v>
      </c>
      <c r="G245" s="21"/>
      <c r="H245" s="54">
        <f t="shared" si="22"/>
        <v>0</v>
      </c>
      <c r="I245" s="54"/>
      <c r="J245" s="54">
        <v>0</v>
      </c>
      <c r="K245" s="54"/>
      <c r="L245" s="54">
        <v>0</v>
      </c>
      <c r="M245" s="54"/>
      <c r="N245" s="54">
        <f t="shared" si="23"/>
        <v>0</v>
      </c>
      <c r="O245" s="54"/>
      <c r="P245" s="54"/>
      <c r="Q245" s="54"/>
      <c r="R245" s="54"/>
      <c r="S245" s="54"/>
      <c r="T245" s="54"/>
      <c r="U245" s="54"/>
    </row>
    <row r="246" spans="1:21" x14ac:dyDescent="0.25">
      <c r="A246" s="24"/>
      <c r="B246" s="22" t="s">
        <v>510</v>
      </c>
      <c r="C246" s="22"/>
      <c r="D246" s="21"/>
      <c r="E246" s="21"/>
      <c r="F246" s="54">
        <v>0</v>
      </c>
      <c r="G246" s="21"/>
      <c r="H246" s="54">
        <f t="shared" si="22"/>
        <v>0</v>
      </c>
      <c r="I246" s="54"/>
      <c r="J246" s="54">
        <v>0</v>
      </c>
      <c r="K246" s="54"/>
      <c r="L246" s="54">
        <v>0</v>
      </c>
      <c r="M246" s="54"/>
      <c r="N246" s="54">
        <f t="shared" si="23"/>
        <v>0</v>
      </c>
      <c r="O246" s="54"/>
      <c r="P246" s="54"/>
      <c r="Q246" s="54"/>
      <c r="R246" s="54"/>
      <c r="S246" s="54"/>
      <c r="T246" s="54"/>
      <c r="U246" s="54"/>
    </row>
    <row r="247" spans="1:21" x14ac:dyDescent="0.25">
      <c r="A247" s="5" t="s">
        <v>1337</v>
      </c>
      <c r="B247" s="22"/>
      <c r="C247" s="22"/>
      <c r="D247" s="21"/>
      <c r="E247" s="21"/>
      <c r="F247" s="33">
        <f>SUM(F239:F246)</f>
        <v>0</v>
      </c>
      <c r="G247" s="21"/>
      <c r="H247" s="33">
        <f t="shared" si="22"/>
        <v>0</v>
      </c>
      <c r="I247" s="54"/>
      <c r="J247" s="33">
        <f>SUM(J239:J246)</f>
        <v>0</v>
      </c>
      <c r="K247" s="54"/>
      <c r="L247" s="33">
        <f>SUM(L239:L246)</f>
        <v>0</v>
      </c>
      <c r="M247" s="54"/>
      <c r="N247" s="33">
        <f t="shared" si="23"/>
        <v>0</v>
      </c>
      <c r="O247" s="54"/>
      <c r="P247" s="54"/>
      <c r="Q247" s="54"/>
      <c r="R247" s="54"/>
      <c r="S247" s="54"/>
      <c r="T247" s="54"/>
      <c r="U247" s="54"/>
    </row>
    <row r="248" spans="1:21" x14ac:dyDescent="0.25">
      <c r="A248" s="5" t="s">
        <v>222</v>
      </c>
      <c r="B248" s="22"/>
      <c r="C248" s="22"/>
      <c r="D248" s="21"/>
      <c r="E248" s="21"/>
      <c r="F248" s="54"/>
      <c r="G248" s="21"/>
      <c r="H248" s="54"/>
      <c r="I248" s="54"/>
      <c r="J248" s="54"/>
      <c r="K248" s="54"/>
      <c r="L248" s="54"/>
      <c r="M248" s="54"/>
      <c r="N248" s="54"/>
      <c r="O248" s="54"/>
      <c r="P248" s="54"/>
      <c r="Q248" s="54"/>
      <c r="R248" s="54"/>
      <c r="S248" s="54"/>
      <c r="T248" s="54"/>
      <c r="U248" s="54"/>
    </row>
    <row r="249" spans="1:21" x14ac:dyDescent="0.25">
      <c r="A249" s="5"/>
      <c r="B249" s="22" t="s">
        <v>927</v>
      </c>
      <c r="C249" s="22"/>
      <c r="D249" s="21"/>
      <c r="E249" s="21"/>
      <c r="F249" s="54">
        <v>0</v>
      </c>
      <c r="G249" s="54"/>
      <c r="H249" s="54">
        <v>0</v>
      </c>
      <c r="I249" s="54"/>
      <c r="J249" s="54">
        <f>F249+H249</f>
        <v>0</v>
      </c>
      <c r="K249" s="54"/>
      <c r="L249" s="54">
        <v>0</v>
      </c>
      <c r="M249" s="54"/>
      <c r="N249" s="54">
        <f t="shared" si="23"/>
        <v>0</v>
      </c>
      <c r="O249" s="54"/>
      <c r="P249" s="54"/>
      <c r="Q249" s="54"/>
      <c r="R249" s="54"/>
      <c r="S249" s="54"/>
      <c r="T249" s="54"/>
      <c r="U249" s="54"/>
    </row>
    <row r="250" spans="1:21" x14ac:dyDescent="0.25">
      <c r="A250" s="5"/>
      <c r="B250" s="22" t="s">
        <v>968</v>
      </c>
      <c r="C250" s="22"/>
      <c r="D250" s="21"/>
      <c r="E250" s="21"/>
      <c r="F250" s="54">
        <v>0</v>
      </c>
      <c r="G250" s="54"/>
      <c r="H250" s="54">
        <v>0</v>
      </c>
      <c r="I250" s="54"/>
      <c r="J250" s="54">
        <f>F250+H250</f>
        <v>0</v>
      </c>
      <c r="K250" s="54"/>
      <c r="L250" s="54">
        <v>0</v>
      </c>
      <c r="M250" s="54"/>
      <c r="N250" s="54">
        <f t="shared" si="23"/>
        <v>0</v>
      </c>
      <c r="O250" s="54"/>
      <c r="P250" s="54"/>
      <c r="Q250" s="54"/>
      <c r="R250" s="54"/>
      <c r="S250" s="54"/>
      <c r="T250" s="54"/>
      <c r="U250" s="54"/>
    </row>
    <row r="251" spans="1:21" x14ac:dyDescent="0.25">
      <c r="A251" s="5"/>
      <c r="B251" s="22" t="s">
        <v>261</v>
      </c>
      <c r="C251" s="22"/>
      <c r="D251" s="21"/>
      <c r="E251" s="21"/>
      <c r="F251" s="54">
        <v>0</v>
      </c>
      <c r="G251" s="54"/>
      <c r="H251" s="54">
        <v>0</v>
      </c>
      <c r="I251" s="54"/>
      <c r="J251" s="54">
        <f>F251+H251</f>
        <v>0</v>
      </c>
      <c r="K251" s="54"/>
      <c r="L251" s="54">
        <v>0</v>
      </c>
      <c r="M251" s="54"/>
      <c r="N251" s="54">
        <f t="shared" si="23"/>
        <v>0</v>
      </c>
      <c r="O251" s="54"/>
      <c r="P251" s="54"/>
      <c r="Q251" s="54"/>
      <c r="R251" s="54"/>
      <c r="S251" s="54"/>
      <c r="T251" s="54"/>
      <c r="U251" s="54"/>
    </row>
    <row r="252" spans="1:21" x14ac:dyDescent="0.25">
      <c r="A252" s="5"/>
      <c r="B252" s="22" t="s">
        <v>935</v>
      </c>
      <c r="C252" s="22"/>
      <c r="D252" s="21"/>
      <c r="E252" s="21"/>
      <c r="F252" s="54">
        <v>0</v>
      </c>
      <c r="G252" s="54"/>
      <c r="H252" s="54">
        <v>0</v>
      </c>
      <c r="I252" s="54"/>
      <c r="J252" s="54">
        <f>F252+H252</f>
        <v>0</v>
      </c>
      <c r="K252" s="54"/>
      <c r="L252" s="54">
        <v>0</v>
      </c>
      <c r="M252" s="54"/>
      <c r="N252" s="54">
        <f t="shared" si="23"/>
        <v>0</v>
      </c>
      <c r="O252" s="54"/>
      <c r="P252" s="54"/>
      <c r="Q252" s="54"/>
      <c r="R252" s="54"/>
      <c r="S252" s="54"/>
      <c r="T252" s="54"/>
      <c r="U252" s="54"/>
    </row>
    <row r="253" spans="1:21" x14ac:dyDescent="0.25">
      <c r="A253" s="5"/>
      <c r="B253" s="22" t="s">
        <v>510</v>
      </c>
      <c r="C253" s="22"/>
      <c r="D253" s="21"/>
      <c r="E253" s="21"/>
      <c r="F253" s="76">
        <v>0</v>
      </c>
      <c r="G253" s="54"/>
      <c r="H253" s="76">
        <v>0</v>
      </c>
      <c r="I253" s="54"/>
      <c r="J253" s="54">
        <f>F253+H253</f>
        <v>0</v>
      </c>
      <c r="K253" s="54"/>
      <c r="L253" s="54">
        <v>0</v>
      </c>
      <c r="M253" s="54"/>
      <c r="N253" s="54">
        <f t="shared" si="23"/>
        <v>0</v>
      </c>
      <c r="O253" s="54"/>
      <c r="P253" s="54"/>
      <c r="Q253" s="54"/>
      <c r="R253" s="54"/>
      <c r="S253" s="54"/>
      <c r="T253" s="54"/>
      <c r="U253" s="54"/>
    </row>
    <row r="254" spans="1:21" x14ac:dyDescent="0.25">
      <c r="A254" s="5" t="s">
        <v>227</v>
      </c>
      <c r="B254" s="22"/>
      <c r="C254" s="22"/>
      <c r="D254" s="21"/>
      <c r="E254" s="21"/>
      <c r="F254" s="33">
        <f>SUM(F249:F253)</f>
        <v>0</v>
      </c>
      <c r="G254" s="54"/>
      <c r="H254" s="33">
        <f>SUM(H249:H253)</f>
        <v>0</v>
      </c>
      <c r="I254" s="54"/>
      <c r="J254" s="33">
        <f>SUM(J249:J253)</f>
        <v>0</v>
      </c>
      <c r="K254" s="54"/>
      <c r="L254" s="33">
        <f>SUM(L249:L253)</f>
        <v>0</v>
      </c>
      <c r="M254" s="54"/>
      <c r="N254" s="33">
        <f>SUM(N249:N253)</f>
        <v>0</v>
      </c>
      <c r="O254" s="54"/>
      <c r="P254" s="54"/>
      <c r="Q254" s="54"/>
      <c r="R254" s="54"/>
      <c r="S254" s="54"/>
      <c r="T254" s="54"/>
      <c r="U254" s="54"/>
    </row>
    <row r="255" spans="1:21" x14ac:dyDescent="0.25">
      <c r="A255" s="5" t="s">
        <v>1355</v>
      </c>
      <c r="B255" s="22"/>
      <c r="C255" s="22"/>
      <c r="D255" s="21"/>
      <c r="E255" s="21"/>
      <c r="F255" s="33">
        <f>F247+F254</f>
        <v>0</v>
      </c>
      <c r="G255" s="54"/>
      <c r="H255" s="33">
        <f>H247+H254</f>
        <v>0</v>
      </c>
      <c r="I255" s="54"/>
      <c r="J255" s="33">
        <f>J247+J254</f>
        <v>0</v>
      </c>
      <c r="K255" s="54"/>
      <c r="L255" s="33">
        <f>L247+L254</f>
        <v>0</v>
      </c>
      <c r="M255" s="54"/>
      <c r="N255" s="33">
        <f>N247+N254</f>
        <v>0</v>
      </c>
      <c r="O255" s="54"/>
      <c r="P255" s="54"/>
      <c r="Q255" s="54"/>
      <c r="R255" s="54"/>
      <c r="S255" s="54"/>
      <c r="T255" s="54"/>
      <c r="U255" s="54"/>
    </row>
    <row r="256" spans="1:21" x14ac:dyDescent="0.25">
      <c r="A256" s="5" t="s">
        <v>264</v>
      </c>
      <c r="B256" s="24"/>
      <c r="C256" s="22"/>
      <c r="D256" s="21"/>
      <c r="E256" s="21"/>
      <c r="F256" s="54"/>
      <c r="G256" s="21"/>
      <c r="H256" s="54"/>
      <c r="I256" s="54"/>
      <c r="J256" s="54"/>
      <c r="K256" s="54"/>
      <c r="L256" s="54"/>
      <c r="M256" s="54"/>
      <c r="N256" s="54"/>
      <c r="O256" s="54"/>
      <c r="P256" s="54"/>
      <c r="Q256" s="54"/>
      <c r="R256" s="54"/>
      <c r="S256" s="54"/>
      <c r="T256" s="54"/>
      <c r="U256" s="21"/>
    </row>
    <row r="257" spans="1:21" x14ac:dyDescent="0.25">
      <c r="A257" s="24"/>
      <c r="B257" s="22" t="s">
        <v>518</v>
      </c>
      <c r="C257" s="22"/>
      <c r="D257" s="21"/>
      <c r="E257" s="21"/>
      <c r="F257" s="54">
        <v>0</v>
      </c>
      <c r="G257" s="21"/>
      <c r="H257" s="54">
        <f t="shared" ref="H257:H266" si="24">J257-F257</f>
        <v>0</v>
      </c>
      <c r="I257" s="54"/>
      <c r="J257" s="54">
        <v>0</v>
      </c>
      <c r="K257" s="54"/>
      <c r="L257" s="54">
        <v>0</v>
      </c>
      <c r="M257" s="54"/>
      <c r="N257" s="54">
        <f t="shared" ref="N257:N300" si="25">+J257-L257</f>
        <v>0</v>
      </c>
      <c r="O257" s="54"/>
      <c r="P257" s="54"/>
      <c r="Q257" s="54"/>
      <c r="R257" s="54"/>
      <c r="S257" s="54"/>
      <c r="T257" s="54"/>
      <c r="U257" s="21"/>
    </row>
    <row r="258" spans="1:21" x14ac:dyDescent="0.25">
      <c r="A258" s="24"/>
      <c r="B258" s="22" t="s">
        <v>486</v>
      </c>
      <c r="C258" s="22"/>
      <c r="D258" s="21"/>
      <c r="E258" s="21"/>
      <c r="F258" s="54">
        <v>0</v>
      </c>
      <c r="G258" s="21"/>
      <c r="H258" s="54">
        <f t="shared" si="24"/>
        <v>0</v>
      </c>
      <c r="I258" s="54"/>
      <c r="J258" s="54">
        <v>0</v>
      </c>
      <c r="K258" s="54"/>
      <c r="L258" s="54">
        <v>0</v>
      </c>
      <c r="M258" s="54"/>
      <c r="N258" s="54">
        <f t="shared" si="25"/>
        <v>0</v>
      </c>
      <c r="O258" s="54"/>
      <c r="P258" s="54"/>
      <c r="Q258" s="54"/>
      <c r="R258" s="54"/>
      <c r="S258" s="54"/>
      <c r="T258" s="54"/>
      <c r="U258" s="21"/>
    </row>
    <row r="259" spans="1:21" x14ac:dyDescent="0.25">
      <c r="A259" s="24"/>
      <c r="B259" s="22" t="s">
        <v>259</v>
      </c>
      <c r="C259" s="22"/>
      <c r="D259" s="21"/>
      <c r="E259" s="21"/>
      <c r="F259" s="54">
        <v>0</v>
      </c>
      <c r="G259" s="21"/>
      <c r="H259" s="54">
        <f t="shared" si="24"/>
        <v>0</v>
      </c>
      <c r="I259" s="54"/>
      <c r="J259" s="54">
        <v>0</v>
      </c>
      <c r="K259" s="54"/>
      <c r="L259" s="54">
        <v>0</v>
      </c>
      <c r="M259" s="54"/>
      <c r="N259" s="54">
        <f t="shared" si="25"/>
        <v>0</v>
      </c>
      <c r="O259" s="54"/>
      <c r="P259" s="54"/>
      <c r="Q259" s="54"/>
      <c r="R259" s="54"/>
      <c r="S259" s="54"/>
      <c r="T259" s="54"/>
      <c r="U259" s="21"/>
    </row>
    <row r="260" spans="1:21" x14ac:dyDescent="0.25">
      <c r="A260" s="24"/>
      <c r="B260" s="22" t="s">
        <v>260</v>
      </c>
      <c r="C260" s="22"/>
      <c r="D260" s="21"/>
      <c r="E260" s="21"/>
      <c r="F260" s="54">
        <v>0</v>
      </c>
      <c r="G260" s="21"/>
      <c r="H260" s="54">
        <f t="shared" si="24"/>
        <v>0</v>
      </c>
      <c r="I260" s="54"/>
      <c r="J260" s="54">
        <v>0</v>
      </c>
      <c r="K260" s="54"/>
      <c r="L260" s="54">
        <v>0</v>
      </c>
      <c r="M260" s="54"/>
      <c r="N260" s="54">
        <f t="shared" si="25"/>
        <v>0</v>
      </c>
      <c r="O260" s="54"/>
      <c r="P260" s="54"/>
      <c r="Q260" s="54"/>
      <c r="R260" s="54"/>
      <c r="S260" s="54"/>
      <c r="T260" s="54"/>
      <c r="U260" s="21"/>
    </row>
    <row r="261" spans="1:21" x14ac:dyDescent="0.25">
      <c r="A261" s="24"/>
      <c r="B261" s="22" t="s">
        <v>263</v>
      </c>
      <c r="C261" s="22"/>
      <c r="D261" s="21"/>
      <c r="E261" s="21"/>
      <c r="F261" s="54">
        <v>0</v>
      </c>
      <c r="G261" s="21"/>
      <c r="H261" s="54">
        <f t="shared" si="24"/>
        <v>0</v>
      </c>
      <c r="I261" s="54"/>
      <c r="J261" s="54">
        <v>0</v>
      </c>
      <c r="K261" s="54"/>
      <c r="L261" s="54">
        <v>0</v>
      </c>
      <c r="M261" s="54"/>
      <c r="N261" s="54">
        <f t="shared" si="25"/>
        <v>0</v>
      </c>
      <c r="O261" s="54"/>
      <c r="P261" s="54"/>
      <c r="Q261" s="54"/>
      <c r="R261" s="54"/>
      <c r="S261" s="54"/>
      <c r="T261" s="54"/>
      <c r="U261" s="21"/>
    </row>
    <row r="262" spans="1:21" x14ac:dyDescent="0.25">
      <c r="A262" s="24"/>
      <c r="B262" s="22" t="s">
        <v>498</v>
      </c>
      <c r="C262" s="22"/>
      <c r="D262" s="21"/>
      <c r="E262" s="21"/>
      <c r="F262" s="54">
        <v>0</v>
      </c>
      <c r="G262" s="21"/>
      <c r="H262" s="54">
        <f t="shared" si="24"/>
        <v>0</v>
      </c>
      <c r="I262" s="54"/>
      <c r="J262" s="54">
        <v>0</v>
      </c>
      <c r="K262" s="54"/>
      <c r="L262" s="54">
        <v>0</v>
      </c>
      <c r="M262" s="54"/>
      <c r="N262" s="54">
        <f t="shared" si="25"/>
        <v>0</v>
      </c>
      <c r="O262" s="54"/>
      <c r="P262" s="54"/>
      <c r="Q262" s="54"/>
      <c r="R262" s="54"/>
      <c r="S262" s="54"/>
      <c r="T262" s="54"/>
      <c r="U262" s="21"/>
    </row>
    <row r="263" spans="1:21" x14ac:dyDescent="0.25">
      <c r="A263" s="24"/>
      <c r="B263" s="22" t="s">
        <v>502</v>
      </c>
      <c r="C263" s="22"/>
      <c r="D263" s="21"/>
      <c r="E263" s="21"/>
      <c r="F263" s="54">
        <v>0</v>
      </c>
      <c r="G263" s="21"/>
      <c r="H263" s="54">
        <f t="shared" si="24"/>
        <v>0</v>
      </c>
      <c r="I263" s="54"/>
      <c r="J263" s="54">
        <v>0</v>
      </c>
      <c r="K263" s="54"/>
      <c r="L263" s="54">
        <v>0</v>
      </c>
      <c r="M263" s="54"/>
      <c r="N263" s="54">
        <f t="shared" si="25"/>
        <v>0</v>
      </c>
      <c r="O263" s="54"/>
      <c r="P263" s="54"/>
      <c r="Q263" s="54"/>
      <c r="R263" s="54"/>
      <c r="S263" s="54"/>
      <c r="T263" s="54"/>
      <c r="U263" s="21"/>
    </row>
    <row r="264" spans="1:21" x14ac:dyDescent="0.25">
      <c r="A264" s="24"/>
      <c r="B264" s="22" t="s">
        <v>506</v>
      </c>
      <c r="C264" s="22"/>
      <c r="D264" s="21"/>
      <c r="E264" s="21"/>
      <c r="F264" s="54">
        <v>0</v>
      </c>
      <c r="G264" s="21"/>
      <c r="H264" s="54">
        <f t="shared" si="24"/>
        <v>0</v>
      </c>
      <c r="I264" s="54"/>
      <c r="J264" s="54">
        <v>0</v>
      </c>
      <c r="K264" s="54"/>
      <c r="L264" s="54">
        <v>0</v>
      </c>
      <c r="M264" s="54"/>
      <c r="N264" s="54">
        <f t="shared" si="25"/>
        <v>0</v>
      </c>
      <c r="O264" s="54"/>
      <c r="P264" s="54"/>
      <c r="Q264" s="54"/>
      <c r="R264" s="54"/>
      <c r="S264" s="54"/>
      <c r="T264" s="54"/>
      <c r="U264" s="21"/>
    </row>
    <row r="265" spans="1:21" x14ac:dyDescent="0.25">
      <c r="A265" s="24"/>
      <c r="B265" s="22" t="s">
        <v>510</v>
      </c>
      <c r="C265" s="22"/>
      <c r="D265" s="21"/>
      <c r="E265" s="21"/>
      <c r="F265" s="54">
        <v>0</v>
      </c>
      <c r="G265" s="21"/>
      <c r="H265" s="54">
        <f t="shared" si="24"/>
        <v>0</v>
      </c>
      <c r="I265" s="54"/>
      <c r="J265" s="54">
        <v>0</v>
      </c>
      <c r="K265" s="54"/>
      <c r="L265" s="54">
        <v>0</v>
      </c>
      <c r="M265" s="54"/>
      <c r="N265" s="54">
        <f t="shared" si="25"/>
        <v>0</v>
      </c>
      <c r="O265" s="54"/>
      <c r="P265" s="54"/>
      <c r="Q265" s="54"/>
      <c r="R265" s="54"/>
      <c r="S265" s="54"/>
      <c r="T265" s="54"/>
      <c r="U265" s="21"/>
    </row>
    <row r="266" spans="1:21" x14ac:dyDescent="0.25">
      <c r="A266" s="5" t="s">
        <v>265</v>
      </c>
      <c r="B266" s="22"/>
      <c r="C266" s="22"/>
      <c r="D266" s="21"/>
      <c r="E266" s="21"/>
      <c r="F266" s="33">
        <f>SUM(F257:F265)</f>
        <v>0</v>
      </c>
      <c r="G266" s="21"/>
      <c r="H266" s="33">
        <f t="shared" si="24"/>
        <v>0</v>
      </c>
      <c r="I266" s="54"/>
      <c r="J266" s="33">
        <f>SUM(J257:J265)</f>
        <v>0</v>
      </c>
      <c r="K266" s="54"/>
      <c r="L266" s="33">
        <f>SUM(L257:L265)</f>
        <v>0</v>
      </c>
      <c r="M266" s="54"/>
      <c r="N266" s="33">
        <f t="shared" si="25"/>
        <v>0</v>
      </c>
      <c r="O266" s="54"/>
      <c r="P266" s="54"/>
      <c r="Q266" s="54"/>
      <c r="R266" s="54"/>
      <c r="S266" s="54"/>
      <c r="T266" s="54"/>
      <c r="U266" s="21"/>
    </row>
    <row r="267" spans="1:21" x14ac:dyDescent="0.25">
      <c r="A267" s="5" t="s">
        <v>228</v>
      </c>
      <c r="B267" s="22"/>
      <c r="C267" s="22"/>
      <c r="D267" s="21"/>
      <c r="E267" s="21"/>
      <c r="F267" s="54"/>
      <c r="G267" s="21"/>
      <c r="H267" s="54"/>
      <c r="I267" s="54"/>
      <c r="J267" s="54"/>
      <c r="K267" s="54"/>
      <c r="L267" s="54"/>
      <c r="M267" s="54"/>
      <c r="N267" s="54"/>
      <c r="O267" s="54"/>
      <c r="P267" s="54"/>
      <c r="Q267" s="54"/>
      <c r="R267" s="54"/>
      <c r="S267" s="54"/>
      <c r="T267" s="54"/>
      <c r="U267" s="21"/>
    </row>
    <row r="268" spans="1:21" x14ac:dyDescent="0.25">
      <c r="A268" s="5"/>
      <c r="B268" s="22" t="s">
        <v>927</v>
      </c>
      <c r="C268" s="22"/>
      <c r="D268" s="21"/>
      <c r="E268" s="21"/>
      <c r="F268" s="54">
        <v>0</v>
      </c>
      <c r="G268" s="54"/>
      <c r="H268" s="54">
        <v>0</v>
      </c>
      <c r="I268" s="54"/>
      <c r="J268" s="54">
        <f>F268+H268</f>
        <v>0</v>
      </c>
      <c r="K268" s="54"/>
      <c r="L268" s="54">
        <v>0</v>
      </c>
      <c r="M268" s="54"/>
      <c r="N268" s="54">
        <f>+J268-L268</f>
        <v>0</v>
      </c>
      <c r="O268" s="54"/>
      <c r="P268" s="54"/>
      <c r="Q268" s="54"/>
      <c r="R268" s="54"/>
      <c r="S268" s="54"/>
      <c r="T268" s="54"/>
      <c r="U268" s="21"/>
    </row>
    <row r="269" spans="1:21" x14ac:dyDescent="0.25">
      <c r="A269" s="5"/>
      <c r="B269" s="22" t="s">
        <v>968</v>
      </c>
      <c r="C269" s="22"/>
      <c r="D269" s="21"/>
      <c r="E269" s="21"/>
      <c r="F269" s="54">
        <v>0</v>
      </c>
      <c r="G269" s="54"/>
      <c r="H269" s="54">
        <v>0</v>
      </c>
      <c r="I269" s="54"/>
      <c r="J269" s="54">
        <f>F269+H269</f>
        <v>0</v>
      </c>
      <c r="K269" s="54"/>
      <c r="L269" s="54">
        <v>0</v>
      </c>
      <c r="M269" s="54"/>
      <c r="N269" s="54">
        <f>+J269-L269</f>
        <v>0</v>
      </c>
      <c r="O269" s="54"/>
      <c r="P269" s="54"/>
      <c r="Q269" s="54"/>
      <c r="R269" s="54"/>
      <c r="S269" s="54"/>
      <c r="T269" s="54"/>
      <c r="U269" s="21"/>
    </row>
    <row r="270" spans="1:21" x14ac:dyDescent="0.25">
      <c r="A270" s="5"/>
      <c r="B270" s="22" t="s">
        <v>261</v>
      </c>
      <c r="C270" s="22"/>
      <c r="D270" s="21"/>
      <c r="E270" s="21"/>
      <c r="F270" s="54">
        <v>0</v>
      </c>
      <c r="G270" s="54"/>
      <c r="H270" s="54">
        <v>0</v>
      </c>
      <c r="I270" s="54"/>
      <c r="J270" s="54">
        <f>F270+H270</f>
        <v>0</v>
      </c>
      <c r="K270" s="54"/>
      <c r="L270" s="54">
        <v>0</v>
      </c>
      <c r="M270" s="54"/>
      <c r="N270" s="54">
        <f>+J270-L270</f>
        <v>0</v>
      </c>
      <c r="O270" s="54"/>
      <c r="P270" s="54"/>
      <c r="Q270" s="54"/>
      <c r="R270" s="54"/>
      <c r="S270" s="54"/>
      <c r="T270" s="54"/>
      <c r="U270" s="21"/>
    </row>
    <row r="271" spans="1:21" x14ac:dyDescent="0.25">
      <c r="A271" s="5"/>
      <c r="B271" s="22" t="s">
        <v>935</v>
      </c>
      <c r="C271" s="22"/>
      <c r="D271" s="21"/>
      <c r="E271" s="21"/>
      <c r="F271" s="54">
        <v>0</v>
      </c>
      <c r="G271" s="54"/>
      <c r="H271" s="54">
        <v>0</v>
      </c>
      <c r="I271" s="54"/>
      <c r="J271" s="54">
        <f>F271+H271</f>
        <v>0</v>
      </c>
      <c r="K271" s="54"/>
      <c r="L271" s="54">
        <v>0</v>
      </c>
      <c r="M271" s="54"/>
      <c r="N271" s="54">
        <f>+J271-L271</f>
        <v>0</v>
      </c>
      <c r="O271" s="54"/>
      <c r="P271" s="54"/>
      <c r="Q271" s="54"/>
      <c r="R271" s="54"/>
      <c r="S271" s="54"/>
      <c r="T271" s="54"/>
      <c r="U271" s="21"/>
    </row>
    <row r="272" spans="1:21" x14ac:dyDescent="0.25">
      <c r="A272" s="5"/>
      <c r="B272" s="22" t="s">
        <v>510</v>
      </c>
      <c r="C272" s="22"/>
      <c r="D272" s="21"/>
      <c r="E272" s="21"/>
      <c r="F272" s="76">
        <v>0</v>
      </c>
      <c r="G272" s="54"/>
      <c r="H272" s="76">
        <v>0</v>
      </c>
      <c r="I272" s="54"/>
      <c r="J272" s="54">
        <f>F272+H272</f>
        <v>0</v>
      </c>
      <c r="K272" s="54"/>
      <c r="L272" s="54">
        <v>0</v>
      </c>
      <c r="M272" s="54"/>
      <c r="N272" s="54">
        <f>+J272-L272</f>
        <v>0</v>
      </c>
      <c r="O272" s="54"/>
      <c r="P272" s="54"/>
      <c r="Q272" s="54"/>
      <c r="R272" s="54"/>
      <c r="S272" s="54"/>
      <c r="T272" s="54"/>
      <c r="U272" s="21"/>
    </row>
    <row r="273" spans="1:21" x14ac:dyDescent="0.25">
      <c r="A273" s="5" t="s">
        <v>224</v>
      </c>
      <c r="B273" s="22"/>
      <c r="C273" s="22"/>
      <c r="D273" s="21"/>
      <c r="E273" s="21"/>
      <c r="F273" s="33">
        <f>SUM(F268:F272)</f>
        <v>0</v>
      </c>
      <c r="G273" s="54"/>
      <c r="H273" s="33">
        <f>SUM(H268:H272)</f>
        <v>0</v>
      </c>
      <c r="I273" s="54"/>
      <c r="J273" s="33">
        <f>SUM(J268:J272)</f>
        <v>0</v>
      </c>
      <c r="K273" s="54"/>
      <c r="L273" s="33">
        <f>SUM(L268:L272)</f>
        <v>0</v>
      </c>
      <c r="M273" s="54"/>
      <c r="N273" s="33">
        <f>SUM(N268:N272)</f>
        <v>0</v>
      </c>
      <c r="O273" s="54"/>
      <c r="P273" s="54"/>
      <c r="Q273" s="54"/>
      <c r="R273" s="54"/>
      <c r="S273" s="54"/>
      <c r="T273" s="54"/>
      <c r="U273" s="21"/>
    </row>
    <row r="274" spans="1:21" x14ac:dyDescent="0.25">
      <c r="A274" s="5" t="s">
        <v>229</v>
      </c>
      <c r="B274" s="22"/>
      <c r="C274" s="22"/>
      <c r="D274" s="21"/>
      <c r="E274" s="21"/>
      <c r="F274" s="33">
        <f>F266+F273</f>
        <v>0</v>
      </c>
      <c r="G274" s="54"/>
      <c r="H274" s="33">
        <f>H266+H273</f>
        <v>0</v>
      </c>
      <c r="I274" s="54"/>
      <c r="J274" s="33">
        <f>J266+J273</f>
        <v>0</v>
      </c>
      <c r="K274" s="54"/>
      <c r="L274" s="33">
        <f>L266+L273</f>
        <v>0</v>
      </c>
      <c r="M274" s="54"/>
      <c r="N274" s="33">
        <f>N266+N273</f>
        <v>0</v>
      </c>
      <c r="O274" s="54"/>
      <c r="P274" s="54"/>
      <c r="Q274" s="54"/>
      <c r="R274" s="54"/>
      <c r="S274" s="54"/>
      <c r="T274" s="54"/>
      <c r="U274" s="21"/>
    </row>
    <row r="275" spans="1:21" x14ac:dyDescent="0.25">
      <c r="A275" s="24" t="s">
        <v>266</v>
      </c>
      <c r="B275" s="22"/>
      <c r="C275" s="22"/>
      <c r="D275" s="21"/>
      <c r="E275" s="21"/>
      <c r="F275" s="54"/>
      <c r="G275" s="21"/>
      <c r="H275" s="54"/>
      <c r="I275" s="54"/>
      <c r="J275" s="54"/>
      <c r="K275" s="54"/>
      <c r="L275" s="54"/>
      <c r="M275" s="54"/>
      <c r="N275" s="54"/>
      <c r="O275" s="54"/>
      <c r="P275" s="54"/>
      <c r="Q275" s="54"/>
      <c r="R275" s="54"/>
      <c r="S275" s="54"/>
      <c r="T275" s="54"/>
      <c r="U275" s="21"/>
    </row>
    <row r="276" spans="1:21" x14ac:dyDescent="0.25">
      <c r="A276" s="24"/>
      <c r="B276" s="22" t="s">
        <v>518</v>
      </c>
      <c r="C276" s="22"/>
      <c r="D276" s="21"/>
      <c r="E276" s="21"/>
      <c r="F276" s="54">
        <v>0</v>
      </c>
      <c r="G276" s="21"/>
      <c r="H276" s="54">
        <f t="shared" ref="H276:H285" si="26">J276-F276</f>
        <v>0</v>
      </c>
      <c r="I276" s="54"/>
      <c r="J276" s="54">
        <v>0</v>
      </c>
      <c r="K276" s="54"/>
      <c r="L276" s="54">
        <v>0</v>
      </c>
      <c r="M276" s="54"/>
      <c r="N276" s="54">
        <f t="shared" si="25"/>
        <v>0</v>
      </c>
      <c r="O276" s="54"/>
      <c r="P276" s="54"/>
      <c r="Q276" s="54"/>
      <c r="R276" s="54"/>
      <c r="S276" s="54"/>
      <c r="T276" s="54"/>
      <c r="U276" s="21"/>
    </row>
    <row r="277" spans="1:21" x14ac:dyDescent="0.25">
      <c r="A277" s="24"/>
      <c r="B277" s="22" t="s">
        <v>486</v>
      </c>
      <c r="C277" s="22"/>
      <c r="D277" s="21"/>
      <c r="E277" s="21"/>
      <c r="F277" s="54">
        <v>0</v>
      </c>
      <c r="G277" s="21"/>
      <c r="H277" s="54">
        <f t="shared" si="26"/>
        <v>0</v>
      </c>
      <c r="I277" s="54"/>
      <c r="J277" s="54">
        <v>0</v>
      </c>
      <c r="K277" s="54"/>
      <c r="L277" s="54">
        <v>0</v>
      </c>
      <c r="M277" s="54"/>
      <c r="N277" s="54">
        <f t="shared" si="25"/>
        <v>0</v>
      </c>
      <c r="O277" s="54"/>
      <c r="P277" s="54"/>
      <c r="Q277" s="54"/>
      <c r="R277" s="54"/>
      <c r="S277" s="54"/>
      <c r="T277" s="54"/>
      <c r="U277" s="21"/>
    </row>
    <row r="278" spans="1:21" x14ac:dyDescent="0.25">
      <c r="A278" s="24"/>
      <c r="B278" s="22" t="s">
        <v>259</v>
      </c>
      <c r="C278" s="22"/>
      <c r="D278" s="21"/>
      <c r="E278" s="21"/>
      <c r="F278" s="54">
        <v>0</v>
      </c>
      <c r="G278" s="21"/>
      <c r="H278" s="54">
        <f t="shared" si="26"/>
        <v>0</v>
      </c>
      <c r="I278" s="54"/>
      <c r="J278" s="54">
        <v>0</v>
      </c>
      <c r="K278" s="54"/>
      <c r="L278" s="54">
        <v>0</v>
      </c>
      <c r="M278" s="54"/>
      <c r="N278" s="54">
        <f t="shared" si="25"/>
        <v>0</v>
      </c>
      <c r="O278" s="54"/>
      <c r="P278" s="54"/>
      <c r="Q278" s="54"/>
      <c r="R278" s="54"/>
      <c r="S278" s="54"/>
      <c r="T278" s="54"/>
      <c r="U278" s="21"/>
    </row>
    <row r="279" spans="1:21" x14ac:dyDescent="0.25">
      <c r="A279" s="24"/>
      <c r="B279" s="22" t="s">
        <v>260</v>
      </c>
      <c r="C279" s="22"/>
      <c r="D279" s="21"/>
      <c r="E279" s="21"/>
      <c r="F279" s="54">
        <v>0</v>
      </c>
      <c r="G279" s="21"/>
      <c r="H279" s="54">
        <f t="shared" si="26"/>
        <v>0</v>
      </c>
      <c r="I279" s="54"/>
      <c r="J279" s="54">
        <v>0</v>
      </c>
      <c r="K279" s="54"/>
      <c r="L279" s="54">
        <v>0</v>
      </c>
      <c r="M279" s="54"/>
      <c r="N279" s="54">
        <f t="shared" si="25"/>
        <v>0</v>
      </c>
      <c r="O279" s="54"/>
      <c r="P279" s="54"/>
      <c r="Q279" s="54"/>
      <c r="R279" s="54"/>
      <c r="S279" s="54"/>
      <c r="T279" s="54"/>
      <c r="U279" s="21"/>
    </row>
    <row r="280" spans="1:21" x14ac:dyDescent="0.25">
      <c r="A280" s="24"/>
      <c r="B280" s="22" t="s">
        <v>263</v>
      </c>
      <c r="C280" s="22"/>
      <c r="D280" s="21"/>
      <c r="E280" s="21"/>
      <c r="F280" s="54">
        <v>0</v>
      </c>
      <c r="G280" s="21"/>
      <c r="H280" s="54">
        <f t="shared" si="26"/>
        <v>0</v>
      </c>
      <c r="I280" s="54"/>
      <c r="J280" s="54">
        <v>0</v>
      </c>
      <c r="K280" s="54"/>
      <c r="L280" s="54">
        <v>0</v>
      </c>
      <c r="M280" s="54"/>
      <c r="N280" s="54">
        <f t="shared" si="25"/>
        <v>0</v>
      </c>
      <c r="O280" s="54"/>
      <c r="P280" s="54"/>
      <c r="Q280" s="54"/>
      <c r="R280" s="54"/>
      <c r="S280" s="54"/>
      <c r="T280" s="54"/>
      <c r="U280" s="21"/>
    </row>
    <row r="281" spans="1:21" x14ac:dyDescent="0.25">
      <c r="A281" s="24"/>
      <c r="B281" s="22" t="s">
        <v>498</v>
      </c>
      <c r="C281" s="22"/>
      <c r="D281" s="21"/>
      <c r="E281" s="21"/>
      <c r="F281" s="54">
        <v>0</v>
      </c>
      <c r="G281" s="21"/>
      <c r="H281" s="54">
        <f t="shared" si="26"/>
        <v>0</v>
      </c>
      <c r="I281" s="54"/>
      <c r="J281" s="54">
        <v>0</v>
      </c>
      <c r="K281" s="54"/>
      <c r="L281" s="54">
        <v>0</v>
      </c>
      <c r="M281" s="54"/>
      <c r="N281" s="54">
        <f t="shared" si="25"/>
        <v>0</v>
      </c>
      <c r="O281" s="54"/>
      <c r="P281" s="54"/>
      <c r="Q281" s="54"/>
      <c r="R281" s="54"/>
      <c r="S281" s="54"/>
      <c r="T281" s="54"/>
      <c r="U281" s="21"/>
    </row>
    <row r="282" spans="1:21" x14ac:dyDescent="0.25">
      <c r="A282" s="24"/>
      <c r="B282" s="22" t="s">
        <v>502</v>
      </c>
      <c r="C282" s="22"/>
      <c r="D282" s="21"/>
      <c r="E282" s="21"/>
      <c r="F282" s="54">
        <v>0</v>
      </c>
      <c r="G282" s="21"/>
      <c r="H282" s="54">
        <f t="shared" si="26"/>
        <v>0</v>
      </c>
      <c r="I282" s="54"/>
      <c r="J282" s="54">
        <v>0</v>
      </c>
      <c r="K282" s="54"/>
      <c r="L282" s="54">
        <v>0</v>
      </c>
      <c r="M282" s="54"/>
      <c r="N282" s="54">
        <f t="shared" si="25"/>
        <v>0</v>
      </c>
      <c r="O282" s="54"/>
      <c r="P282" s="54"/>
      <c r="Q282" s="54"/>
      <c r="R282" s="54"/>
      <c r="S282" s="54"/>
      <c r="T282" s="54"/>
      <c r="U282" s="21"/>
    </row>
    <row r="283" spans="1:21" x14ac:dyDescent="0.25">
      <c r="A283" s="24"/>
      <c r="B283" s="22" t="s">
        <v>506</v>
      </c>
      <c r="C283" s="22"/>
      <c r="D283" s="21"/>
      <c r="E283" s="21"/>
      <c r="F283" s="54">
        <v>0</v>
      </c>
      <c r="G283" s="21"/>
      <c r="H283" s="54">
        <f t="shared" si="26"/>
        <v>0</v>
      </c>
      <c r="I283" s="54"/>
      <c r="J283" s="54">
        <v>0</v>
      </c>
      <c r="K283" s="54"/>
      <c r="L283" s="54">
        <v>0</v>
      </c>
      <c r="M283" s="54"/>
      <c r="N283" s="54">
        <f t="shared" si="25"/>
        <v>0</v>
      </c>
      <c r="O283" s="54"/>
      <c r="P283" s="54"/>
      <c r="Q283" s="54"/>
      <c r="R283" s="54"/>
      <c r="S283" s="54"/>
      <c r="T283" s="54"/>
      <c r="U283" s="21"/>
    </row>
    <row r="284" spans="1:21" x14ac:dyDescent="0.25">
      <c r="A284" s="24"/>
      <c r="B284" s="22" t="s">
        <v>510</v>
      </c>
      <c r="C284" s="22"/>
      <c r="D284" s="21"/>
      <c r="E284" s="21"/>
      <c r="F284" s="54">
        <v>0</v>
      </c>
      <c r="G284" s="21"/>
      <c r="H284" s="54">
        <f t="shared" si="26"/>
        <v>0</v>
      </c>
      <c r="I284" s="54"/>
      <c r="J284" s="54">
        <v>0</v>
      </c>
      <c r="K284" s="54"/>
      <c r="L284" s="54">
        <v>0</v>
      </c>
      <c r="M284" s="54"/>
      <c r="N284" s="54">
        <f t="shared" si="25"/>
        <v>0</v>
      </c>
      <c r="O284" s="54"/>
      <c r="P284" s="54"/>
      <c r="Q284" s="54"/>
      <c r="R284" s="54"/>
      <c r="S284" s="54"/>
      <c r="T284" s="54"/>
      <c r="U284" s="21"/>
    </row>
    <row r="285" spans="1:21" x14ac:dyDescent="0.25">
      <c r="A285" s="5" t="s">
        <v>233</v>
      </c>
      <c r="B285" s="22"/>
      <c r="C285" s="22"/>
      <c r="D285" s="21"/>
      <c r="E285" s="21"/>
      <c r="F285" s="33">
        <f>SUM(F276:F284)</f>
        <v>0</v>
      </c>
      <c r="G285" s="21"/>
      <c r="H285" s="33">
        <f t="shared" si="26"/>
        <v>0</v>
      </c>
      <c r="I285" s="54"/>
      <c r="J285" s="33">
        <f>SUM(J276:J284)</f>
        <v>0</v>
      </c>
      <c r="K285" s="54"/>
      <c r="L285" s="33">
        <f>SUM(L276:L284)</f>
        <v>0</v>
      </c>
      <c r="M285" s="54"/>
      <c r="N285" s="33">
        <f t="shared" si="25"/>
        <v>0</v>
      </c>
      <c r="O285" s="54"/>
      <c r="P285" s="54"/>
      <c r="Q285" s="54"/>
      <c r="R285" s="54"/>
      <c r="S285" s="54"/>
      <c r="T285" s="54"/>
      <c r="U285" s="21"/>
    </row>
    <row r="286" spans="1:21" x14ac:dyDescent="0.25">
      <c r="A286" s="24" t="s">
        <v>232</v>
      </c>
      <c r="B286" s="22"/>
      <c r="C286" s="22"/>
      <c r="D286" s="21"/>
      <c r="E286" s="21"/>
      <c r="F286" s="54"/>
      <c r="G286" s="21"/>
      <c r="H286" s="54"/>
      <c r="I286" s="54"/>
      <c r="J286" s="54"/>
      <c r="K286" s="54"/>
      <c r="L286" s="54"/>
      <c r="M286" s="54"/>
      <c r="N286" s="54"/>
      <c r="O286" s="54"/>
      <c r="P286" s="54"/>
      <c r="Q286" s="54"/>
      <c r="R286" s="54"/>
      <c r="S286" s="54"/>
      <c r="T286" s="54"/>
      <c r="U286" s="21"/>
    </row>
    <row r="287" spans="1:21" x14ac:dyDescent="0.25">
      <c r="A287" s="5"/>
      <c r="B287" s="22" t="s">
        <v>927</v>
      </c>
      <c r="C287" s="22"/>
      <c r="D287" s="21"/>
      <c r="E287" s="21"/>
      <c r="F287" s="54">
        <v>0</v>
      </c>
      <c r="G287" s="54"/>
      <c r="H287" s="54">
        <v>0</v>
      </c>
      <c r="I287" s="54"/>
      <c r="J287" s="54">
        <f>F287+H287</f>
        <v>0</v>
      </c>
      <c r="K287" s="54"/>
      <c r="L287" s="54">
        <v>0</v>
      </c>
      <c r="M287" s="54"/>
      <c r="N287" s="54">
        <f t="shared" si="25"/>
        <v>0</v>
      </c>
      <c r="O287" s="54"/>
      <c r="P287" s="54"/>
      <c r="Q287" s="54"/>
      <c r="R287" s="54"/>
      <c r="S287" s="54"/>
      <c r="T287" s="54"/>
      <c r="U287" s="21"/>
    </row>
    <row r="288" spans="1:21" x14ac:dyDescent="0.25">
      <c r="A288" s="5"/>
      <c r="B288" s="22" t="s">
        <v>968</v>
      </c>
      <c r="C288" s="22"/>
      <c r="D288" s="21"/>
      <c r="E288" s="21"/>
      <c r="F288" s="54">
        <v>0</v>
      </c>
      <c r="G288" s="54"/>
      <c r="H288" s="54">
        <v>0</v>
      </c>
      <c r="I288" s="54"/>
      <c r="J288" s="54">
        <f>F288+H288</f>
        <v>0</v>
      </c>
      <c r="K288" s="54"/>
      <c r="L288" s="54">
        <v>0</v>
      </c>
      <c r="M288" s="54"/>
      <c r="N288" s="54">
        <f t="shared" si="25"/>
        <v>0</v>
      </c>
      <c r="O288" s="54"/>
      <c r="P288" s="54"/>
      <c r="Q288" s="54"/>
      <c r="R288" s="54"/>
      <c r="S288" s="54"/>
      <c r="T288" s="54"/>
      <c r="U288" s="21"/>
    </row>
    <row r="289" spans="1:21" x14ac:dyDescent="0.25">
      <c r="A289" s="5"/>
      <c r="B289" s="22" t="s">
        <v>261</v>
      </c>
      <c r="C289" s="22"/>
      <c r="D289" s="21"/>
      <c r="E289" s="21"/>
      <c r="F289" s="54">
        <v>0</v>
      </c>
      <c r="G289" s="54"/>
      <c r="H289" s="54">
        <v>0</v>
      </c>
      <c r="I289" s="54"/>
      <c r="J289" s="54">
        <f>F289+H289</f>
        <v>0</v>
      </c>
      <c r="K289" s="54"/>
      <c r="L289" s="54">
        <v>0</v>
      </c>
      <c r="M289" s="54"/>
      <c r="N289" s="54">
        <f t="shared" si="25"/>
        <v>0</v>
      </c>
      <c r="O289" s="54"/>
      <c r="P289" s="54"/>
      <c r="Q289" s="54"/>
      <c r="R289" s="54"/>
      <c r="S289" s="54"/>
      <c r="T289" s="54"/>
      <c r="U289" s="21"/>
    </row>
    <row r="290" spans="1:21" x14ac:dyDescent="0.25">
      <c r="A290" s="5"/>
      <c r="B290" s="22" t="s">
        <v>935</v>
      </c>
      <c r="C290" s="22"/>
      <c r="D290" s="21"/>
      <c r="E290" s="21"/>
      <c r="F290" s="54">
        <v>0</v>
      </c>
      <c r="G290" s="54"/>
      <c r="H290" s="54">
        <v>0</v>
      </c>
      <c r="I290" s="54"/>
      <c r="J290" s="54">
        <f>F290+H290</f>
        <v>0</v>
      </c>
      <c r="K290" s="54"/>
      <c r="L290" s="54">
        <v>0</v>
      </c>
      <c r="M290" s="54"/>
      <c r="N290" s="54">
        <f t="shared" si="25"/>
        <v>0</v>
      </c>
      <c r="O290" s="54"/>
      <c r="P290" s="54"/>
      <c r="Q290" s="54"/>
      <c r="R290" s="54"/>
      <c r="S290" s="54"/>
      <c r="T290" s="54"/>
      <c r="U290" s="21"/>
    </row>
    <row r="291" spans="1:21" x14ac:dyDescent="0.25">
      <c r="A291" s="5"/>
      <c r="B291" s="22" t="s">
        <v>510</v>
      </c>
      <c r="C291" s="22"/>
      <c r="D291" s="21"/>
      <c r="E291" s="21"/>
      <c r="F291" s="76">
        <v>0</v>
      </c>
      <c r="G291" s="54"/>
      <c r="H291" s="76">
        <v>0</v>
      </c>
      <c r="I291" s="54"/>
      <c r="J291" s="54">
        <f>F291+H291</f>
        <v>0</v>
      </c>
      <c r="K291" s="54"/>
      <c r="L291" s="54">
        <v>0</v>
      </c>
      <c r="M291" s="54"/>
      <c r="N291" s="54">
        <f t="shared" si="25"/>
        <v>0</v>
      </c>
      <c r="O291" s="54"/>
      <c r="P291" s="54"/>
      <c r="Q291" s="54"/>
      <c r="R291" s="54"/>
      <c r="S291" s="54"/>
      <c r="T291" s="54"/>
      <c r="U291" s="21"/>
    </row>
    <row r="292" spans="1:21" x14ac:dyDescent="0.25">
      <c r="A292" s="5" t="s">
        <v>230</v>
      </c>
      <c r="B292" s="22"/>
      <c r="C292" s="22"/>
      <c r="D292" s="21"/>
      <c r="E292" s="21"/>
      <c r="F292" s="33">
        <f>SUM(F287:F291)</f>
        <v>0</v>
      </c>
      <c r="G292" s="54"/>
      <c r="H292" s="33">
        <f>SUM(H287:H291)</f>
        <v>0</v>
      </c>
      <c r="I292" s="54"/>
      <c r="J292" s="33">
        <f>SUM(J287:J291)</f>
        <v>0</v>
      </c>
      <c r="K292" s="54"/>
      <c r="L292" s="33">
        <f>SUM(L287:L291)</f>
        <v>0</v>
      </c>
      <c r="M292" s="54"/>
      <c r="N292" s="33">
        <f>SUM(N287:N291)</f>
        <v>0</v>
      </c>
      <c r="O292" s="54"/>
      <c r="P292" s="54"/>
      <c r="Q292" s="54"/>
      <c r="R292" s="54"/>
      <c r="S292" s="54"/>
      <c r="T292" s="54"/>
      <c r="U292" s="21"/>
    </row>
    <row r="293" spans="1:21" x14ac:dyDescent="0.25">
      <c r="A293" s="5" t="s">
        <v>231</v>
      </c>
      <c r="B293" s="22"/>
      <c r="C293" s="22"/>
      <c r="D293" s="21"/>
      <c r="E293" s="21"/>
      <c r="F293" s="33">
        <f>F285+F292</f>
        <v>0</v>
      </c>
      <c r="G293" s="54"/>
      <c r="H293" s="33">
        <f>H285+H292</f>
        <v>0</v>
      </c>
      <c r="I293" s="54"/>
      <c r="J293" s="33">
        <f>J285+J292</f>
        <v>0</v>
      </c>
      <c r="K293" s="54"/>
      <c r="L293" s="33">
        <f>L285+L292</f>
        <v>0</v>
      </c>
      <c r="M293" s="54"/>
      <c r="N293" s="33">
        <f>N285+N292</f>
        <v>0</v>
      </c>
      <c r="O293" s="54"/>
      <c r="P293" s="54"/>
      <c r="Q293" s="54"/>
      <c r="R293" s="54"/>
      <c r="S293" s="54"/>
      <c r="T293" s="54"/>
      <c r="U293" s="21"/>
    </row>
    <row r="294" spans="1:21" x14ac:dyDescent="0.25">
      <c r="A294" s="24" t="s">
        <v>138</v>
      </c>
      <c r="B294" s="22"/>
      <c r="C294" s="22"/>
      <c r="D294" s="21"/>
      <c r="E294" s="21"/>
      <c r="F294" s="54"/>
      <c r="G294" s="21"/>
      <c r="H294" s="54"/>
      <c r="I294" s="54"/>
      <c r="J294" s="54"/>
      <c r="K294" s="54"/>
      <c r="L294" s="54"/>
      <c r="M294" s="54"/>
      <c r="N294" s="54"/>
      <c r="O294" s="54"/>
      <c r="P294" s="54"/>
      <c r="Q294" s="54"/>
      <c r="R294" s="54"/>
      <c r="S294" s="54"/>
      <c r="T294" s="54"/>
      <c r="U294" s="21"/>
    </row>
    <row r="295" spans="1:21" x14ac:dyDescent="0.25">
      <c r="A295" s="24"/>
      <c r="B295" s="22" t="s">
        <v>927</v>
      </c>
      <c r="C295" s="22"/>
      <c r="D295" s="21"/>
      <c r="E295" s="21"/>
      <c r="F295" s="54">
        <v>0</v>
      </c>
      <c r="G295" s="21"/>
      <c r="H295" s="54">
        <f t="shared" ref="H295:H300" si="27">J295-F295</f>
        <v>0</v>
      </c>
      <c r="I295" s="54"/>
      <c r="J295" s="54">
        <v>0</v>
      </c>
      <c r="K295" s="54"/>
      <c r="L295" s="54">
        <v>0</v>
      </c>
      <c r="M295" s="54"/>
      <c r="N295" s="54">
        <f t="shared" si="25"/>
        <v>0</v>
      </c>
      <c r="O295" s="54"/>
      <c r="P295" s="54"/>
      <c r="Q295" s="54"/>
      <c r="R295" s="54"/>
      <c r="S295" s="54"/>
      <c r="T295" s="54"/>
      <c r="U295" s="21"/>
    </row>
    <row r="296" spans="1:21" x14ac:dyDescent="0.25">
      <c r="A296" s="24"/>
      <c r="B296" s="22" t="s">
        <v>931</v>
      </c>
      <c r="C296" s="22"/>
      <c r="D296" s="21"/>
      <c r="E296" s="21"/>
      <c r="F296" s="54">
        <v>0</v>
      </c>
      <c r="G296" s="21"/>
      <c r="H296" s="54">
        <f t="shared" si="27"/>
        <v>0</v>
      </c>
      <c r="I296" s="54"/>
      <c r="J296" s="54">
        <v>0</v>
      </c>
      <c r="K296" s="54"/>
      <c r="L296" s="54">
        <v>0</v>
      </c>
      <c r="M296" s="54"/>
      <c r="N296" s="54">
        <f t="shared" si="25"/>
        <v>0</v>
      </c>
      <c r="O296" s="54"/>
      <c r="P296" s="54"/>
      <c r="Q296" s="54"/>
      <c r="R296" s="54"/>
      <c r="S296" s="54"/>
      <c r="T296" s="54"/>
      <c r="U296" s="21"/>
    </row>
    <row r="297" spans="1:21" x14ac:dyDescent="0.25">
      <c r="A297" s="24"/>
      <c r="B297" s="22" t="s">
        <v>935</v>
      </c>
      <c r="C297" s="22"/>
      <c r="D297" s="21"/>
      <c r="E297" s="21"/>
      <c r="F297" s="54">
        <v>0</v>
      </c>
      <c r="G297" s="21"/>
      <c r="H297" s="54">
        <f t="shared" si="27"/>
        <v>0</v>
      </c>
      <c r="I297" s="54"/>
      <c r="J297" s="54">
        <v>0</v>
      </c>
      <c r="K297" s="54"/>
      <c r="L297" s="54">
        <v>0</v>
      </c>
      <c r="M297" s="54"/>
      <c r="N297" s="54">
        <f t="shared" si="25"/>
        <v>0</v>
      </c>
      <c r="O297" s="54"/>
      <c r="P297" s="54"/>
      <c r="Q297" s="54"/>
      <c r="R297" s="54"/>
      <c r="S297" s="54"/>
      <c r="T297" s="54"/>
      <c r="U297" s="21"/>
    </row>
    <row r="298" spans="1:21" x14ac:dyDescent="0.25">
      <c r="A298" s="24"/>
      <c r="B298" s="22" t="s">
        <v>510</v>
      </c>
      <c r="C298" s="22"/>
      <c r="D298" s="21"/>
      <c r="E298" s="21"/>
      <c r="F298" s="54">
        <v>0</v>
      </c>
      <c r="G298" s="21"/>
      <c r="H298" s="54">
        <f t="shared" si="27"/>
        <v>0</v>
      </c>
      <c r="I298" s="54"/>
      <c r="J298" s="54">
        <v>0</v>
      </c>
      <c r="K298" s="54"/>
      <c r="L298" s="54">
        <v>0</v>
      </c>
      <c r="M298" s="54"/>
      <c r="N298" s="54">
        <f t="shared" si="25"/>
        <v>0</v>
      </c>
      <c r="O298" s="54"/>
      <c r="P298" s="54"/>
      <c r="Q298" s="54"/>
      <c r="R298" s="54"/>
      <c r="S298" s="54"/>
      <c r="T298" s="54"/>
      <c r="U298" s="21"/>
    </row>
    <row r="299" spans="1:21" x14ac:dyDescent="0.25">
      <c r="A299" s="24"/>
      <c r="B299" s="22" t="s">
        <v>942</v>
      </c>
      <c r="C299" s="22"/>
      <c r="D299" s="21"/>
      <c r="E299" s="21"/>
      <c r="F299" s="54">
        <v>0</v>
      </c>
      <c r="G299" s="21"/>
      <c r="H299" s="54">
        <f t="shared" si="27"/>
        <v>0</v>
      </c>
      <c r="I299" s="54"/>
      <c r="J299" s="54">
        <v>0</v>
      </c>
      <c r="K299" s="54"/>
      <c r="L299" s="54">
        <v>0</v>
      </c>
      <c r="M299" s="54"/>
      <c r="N299" s="54">
        <f t="shared" si="25"/>
        <v>0</v>
      </c>
      <c r="O299" s="54"/>
      <c r="P299" s="54"/>
      <c r="Q299" s="54"/>
      <c r="R299" s="54"/>
      <c r="S299" s="54"/>
      <c r="T299" s="54"/>
      <c r="U299" s="21"/>
    </row>
    <row r="300" spans="1:21" x14ac:dyDescent="0.25">
      <c r="A300" s="5" t="s">
        <v>268</v>
      </c>
      <c r="B300" s="22"/>
      <c r="C300" s="22"/>
      <c r="D300" s="21"/>
      <c r="E300" s="21"/>
      <c r="F300" s="33">
        <f>SUM(F295:F299)</f>
        <v>0</v>
      </c>
      <c r="G300" s="21"/>
      <c r="H300" s="33">
        <f t="shared" si="27"/>
        <v>0</v>
      </c>
      <c r="I300" s="54"/>
      <c r="J300" s="33">
        <f>SUM(J295:J299)</f>
        <v>0</v>
      </c>
      <c r="K300" s="54"/>
      <c r="L300" s="33">
        <f>SUM(L295:L299)</f>
        <v>0</v>
      </c>
      <c r="M300" s="54"/>
      <c r="N300" s="33">
        <f t="shared" si="25"/>
        <v>0</v>
      </c>
      <c r="O300" s="54"/>
      <c r="P300" s="54"/>
      <c r="Q300" s="54"/>
      <c r="R300" s="54"/>
      <c r="S300" s="54"/>
      <c r="T300" s="54"/>
      <c r="U300" s="21"/>
    </row>
    <row r="301" spans="1:21" x14ac:dyDescent="0.25">
      <c r="A301" s="13"/>
      <c r="B301" s="24" t="s">
        <v>225</v>
      </c>
      <c r="C301" s="22"/>
      <c r="D301" s="21"/>
      <c r="E301" s="21"/>
      <c r="F301" s="33">
        <f>F34+F167+F178+F188+F198+F205+F212+F219+F237+F255+F274+F293+F300</f>
        <v>1513029</v>
      </c>
      <c r="G301" s="21"/>
      <c r="H301" s="33">
        <f>H34+H167+H178+H188+H198+H205+H212+H219+H237+H255+H274+H293+H300</f>
        <v>37800</v>
      </c>
      <c r="I301" s="54"/>
      <c r="J301" s="33">
        <f>J34+J167+J178+J188+J198+J205+J212+J219+J237+J255+J274+J293+J300</f>
        <v>1550829</v>
      </c>
      <c r="K301" s="54"/>
      <c r="L301" s="33">
        <f>L34+L167+L178+L188+L198+L205+L212+L219+L237+L255+L274+L293+L300</f>
        <v>1526435</v>
      </c>
      <c r="M301" s="54"/>
      <c r="N301" s="33">
        <f>N34+N167+N178+N188+N198+N205+N212+N219+N237+N255+N274+N293+N300</f>
        <v>24394</v>
      </c>
      <c r="O301" s="54"/>
      <c r="P301" s="54"/>
      <c r="Q301" s="54"/>
      <c r="R301" s="54"/>
      <c r="S301" s="54"/>
      <c r="T301" s="54"/>
      <c r="U301" s="21"/>
    </row>
    <row r="302" spans="1:21" x14ac:dyDescent="0.25">
      <c r="A302" s="24" t="s">
        <v>1587</v>
      </c>
      <c r="B302" s="22"/>
      <c r="C302" s="22"/>
      <c r="D302" s="21"/>
      <c r="E302" s="21"/>
      <c r="F302" s="54"/>
      <c r="G302" s="54"/>
      <c r="H302" s="54"/>
      <c r="I302" s="54"/>
      <c r="J302" s="54"/>
      <c r="K302" s="54"/>
      <c r="L302" s="54"/>
      <c r="M302" s="54"/>
      <c r="N302" s="54"/>
      <c r="O302" s="54"/>
      <c r="P302" s="54"/>
      <c r="Q302" s="54"/>
      <c r="R302" s="54"/>
      <c r="S302" s="54"/>
      <c r="T302" s="54"/>
      <c r="U302" s="54"/>
    </row>
    <row r="303" spans="1:21" x14ac:dyDescent="0.25">
      <c r="A303" s="24"/>
      <c r="B303" s="22" t="s">
        <v>157</v>
      </c>
      <c r="C303" s="22" t="s">
        <v>337</v>
      </c>
      <c r="D303" s="21"/>
      <c r="E303" s="21"/>
      <c r="F303" s="54">
        <v>0</v>
      </c>
      <c r="G303" s="54"/>
      <c r="H303" s="54">
        <f t="shared" ref="H303:H312" si="28">J303-F303</f>
        <v>0</v>
      </c>
      <c r="I303" s="54"/>
      <c r="J303" s="54">
        <v>0</v>
      </c>
      <c r="K303" s="54"/>
      <c r="L303" s="54">
        <v>0</v>
      </c>
      <c r="M303" s="54"/>
      <c r="N303" s="54">
        <f t="shared" ref="N303:N312" si="29">+J303-L303</f>
        <v>0</v>
      </c>
      <c r="O303" s="54"/>
      <c r="P303" s="54"/>
      <c r="Q303" s="54"/>
      <c r="R303" s="54"/>
      <c r="S303" s="54"/>
      <c r="T303" s="54"/>
      <c r="U303" s="54"/>
    </row>
    <row r="304" spans="1:21" x14ac:dyDescent="0.25">
      <c r="A304" s="24"/>
      <c r="B304" s="22" t="s">
        <v>336</v>
      </c>
      <c r="C304" s="22" t="s">
        <v>338</v>
      </c>
      <c r="D304" s="21"/>
      <c r="E304" s="21"/>
      <c r="F304" s="54">
        <v>0</v>
      </c>
      <c r="G304" s="54"/>
      <c r="H304" s="54">
        <f t="shared" si="28"/>
        <v>0</v>
      </c>
      <c r="I304" s="54"/>
      <c r="J304" s="54">
        <v>0</v>
      </c>
      <c r="K304" s="54"/>
      <c r="L304" s="54">
        <v>0</v>
      </c>
      <c r="M304" s="54"/>
      <c r="N304" s="54">
        <f t="shared" si="29"/>
        <v>0</v>
      </c>
      <c r="O304" s="54"/>
      <c r="P304" s="54"/>
      <c r="Q304" s="54"/>
      <c r="R304" s="54"/>
      <c r="S304" s="54"/>
      <c r="T304" s="54"/>
      <c r="U304" s="54"/>
    </row>
    <row r="305" spans="1:21" x14ac:dyDescent="0.25">
      <c r="A305" s="24"/>
      <c r="B305" s="22" t="s">
        <v>156</v>
      </c>
      <c r="C305" s="22" t="s">
        <v>339</v>
      </c>
      <c r="D305" s="21"/>
      <c r="E305" s="21"/>
      <c r="F305" s="54">
        <v>0</v>
      </c>
      <c r="G305" s="54"/>
      <c r="H305" s="54">
        <f t="shared" si="28"/>
        <v>0</v>
      </c>
      <c r="I305" s="54"/>
      <c r="J305" s="54">
        <v>0</v>
      </c>
      <c r="K305" s="54"/>
      <c r="L305" s="54">
        <v>0</v>
      </c>
      <c r="M305" s="54"/>
      <c r="N305" s="54">
        <f t="shared" si="29"/>
        <v>0</v>
      </c>
      <c r="O305" s="54"/>
      <c r="P305" s="54"/>
      <c r="Q305" s="54"/>
      <c r="R305" s="54"/>
      <c r="S305" s="54"/>
      <c r="T305" s="54"/>
      <c r="U305" s="54"/>
    </row>
    <row r="306" spans="1:21" x14ac:dyDescent="0.25">
      <c r="A306" s="24"/>
      <c r="B306" s="22" t="s">
        <v>155</v>
      </c>
      <c r="C306" s="22" t="s">
        <v>340</v>
      </c>
      <c r="D306" s="21"/>
      <c r="E306" s="21"/>
      <c r="F306" s="54">
        <v>0</v>
      </c>
      <c r="G306" s="54"/>
      <c r="H306" s="54">
        <f t="shared" si="28"/>
        <v>0</v>
      </c>
      <c r="I306" s="54"/>
      <c r="J306" s="54">
        <v>0</v>
      </c>
      <c r="K306" s="54"/>
      <c r="L306" s="54">
        <v>0</v>
      </c>
      <c r="M306" s="54"/>
      <c r="N306" s="54">
        <f t="shared" si="29"/>
        <v>0</v>
      </c>
      <c r="O306" s="54"/>
      <c r="P306" s="54"/>
      <c r="Q306" s="54"/>
      <c r="R306" s="54"/>
      <c r="S306" s="54"/>
      <c r="T306" s="54"/>
      <c r="U306" s="54"/>
    </row>
    <row r="307" spans="1:21" x14ac:dyDescent="0.25">
      <c r="A307" s="24"/>
      <c r="B307" s="22" t="s">
        <v>1589</v>
      </c>
      <c r="C307" s="22" t="s">
        <v>1597</v>
      </c>
      <c r="D307" s="21"/>
      <c r="E307" s="21"/>
      <c r="F307" s="54">
        <v>0</v>
      </c>
      <c r="G307" s="54"/>
      <c r="H307" s="54">
        <f t="shared" si="28"/>
        <v>0</v>
      </c>
      <c r="I307" s="54"/>
      <c r="J307" s="54">
        <v>0</v>
      </c>
      <c r="K307" s="54"/>
      <c r="L307" s="54">
        <v>0</v>
      </c>
      <c r="M307" s="54"/>
      <c r="N307" s="54">
        <f t="shared" si="29"/>
        <v>0</v>
      </c>
      <c r="O307" s="54"/>
      <c r="P307" s="54"/>
      <c r="Q307" s="54"/>
      <c r="R307" s="54"/>
      <c r="S307" s="54"/>
      <c r="T307" s="54"/>
      <c r="U307" s="54"/>
    </row>
    <row r="308" spans="1:21" x14ac:dyDescent="0.25">
      <c r="A308" s="24"/>
      <c r="B308" s="22" t="s">
        <v>256</v>
      </c>
      <c r="C308" s="22" t="s">
        <v>1598</v>
      </c>
      <c r="D308" s="21"/>
      <c r="E308" s="21"/>
      <c r="F308" s="54">
        <v>0</v>
      </c>
      <c r="G308" s="54"/>
      <c r="H308" s="54">
        <f t="shared" si="28"/>
        <v>0</v>
      </c>
      <c r="I308" s="54"/>
      <c r="J308" s="54">
        <v>0</v>
      </c>
      <c r="K308" s="54"/>
      <c r="L308" s="54">
        <v>0</v>
      </c>
      <c r="M308" s="54"/>
      <c r="N308" s="54">
        <f t="shared" si="29"/>
        <v>0</v>
      </c>
      <c r="O308" s="54"/>
      <c r="P308" s="54"/>
      <c r="Q308" s="54"/>
      <c r="R308" s="54"/>
      <c r="S308" s="54"/>
      <c r="T308" s="54"/>
      <c r="U308" s="54"/>
    </row>
    <row r="309" spans="1:21" x14ac:dyDescent="0.25">
      <c r="A309" s="24"/>
      <c r="B309" s="22" t="s">
        <v>257</v>
      </c>
      <c r="C309" s="22" t="s">
        <v>1244</v>
      </c>
      <c r="D309" s="21"/>
      <c r="E309" s="21"/>
      <c r="F309" s="54">
        <v>0</v>
      </c>
      <c r="G309" s="54"/>
      <c r="H309" s="54">
        <f t="shared" si="28"/>
        <v>0</v>
      </c>
      <c r="I309" s="54"/>
      <c r="J309" s="54">
        <v>0</v>
      </c>
      <c r="K309" s="54"/>
      <c r="L309" s="54">
        <v>0</v>
      </c>
      <c r="M309" s="54"/>
      <c r="N309" s="54">
        <f t="shared" si="29"/>
        <v>0</v>
      </c>
      <c r="O309" s="54"/>
      <c r="P309" s="54"/>
      <c r="Q309" s="54"/>
      <c r="R309" s="54"/>
      <c r="S309" s="54"/>
      <c r="T309" s="54"/>
      <c r="U309" s="54"/>
    </row>
    <row r="310" spans="1:21" x14ac:dyDescent="0.25">
      <c r="A310" s="24"/>
      <c r="B310" s="22" t="s">
        <v>1592</v>
      </c>
      <c r="C310" s="22" t="s">
        <v>1599</v>
      </c>
      <c r="D310" s="21"/>
      <c r="E310" s="21"/>
      <c r="F310" s="54">
        <v>0</v>
      </c>
      <c r="G310" s="54"/>
      <c r="H310" s="54">
        <f t="shared" si="28"/>
        <v>0</v>
      </c>
      <c r="I310" s="54"/>
      <c r="J310" s="54">
        <v>0</v>
      </c>
      <c r="K310" s="54"/>
      <c r="L310" s="54">
        <v>0</v>
      </c>
      <c r="M310" s="54"/>
      <c r="N310" s="54">
        <f t="shared" si="29"/>
        <v>0</v>
      </c>
      <c r="O310" s="54"/>
      <c r="P310" s="54"/>
      <c r="Q310" s="54"/>
      <c r="R310" s="54"/>
      <c r="S310" s="54"/>
      <c r="T310" s="54"/>
      <c r="U310" s="54"/>
    </row>
    <row r="311" spans="1:21" x14ac:dyDescent="0.25">
      <c r="A311" s="21"/>
      <c r="B311" s="22" t="s">
        <v>1594</v>
      </c>
      <c r="C311" s="22" t="s">
        <v>0</v>
      </c>
      <c r="D311" s="21"/>
      <c r="E311" s="21"/>
      <c r="F311" s="54">
        <v>0</v>
      </c>
      <c r="G311" s="54"/>
      <c r="H311" s="54">
        <f t="shared" si="28"/>
        <v>0</v>
      </c>
      <c r="I311" s="54"/>
      <c r="J311" s="54">
        <v>0</v>
      </c>
      <c r="K311" s="54"/>
      <c r="L311" s="54">
        <v>0</v>
      </c>
      <c r="M311" s="54"/>
      <c r="N311" s="54">
        <f t="shared" si="29"/>
        <v>0</v>
      </c>
      <c r="O311" s="54"/>
      <c r="P311" s="54"/>
      <c r="Q311" s="54"/>
      <c r="R311" s="54"/>
      <c r="S311" s="54"/>
      <c r="T311" s="54"/>
      <c r="U311" s="54"/>
    </row>
    <row r="312" spans="1:21" x14ac:dyDescent="0.25">
      <c r="A312" s="24" t="s">
        <v>1596</v>
      </c>
      <c r="B312" s="22"/>
      <c r="C312" s="22"/>
      <c r="D312" s="21"/>
      <c r="E312" s="21"/>
      <c r="F312" s="33">
        <f>SUM(F303:F311)</f>
        <v>0</v>
      </c>
      <c r="G312" s="54"/>
      <c r="H312" s="33">
        <f t="shared" si="28"/>
        <v>0</v>
      </c>
      <c r="I312" s="54"/>
      <c r="J312" s="33">
        <f>SUM(J303:J311)</f>
        <v>0</v>
      </c>
      <c r="K312" s="33">
        <f>SUM(K303:K311)</f>
        <v>0</v>
      </c>
      <c r="L312" s="33">
        <f>SUM(L303:L311)</f>
        <v>0</v>
      </c>
      <c r="M312" s="54"/>
      <c r="N312" s="33">
        <f t="shared" si="29"/>
        <v>0</v>
      </c>
      <c r="O312" s="54"/>
      <c r="P312" s="54"/>
      <c r="Q312" s="54"/>
      <c r="R312" s="54"/>
      <c r="S312" s="54"/>
      <c r="T312" s="54"/>
      <c r="U312" s="54"/>
    </row>
    <row r="313" spans="1:21" x14ac:dyDescent="0.25">
      <c r="A313" s="24" t="s">
        <v>963</v>
      </c>
      <c r="B313" s="22"/>
      <c r="C313" s="22"/>
      <c r="D313" s="21"/>
      <c r="E313" s="21"/>
      <c r="F313" s="69"/>
      <c r="G313" s="54"/>
      <c r="H313" s="69"/>
      <c r="I313" s="54"/>
      <c r="J313" s="69"/>
      <c r="K313" s="54"/>
      <c r="L313" s="69"/>
      <c r="M313" s="54"/>
      <c r="N313" s="69"/>
      <c r="O313" s="54"/>
      <c r="P313" s="54"/>
      <c r="Q313" s="54"/>
      <c r="R313" s="54"/>
      <c r="S313" s="54"/>
      <c r="T313" s="54"/>
      <c r="U313" s="54"/>
    </row>
    <row r="314" spans="1:21" x14ac:dyDescent="0.25">
      <c r="A314" s="22"/>
      <c r="B314" s="22" t="s">
        <v>927</v>
      </c>
      <c r="C314" s="22" t="s">
        <v>965</v>
      </c>
      <c r="D314" s="21" t="s">
        <v>966</v>
      </c>
      <c r="E314" s="21"/>
      <c r="F314" s="69">
        <v>28000</v>
      </c>
      <c r="G314" s="54"/>
      <c r="H314" s="69">
        <f t="shared" ref="H314:H323" si="30">J314-F314</f>
        <v>2000</v>
      </c>
      <c r="I314" s="54"/>
      <c r="J314" s="69">
        <v>30000</v>
      </c>
      <c r="K314" s="54"/>
      <c r="L314" s="69">
        <v>29500</v>
      </c>
      <c r="M314" s="54"/>
      <c r="N314" s="69">
        <f t="shared" ref="N314:N323" si="31">+J314-L314</f>
        <v>500</v>
      </c>
      <c r="O314" s="54"/>
      <c r="P314" s="54"/>
      <c r="Q314" s="54"/>
      <c r="R314" s="54"/>
      <c r="S314" s="54"/>
      <c r="T314" s="54"/>
      <c r="U314" s="54"/>
    </row>
    <row r="315" spans="1:21" x14ac:dyDescent="0.25">
      <c r="A315" s="22"/>
      <c r="B315" s="22" t="s">
        <v>269</v>
      </c>
      <c r="C315" s="22"/>
      <c r="D315" s="21"/>
      <c r="E315" s="21"/>
      <c r="F315" s="69">
        <v>0</v>
      </c>
      <c r="G315" s="54"/>
      <c r="H315" s="69">
        <f t="shared" si="30"/>
        <v>0</v>
      </c>
      <c r="I315" s="54"/>
      <c r="J315" s="69">
        <v>0</v>
      </c>
      <c r="K315" s="54"/>
      <c r="L315" s="69">
        <v>0</v>
      </c>
      <c r="M315" s="54"/>
      <c r="N315" s="69">
        <f t="shared" si="31"/>
        <v>0</v>
      </c>
      <c r="O315" s="54"/>
      <c r="P315" s="54"/>
      <c r="Q315" s="54"/>
      <c r="R315" s="54"/>
      <c r="S315" s="54"/>
      <c r="T315" s="54"/>
      <c r="U315" s="54"/>
    </row>
    <row r="316" spans="1:21" x14ac:dyDescent="0.25">
      <c r="A316" s="22"/>
      <c r="B316" s="22" t="s">
        <v>270</v>
      </c>
      <c r="C316" s="22"/>
      <c r="D316" s="21"/>
      <c r="E316" s="21"/>
      <c r="F316" s="69">
        <v>0</v>
      </c>
      <c r="G316" s="54"/>
      <c r="H316" s="69">
        <f t="shared" si="30"/>
        <v>0</v>
      </c>
      <c r="I316" s="54"/>
      <c r="J316" s="69">
        <v>0</v>
      </c>
      <c r="K316" s="54"/>
      <c r="L316" s="69">
        <v>0</v>
      </c>
      <c r="M316" s="54"/>
      <c r="N316" s="69">
        <f t="shared" si="31"/>
        <v>0</v>
      </c>
      <c r="O316" s="54"/>
      <c r="P316" s="54"/>
      <c r="Q316" s="54"/>
      <c r="R316" s="54"/>
      <c r="S316" s="54"/>
      <c r="T316" s="54"/>
      <c r="U316" s="54"/>
    </row>
    <row r="317" spans="1:21" x14ac:dyDescent="0.25">
      <c r="A317" s="22"/>
      <c r="B317" s="22" t="s">
        <v>272</v>
      </c>
      <c r="C317" s="22"/>
      <c r="D317" s="21"/>
      <c r="E317" s="21"/>
      <c r="F317" s="69">
        <v>0</v>
      </c>
      <c r="G317" s="54"/>
      <c r="H317" s="69">
        <f t="shared" si="30"/>
        <v>0</v>
      </c>
      <c r="I317" s="54"/>
      <c r="J317" s="69">
        <v>0</v>
      </c>
      <c r="K317" s="54"/>
      <c r="L317" s="69">
        <v>0</v>
      </c>
      <c r="M317" s="54"/>
      <c r="N317" s="69">
        <f t="shared" si="31"/>
        <v>0</v>
      </c>
      <c r="O317" s="54"/>
      <c r="P317" s="54"/>
      <c r="Q317" s="54"/>
      <c r="R317" s="54"/>
      <c r="S317" s="54"/>
      <c r="T317" s="54"/>
      <c r="U317" s="54"/>
    </row>
    <row r="318" spans="1:21" x14ac:dyDescent="0.25">
      <c r="A318" s="22"/>
      <c r="B318" s="22" t="s">
        <v>271</v>
      </c>
      <c r="C318" s="22"/>
      <c r="D318" s="21"/>
      <c r="E318" s="21"/>
      <c r="F318" s="69">
        <v>0</v>
      </c>
      <c r="G318" s="54"/>
      <c r="H318" s="69">
        <f t="shared" si="30"/>
        <v>0</v>
      </c>
      <c r="I318" s="54"/>
      <c r="J318" s="69">
        <v>0</v>
      </c>
      <c r="K318" s="54"/>
      <c r="L318" s="69">
        <v>0</v>
      </c>
      <c r="M318" s="54"/>
      <c r="N318" s="69">
        <f t="shared" si="31"/>
        <v>0</v>
      </c>
      <c r="O318" s="54"/>
      <c r="P318" s="54"/>
      <c r="Q318" s="54"/>
      <c r="R318" s="54"/>
      <c r="S318" s="54"/>
      <c r="T318" s="54"/>
      <c r="U318" s="54"/>
    </row>
    <row r="319" spans="1:21" x14ac:dyDescent="0.25">
      <c r="A319" s="22"/>
      <c r="B319" s="22" t="s">
        <v>968</v>
      </c>
      <c r="C319" s="22" t="s">
        <v>969</v>
      </c>
      <c r="D319" s="21" t="s">
        <v>970</v>
      </c>
      <c r="E319" s="21"/>
      <c r="F319" s="69">
        <v>15000</v>
      </c>
      <c r="G319" s="54"/>
      <c r="H319" s="69">
        <f t="shared" si="30"/>
        <v>-5000</v>
      </c>
      <c r="I319" s="54"/>
      <c r="J319" s="69">
        <v>10000</v>
      </c>
      <c r="K319" s="54"/>
      <c r="L319" s="69">
        <v>9500</v>
      </c>
      <c r="M319" s="54"/>
      <c r="N319" s="69">
        <f t="shared" si="31"/>
        <v>500</v>
      </c>
      <c r="O319" s="54"/>
      <c r="P319" s="54"/>
      <c r="Q319" s="54"/>
      <c r="R319" s="54"/>
      <c r="S319" s="54"/>
      <c r="T319" s="54"/>
      <c r="U319" s="54"/>
    </row>
    <row r="320" spans="1:21" x14ac:dyDescent="0.25">
      <c r="A320" s="22"/>
      <c r="B320" s="22" t="s">
        <v>498</v>
      </c>
      <c r="C320" s="22" t="s">
        <v>972</v>
      </c>
      <c r="D320" s="21" t="s">
        <v>973</v>
      </c>
      <c r="E320" s="21"/>
      <c r="F320" s="69">
        <v>1000</v>
      </c>
      <c r="G320" s="54"/>
      <c r="H320" s="69">
        <f t="shared" si="30"/>
        <v>3500</v>
      </c>
      <c r="I320" s="54"/>
      <c r="J320" s="69">
        <v>4500</v>
      </c>
      <c r="K320" s="54"/>
      <c r="L320" s="69">
        <v>3900</v>
      </c>
      <c r="M320" s="54"/>
      <c r="N320" s="69">
        <f t="shared" si="31"/>
        <v>600</v>
      </c>
      <c r="O320" s="54"/>
      <c r="P320" s="54"/>
      <c r="Q320" s="54"/>
      <c r="R320" s="54"/>
      <c r="S320" s="54"/>
      <c r="T320" s="54"/>
      <c r="U320" s="54"/>
    </row>
    <row r="321" spans="1:21" x14ac:dyDescent="0.25">
      <c r="A321" s="22"/>
      <c r="B321" s="22" t="s">
        <v>935</v>
      </c>
      <c r="C321" s="22" t="s">
        <v>975</v>
      </c>
      <c r="D321" s="21" t="s">
        <v>976</v>
      </c>
      <c r="E321" s="21"/>
      <c r="F321" s="69">
        <v>2500</v>
      </c>
      <c r="G321" s="54"/>
      <c r="H321" s="69">
        <f t="shared" si="30"/>
        <v>500</v>
      </c>
      <c r="I321" s="54"/>
      <c r="J321" s="69">
        <v>3000</v>
      </c>
      <c r="K321" s="54"/>
      <c r="L321" s="69">
        <v>2995</v>
      </c>
      <c r="M321" s="54"/>
      <c r="N321" s="69">
        <f t="shared" si="31"/>
        <v>5</v>
      </c>
      <c r="O321" s="54"/>
      <c r="P321" s="54"/>
      <c r="Q321" s="54"/>
      <c r="R321" s="54"/>
      <c r="S321" s="54"/>
      <c r="T321" s="54"/>
      <c r="U321" s="54"/>
    </row>
    <row r="322" spans="1:21" x14ac:dyDescent="0.25">
      <c r="A322" s="22"/>
      <c r="B322" s="22" t="s">
        <v>510</v>
      </c>
      <c r="C322" s="22" t="s">
        <v>978</v>
      </c>
      <c r="D322" s="21" t="s">
        <v>979</v>
      </c>
      <c r="E322" s="21"/>
      <c r="F322" s="69">
        <v>0</v>
      </c>
      <c r="G322" s="54"/>
      <c r="H322" s="69">
        <f t="shared" si="30"/>
        <v>0</v>
      </c>
      <c r="I322" s="54"/>
      <c r="J322" s="69">
        <v>0</v>
      </c>
      <c r="K322" s="54"/>
      <c r="L322" s="69">
        <v>0</v>
      </c>
      <c r="M322" s="54"/>
      <c r="N322" s="69">
        <f t="shared" si="31"/>
        <v>0</v>
      </c>
      <c r="O322" s="54"/>
      <c r="P322" s="54"/>
      <c r="Q322" s="54"/>
      <c r="R322" s="54"/>
      <c r="S322" s="54"/>
      <c r="T322" s="54"/>
      <c r="U322" s="54"/>
    </row>
    <row r="323" spans="1:21" x14ac:dyDescent="0.25">
      <c r="A323" s="24" t="s">
        <v>981</v>
      </c>
      <c r="B323" s="22"/>
      <c r="C323" s="22"/>
      <c r="D323" s="21" t="s">
        <v>1548</v>
      </c>
      <c r="E323" s="21"/>
      <c r="F323" s="33">
        <f>SUM(F314:F322)</f>
        <v>46500</v>
      </c>
      <c r="G323" s="54"/>
      <c r="H323" s="33">
        <f t="shared" si="30"/>
        <v>1000</v>
      </c>
      <c r="I323" s="54"/>
      <c r="J323" s="33">
        <f>SUM(J314:J322)</f>
        <v>47500</v>
      </c>
      <c r="K323" s="54"/>
      <c r="L323" s="33">
        <f>SUM(L314:L322)</f>
        <v>45895</v>
      </c>
      <c r="M323" s="54"/>
      <c r="N323" s="33">
        <f t="shared" si="31"/>
        <v>1605</v>
      </c>
      <c r="O323" s="54"/>
      <c r="P323" s="54"/>
      <c r="Q323" s="54"/>
      <c r="R323" s="54"/>
      <c r="S323" s="54"/>
      <c r="T323" s="54"/>
      <c r="U323" s="54"/>
    </row>
    <row r="324" spans="1:21" x14ac:dyDescent="0.25">
      <c r="A324" s="24" t="s">
        <v>982</v>
      </c>
      <c r="B324" s="22"/>
      <c r="C324" s="22"/>
      <c r="D324" s="21"/>
      <c r="E324" s="21"/>
      <c r="F324" s="69"/>
      <c r="G324" s="54"/>
      <c r="H324" s="69"/>
      <c r="I324" s="54"/>
      <c r="J324" s="69"/>
      <c r="K324" s="54"/>
      <c r="L324" s="69"/>
      <c r="M324" s="54"/>
      <c r="N324" s="69"/>
      <c r="O324" s="54"/>
      <c r="P324" s="54"/>
      <c r="Q324" s="54"/>
      <c r="R324" s="54"/>
      <c r="S324" s="54"/>
      <c r="T324" s="54"/>
      <c r="U324" s="54"/>
    </row>
    <row r="325" spans="1:21" x14ac:dyDescent="0.25">
      <c r="A325" s="22"/>
      <c r="B325" s="22" t="s">
        <v>927</v>
      </c>
      <c r="C325" s="22" t="s">
        <v>984</v>
      </c>
      <c r="D325" s="21" t="s">
        <v>985</v>
      </c>
      <c r="E325" s="21"/>
      <c r="F325" s="69">
        <v>40000</v>
      </c>
      <c r="G325" s="54"/>
      <c r="H325" s="69">
        <f t="shared" ref="H325:H331" si="32">J325-F325</f>
        <v>5000</v>
      </c>
      <c r="I325" s="54"/>
      <c r="J325" s="69">
        <v>45000</v>
      </c>
      <c r="K325" s="54"/>
      <c r="L325" s="69">
        <v>45000</v>
      </c>
      <c r="M325" s="54"/>
      <c r="N325" s="69">
        <f>+J325-L325</f>
        <v>0</v>
      </c>
      <c r="O325" s="54"/>
      <c r="P325" s="54"/>
      <c r="Q325" s="54"/>
      <c r="R325" s="54"/>
      <c r="S325" s="54"/>
      <c r="T325" s="54"/>
      <c r="U325" s="54"/>
    </row>
    <row r="326" spans="1:21" x14ac:dyDescent="0.25">
      <c r="A326" s="22"/>
      <c r="B326" s="22" t="s">
        <v>273</v>
      </c>
      <c r="C326" s="22"/>
      <c r="D326" s="21"/>
      <c r="E326" s="21"/>
      <c r="F326" s="69">
        <v>0</v>
      </c>
      <c r="G326" s="21"/>
      <c r="H326" s="69">
        <f t="shared" si="32"/>
        <v>0</v>
      </c>
      <c r="I326" s="54"/>
      <c r="J326" s="69">
        <v>0</v>
      </c>
      <c r="K326" s="54"/>
      <c r="L326" s="69">
        <v>0</v>
      </c>
      <c r="M326" s="54"/>
      <c r="N326" s="69">
        <f>+J326-L326</f>
        <v>0</v>
      </c>
      <c r="O326" s="54"/>
      <c r="P326" s="54"/>
      <c r="Q326" s="54"/>
      <c r="R326" s="54"/>
      <c r="S326" s="54"/>
      <c r="T326" s="54"/>
      <c r="U326" s="21"/>
    </row>
    <row r="327" spans="1:21" x14ac:dyDescent="0.25">
      <c r="A327" s="22"/>
      <c r="B327" s="22" t="s">
        <v>968</v>
      </c>
      <c r="C327" s="22" t="s">
        <v>987</v>
      </c>
      <c r="D327" s="21" t="s">
        <v>988</v>
      </c>
      <c r="E327" s="21"/>
      <c r="F327" s="69">
        <v>30000</v>
      </c>
      <c r="G327" s="54"/>
      <c r="H327" s="69">
        <f t="shared" si="32"/>
        <v>-5000</v>
      </c>
      <c r="I327" s="54"/>
      <c r="J327" s="69">
        <v>25000</v>
      </c>
      <c r="K327" s="54"/>
      <c r="L327" s="69">
        <v>25000</v>
      </c>
      <c r="M327" s="54"/>
      <c r="N327" s="69">
        <f>+J327-L327</f>
        <v>0</v>
      </c>
      <c r="O327" s="54"/>
      <c r="P327" s="54"/>
      <c r="Q327" s="54"/>
      <c r="R327" s="54"/>
      <c r="S327" s="54"/>
      <c r="T327" s="54"/>
      <c r="U327" s="54"/>
    </row>
    <row r="328" spans="1:21" x14ac:dyDescent="0.25">
      <c r="A328" s="22"/>
      <c r="B328" s="22" t="s">
        <v>498</v>
      </c>
      <c r="C328" s="22" t="s">
        <v>990</v>
      </c>
      <c r="D328" s="21" t="s">
        <v>991</v>
      </c>
      <c r="E328" s="21"/>
      <c r="F328" s="69">
        <v>500</v>
      </c>
      <c r="G328" s="54"/>
      <c r="H328" s="69">
        <f t="shared" si="32"/>
        <v>500</v>
      </c>
      <c r="I328" s="54"/>
      <c r="J328" s="69">
        <v>1000</v>
      </c>
      <c r="K328" s="54"/>
      <c r="L328" s="69">
        <v>1000</v>
      </c>
      <c r="M328" s="54"/>
      <c r="N328" s="69">
        <f>+J328-L328</f>
        <v>0</v>
      </c>
      <c r="O328" s="54"/>
      <c r="P328" s="54"/>
      <c r="Q328" s="54"/>
      <c r="R328" s="54"/>
      <c r="S328" s="54"/>
      <c r="T328" s="54"/>
      <c r="U328" s="54"/>
    </row>
    <row r="329" spans="1:21" x14ac:dyDescent="0.25">
      <c r="A329" s="22"/>
      <c r="B329" s="22" t="s">
        <v>935</v>
      </c>
      <c r="C329" s="22" t="s">
        <v>993</v>
      </c>
      <c r="D329" s="21" t="s">
        <v>994</v>
      </c>
      <c r="E329" s="21"/>
      <c r="F329" s="69">
        <v>2500</v>
      </c>
      <c r="G329" s="54"/>
      <c r="H329" s="69">
        <f t="shared" si="32"/>
        <v>500</v>
      </c>
      <c r="I329" s="54"/>
      <c r="J329" s="69">
        <v>3000</v>
      </c>
      <c r="K329" s="54"/>
      <c r="L329" s="69">
        <v>2600</v>
      </c>
      <c r="M329" s="54"/>
      <c r="N329" s="69">
        <f>+J329-L329</f>
        <v>400</v>
      </c>
      <c r="O329" s="54"/>
      <c r="P329" s="54"/>
      <c r="Q329" s="54"/>
      <c r="R329" s="54"/>
      <c r="S329" s="54"/>
      <c r="T329" s="54"/>
      <c r="U329" s="54"/>
    </row>
    <row r="330" spans="1:21" x14ac:dyDescent="0.25">
      <c r="A330" s="22"/>
      <c r="B330" s="22" t="s">
        <v>510</v>
      </c>
      <c r="C330" s="22" t="s">
        <v>996</v>
      </c>
      <c r="D330" s="21" t="s">
        <v>997</v>
      </c>
      <c r="E330" s="21"/>
      <c r="F330" s="69">
        <v>0</v>
      </c>
      <c r="G330" s="54"/>
      <c r="H330" s="69">
        <f t="shared" si="32"/>
        <v>1000</v>
      </c>
      <c r="I330" s="54"/>
      <c r="J330" s="69">
        <v>1000</v>
      </c>
      <c r="K330" s="54"/>
      <c r="L330" s="69">
        <v>989</v>
      </c>
      <c r="M330" s="54"/>
      <c r="N330" s="69">
        <f>SUM(N327:N329)</f>
        <v>400</v>
      </c>
      <c r="O330" s="54"/>
      <c r="P330" s="54"/>
      <c r="Q330" s="54"/>
      <c r="R330" s="54"/>
      <c r="S330" s="54"/>
      <c r="T330" s="54"/>
      <c r="U330" s="54"/>
    </row>
    <row r="331" spans="1:21" x14ac:dyDescent="0.25">
      <c r="A331" s="24" t="s">
        <v>999</v>
      </c>
      <c r="B331" s="22"/>
      <c r="C331" s="22"/>
      <c r="D331" s="21" t="s">
        <v>1549</v>
      </c>
      <c r="E331" s="21"/>
      <c r="F331" s="33">
        <f>SUM(F325:F330)</f>
        <v>73000</v>
      </c>
      <c r="G331" s="54"/>
      <c r="H331" s="33">
        <f t="shared" si="32"/>
        <v>2000</v>
      </c>
      <c r="I331" s="54"/>
      <c r="J331" s="33">
        <f>SUM(J325:J330)</f>
        <v>75000</v>
      </c>
      <c r="K331" s="54"/>
      <c r="L331" s="33">
        <f>SUM(L325:L330)</f>
        <v>74589</v>
      </c>
      <c r="M331" s="54"/>
      <c r="N331" s="33">
        <f>+J331-L331</f>
        <v>411</v>
      </c>
      <c r="O331" s="54"/>
      <c r="P331" s="54"/>
      <c r="Q331" s="54"/>
      <c r="R331" s="54"/>
      <c r="S331" s="54"/>
      <c r="T331" s="54"/>
      <c r="U331" s="54"/>
    </row>
    <row r="332" spans="1:21" x14ac:dyDescent="0.25">
      <c r="A332" s="24" t="s">
        <v>274</v>
      </c>
      <c r="B332" s="22"/>
      <c r="C332" s="22"/>
      <c r="D332" s="21"/>
      <c r="E332" s="21"/>
      <c r="F332" s="69"/>
      <c r="G332" s="21"/>
      <c r="H332" s="69"/>
      <c r="I332" s="54"/>
      <c r="J332" s="69"/>
      <c r="K332" s="54"/>
      <c r="L332" s="69"/>
      <c r="M332" s="54"/>
      <c r="N332" s="69"/>
      <c r="O332" s="54"/>
      <c r="P332" s="54"/>
      <c r="Q332" s="54"/>
      <c r="R332" s="54"/>
      <c r="S332" s="54"/>
      <c r="T332" s="54"/>
      <c r="U332" s="21"/>
    </row>
    <row r="333" spans="1:21" x14ac:dyDescent="0.25">
      <c r="A333" s="24"/>
      <c r="B333" s="22" t="s">
        <v>4</v>
      </c>
      <c r="C333" s="22" t="s">
        <v>43</v>
      </c>
      <c r="D333" s="21"/>
      <c r="E333" s="21"/>
      <c r="F333" s="69">
        <v>0</v>
      </c>
      <c r="G333" s="54"/>
      <c r="H333" s="69">
        <f>J333-F333</f>
        <v>0</v>
      </c>
      <c r="I333" s="54"/>
      <c r="J333" s="69">
        <v>0</v>
      </c>
      <c r="K333" s="54"/>
      <c r="L333" s="69">
        <v>0</v>
      </c>
      <c r="M333" s="54"/>
      <c r="N333" s="69">
        <f>+J333-L333</f>
        <v>0</v>
      </c>
      <c r="O333" s="54"/>
      <c r="P333" s="54"/>
      <c r="Q333" s="54"/>
      <c r="R333" s="54"/>
      <c r="S333" s="54"/>
      <c r="T333" s="54"/>
      <c r="U333" s="54"/>
    </row>
    <row r="334" spans="1:21" x14ac:dyDescent="0.25">
      <c r="A334" s="24"/>
      <c r="B334" s="22" t="s">
        <v>1014</v>
      </c>
      <c r="C334" s="22" t="s">
        <v>44</v>
      </c>
      <c r="D334" s="21"/>
      <c r="E334" s="21"/>
      <c r="F334" s="69">
        <v>0</v>
      </c>
      <c r="G334" s="54"/>
      <c r="H334" s="69">
        <f>J334-F334</f>
        <v>0</v>
      </c>
      <c r="I334" s="54"/>
      <c r="J334" s="69">
        <v>0</v>
      </c>
      <c r="K334" s="54"/>
      <c r="L334" s="69">
        <v>0</v>
      </c>
      <c r="M334" s="54"/>
      <c r="N334" s="69">
        <f>+J334-L334</f>
        <v>0</v>
      </c>
      <c r="O334" s="54"/>
      <c r="P334" s="54"/>
      <c r="Q334" s="54"/>
      <c r="R334" s="54"/>
      <c r="S334" s="54"/>
      <c r="T334" s="54"/>
      <c r="U334" s="54"/>
    </row>
    <row r="335" spans="1:21" x14ac:dyDescent="0.25">
      <c r="A335" s="24"/>
      <c r="B335" s="22" t="s">
        <v>935</v>
      </c>
      <c r="C335" s="22" t="s">
        <v>45</v>
      </c>
      <c r="D335" s="21"/>
      <c r="E335" s="21"/>
      <c r="F335" s="69">
        <v>0</v>
      </c>
      <c r="G335" s="54"/>
      <c r="H335" s="69">
        <f>J335-F335</f>
        <v>0</v>
      </c>
      <c r="I335" s="54"/>
      <c r="J335" s="69">
        <v>0</v>
      </c>
      <c r="K335" s="54"/>
      <c r="L335" s="69">
        <v>0</v>
      </c>
      <c r="M335" s="54"/>
      <c r="N335" s="69">
        <f>+J335-L335</f>
        <v>0</v>
      </c>
      <c r="O335" s="54"/>
      <c r="P335" s="54"/>
      <c r="Q335" s="54"/>
      <c r="R335" s="54"/>
      <c r="S335" s="54"/>
      <c r="T335" s="54"/>
      <c r="U335" s="54"/>
    </row>
    <row r="336" spans="1:21" x14ac:dyDescent="0.25">
      <c r="A336" s="24"/>
      <c r="B336" s="22" t="s">
        <v>510</v>
      </c>
      <c r="C336" s="22" t="s">
        <v>342</v>
      </c>
      <c r="D336" s="21"/>
      <c r="E336" s="21"/>
      <c r="F336" s="69">
        <v>0</v>
      </c>
      <c r="G336" s="54"/>
      <c r="H336" s="69">
        <f>J336-F336</f>
        <v>0</v>
      </c>
      <c r="I336" s="54"/>
      <c r="J336" s="69">
        <v>0</v>
      </c>
      <c r="K336" s="54"/>
      <c r="L336" s="69">
        <v>0</v>
      </c>
      <c r="M336" s="54"/>
      <c r="N336" s="69">
        <f>+J336-L336</f>
        <v>0</v>
      </c>
      <c r="O336" s="54"/>
      <c r="P336" s="54"/>
      <c r="Q336" s="54"/>
      <c r="R336" s="54"/>
      <c r="S336" s="54"/>
      <c r="T336" s="54"/>
      <c r="U336" s="54"/>
    </row>
    <row r="337" spans="1:21" x14ac:dyDescent="0.25">
      <c r="A337" s="24" t="s">
        <v>275</v>
      </c>
      <c r="B337" s="22"/>
      <c r="C337" s="22"/>
      <c r="D337" s="21"/>
      <c r="E337" s="21"/>
      <c r="F337" s="33">
        <f>SUM(F333:F336)</f>
        <v>0</v>
      </c>
      <c r="G337" s="54"/>
      <c r="H337" s="33">
        <f>J337-F337</f>
        <v>0</v>
      </c>
      <c r="I337" s="54"/>
      <c r="J337" s="33">
        <f>SUM(J333:J336)</f>
        <v>0</v>
      </c>
      <c r="K337" s="54"/>
      <c r="L337" s="33">
        <f>SUM(L333:L336)</f>
        <v>0</v>
      </c>
      <c r="M337" s="54"/>
      <c r="N337" s="33">
        <f>+J337-L337</f>
        <v>0</v>
      </c>
      <c r="O337" s="54"/>
      <c r="P337" s="54"/>
      <c r="Q337" s="54"/>
      <c r="R337" s="54"/>
      <c r="S337" s="54"/>
      <c r="T337" s="54"/>
      <c r="U337" s="54"/>
    </row>
    <row r="338" spans="1:21" x14ac:dyDescent="0.25">
      <c r="A338" s="24" t="s">
        <v>343</v>
      </c>
      <c r="B338" s="22"/>
      <c r="C338" s="22"/>
      <c r="D338" s="21"/>
      <c r="E338" s="21"/>
      <c r="F338" s="54"/>
      <c r="G338" s="54"/>
      <c r="H338" s="54"/>
      <c r="I338" s="54"/>
      <c r="J338" s="54"/>
      <c r="K338" s="54"/>
      <c r="L338" s="54"/>
      <c r="M338" s="54"/>
      <c r="N338" s="54"/>
      <c r="O338" s="54"/>
      <c r="P338" s="54"/>
      <c r="Q338" s="54"/>
      <c r="R338" s="54"/>
      <c r="S338" s="54"/>
      <c r="T338" s="54"/>
      <c r="U338" s="54"/>
    </row>
    <row r="339" spans="1:21" x14ac:dyDescent="0.25">
      <c r="A339" s="24"/>
      <c r="B339" s="22" t="s">
        <v>927</v>
      </c>
      <c r="C339" s="22" t="s">
        <v>350</v>
      </c>
      <c r="D339" s="21"/>
      <c r="E339" s="21"/>
      <c r="F339" s="69">
        <v>0</v>
      </c>
      <c r="G339" s="54"/>
      <c r="H339" s="69">
        <f>J339-F339</f>
        <v>0</v>
      </c>
      <c r="I339" s="54"/>
      <c r="J339" s="69">
        <v>0</v>
      </c>
      <c r="K339" s="54"/>
      <c r="L339" s="69">
        <v>0</v>
      </c>
      <c r="M339" s="54"/>
      <c r="N339" s="69">
        <f>+J339-L339</f>
        <v>0</v>
      </c>
      <c r="O339" s="54"/>
      <c r="P339" s="54"/>
      <c r="Q339" s="54"/>
      <c r="R339" s="54"/>
      <c r="S339" s="54"/>
      <c r="T339" s="54"/>
      <c r="U339" s="54"/>
    </row>
    <row r="340" spans="1:21" x14ac:dyDescent="0.25">
      <c r="A340" s="24"/>
      <c r="B340" s="22" t="s">
        <v>1014</v>
      </c>
      <c r="C340" s="22" t="s">
        <v>351</v>
      </c>
      <c r="D340" s="21"/>
      <c r="E340" s="21"/>
      <c r="F340" s="69">
        <v>0</v>
      </c>
      <c r="G340" s="54"/>
      <c r="H340" s="69">
        <f>J340-F340</f>
        <v>0</v>
      </c>
      <c r="I340" s="54"/>
      <c r="J340" s="69">
        <v>0</v>
      </c>
      <c r="K340" s="54"/>
      <c r="L340" s="69">
        <v>0</v>
      </c>
      <c r="M340" s="54"/>
      <c r="N340" s="69">
        <f>+J340-L340</f>
        <v>0</v>
      </c>
      <c r="O340" s="54"/>
      <c r="P340" s="54"/>
      <c r="Q340" s="54"/>
      <c r="R340" s="54"/>
      <c r="S340" s="54"/>
      <c r="T340" s="54"/>
      <c r="U340" s="54"/>
    </row>
    <row r="341" spans="1:21" x14ac:dyDescent="0.25">
      <c r="A341" s="24"/>
      <c r="B341" s="22" t="s">
        <v>935</v>
      </c>
      <c r="C341" s="22" t="s">
        <v>352</v>
      </c>
      <c r="D341" s="21"/>
      <c r="E341" s="21"/>
      <c r="F341" s="69">
        <v>0</v>
      </c>
      <c r="G341" s="54"/>
      <c r="H341" s="69">
        <f>J341-F341</f>
        <v>0</v>
      </c>
      <c r="I341" s="54"/>
      <c r="J341" s="69">
        <v>0</v>
      </c>
      <c r="K341" s="54"/>
      <c r="L341" s="69">
        <v>0</v>
      </c>
      <c r="M341" s="54"/>
      <c r="N341" s="69">
        <f>+J341-L341</f>
        <v>0</v>
      </c>
      <c r="O341" s="54"/>
      <c r="P341" s="54"/>
      <c r="Q341" s="54"/>
      <c r="R341" s="54"/>
      <c r="S341" s="54"/>
      <c r="T341" s="54"/>
      <c r="U341" s="54"/>
    </row>
    <row r="342" spans="1:21" x14ac:dyDescent="0.25">
      <c r="A342" s="24"/>
      <c r="B342" s="22" t="s">
        <v>510</v>
      </c>
      <c r="C342" s="22" t="s">
        <v>353</v>
      </c>
      <c r="D342" s="21"/>
      <c r="E342" s="21"/>
      <c r="F342" s="69">
        <v>0</v>
      </c>
      <c r="G342" s="54"/>
      <c r="H342" s="69">
        <f>J342-F342</f>
        <v>0</v>
      </c>
      <c r="I342" s="54"/>
      <c r="J342" s="69">
        <v>0</v>
      </c>
      <c r="K342" s="54"/>
      <c r="L342" s="69">
        <v>0</v>
      </c>
      <c r="M342" s="54"/>
      <c r="N342" s="69">
        <f>+J342-L342</f>
        <v>0</v>
      </c>
      <c r="O342" s="54"/>
      <c r="P342" s="54"/>
      <c r="Q342" s="54"/>
      <c r="R342" s="54"/>
      <c r="S342" s="54"/>
      <c r="T342" s="54"/>
      <c r="U342" s="54"/>
    </row>
    <row r="343" spans="1:21" x14ac:dyDescent="0.25">
      <c r="A343" s="24" t="s">
        <v>349</v>
      </c>
      <c r="B343" s="22"/>
      <c r="C343" s="22"/>
      <c r="D343" s="21"/>
      <c r="E343" s="21"/>
      <c r="F343" s="33">
        <f>SUM(F339:F342)</f>
        <v>0</v>
      </c>
      <c r="G343" s="54"/>
      <c r="H343" s="33">
        <f>J343-F343</f>
        <v>0</v>
      </c>
      <c r="I343" s="54"/>
      <c r="J343" s="33">
        <f>SUM(J339:J342)</f>
        <v>0</v>
      </c>
      <c r="K343" s="33">
        <f>SUM(K339:K342)</f>
        <v>0</v>
      </c>
      <c r="L343" s="33">
        <f>SUM(L339:L342)</f>
        <v>0</v>
      </c>
      <c r="M343" s="54"/>
      <c r="N343" s="33">
        <f>+J343-L343</f>
        <v>0</v>
      </c>
      <c r="O343" s="54"/>
      <c r="P343" s="54"/>
      <c r="Q343" s="54"/>
      <c r="R343" s="54"/>
      <c r="S343" s="54"/>
      <c r="T343" s="54"/>
      <c r="U343" s="54"/>
    </row>
    <row r="344" spans="1:21" x14ac:dyDescent="0.25">
      <c r="A344" s="24" t="s">
        <v>277</v>
      </c>
      <c r="B344" s="22"/>
      <c r="C344" s="22"/>
      <c r="D344" s="21"/>
      <c r="E344" s="21"/>
      <c r="F344" s="69"/>
      <c r="G344" s="54"/>
      <c r="H344" s="69"/>
      <c r="I344" s="54"/>
      <c r="J344" s="69"/>
      <c r="K344" s="54"/>
      <c r="L344" s="69"/>
      <c r="M344" s="54"/>
      <c r="N344" s="69"/>
      <c r="O344" s="54"/>
      <c r="P344" s="54"/>
      <c r="Q344" s="54"/>
      <c r="R344" s="54"/>
      <c r="S344" s="54"/>
      <c r="T344" s="54"/>
      <c r="U344" s="54"/>
    </row>
    <row r="345" spans="1:21" x14ac:dyDescent="0.25">
      <c r="A345" s="22"/>
      <c r="B345" s="22" t="s">
        <v>276</v>
      </c>
      <c r="C345" s="22" t="s">
        <v>1003</v>
      </c>
      <c r="D345" s="21" t="s">
        <v>1004</v>
      </c>
      <c r="E345" s="21"/>
      <c r="F345" s="69">
        <v>0</v>
      </c>
      <c r="G345" s="54"/>
      <c r="H345" s="69">
        <f t="shared" ref="H345:H353" si="33">J345-F345</f>
        <v>0</v>
      </c>
      <c r="I345" s="54"/>
      <c r="J345" s="69">
        <v>0</v>
      </c>
      <c r="K345" s="54"/>
      <c r="L345" s="69">
        <v>0</v>
      </c>
      <c r="M345" s="54"/>
      <c r="N345" s="69">
        <f t="shared" ref="N345:N353" si="34">+J345-L345</f>
        <v>0</v>
      </c>
      <c r="O345" s="54"/>
      <c r="P345" s="54"/>
      <c r="Q345" s="54"/>
      <c r="R345" s="54"/>
      <c r="S345" s="54"/>
      <c r="T345" s="54"/>
      <c r="U345" s="54"/>
    </row>
    <row r="346" spans="1:21" x14ac:dyDescent="0.25">
      <c r="A346" s="22"/>
      <c r="B346" s="22" t="s">
        <v>1006</v>
      </c>
      <c r="C346" s="22" t="s">
        <v>1007</v>
      </c>
      <c r="D346" s="21" t="s">
        <v>1008</v>
      </c>
      <c r="E346" s="21"/>
      <c r="F346" s="69">
        <v>0</v>
      </c>
      <c r="G346" s="54"/>
      <c r="H346" s="69">
        <f t="shared" si="33"/>
        <v>0</v>
      </c>
      <c r="I346" s="54"/>
      <c r="J346" s="69">
        <v>0</v>
      </c>
      <c r="K346" s="54"/>
      <c r="L346" s="69">
        <v>0</v>
      </c>
      <c r="M346" s="54"/>
      <c r="N346" s="69">
        <f t="shared" si="34"/>
        <v>0</v>
      </c>
      <c r="O346" s="54"/>
      <c r="P346" s="54"/>
      <c r="Q346" s="54"/>
      <c r="R346" s="54"/>
      <c r="S346" s="54"/>
      <c r="T346" s="54"/>
      <c r="U346" s="54"/>
    </row>
    <row r="347" spans="1:21" x14ac:dyDescent="0.25">
      <c r="A347" s="22"/>
      <c r="B347" s="22" t="s">
        <v>1010</v>
      </c>
      <c r="C347" s="22" t="s">
        <v>1011</v>
      </c>
      <c r="D347" s="21" t="s">
        <v>1012</v>
      </c>
      <c r="E347" s="21"/>
      <c r="F347" s="69">
        <v>0</v>
      </c>
      <c r="G347" s="54"/>
      <c r="H347" s="69">
        <f t="shared" si="33"/>
        <v>0</v>
      </c>
      <c r="I347" s="54"/>
      <c r="J347" s="69">
        <v>0</v>
      </c>
      <c r="K347" s="54"/>
      <c r="L347" s="69">
        <v>0</v>
      </c>
      <c r="M347" s="54"/>
      <c r="N347" s="69">
        <f t="shared" si="34"/>
        <v>0</v>
      </c>
      <c r="O347" s="54"/>
      <c r="P347" s="54"/>
      <c r="Q347" s="54"/>
      <c r="R347" s="54"/>
      <c r="S347" s="54"/>
      <c r="T347" s="54"/>
      <c r="U347" s="54"/>
    </row>
    <row r="348" spans="1:21" x14ac:dyDescent="0.25">
      <c r="A348" s="22"/>
      <c r="B348" s="22" t="s">
        <v>1014</v>
      </c>
      <c r="C348" s="22" t="s">
        <v>1015</v>
      </c>
      <c r="D348" s="21" t="s">
        <v>1016</v>
      </c>
      <c r="E348" s="21"/>
      <c r="F348" s="69">
        <v>0</v>
      </c>
      <c r="G348" s="54"/>
      <c r="H348" s="69">
        <f t="shared" si="33"/>
        <v>0</v>
      </c>
      <c r="I348" s="54"/>
      <c r="J348" s="69">
        <v>0</v>
      </c>
      <c r="K348" s="54"/>
      <c r="L348" s="69">
        <v>0</v>
      </c>
      <c r="M348" s="54"/>
      <c r="N348" s="69">
        <f t="shared" si="34"/>
        <v>0</v>
      </c>
      <c r="O348" s="54"/>
      <c r="P348" s="54"/>
      <c r="Q348" s="54"/>
      <c r="R348" s="54"/>
      <c r="S348" s="54"/>
      <c r="T348" s="54"/>
      <c r="U348" s="54"/>
    </row>
    <row r="349" spans="1:21" x14ac:dyDescent="0.25">
      <c r="A349" s="22"/>
      <c r="B349" s="22" t="s">
        <v>1018</v>
      </c>
      <c r="C349" s="22" t="s">
        <v>1019</v>
      </c>
      <c r="D349" s="21" t="s">
        <v>1020</v>
      </c>
      <c r="E349" s="21"/>
      <c r="F349" s="69">
        <v>0</v>
      </c>
      <c r="G349" s="54"/>
      <c r="H349" s="69">
        <f t="shared" si="33"/>
        <v>0</v>
      </c>
      <c r="I349" s="54"/>
      <c r="J349" s="69">
        <v>0</v>
      </c>
      <c r="K349" s="54"/>
      <c r="L349" s="69">
        <v>0</v>
      </c>
      <c r="M349" s="54"/>
      <c r="N349" s="69">
        <f t="shared" si="34"/>
        <v>0</v>
      </c>
      <c r="O349" s="54"/>
      <c r="P349" s="54"/>
      <c r="Q349" s="54"/>
      <c r="R349" s="54"/>
      <c r="S349" s="54"/>
      <c r="T349" s="54"/>
      <c r="U349" s="54"/>
    </row>
    <row r="350" spans="1:21" x14ac:dyDescent="0.25">
      <c r="A350" s="22"/>
      <c r="B350" s="22" t="s">
        <v>498</v>
      </c>
      <c r="C350" s="22" t="s">
        <v>1022</v>
      </c>
      <c r="D350" s="21" t="s">
        <v>1023</v>
      </c>
      <c r="E350" s="21"/>
      <c r="F350" s="69">
        <v>0</v>
      </c>
      <c r="G350" s="54"/>
      <c r="H350" s="69">
        <f t="shared" si="33"/>
        <v>0</v>
      </c>
      <c r="I350" s="54"/>
      <c r="J350" s="69">
        <v>0</v>
      </c>
      <c r="K350" s="54"/>
      <c r="L350" s="69">
        <v>0</v>
      </c>
      <c r="M350" s="54"/>
      <c r="N350" s="69">
        <f t="shared" si="34"/>
        <v>0</v>
      </c>
      <c r="O350" s="54"/>
      <c r="P350" s="54"/>
      <c r="Q350" s="54"/>
      <c r="R350" s="54"/>
      <c r="S350" s="54"/>
      <c r="T350" s="54"/>
      <c r="U350" s="54"/>
    </row>
    <row r="351" spans="1:21" x14ac:dyDescent="0.25">
      <c r="A351" s="22"/>
      <c r="B351" s="22" t="s">
        <v>935</v>
      </c>
      <c r="C351" s="22" t="s">
        <v>1025</v>
      </c>
      <c r="D351" s="21" t="s">
        <v>1026</v>
      </c>
      <c r="E351" s="21"/>
      <c r="F351" s="69">
        <v>0</v>
      </c>
      <c r="G351" s="54"/>
      <c r="H351" s="69">
        <f t="shared" si="33"/>
        <v>0</v>
      </c>
      <c r="I351" s="54"/>
      <c r="J351" s="69">
        <v>0</v>
      </c>
      <c r="K351" s="54"/>
      <c r="L351" s="69">
        <v>0</v>
      </c>
      <c r="M351" s="54"/>
      <c r="N351" s="69">
        <f t="shared" si="34"/>
        <v>0</v>
      </c>
      <c r="O351" s="54"/>
      <c r="P351" s="54"/>
      <c r="Q351" s="54"/>
      <c r="R351" s="54"/>
      <c r="S351" s="54"/>
      <c r="T351" s="54"/>
      <c r="U351" s="54"/>
    </row>
    <row r="352" spans="1:21" x14ac:dyDescent="0.25">
      <c r="A352" s="22"/>
      <c r="B352" s="22" t="s">
        <v>510</v>
      </c>
      <c r="C352" s="22" t="s">
        <v>1028</v>
      </c>
      <c r="D352" s="21" t="s">
        <v>1029</v>
      </c>
      <c r="E352" s="21"/>
      <c r="F352" s="69">
        <v>0</v>
      </c>
      <c r="G352" s="54"/>
      <c r="H352" s="69">
        <f t="shared" si="33"/>
        <v>0</v>
      </c>
      <c r="I352" s="54"/>
      <c r="J352" s="69">
        <v>0</v>
      </c>
      <c r="K352" s="54"/>
      <c r="L352" s="69">
        <v>0</v>
      </c>
      <c r="M352" s="54"/>
      <c r="N352" s="69">
        <f t="shared" si="34"/>
        <v>0</v>
      </c>
      <c r="O352" s="54"/>
      <c r="P352" s="54"/>
      <c r="Q352" s="54"/>
      <c r="R352" s="54"/>
      <c r="S352" s="54"/>
      <c r="T352" s="54"/>
      <c r="U352" s="54"/>
    </row>
    <row r="353" spans="1:21" x14ac:dyDescent="0.25">
      <c r="A353" s="24" t="s">
        <v>278</v>
      </c>
      <c r="B353" s="22"/>
      <c r="C353" s="22"/>
      <c r="D353" s="21" t="s">
        <v>1550</v>
      </c>
      <c r="E353" s="21"/>
      <c r="F353" s="33">
        <f>SUM(F345:F352)</f>
        <v>0</v>
      </c>
      <c r="G353" s="54"/>
      <c r="H353" s="33">
        <f t="shared" si="33"/>
        <v>0</v>
      </c>
      <c r="I353" s="54"/>
      <c r="J353" s="33">
        <f>SUM(J345:J352)</f>
        <v>0</v>
      </c>
      <c r="K353" s="54"/>
      <c r="L353" s="33">
        <f>SUM(L345:L352)</f>
        <v>0</v>
      </c>
      <c r="M353" s="54"/>
      <c r="N353" s="33">
        <f t="shared" si="34"/>
        <v>0</v>
      </c>
      <c r="O353" s="54"/>
      <c r="P353" s="54"/>
      <c r="Q353" s="54"/>
      <c r="R353" s="54"/>
      <c r="S353" s="54"/>
      <c r="T353" s="54"/>
      <c r="U353" s="54"/>
    </row>
    <row r="354" spans="1:21" x14ac:dyDescent="0.25">
      <c r="A354" s="24" t="s">
        <v>279</v>
      </c>
      <c r="B354" s="22"/>
      <c r="C354" s="22"/>
      <c r="D354" s="21"/>
      <c r="E354" s="21"/>
      <c r="F354" s="54"/>
      <c r="G354" s="54"/>
      <c r="H354" s="54"/>
      <c r="I354" s="54"/>
      <c r="J354" s="54"/>
      <c r="K354" s="54"/>
      <c r="L354" s="54"/>
      <c r="M354" s="54"/>
      <c r="N354" s="54"/>
      <c r="O354" s="54"/>
      <c r="P354" s="54"/>
      <c r="Q354" s="54"/>
      <c r="R354" s="54"/>
      <c r="S354" s="54"/>
      <c r="T354" s="54"/>
      <c r="U354" s="54"/>
    </row>
    <row r="355" spans="1:21" x14ac:dyDescent="0.25">
      <c r="A355" s="24"/>
      <c r="B355" s="22" t="s">
        <v>1002</v>
      </c>
      <c r="C355" s="22" t="s">
        <v>367</v>
      </c>
      <c r="D355" s="21"/>
      <c r="E355" s="21"/>
      <c r="F355" s="69">
        <v>28000</v>
      </c>
      <c r="G355" s="54"/>
      <c r="H355" s="69">
        <f t="shared" ref="H355:H363" si="35">J355-F355</f>
        <v>7000</v>
      </c>
      <c r="I355" s="54"/>
      <c r="J355" s="69">
        <v>35000</v>
      </c>
      <c r="K355" s="54"/>
      <c r="L355" s="69">
        <v>35000</v>
      </c>
      <c r="M355" s="54"/>
      <c r="N355" s="69">
        <f t="shared" ref="N355:N363" si="36">+J355-L355</f>
        <v>0</v>
      </c>
      <c r="O355" s="54"/>
      <c r="P355" s="54"/>
      <c r="Q355" s="54"/>
      <c r="R355" s="54"/>
      <c r="S355" s="54"/>
      <c r="T355" s="54"/>
      <c r="U355" s="54"/>
    </row>
    <row r="356" spans="1:21" x14ac:dyDescent="0.25">
      <c r="A356" s="24"/>
      <c r="B356" s="22" t="s">
        <v>1006</v>
      </c>
      <c r="C356" s="22" t="s">
        <v>368</v>
      </c>
      <c r="D356" s="21"/>
      <c r="E356" s="21"/>
      <c r="F356" s="69">
        <v>26000</v>
      </c>
      <c r="G356" s="54"/>
      <c r="H356" s="69">
        <f t="shared" si="35"/>
        <v>-6000</v>
      </c>
      <c r="I356" s="54"/>
      <c r="J356" s="69">
        <v>20000</v>
      </c>
      <c r="K356" s="54"/>
      <c r="L356" s="69">
        <v>20000</v>
      </c>
      <c r="M356" s="54"/>
      <c r="N356" s="69">
        <f t="shared" si="36"/>
        <v>0</v>
      </c>
      <c r="O356" s="54"/>
      <c r="P356" s="54"/>
      <c r="Q356" s="54"/>
      <c r="R356" s="54"/>
      <c r="S356" s="54"/>
      <c r="T356" s="54"/>
      <c r="U356" s="54"/>
    </row>
    <row r="357" spans="1:21" x14ac:dyDescent="0.25">
      <c r="A357" s="24"/>
      <c r="B357" s="22" t="s">
        <v>1010</v>
      </c>
      <c r="C357" s="22" t="s">
        <v>369</v>
      </c>
      <c r="D357" s="21"/>
      <c r="E357" s="21"/>
      <c r="F357" s="69">
        <v>4000</v>
      </c>
      <c r="G357" s="54"/>
      <c r="H357" s="69">
        <f t="shared" si="35"/>
        <v>1000</v>
      </c>
      <c r="I357" s="54"/>
      <c r="J357" s="69">
        <v>5000</v>
      </c>
      <c r="K357" s="54"/>
      <c r="L357" s="69">
        <v>5000</v>
      </c>
      <c r="M357" s="54"/>
      <c r="N357" s="69">
        <f t="shared" si="36"/>
        <v>0</v>
      </c>
      <c r="O357" s="54"/>
      <c r="P357" s="54"/>
      <c r="Q357" s="54"/>
      <c r="R357" s="54"/>
      <c r="S357" s="54"/>
      <c r="T357" s="54"/>
      <c r="U357" s="54"/>
    </row>
    <row r="358" spans="1:21" x14ac:dyDescent="0.25">
      <c r="A358" s="24"/>
      <c r="B358" s="22" t="s">
        <v>1014</v>
      </c>
      <c r="C358" s="22" t="s">
        <v>370</v>
      </c>
      <c r="D358" s="21"/>
      <c r="E358" s="21"/>
      <c r="F358" s="69">
        <v>1000</v>
      </c>
      <c r="G358" s="54"/>
      <c r="H358" s="69">
        <f t="shared" si="35"/>
        <v>0</v>
      </c>
      <c r="I358" s="54"/>
      <c r="J358" s="69">
        <v>1000</v>
      </c>
      <c r="K358" s="54"/>
      <c r="L358" s="69">
        <v>1000</v>
      </c>
      <c r="M358" s="54"/>
      <c r="N358" s="69">
        <f t="shared" si="36"/>
        <v>0</v>
      </c>
      <c r="O358" s="54"/>
      <c r="P358" s="54"/>
      <c r="Q358" s="54"/>
      <c r="R358" s="54"/>
      <c r="S358" s="54"/>
      <c r="T358" s="54"/>
      <c r="U358" s="54"/>
    </row>
    <row r="359" spans="1:21" x14ac:dyDescent="0.25">
      <c r="A359" s="24"/>
      <c r="B359" s="22" t="s">
        <v>1018</v>
      </c>
      <c r="C359" s="22" t="s">
        <v>371</v>
      </c>
      <c r="D359" s="21"/>
      <c r="E359" s="21"/>
      <c r="F359" s="69">
        <v>2500</v>
      </c>
      <c r="G359" s="54"/>
      <c r="H359" s="69">
        <f t="shared" si="35"/>
        <v>500</v>
      </c>
      <c r="I359" s="54"/>
      <c r="J359" s="69">
        <v>3000</v>
      </c>
      <c r="K359" s="54"/>
      <c r="L359" s="69">
        <v>3000</v>
      </c>
      <c r="M359" s="54"/>
      <c r="N359" s="69">
        <f t="shared" si="36"/>
        <v>0</v>
      </c>
      <c r="O359" s="54"/>
      <c r="P359" s="54"/>
      <c r="Q359" s="54"/>
      <c r="R359" s="54"/>
      <c r="S359" s="54"/>
      <c r="T359" s="54"/>
      <c r="U359" s="54"/>
    </row>
    <row r="360" spans="1:21" x14ac:dyDescent="0.25">
      <c r="A360" s="24"/>
      <c r="B360" s="22" t="s">
        <v>365</v>
      </c>
      <c r="C360" s="22" t="s">
        <v>372</v>
      </c>
      <c r="D360" s="21"/>
      <c r="E360" s="21"/>
      <c r="F360" s="69">
        <v>0</v>
      </c>
      <c r="G360" s="54"/>
      <c r="H360" s="69">
        <f t="shared" si="35"/>
        <v>0</v>
      </c>
      <c r="I360" s="54"/>
      <c r="J360" s="69">
        <v>0</v>
      </c>
      <c r="K360" s="54"/>
      <c r="L360" s="69"/>
      <c r="M360" s="54"/>
      <c r="N360" s="69">
        <f t="shared" si="36"/>
        <v>0</v>
      </c>
      <c r="O360" s="54"/>
      <c r="P360" s="54"/>
      <c r="Q360" s="54"/>
      <c r="R360" s="54"/>
      <c r="S360" s="54"/>
      <c r="T360" s="54"/>
      <c r="U360" s="54"/>
    </row>
    <row r="361" spans="1:21" x14ac:dyDescent="0.25">
      <c r="A361" s="24"/>
      <c r="B361" s="22" t="s">
        <v>1236</v>
      </c>
      <c r="C361" s="22" t="s">
        <v>373</v>
      </c>
      <c r="D361" s="21"/>
      <c r="E361" s="21"/>
      <c r="F361" s="69">
        <v>3000</v>
      </c>
      <c r="G361" s="54"/>
      <c r="H361" s="69">
        <f t="shared" si="35"/>
        <v>-1500</v>
      </c>
      <c r="I361" s="54"/>
      <c r="J361" s="69">
        <v>1500</v>
      </c>
      <c r="K361" s="54"/>
      <c r="L361" s="69">
        <v>1400</v>
      </c>
      <c r="M361" s="54"/>
      <c r="N361" s="69">
        <f t="shared" si="36"/>
        <v>100</v>
      </c>
      <c r="O361" s="54"/>
      <c r="P361" s="54"/>
      <c r="Q361" s="54"/>
      <c r="R361" s="54"/>
      <c r="S361" s="54"/>
      <c r="T361" s="54"/>
      <c r="U361" s="54"/>
    </row>
    <row r="362" spans="1:21" x14ac:dyDescent="0.25">
      <c r="A362" s="24"/>
      <c r="B362" s="22" t="s">
        <v>935</v>
      </c>
      <c r="C362" s="22" t="s">
        <v>374</v>
      </c>
      <c r="D362" s="21"/>
      <c r="E362" s="21"/>
      <c r="F362" s="69">
        <v>500</v>
      </c>
      <c r="G362" s="54"/>
      <c r="H362" s="69">
        <f t="shared" si="35"/>
        <v>0</v>
      </c>
      <c r="I362" s="54"/>
      <c r="J362" s="69">
        <v>500</v>
      </c>
      <c r="K362" s="54"/>
      <c r="L362" s="69">
        <v>495</v>
      </c>
      <c r="M362" s="54"/>
      <c r="N362" s="69">
        <f t="shared" si="36"/>
        <v>5</v>
      </c>
      <c r="O362" s="54"/>
      <c r="P362" s="54"/>
      <c r="Q362" s="54"/>
      <c r="R362" s="54"/>
      <c r="S362" s="54"/>
      <c r="T362" s="54"/>
      <c r="U362" s="54"/>
    </row>
    <row r="363" spans="1:21" x14ac:dyDescent="0.25">
      <c r="A363" s="24"/>
      <c r="B363" s="22" t="s">
        <v>510</v>
      </c>
      <c r="C363" s="22" t="s">
        <v>375</v>
      </c>
      <c r="D363" s="21"/>
      <c r="E363" s="21"/>
      <c r="F363" s="69">
        <v>0</v>
      </c>
      <c r="G363" s="54"/>
      <c r="H363" s="69">
        <f t="shared" si="35"/>
        <v>0</v>
      </c>
      <c r="I363" s="54"/>
      <c r="J363" s="69">
        <v>0</v>
      </c>
      <c r="K363" s="54"/>
      <c r="L363" s="69">
        <v>0</v>
      </c>
      <c r="M363" s="54"/>
      <c r="N363" s="69">
        <f t="shared" si="36"/>
        <v>0</v>
      </c>
      <c r="O363" s="54"/>
      <c r="P363" s="54"/>
      <c r="Q363" s="54"/>
      <c r="R363" s="54"/>
      <c r="S363" s="54"/>
      <c r="T363" s="54"/>
      <c r="U363" s="54"/>
    </row>
    <row r="364" spans="1:21" x14ac:dyDescent="0.25">
      <c r="A364" s="24" t="s">
        <v>280</v>
      </c>
      <c r="B364" s="22"/>
      <c r="C364" s="22"/>
      <c r="D364" s="21"/>
      <c r="E364" s="21"/>
      <c r="F364" s="33">
        <f>SUM(F355:F363)</f>
        <v>65000</v>
      </c>
      <c r="G364" s="54"/>
      <c r="H364" s="33">
        <f>J364-F364</f>
        <v>1000</v>
      </c>
      <c r="I364" s="54"/>
      <c r="J364" s="33">
        <f>SUM(J355:J363)</f>
        <v>66000</v>
      </c>
      <c r="K364" s="33">
        <f>SUM(K355:K363)</f>
        <v>0</v>
      </c>
      <c r="L364" s="33">
        <f>SUM(L355:L363)</f>
        <v>65895</v>
      </c>
      <c r="M364" s="54"/>
      <c r="N364" s="33">
        <f>+J364-L364</f>
        <v>105</v>
      </c>
      <c r="O364" s="54"/>
      <c r="P364" s="54"/>
      <c r="Q364" s="54"/>
      <c r="R364" s="54"/>
      <c r="S364" s="54"/>
      <c r="T364" s="54"/>
      <c r="U364" s="54"/>
    </row>
    <row r="365" spans="1:21" x14ac:dyDescent="0.25">
      <c r="A365" s="24" t="s">
        <v>1032</v>
      </c>
      <c r="B365" s="22"/>
      <c r="C365" s="22"/>
      <c r="D365" s="21"/>
      <c r="E365" s="21"/>
      <c r="F365" s="69"/>
      <c r="G365" s="54"/>
      <c r="H365" s="69"/>
      <c r="I365" s="54"/>
      <c r="J365" s="69"/>
      <c r="K365" s="54"/>
      <c r="L365" s="69"/>
      <c r="M365" s="54"/>
      <c r="N365" s="69"/>
      <c r="O365" s="54"/>
      <c r="P365" s="54"/>
      <c r="Q365" s="54"/>
      <c r="R365" s="54"/>
      <c r="S365" s="54"/>
      <c r="T365" s="54"/>
      <c r="U365" s="54"/>
    </row>
    <row r="366" spans="1:21" x14ac:dyDescent="0.25">
      <c r="A366" s="22"/>
      <c r="B366" s="22" t="s">
        <v>1034</v>
      </c>
      <c r="C366" s="22" t="s">
        <v>1035</v>
      </c>
      <c r="D366" s="21" t="s">
        <v>1036</v>
      </c>
      <c r="E366" s="21"/>
      <c r="F366" s="69">
        <v>28000</v>
      </c>
      <c r="G366" s="54"/>
      <c r="H366" s="69">
        <f t="shared" ref="H366:H375" si="37">J366-F366</f>
        <v>2000</v>
      </c>
      <c r="I366" s="54"/>
      <c r="J366" s="69">
        <v>30000</v>
      </c>
      <c r="K366" s="54"/>
      <c r="L366" s="69">
        <v>29000</v>
      </c>
      <c r="M366" s="54"/>
      <c r="N366" s="69">
        <f t="shared" ref="N366:N375" si="38">+J366-L366</f>
        <v>1000</v>
      </c>
      <c r="O366" s="54"/>
      <c r="P366" s="54"/>
      <c r="Q366" s="54"/>
      <c r="R366" s="54"/>
      <c r="S366" s="54"/>
      <c r="T366" s="54"/>
      <c r="U366" s="54"/>
    </row>
    <row r="367" spans="1:21" x14ac:dyDescent="0.25">
      <c r="A367" s="22"/>
      <c r="B367" s="22" t="s">
        <v>1002</v>
      </c>
      <c r="C367" s="22" t="s">
        <v>1038</v>
      </c>
      <c r="D367" s="21" t="s">
        <v>1039</v>
      </c>
      <c r="E367" s="21"/>
      <c r="F367" s="69">
        <v>24000</v>
      </c>
      <c r="G367" s="54"/>
      <c r="H367" s="69">
        <f t="shared" si="37"/>
        <v>1000</v>
      </c>
      <c r="I367" s="54"/>
      <c r="J367" s="69">
        <v>25000</v>
      </c>
      <c r="K367" s="54"/>
      <c r="L367" s="69">
        <v>24000</v>
      </c>
      <c r="M367" s="54"/>
      <c r="N367" s="69">
        <f t="shared" si="38"/>
        <v>1000</v>
      </c>
      <c r="O367" s="54"/>
      <c r="P367" s="54"/>
      <c r="Q367" s="54"/>
      <c r="R367" s="54"/>
      <c r="S367" s="54"/>
      <c r="T367" s="54"/>
      <c r="U367" s="54"/>
    </row>
    <row r="368" spans="1:21" x14ac:dyDescent="0.25">
      <c r="A368" s="22"/>
      <c r="B368" s="22" t="s">
        <v>1041</v>
      </c>
      <c r="C368" s="22" t="s">
        <v>1042</v>
      </c>
      <c r="D368" s="21" t="s">
        <v>1043</v>
      </c>
      <c r="E368" s="21"/>
      <c r="F368" s="69">
        <v>12000</v>
      </c>
      <c r="G368" s="54"/>
      <c r="H368" s="69">
        <f t="shared" si="37"/>
        <v>-3000</v>
      </c>
      <c r="I368" s="54"/>
      <c r="J368" s="69">
        <v>9000</v>
      </c>
      <c r="K368" s="54"/>
      <c r="L368" s="69">
        <v>8500</v>
      </c>
      <c r="M368" s="54"/>
      <c r="N368" s="69">
        <f t="shared" si="38"/>
        <v>500</v>
      </c>
      <c r="O368" s="54"/>
      <c r="P368" s="54"/>
      <c r="Q368" s="54"/>
      <c r="R368" s="54"/>
      <c r="S368" s="54"/>
      <c r="T368" s="54"/>
      <c r="U368" s="54"/>
    </row>
    <row r="369" spans="1:21" x14ac:dyDescent="0.25">
      <c r="A369" s="22"/>
      <c r="B369" s="22" t="s">
        <v>1010</v>
      </c>
      <c r="C369" s="22" t="s">
        <v>1045</v>
      </c>
      <c r="D369" s="21" t="s">
        <v>1046</v>
      </c>
      <c r="E369" s="21"/>
      <c r="F369" s="69">
        <v>0</v>
      </c>
      <c r="G369" s="54"/>
      <c r="H369" s="69">
        <f t="shared" si="37"/>
        <v>0</v>
      </c>
      <c r="I369" s="54"/>
      <c r="J369" s="69">
        <v>0</v>
      </c>
      <c r="K369" s="54"/>
      <c r="L369" s="69">
        <v>0</v>
      </c>
      <c r="M369" s="54"/>
      <c r="N369" s="69">
        <f t="shared" si="38"/>
        <v>0</v>
      </c>
      <c r="O369" s="54"/>
      <c r="P369" s="54"/>
      <c r="Q369" s="54"/>
      <c r="R369" s="54"/>
      <c r="S369" s="54"/>
      <c r="T369" s="54"/>
      <c r="U369" s="54"/>
    </row>
    <row r="370" spans="1:21" x14ac:dyDescent="0.25">
      <c r="A370" s="22"/>
      <c r="B370" s="22" t="s">
        <v>1048</v>
      </c>
      <c r="C370" s="22" t="s">
        <v>1049</v>
      </c>
      <c r="D370" s="21" t="s">
        <v>1050</v>
      </c>
      <c r="E370" s="21"/>
      <c r="F370" s="69">
        <v>1000</v>
      </c>
      <c r="G370" s="54"/>
      <c r="H370" s="69">
        <f t="shared" si="37"/>
        <v>0</v>
      </c>
      <c r="I370" s="54"/>
      <c r="J370" s="69">
        <v>1000</v>
      </c>
      <c r="K370" s="54"/>
      <c r="L370" s="69">
        <v>1000</v>
      </c>
      <c r="M370" s="54"/>
      <c r="N370" s="69">
        <f t="shared" si="38"/>
        <v>0</v>
      </c>
      <c r="O370" s="54"/>
      <c r="P370" s="54"/>
      <c r="Q370" s="54"/>
      <c r="R370" s="54"/>
      <c r="S370" s="54"/>
      <c r="T370" s="54"/>
      <c r="U370" s="54"/>
    </row>
    <row r="371" spans="1:21" x14ac:dyDescent="0.25">
      <c r="A371" s="22"/>
      <c r="B371" s="22" t="s">
        <v>1052</v>
      </c>
      <c r="C371" s="22" t="s">
        <v>1053</v>
      </c>
      <c r="D371" s="21" t="s">
        <v>1054</v>
      </c>
      <c r="E371" s="21"/>
      <c r="F371" s="69">
        <v>2800</v>
      </c>
      <c r="G371" s="54"/>
      <c r="H371" s="69">
        <f t="shared" si="37"/>
        <v>-800</v>
      </c>
      <c r="I371" s="54"/>
      <c r="J371" s="69">
        <v>2000</v>
      </c>
      <c r="K371" s="54"/>
      <c r="L371" s="69">
        <v>2000</v>
      </c>
      <c r="M371" s="54"/>
      <c r="N371" s="69">
        <f t="shared" si="38"/>
        <v>0</v>
      </c>
      <c r="O371" s="54"/>
      <c r="P371" s="54"/>
      <c r="Q371" s="54"/>
      <c r="R371" s="54"/>
      <c r="S371" s="54"/>
      <c r="T371" s="54"/>
      <c r="U371" s="54"/>
    </row>
    <row r="372" spans="1:21" x14ac:dyDescent="0.25">
      <c r="A372" s="22"/>
      <c r="B372" s="22" t="s">
        <v>1056</v>
      </c>
      <c r="C372" s="22" t="s">
        <v>1057</v>
      </c>
      <c r="D372" s="21" t="s">
        <v>1058</v>
      </c>
      <c r="E372" s="21"/>
      <c r="F372" s="69">
        <v>500</v>
      </c>
      <c r="G372" s="54"/>
      <c r="H372" s="69">
        <f t="shared" si="37"/>
        <v>0</v>
      </c>
      <c r="I372" s="54"/>
      <c r="J372" s="69">
        <v>500</v>
      </c>
      <c r="K372" s="54"/>
      <c r="L372" s="69">
        <v>412</v>
      </c>
      <c r="M372" s="54"/>
      <c r="N372" s="69">
        <f t="shared" si="38"/>
        <v>88</v>
      </c>
      <c r="O372" s="54"/>
      <c r="P372" s="54"/>
      <c r="Q372" s="54"/>
      <c r="R372" s="54"/>
      <c r="S372" s="54"/>
      <c r="T372" s="54"/>
      <c r="U372" s="54"/>
    </row>
    <row r="373" spans="1:21" x14ac:dyDescent="0.25">
      <c r="A373" s="22"/>
      <c r="B373" s="22" t="s">
        <v>935</v>
      </c>
      <c r="C373" s="22" t="s">
        <v>1060</v>
      </c>
      <c r="D373" s="21" t="s">
        <v>1061</v>
      </c>
      <c r="E373" s="21"/>
      <c r="F373" s="69">
        <v>500</v>
      </c>
      <c r="G373" s="54"/>
      <c r="H373" s="69">
        <f t="shared" si="37"/>
        <v>0</v>
      </c>
      <c r="I373" s="54"/>
      <c r="J373" s="69">
        <v>500</v>
      </c>
      <c r="K373" s="54"/>
      <c r="L373" s="69">
        <v>500</v>
      </c>
      <c r="M373" s="54"/>
      <c r="N373" s="69">
        <f t="shared" si="38"/>
        <v>0</v>
      </c>
      <c r="O373" s="54"/>
      <c r="P373" s="54"/>
      <c r="Q373" s="54"/>
      <c r="R373" s="54"/>
      <c r="S373" s="54"/>
      <c r="T373" s="54"/>
      <c r="U373" s="54"/>
    </row>
    <row r="374" spans="1:21" x14ac:dyDescent="0.25">
      <c r="A374" s="22"/>
      <c r="B374" s="22" t="s">
        <v>510</v>
      </c>
      <c r="C374" s="22" t="s">
        <v>1063</v>
      </c>
      <c r="D374" s="21" t="s">
        <v>1064</v>
      </c>
      <c r="E374" s="21"/>
      <c r="F374" s="69">
        <v>0</v>
      </c>
      <c r="G374" s="54"/>
      <c r="H374" s="69">
        <f t="shared" si="37"/>
        <v>0</v>
      </c>
      <c r="I374" s="54"/>
      <c r="J374" s="69">
        <v>0</v>
      </c>
      <c r="K374" s="54"/>
      <c r="L374" s="69">
        <v>0</v>
      </c>
      <c r="M374" s="54"/>
      <c r="N374" s="69">
        <f t="shared" si="38"/>
        <v>0</v>
      </c>
      <c r="O374" s="54"/>
      <c r="P374" s="54"/>
      <c r="Q374" s="54"/>
      <c r="R374" s="54"/>
      <c r="S374" s="54"/>
      <c r="T374" s="54"/>
      <c r="U374" s="54"/>
    </row>
    <row r="375" spans="1:21" x14ac:dyDescent="0.25">
      <c r="A375" s="24" t="s">
        <v>1066</v>
      </c>
      <c r="B375" s="22"/>
      <c r="C375" s="22"/>
      <c r="D375" s="21" t="s">
        <v>1551</v>
      </c>
      <c r="E375" s="21"/>
      <c r="F375" s="33">
        <f>SUM(F366:F374)</f>
        <v>68800</v>
      </c>
      <c r="G375" s="54"/>
      <c r="H375" s="33">
        <f t="shared" si="37"/>
        <v>-800</v>
      </c>
      <c r="I375" s="54"/>
      <c r="J375" s="33">
        <f>SUM(J366:J374)</f>
        <v>68000</v>
      </c>
      <c r="K375" s="54"/>
      <c r="L375" s="33">
        <f>SUM(L366:L374)</f>
        <v>65412</v>
      </c>
      <c r="M375" s="54"/>
      <c r="N375" s="33">
        <f t="shared" si="38"/>
        <v>2588</v>
      </c>
      <c r="O375" s="54"/>
      <c r="P375" s="54"/>
      <c r="Q375" s="54"/>
      <c r="R375" s="54"/>
      <c r="S375" s="54"/>
      <c r="T375" s="54"/>
      <c r="U375" s="54"/>
    </row>
    <row r="376" spans="1:21" x14ac:dyDescent="0.25">
      <c r="A376" s="24" t="s">
        <v>1067</v>
      </c>
      <c r="B376" s="22"/>
      <c r="C376" s="22"/>
      <c r="D376" s="21"/>
      <c r="E376" s="21"/>
      <c r="F376" s="69"/>
      <c r="G376" s="54"/>
      <c r="H376" s="69"/>
      <c r="I376" s="54"/>
      <c r="J376" s="69"/>
      <c r="K376" s="54"/>
      <c r="L376" s="69"/>
      <c r="M376" s="54"/>
      <c r="N376" s="69"/>
      <c r="O376" s="54"/>
      <c r="P376" s="54"/>
      <c r="Q376" s="54"/>
      <c r="R376" s="54"/>
      <c r="S376" s="54"/>
      <c r="T376" s="54"/>
      <c r="U376" s="54"/>
    </row>
    <row r="377" spans="1:21" x14ac:dyDescent="0.25">
      <c r="A377" s="22"/>
      <c r="B377" s="22" t="s">
        <v>927</v>
      </c>
      <c r="C377" s="22" t="s">
        <v>1069</v>
      </c>
      <c r="D377" s="21" t="s">
        <v>1070</v>
      </c>
      <c r="E377" s="21"/>
      <c r="F377" s="69">
        <v>35000</v>
      </c>
      <c r="G377" s="54"/>
      <c r="H377" s="69">
        <f t="shared" ref="H377:H383" si="39">J377-F377</f>
        <v>0</v>
      </c>
      <c r="I377" s="54"/>
      <c r="J377" s="69">
        <v>35000</v>
      </c>
      <c r="K377" s="54"/>
      <c r="L377" s="69">
        <v>32000</v>
      </c>
      <c r="M377" s="54"/>
      <c r="N377" s="69">
        <f t="shared" ref="N377:N383" si="40">+J377-L377</f>
        <v>3000</v>
      </c>
      <c r="O377" s="54"/>
      <c r="P377" s="54"/>
      <c r="Q377" s="54"/>
      <c r="R377" s="54"/>
      <c r="S377" s="54"/>
      <c r="T377" s="54"/>
      <c r="U377" s="54"/>
    </row>
    <row r="378" spans="1:21" x14ac:dyDescent="0.25">
      <c r="A378" s="22"/>
      <c r="B378" s="22" t="s">
        <v>281</v>
      </c>
      <c r="C378" s="22"/>
      <c r="D378" s="21"/>
      <c r="E378" s="21"/>
      <c r="F378" s="69">
        <v>0</v>
      </c>
      <c r="G378" s="21"/>
      <c r="H378" s="69">
        <f t="shared" si="39"/>
        <v>0</v>
      </c>
      <c r="I378" s="54"/>
      <c r="J378" s="69">
        <v>0</v>
      </c>
      <c r="K378" s="54"/>
      <c r="L378" s="69">
        <v>0</v>
      </c>
      <c r="M378" s="54"/>
      <c r="N378" s="69">
        <f t="shared" si="40"/>
        <v>0</v>
      </c>
      <c r="O378" s="54"/>
      <c r="P378" s="54"/>
      <c r="Q378" s="54"/>
      <c r="R378" s="54"/>
      <c r="S378" s="54"/>
      <c r="T378" s="54"/>
      <c r="U378" s="21"/>
    </row>
    <row r="379" spans="1:21" x14ac:dyDescent="0.25">
      <c r="A379" s="22"/>
      <c r="B379" s="22" t="s">
        <v>968</v>
      </c>
      <c r="C379" s="22" t="s">
        <v>1072</v>
      </c>
      <c r="D379" s="21" t="s">
        <v>1073</v>
      </c>
      <c r="E379" s="21"/>
      <c r="F379" s="69">
        <v>9000</v>
      </c>
      <c r="G379" s="54"/>
      <c r="H379" s="69">
        <f t="shared" si="39"/>
        <v>1000</v>
      </c>
      <c r="I379" s="54"/>
      <c r="J379" s="69">
        <v>10000</v>
      </c>
      <c r="K379" s="54"/>
      <c r="L379" s="69">
        <v>10000</v>
      </c>
      <c r="M379" s="54"/>
      <c r="N379" s="69">
        <f t="shared" si="40"/>
        <v>0</v>
      </c>
      <c r="O379" s="54"/>
      <c r="P379" s="54"/>
      <c r="Q379" s="54"/>
      <c r="R379" s="54"/>
      <c r="S379" s="54"/>
      <c r="T379" s="54"/>
      <c r="U379" s="54"/>
    </row>
    <row r="380" spans="1:21" x14ac:dyDescent="0.25">
      <c r="A380" s="22"/>
      <c r="B380" s="22" t="s">
        <v>498</v>
      </c>
      <c r="C380" s="22" t="s">
        <v>1075</v>
      </c>
      <c r="D380" s="21" t="s">
        <v>1076</v>
      </c>
      <c r="E380" s="21"/>
      <c r="F380" s="69">
        <v>5000</v>
      </c>
      <c r="G380" s="54"/>
      <c r="H380" s="69">
        <f t="shared" si="39"/>
        <v>-3000</v>
      </c>
      <c r="I380" s="54"/>
      <c r="J380" s="69">
        <v>2000</v>
      </c>
      <c r="K380" s="54"/>
      <c r="L380" s="69">
        <v>1700</v>
      </c>
      <c r="M380" s="54"/>
      <c r="N380" s="69">
        <f t="shared" si="40"/>
        <v>300</v>
      </c>
      <c r="O380" s="54"/>
      <c r="P380" s="54"/>
      <c r="Q380" s="54"/>
      <c r="R380" s="54"/>
      <c r="S380" s="54"/>
      <c r="T380" s="54"/>
      <c r="U380" s="54"/>
    </row>
    <row r="381" spans="1:21" x14ac:dyDescent="0.25">
      <c r="A381" s="22"/>
      <c r="B381" s="22" t="s">
        <v>935</v>
      </c>
      <c r="C381" s="22" t="s">
        <v>1078</v>
      </c>
      <c r="D381" s="21" t="s">
        <v>1079</v>
      </c>
      <c r="E381" s="21"/>
      <c r="F381" s="69">
        <v>500</v>
      </c>
      <c r="G381" s="54"/>
      <c r="H381" s="69">
        <f t="shared" si="39"/>
        <v>500</v>
      </c>
      <c r="I381" s="54"/>
      <c r="J381" s="69">
        <v>1000</v>
      </c>
      <c r="K381" s="54"/>
      <c r="L381" s="69">
        <v>1000</v>
      </c>
      <c r="M381" s="54"/>
      <c r="N381" s="69">
        <f t="shared" si="40"/>
        <v>0</v>
      </c>
      <c r="O381" s="54"/>
      <c r="P381" s="54"/>
      <c r="Q381" s="54"/>
      <c r="R381" s="54"/>
      <c r="S381" s="54"/>
      <c r="T381" s="54"/>
      <c r="U381" s="54"/>
    </row>
    <row r="382" spans="1:21" x14ac:dyDescent="0.25">
      <c r="A382" s="22"/>
      <c r="B382" s="22" t="s">
        <v>510</v>
      </c>
      <c r="C382" s="22" t="s">
        <v>1081</v>
      </c>
      <c r="D382" s="21" t="s">
        <v>1082</v>
      </c>
      <c r="E382" s="21"/>
      <c r="F382" s="69">
        <v>1500</v>
      </c>
      <c r="G382" s="54"/>
      <c r="H382" s="69">
        <f t="shared" si="39"/>
        <v>-1000</v>
      </c>
      <c r="I382" s="54"/>
      <c r="J382" s="69">
        <v>500</v>
      </c>
      <c r="K382" s="54"/>
      <c r="L382" s="69">
        <v>425</v>
      </c>
      <c r="M382" s="54"/>
      <c r="N382" s="69">
        <f t="shared" si="40"/>
        <v>75</v>
      </c>
      <c r="O382" s="54"/>
      <c r="P382" s="54"/>
      <c r="Q382" s="54"/>
      <c r="R382" s="54"/>
      <c r="S382" s="54"/>
      <c r="T382" s="54"/>
      <c r="U382" s="54"/>
    </row>
    <row r="383" spans="1:21" x14ac:dyDescent="0.25">
      <c r="A383" s="24" t="s">
        <v>1084</v>
      </c>
      <c r="B383" s="22"/>
      <c r="C383" s="22"/>
      <c r="D383" s="21" t="s">
        <v>1552</v>
      </c>
      <c r="E383" s="21"/>
      <c r="F383" s="33">
        <f>SUM(F377:F382)</f>
        <v>51000</v>
      </c>
      <c r="G383" s="54"/>
      <c r="H383" s="33">
        <f t="shared" si="39"/>
        <v>-2500</v>
      </c>
      <c r="I383" s="54"/>
      <c r="J383" s="33">
        <f>SUM(J377:J382)</f>
        <v>48500</v>
      </c>
      <c r="K383" s="54"/>
      <c r="L383" s="33">
        <f>SUM(L377:L382)</f>
        <v>45125</v>
      </c>
      <c r="M383" s="54"/>
      <c r="N383" s="33">
        <f t="shared" si="40"/>
        <v>3375</v>
      </c>
      <c r="O383" s="54"/>
      <c r="P383" s="54"/>
      <c r="Q383" s="54"/>
      <c r="R383" s="54"/>
      <c r="S383" s="54"/>
      <c r="T383" s="54"/>
      <c r="U383" s="54"/>
    </row>
    <row r="384" spans="1:21" x14ac:dyDescent="0.25">
      <c r="A384" s="24" t="s">
        <v>1085</v>
      </c>
      <c r="B384" s="22"/>
      <c r="C384" s="22"/>
      <c r="D384" s="21"/>
      <c r="E384" s="21"/>
      <c r="F384" s="69"/>
      <c r="G384" s="54"/>
      <c r="H384" s="69"/>
      <c r="I384" s="54"/>
      <c r="J384" s="69"/>
      <c r="K384" s="54"/>
      <c r="L384" s="69"/>
      <c r="M384" s="54"/>
      <c r="N384" s="69"/>
      <c r="O384" s="54"/>
      <c r="P384" s="54"/>
      <c r="Q384" s="54"/>
      <c r="R384" s="54"/>
      <c r="S384" s="54"/>
      <c r="T384" s="54"/>
      <c r="U384" s="54"/>
    </row>
    <row r="385" spans="1:21" x14ac:dyDescent="0.25">
      <c r="A385" s="22"/>
      <c r="B385" s="22" t="s">
        <v>1087</v>
      </c>
      <c r="C385" s="22" t="s">
        <v>1088</v>
      </c>
      <c r="D385" s="21"/>
      <c r="E385" s="21"/>
      <c r="F385" s="69">
        <v>14400</v>
      </c>
      <c r="G385" s="54"/>
      <c r="H385" s="69">
        <f t="shared" ref="H385:H394" si="41">J385-F385</f>
        <v>600</v>
      </c>
      <c r="I385" s="54"/>
      <c r="J385" s="69">
        <v>15000</v>
      </c>
      <c r="K385" s="54"/>
      <c r="L385" s="69">
        <v>15000</v>
      </c>
      <c r="M385" s="54"/>
      <c r="N385" s="69">
        <f t="shared" ref="N385:N394" si="42">+J385-L385</f>
        <v>0</v>
      </c>
      <c r="O385" s="54"/>
      <c r="P385" s="54"/>
      <c r="Q385" s="54"/>
      <c r="R385" s="54"/>
      <c r="S385" s="54"/>
      <c r="T385" s="54"/>
      <c r="U385" s="54"/>
    </row>
    <row r="386" spans="1:21" x14ac:dyDescent="0.25">
      <c r="A386" s="22"/>
      <c r="B386" s="22" t="s">
        <v>1002</v>
      </c>
      <c r="C386" s="22" t="s">
        <v>1090</v>
      </c>
      <c r="D386" s="21"/>
      <c r="E386" s="21"/>
      <c r="F386" s="69">
        <v>9600</v>
      </c>
      <c r="G386" s="54"/>
      <c r="H386" s="69">
        <f t="shared" si="41"/>
        <v>400</v>
      </c>
      <c r="I386" s="54"/>
      <c r="J386" s="69">
        <v>10000</v>
      </c>
      <c r="K386" s="54"/>
      <c r="L386" s="69">
        <v>8000</v>
      </c>
      <c r="M386" s="54"/>
      <c r="N386" s="69">
        <f t="shared" si="42"/>
        <v>2000</v>
      </c>
      <c r="O386" s="54"/>
      <c r="P386" s="54"/>
      <c r="Q386" s="54"/>
      <c r="R386" s="54"/>
      <c r="S386" s="54"/>
      <c r="T386" s="54"/>
      <c r="U386" s="54"/>
    </row>
    <row r="387" spans="1:21" x14ac:dyDescent="0.25">
      <c r="A387" s="22"/>
      <c r="B387" s="22" t="s">
        <v>1092</v>
      </c>
      <c r="C387" s="22" t="s">
        <v>1093</v>
      </c>
      <c r="D387" s="21"/>
      <c r="E387" s="21"/>
      <c r="F387" s="69">
        <v>9000</v>
      </c>
      <c r="G387" s="54"/>
      <c r="H387" s="69">
        <f t="shared" si="41"/>
        <v>-1000</v>
      </c>
      <c r="I387" s="54"/>
      <c r="J387" s="69">
        <v>8000</v>
      </c>
      <c r="K387" s="54"/>
      <c r="L387" s="69">
        <v>8000</v>
      </c>
      <c r="M387" s="54"/>
      <c r="N387" s="69">
        <f t="shared" si="42"/>
        <v>0</v>
      </c>
      <c r="O387" s="54"/>
      <c r="P387" s="54"/>
      <c r="Q387" s="54"/>
      <c r="R387" s="54"/>
      <c r="S387" s="54"/>
      <c r="T387" s="54"/>
      <c r="U387" s="54"/>
    </row>
    <row r="388" spans="1:21" x14ac:dyDescent="0.25">
      <c r="A388" s="22"/>
      <c r="B388" s="22" t="s">
        <v>1010</v>
      </c>
      <c r="C388" s="22" t="s">
        <v>1095</v>
      </c>
      <c r="D388" s="21"/>
      <c r="E388" s="21"/>
      <c r="F388" s="69">
        <v>0</v>
      </c>
      <c r="G388" s="54"/>
      <c r="H388" s="69">
        <f t="shared" si="41"/>
        <v>0</v>
      </c>
      <c r="I388" s="54"/>
      <c r="J388" s="69">
        <v>0</v>
      </c>
      <c r="K388" s="54"/>
      <c r="L388" s="69">
        <v>0</v>
      </c>
      <c r="M388" s="54"/>
      <c r="N388" s="69">
        <f t="shared" si="42"/>
        <v>0</v>
      </c>
      <c r="O388" s="54"/>
      <c r="P388" s="54"/>
      <c r="Q388" s="54"/>
      <c r="R388" s="54"/>
      <c r="S388" s="54"/>
      <c r="T388" s="54"/>
      <c r="U388" s="54"/>
    </row>
    <row r="389" spans="1:21" x14ac:dyDescent="0.25">
      <c r="A389" s="22"/>
      <c r="B389" s="22" t="s">
        <v>1609</v>
      </c>
      <c r="C389" s="22" t="s">
        <v>1098</v>
      </c>
      <c r="D389" s="21" t="s">
        <v>1099</v>
      </c>
      <c r="E389" s="21"/>
      <c r="F389" s="69">
        <v>6500</v>
      </c>
      <c r="G389" s="54"/>
      <c r="H389" s="69">
        <f t="shared" si="41"/>
        <v>-1500</v>
      </c>
      <c r="I389" s="54"/>
      <c r="J389" s="69">
        <v>5000</v>
      </c>
      <c r="K389" s="54"/>
      <c r="L389" s="69">
        <v>4000</v>
      </c>
      <c r="M389" s="54"/>
      <c r="N389" s="69">
        <f t="shared" si="42"/>
        <v>1000</v>
      </c>
      <c r="O389" s="54"/>
      <c r="P389" s="54"/>
      <c r="Q389" s="54"/>
      <c r="R389" s="54"/>
      <c r="S389" s="54"/>
      <c r="T389" s="54"/>
      <c r="U389" s="54"/>
    </row>
    <row r="390" spans="1:21" x14ac:dyDescent="0.25">
      <c r="A390" s="22"/>
      <c r="B390" s="22" t="s">
        <v>1018</v>
      </c>
      <c r="C390" s="22" t="s">
        <v>1101</v>
      </c>
      <c r="D390" s="21" t="s">
        <v>1102</v>
      </c>
      <c r="E390" s="21"/>
      <c r="F390" s="69">
        <v>500</v>
      </c>
      <c r="G390" s="54"/>
      <c r="H390" s="69">
        <f t="shared" si="41"/>
        <v>0</v>
      </c>
      <c r="I390" s="54"/>
      <c r="J390" s="69">
        <v>500</v>
      </c>
      <c r="K390" s="54"/>
      <c r="L390" s="69">
        <v>225</v>
      </c>
      <c r="M390" s="54"/>
      <c r="N390" s="69">
        <f t="shared" si="42"/>
        <v>275</v>
      </c>
      <c r="O390" s="54"/>
      <c r="P390" s="54"/>
      <c r="Q390" s="54"/>
      <c r="R390" s="54"/>
      <c r="S390" s="54"/>
      <c r="T390" s="54"/>
      <c r="U390" s="54"/>
    </row>
    <row r="391" spans="1:21" x14ac:dyDescent="0.25">
      <c r="A391" s="22"/>
      <c r="B391" s="22" t="s">
        <v>498</v>
      </c>
      <c r="C391" s="22" t="s">
        <v>1104</v>
      </c>
      <c r="D391" s="21" t="s">
        <v>1105</v>
      </c>
      <c r="E391" s="21"/>
      <c r="F391" s="69">
        <v>0</v>
      </c>
      <c r="G391" s="54"/>
      <c r="H391" s="69">
        <f t="shared" si="41"/>
        <v>0</v>
      </c>
      <c r="I391" s="54"/>
      <c r="J391" s="69">
        <v>0</v>
      </c>
      <c r="K391" s="54"/>
      <c r="L391" s="69">
        <v>0</v>
      </c>
      <c r="M391" s="54"/>
      <c r="N391" s="69">
        <f t="shared" si="42"/>
        <v>0</v>
      </c>
      <c r="O391" s="54"/>
      <c r="P391" s="54"/>
      <c r="Q391" s="54"/>
      <c r="R391" s="54"/>
      <c r="S391" s="54"/>
      <c r="T391" s="54"/>
      <c r="U391" s="54"/>
    </row>
    <row r="392" spans="1:21" x14ac:dyDescent="0.25">
      <c r="A392" s="22"/>
      <c r="B392" s="22" t="s">
        <v>935</v>
      </c>
      <c r="C392" s="22" t="s">
        <v>1107</v>
      </c>
      <c r="D392" s="21" t="s">
        <v>1108</v>
      </c>
      <c r="E392" s="21"/>
      <c r="F392" s="69">
        <v>1000</v>
      </c>
      <c r="G392" s="54"/>
      <c r="H392" s="69">
        <f t="shared" si="41"/>
        <v>0</v>
      </c>
      <c r="I392" s="54"/>
      <c r="J392" s="69">
        <v>1000</v>
      </c>
      <c r="K392" s="54"/>
      <c r="L392" s="69">
        <v>899</v>
      </c>
      <c r="M392" s="54"/>
      <c r="N392" s="69">
        <f t="shared" si="42"/>
        <v>101</v>
      </c>
      <c r="O392" s="54"/>
      <c r="P392" s="54"/>
      <c r="Q392" s="54"/>
      <c r="R392" s="54"/>
      <c r="S392" s="54"/>
      <c r="T392" s="54"/>
      <c r="U392" s="54"/>
    </row>
    <row r="393" spans="1:21" x14ac:dyDescent="0.25">
      <c r="A393" s="22"/>
      <c r="B393" s="22" t="s">
        <v>510</v>
      </c>
      <c r="C393" s="22" t="s">
        <v>1110</v>
      </c>
      <c r="D393" s="21" t="s">
        <v>1111</v>
      </c>
      <c r="E393" s="21"/>
      <c r="F393" s="69">
        <v>0</v>
      </c>
      <c r="G393" s="54"/>
      <c r="H393" s="69">
        <f t="shared" si="41"/>
        <v>0</v>
      </c>
      <c r="I393" s="54"/>
      <c r="J393" s="69">
        <v>0</v>
      </c>
      <c r="K393" s="54"/>
      <c r="L393" s="69">
        <v>0</v>
      </c>
      <c r="M393" s="54"/>
      <c r="N393" s="69">
        <f t="shared" si="42"/>
        <v>0</v>
      </c>
      <c r="O393" s="54"/>
      <c r="P393" s="54"/>
      <c r="Q393" s="54"/>
      <c r="R393" s="54"/>
      <c r="S393" s="54"/>
      <c r="T393" s="54"/>
      <c r="U393" s="54"/>
    </row>
    <row r="394" spans="1:21" x14ac:dyDescent="0.25">
      <c r="A394" s="24" t="s">
        <v>1113</v>
      </c>
      <c r="B394" s="22"/>
      <c r="C394" s="22"/>
      <c r="D394" s="21" t="s">
        <v>1553</v>
      </c>
      <c r="E394" s="21"/>
      <c r="F394" s="33">
        <f>SUM(F385:F393)</f>
        <v>41000</v>
      </c>
      <c r="G394" s="54"/>
      <c r="H394" s="33">
        <f t="shared" si="41"/>
        <v>-1500</v>
      </c>
      <c r="I394" s="54"/>
      <c r="J394" s="33">
        <f>SUM(J385:J393)</f>
        <v>39500</v>
      </c>
      <c r="K394" s="54"/>
      <c r="L394" s="33">
        <f>SUM(L385:L393)</f>
        <v>36124</v>
      </c>
      <c r="M394" s="54"/>
      <c r="N394" s="33">
        <f t="shared" si="42"/>
        <v>3376</v>
      </c>
      <c r="O394" s="54"/>
      <c r="P394" s="54"/>
      <c r="Q394" s="54"/>
      <c r="R394" s="54"/>
      <c r="S394" s="54"/>
      <c r="T394" s="54"/>
      <c r="U394" s="54"/>
    </row>
    <row r="395" spans="1:21" x14ac:dyDescent="0.25">
      <c r="A395" s="24" t="s">
        <v>3</v>
      </c>
      <c r="C395" s="22"/>
      <c r="D395" s="21"/>
      <c r="E395" s="21"/>
      <c r="F395" s="69"/>
      <c r="G395" s="21"/>
      <c r="H395" s="69"/>
      <c r="I395" s="54"/>
      <c r="J395" s="69"/>
      <c r="K395" s="54"/>
      <c r="L395" s="69"/>
      <c r="M395" s="54"/>
      <c r="N395" s="69"/>
      <c r="O395" s="54"/>
      <c r="P395" s="54"/>
      <c r="Q395" s="54"/>
      <c r="R395" s="54"/>
      <c r="S395" s="54"/>
      <c r="T395" s="54"/>
      <c r="U395" s="21"/>
    </row>
    <row r="396" spans="1:21" x14ac:dyDescent="0.25">
      <c r="A396" s="43"/>
      <c r="B396" s="22" t="s">
        <v>4</v>
      </c>
      <c r="C396" s="22" t="s">
        <v>20</v>
      </c>
      <c r="D396" s="21"/>
      <c r="E396" s="21"/>
      <c r="F396" s="69">
        <v>0</v>
      </c>
      <c r="G396" s="21"/>
      <c r="H396" s="69">
        <f t="shared" ref="H396:H411" si="43">J396-F396</f>
        <v>0</v>
      </c>
      <c r="I396" s="54"/>
      <c r="J396" s="69">
        <v>0</v>
      </c>
      <c r="K396" s="54"/>
      <c r="L396" s="69">
        <v>0</v>
      </c>
      <c r="M396" s="54"/>
      <c r="N396" s="69">
        <f t="shared" ref="N396:N412" si="44">+J396-L396</f>
        <v>0</v>
      </c>
      <c r="O396" s="54"/>
      <c r="P396" s="54"/>
      <c r="Q396" s="54"/>
      <c r="R396" s="54"/>
      <c r="S396" s="54"/>
      <c r="T396" s="54"/>
      <c r="U396" s="21"/>
    </row>
    <row r="397" spans="1:21" x14ac:dyDescent="0.25">
      <c r="A397" s="43"/>
      <c r="B397" s="22" t="s">
        <v>282</v>
      </c>
      <c r="C397" s="22"/>
      <c r="D397" s="21"/>
      <c r="E397" s="21"/>
      <c r="F397" s="69">
        <v>0</v>
      </c>
      <c r="G397" s="21"/>
      <c r="H397" s="69">
        <f t="shared" si="43"/>
        <v>0</v>
      </c>
      <c r="I397" s="54"/>
      <c r="J397" s="69">
        <v>0</v>
      </c>
      <c r="K397" s="54"/>
      <c r="L397" s="69">
        <v>0</v>
      </c>
      <c r="M397" s="54"/>
      <c r="N397" s="69">
        <f t="shared" si="44"/>
        <v>0</v>
      </c>
      <c r="O397" s="54"/>
      <c r="P397" s="54"/>
      <c r="Q397" s="54"/>
      <c r="R397" s="54"/>
      <c r="S397" s="54"/>
      <c r="T397" s="54"/>
      <c r="U397" s="21"/>
    </row>
    <row r="398" spans="1:21" x14ac:dyDescent="0.25">
      <c r="A398" s="43"/>
      <c r="B398" s="22" t="s">
        <v>5</v>
      </c>
      <c r="C398" s="22" t="s">
        <v>21</v>
      </c>
      <c r="D398" s="21"/>
      <c r="E398" s="21"/>
      <c r="F398" s="69">
        <v>0</v>
      </c>
      <c r="G398" s="21"/>
      <c r="H398" s="69">
        <f t="shared" si="43"/>
        <v>0</v>
      </c>
      <c r="I398" s="54"/>
      <c r="J398" s="69">
        <v>0</v>
      </c>
      <c r="K398" s="54"/>
      <c r="L398" s="69">
        <v>0</v>
      </c>
      <c r="M398" s="54"/>
      <c r="N398" s="69">
        <f t="shared" si="44"/>
        <v>0</v>
      </c>
      <c r="O398" s="54"/>
      <c r="P398" s="54"/>
      <c r="Q398" s="54"/>
      <c r="R398" s="54"/>
      <c r="S398" s="54"/>
      <c r="T398" s="54"/>
      <c r="U398" s="21"/>
    </row>
    <row r="399" spans="1:21" x14ac:dyDescent="0.25">
      <c r="A399" s="43"/>
      <c r="B399" s="22" t="s">
        <v>283</v>
      </c>
      <c r="C399" s="22"/>
      <c r="D399" s="21"/>
      <c r="E399" s="21"/>
      <c r="F399" s="69">
        <v>0</v>
      </c>
      <c r="G399" s="21"/>
      <c r="H399" s="69">
        <f t="shared" si="43"/>
        <v>0</v>
      </c>
      <c r="I399" s="54"/>
      <c r="J399" s="69">
        <v>0</v>
      </c>
      <c r="K399" s="54"/>
      <c r="L399" s="69">
        <v>0</v>
      </c>
      <c r="M399" s="54"/>
      <c r="N399" s="69">
        <f t="shared" si="44"/>
        <v>0</v>
      </c>
      <c r="O399" s="54"/>
      <c r="P399" s="54"/>
      <c r="Q399" s="54"/>
      <c r="R399" s="54"/>
      <c r="S399" s="54"/>
      <c r="T399" s="54"/>
      <c r="U399" s="21"/>
    </row>
    <row r="400" spans="1:21" x14ac:dyDescent="0.25">
      <c r="A400" s="43"/>
      <c r="B400" s="22" t="s">
        <v>285</v>
      </c>
      <c r="C400" s="22"/>
      <c r="D400" s="21"/>
      <c r="E400" s="21"/>
      <c r="F400" s="69">
        <v>0</v>
      </c>
      <c r="G400" s="21"/>
      <c r="H400" s="69">
        <f t="shared" si="43"/>
        <v>0</v>
      </c>
      <c r="I400" s="54"/>
      <c r="J400" s="69">
        <v>0</v>
      </c>
      <c r="K400" s="54"/>
      <c r="L400" s="69">
        <v>0</v>
      </c>
      <c r="M400" s="54"/>
      <c r="N400" s="69">
        <f t="shared" si="44"/>
        <v>0</v>
      </c>
      <c r="O400" s="54"/>
      <c r="P400" s="54"/>
      <c r="Q400" s="54"/>
      <c r="R400" s="54"/>
      <c r="S400" s="54"/>
      <c r="T400" s="54"/>
      <c r="U400" s="21"/>
    </row>
    <row r="401" spans="1:21" x14ac:dyDescent="0.25">
      <c r="A401" s="43"/>
      <c r="B401" s="22" t="s">
        <v>286</v>
      </c>
      <c r="C401" s="22"/>
      <c r="D401" s="21"/>
      <c r="E401" s="21"/>
      <c r="F401" s="69">
        <v>0</v>
      </c>
      <c r="G401" s="21"/>
      <c r="H401" s="69">
        <f t="shared" si="43"/>
        <v>0</v>
      </c>
      <c r="I401" s="54"/>
      <c r="J401" s="69">
        <v>0</v>
      </c>
      <c r="K401" s="54"/>
      <c r="L401" s="69">
        <v>0</v>
      </c>
      <c r="M401" s="54"/>
      <c r="N401" s="69">
        <f t="shared" si="44"/>
        <v>0</v>
      </c>
      <c r="O401" s="54"/>
      <c r="P401" s="54"/>
      <c r="Q401" s="54"/>
      <c r="R401" s="54"/>
      <c r="S401" s="54"/>
      <c r="T401" s="54"/>
      <c r="U401" s="21"/>
    </row>
    <row r="402" spans="1:21" x14ac:dyDescent="0.25">
      <c r="A402" s="43"/>
      <c r="B402" s="22" t="s">
        <v>1581</v>
      </c>
      <c r="C402" s="22" t="s">
        <v>22</v>
      </c>
      <c r="D402" s="21"/>
      <c r="E402" s="21"/>
      <c r="F402" s="69">
        <v>0</v>
      </c>
      <c r="G402" s="21"/>
      <c r="H402" s="69">
        <f t="shared" si="43"/>
        <v>0</v>
      </c>
      <c r="I402" s="54"/>
      <c r="J402" s="69">
        <v>0</v>
      </c>
      <c r="K402" s="54"/>
      <c r="L402" s="69">
        <v>0</v>
      </c>
      <c r="M402" s="54"/>
      <c r="N402" s="69">
        <f t="shared" si="44"/>
        <v>0</v>
      </c>
      <c r="O402" s="54"/>
      <c r="P402" s="54"/>
      <c r="Q402" s="54"/>
      <c r="R402" s="54"/>
      <c r="S402" s="54"/>
      <c r="T402" s="54"/>
      <c r="U402" s="21"/>
    </row>
    <row r="403" spans="1:21" x14ac:dyDescent="0.25">
      <c r="A403" s="43"/>
      <c r="B403" s="22" t="s">
        <v>494</v>
      </c>
      <c r="C403" s="22" t="s">
        <v>380</v>
      </c>
      <c r="D403" s="21"/>
      <c r="E403" s="21"/>
      <c r="F403" s="69">
        <v>0</v>
      </c>
      <c r="G403" s="21"/>
      <c r="H403" s="69">
        <f t="shared" si="43"/>
        <v>0</v>
      </c>
      <c r="I403" s="54"/>
      <c r="J403" s="69">
        <v>0</v>
      </c>
      <c r="K403" s="54"/>
      <c r="L403" s="69">
        <v>0</v>
      </c>
      <c r="M403" s="54"/>
      <c r="N403" s="69">
        <f t="shared" si="44"/>
        <v>0</v>
      </c>
      <c r="O403" s="54"/>
      <c r="P403" s="54"/>
      <c r="Q403" s="54"/>
      <c r="R403" s="54"/>
      <c r="S403" s="54"/>
      <c r="T403" s="54"/>
      <c r="U403" s="21"/>
    </row>
    <row r="404" spans="1:21" x14ac:dyDescent="0.25">
      <c r="A404" s="43"/>
      <c r="B404" s="22" t="s">
        <v>6</v>
      </c>
      <c r="C404" s="22" t="s">
        <v>23</v>
      </c>
      <c r="D404" s="21"/>
      <c r="E404" s="21"/>
      <c r="F404" s="69">
        <v>0</v>
      </c>
      <c r="G404" s="21"/>
      <c r="H404" s="69">
        <f t="shared" si="43"/>
        <v>0</v>
      </c>
      <c r="I404" s="54"/>
      <c r="J404" s="69">
        <v>0</v>
      </c>
      <c r="K404" s="54"/>
      <c r="L404" s="69">
        <v>0</v>
      </c>
      <c r="M404" s="54"/>
      <c r="N404" s="69">
        <f t="shared" si="44"/>
        <v>0</v>
      </c>
      <c r="O404" s="54"/>
      <c r="P404" s="54"/>
      <c r="Q404" s="54"/>
      <c r="R404" s="54"/>
      <c r="S404" s="54"/>
      <c r="T404" s="54"/>
      <c r="U404" s="21"/>
    </row>
    <row r="405" spans="1:21" x14ac:dyDescent="0.25">
      <c r="A405" s="43"/>
      <c r="B405" s="22" t="s">
        <v>287</v>
      </c>
      <c r="C405" s="22"/>
      <c r="D405" s="21"/>
      <c r="E405" s="21"/>
      <c r="F405" s="69">
        <v>0</v>
      </c>
      <c r="G405" s="21"/>
      <c r="H405" s="69">
        <f t="shared" si="43"/>
        <v>0</v>
      </c>
      <c r="I405" s="54"/>
      <c r="J405" s="69">
        <v>0</v>
      </c>
      <c r="K405" s="54"/>
      <c r="L405" s="69">
        <v>0</v>
      </c>
      <c r="M405" s="54"/>
      <c r="N405" s="69">
        <f t="shared" si="44"/>
        <v>0</v>
      </c>
      <c r="O405" s="54"/>
      <c r="P405" s="54"/>
      <c r="Q405" s="54"/>
      <c r="R405" s="54"/>
      <c r="S405" s="54"/>
      <c r="T405" s="54"/>
      <c r="U405" s="21"/>
    </row>
    <row r="406" spans="1:21" x14ac:dyDescent="0.25">
      <c r="A406" s="43"/>
      <c r="B406" s="22" t="s">
        <v>288</v>
      </c>
      <c r="C406" s="22" t="s">
        <v>24</v>
      </c>
      <c r="D406" s="21"/>
      <c r="E406" s="21"/>
      <c r="F406" s="69">
        <v>0</v>
      </c>
      <c r="G406" s="21"/>
      <c r="H406" s="69">
        <f t="shared" si="43"/>
        <v>0</v>
      </c>
      <c r="I406" s="54"/>
      <c r="J406" s="69">
        <v>0</v>
      </c>
      <c r="K406" s="54"/>
      <c r="L406" s="69">
        <v>0</v>
      </c>
      <c r="M406" s="54"/>
      <c r="N406" s="69">
        <f t="shared" si="44"/>
        <v>0</v>
      </c>
      <c r="O406" s="54"/>
      <c r="P406" s="54"/>
      <c r="Q406" s="54"/>
      <c r="R406" s="54"/>
      <c r="S406" s="54"/>
      <c r="T406" s="54"/>
      <c r="U406" s="21"/>
    </row>
    <row r="407" spans="1:21" x14ac:dyDescent="0.25">
      <c r="A407" s="43"/>
      <c r="B407" s="22" t="s">
        <v>289</v>
      </c>
      <c r="C407" s="22" t="s">
        <v>381</v>
      </c>
      <c r="D407" s="21"/>
      <c r="E407" s="21"/>
      <c r="F407" s="69">
        <v>0</v>
      </c>
      <c r="G407" s="21"/>
      <c r="H407" s="69">
        <f t="shared" si="43"/>
        <v>0</v>
      </c>
      <c r="I407" s="54"/>
      <c r="J407" s="69">
        <v>0</v>
      </c>
      <c r="K407" s="54"/>
      <c r="L407" s="69">
        <v>0</v>
      </c>
      <c r="M407" s="54"/>
      <c r="N407" s="69">
        <f t="shared" si="44"/>
        <v>0</v>
      </c>
      <c r="O407" s="54"/>
      <c r="P407" s="54"/>
      <c r="Q407" s="54"/>
      <c r="R407" s="54"/>
      <c r="S407" s="54"/>
      <c r="T407" s="54"/>
      <c r="U407" s="21"/>
    </row>
    <row r="408" spans="1:21" x14ac:dyDescent="0.25">
      <c r="A408" s="43"/>
      <c r="B408" s="22" t="s">
        <v>290</v>
      </c>
      <c r="C408" s="22"/>
      <c r="D408" s="21"/>
      <c r="E408" s="21"/>
      <c r="F408" s="69">
        <v>0</v>
      </c>
      <c r="G408" s="21"/>
      <c r="H408" s="69">
        <f t="shared" si="43"/>
        <v>0</v>
      </c>
      <c r="I408" s="54"/>
      <c r="J408" s="69">
        <v>0</v>
      </c>
      <c r="K408" s="54"/>
      <c r="L408" s="69">
        <v>0</v>
      </c>
      <c r="M408" s="54"/>
      <c r="N408" s="69">
        <f t="shared" si="44"/>
        <v>0</v>
      </c>
      <c r="O408" s="54"/>
      <c r="P408" s="54"/>
      <c r="Q408" s="54"/>
      <c r="R408" s="54"/>
      <c r="S408" s="54"/>
      <c r="T408" s="54"/>
      <c r="U408" s="21"/>
    </row>
    <row r="409" spans="1:21" x14ac:dyDescent="0.25">
      <c r="A409" s="43"/>
      <c r="B409" s="22" t="s">
        <v>379</v>
      </c>
      <c r="C409" s="22" t="s">
        <v>382</v>
      </c>
      <c r="D409" s="21"/>
      <c r="E409" s="21"/>
      <c r="F409" s="69">
        <v>0</v>
      </c>
      <c r="G409" s="21"/>
      <c r="H409" s="69">
        <f t="shared" si="43"/>
        <v>0</v>
      </c>
      <c r="I409" s="54"/>
      <c r="J409" s="69">
        <v>0</v>
      </c>
      <c r="K409" s="54"/>
      <c r="L409" s="69">
        <v>0</v>
      </c>
      <c r="M409" s="54"/>
      <c r="N409" s="69">
        <f t="shared" si="44"/>
        <v>0</v>
      </c>
      <c r="O409" s="54"/>
      <c r="P409" s="54"/>
      <c r="Q409" s="54"/>
      <c r="R409" s="54"/>
      <c r="S409" s="54"/>
      <c r="T409" s="54"/>
      <c r="U409" s="21"/>
    </row>
    <row r="410" spans="1:21" x14ac:dyDescent="0.25">
      <c r="A410" s="43"/>
      <c r="B410" s="22" t="s">
        <v>7</v>
      </c>
      <c r="C410" s="22" t="s">
        <v>25</v>
      </c>
      <c r="D410" s="21"/>
      <c r="E410" s="21"/>
      <c r="F410" s="69">
        <v>0</v>
      </c>
      <c r="G410" s="21"/>
      <c r="H410" s="69">
        <f t="shared" si="43"/>
        <v>0</v>
      </c>
      <c r="I410" s="54"/>
      <c r="J410" s="69">
        <v>0</v>
      </c>
      <c r="K410" s="54"/>
      <c r="L410" s="69">
        <v>0</v>
      </c>
      <c r="M410" s="54"/>
      <c r="N410" s="69">
        <f t="shared" si="44"/>
        <v>0</v>
      </c>
      <c r="O410" s="54"/>
      <c r="P410" s="54"/>
      <c r="Q410" s="54"/>
      <c r="R410" s="54"/>
      <c r="S410" s="54"/>
      <c r="T410" s="54"/>
      <c r="U410" s="21"/>
    </row>
    <row r="411" spans="1:21" x14ac:dyDescent="0.25">
      <c r="A411" s="43"/>
      <c r="B411" s="22" t="s">
        <v>291</v>
      </c>
      <c r="C411" s="22"/>
      <c r="D411" s="21"/>
      <c r="E411" s="21"/>
      <c r="F411" s="69">
        <v>0</v>
      </c>
      <c r="G411" s="21"/>
      <c r="H411" s="69">
        <f t="shared" si="43"/>
        <v>0</v>
      </c>
      <c r="I411" s="54"/>
      <c r="J411" s="69">
        <v>0</v>
      </c>
      <c r="K411" s="54"/>
      <c r="L411" s="69">
        <v>0</v>
      </c>
      <c r="M411" s="54"/>
      <c r="N411" s="69">
        <f t="shared" si="44"/>
        <v>0</v>
      </c>
      <c r="O411" s="54"/>
      <c r="P411" s="54"/>
      <c r="Q411" s="54"/>
      <c r="R411" s="54"/>
      <c r="S411" s="54"/>
      <c r="T411" s="54"/>
      <c r="U411" s="21"/>
    </row>
    <row r="412" spans="1:21" x14ac:dyDescent="0.25">
      <c r="A412" s="24" t="s">
        <v>8</v>
      </c>
      <c r="B412" s="22"/>
      <c r="C412" s="22"/>
      <c r="D412" s="21"/>
      <c r="E412" s="21"/>
      <c r="F412" s="33">
        <f>SUM(F396:F411)</f>
        <v>0</v>
      </c>
      <c r="G412" s="21"/>
      <c r="H412" s="33">
        <f>SUM(H396:H411)</f>
        <v>0</v>
      </c>
      <c r="I412" s="54"/>
      <c r="J412" s="33">
        <f>SUM(J396:J411)</f>
        <v>0</v>
      </c>
      <c r="K412" s="54"/>
      <c r="L412" s="33">
        <f>SUM(L396:L411)</f>
        <v>0</v>
      </c>
      <c r="M412" s="54"/>
      <c r="N412" s="33">
        <f t="shared" si="44"/>
        <v>0</v>
      </c>
      <c r="O412" s="54"/>
      <c r="P412" s="54"/>
      <c r="Q412" s="54"/>
      <c r="R412" s="54"/>
      <c r="S412" s="54"/>
      <c r="T412" s="54"/>
      <c r="U412" s="21"/>
    </row>
    <row r="413" spans="1:21" x14ac:dyDescent="0.25">
      <c r="A413" s="24" t="s">
        <v>1114</v>
      </c>
      <c r="B413" s="22"/>
      <c r="C413" s="22"/>
      <c r="D413" s="21"/>
      <c r="E413" s="21"/>
      <c r="F413" s="69"/>
      <c r="G413" s="54"/>
      <c r="H413" s="69"/>
      <c r="I413" s="54"/>
      <c r="J413" s="69"/>
      <c r="K413" s="54"/>
      <c r="L413" s="69"/>
      <c r="M413" s="54"/>
      <c r="N413" s="69"/>
      <c r="O413" s="54"/>
      <c r="P413" s="54"/>
      <c r="Q413" s="54"/>
      <c r="R413" s="54"/>
      <c r="S413" s="54"/>
      <c r="T413" s="54"/>
      <c r="U413" s="54"/>
    </row>
    <row r="414" spans="1:21" x14ac:dyDescent="0.25">
      <c r="A414" s="22"/>
      <c r="B414" s="22" t="s">
        <v>292</v>
      </c>
      <c r="C414" s="22" t="s">
        <v>1117</v>
      </c>
      <c r="D414" s="21" t="s">
        <v>1118</v>
      </c>
      <c r="E414" s="21"/>
      <c r="F414" s="69">
        <v>48000</v>
      </c>
      <c r="G414" s="54"/>
      <c r="H414" s="69">
        <f t="shared" ref="H414:H422" si="45">J414-F414</f>
        <v>2000</v>
      </c>
      <c r="I414" s="54"/>
      <c r="J414" s="69">
        <v>50000</v>
      </c>
      <c r="K414" s="54"/>
      <c r="L414" s="69">
        <v>50000</v>
      </c>
      <c r="M414" s="54"/>
      <c r="N414" s="69">
        <f t="shared" ref="N414:N422" si="46">+J414-L414</f>
        <v>0</v>
      </c>
      <c r="O414" s="54"/>
      <c r="P414" s="54"/>
      <c r="Q414" s="54"/>
      <c r="R414" s="54"/>
      <c r="S414" s="54"/>
      <c r="T414" s="54"/>
      <c r="U414" s="54"/>
    </row>
    <row r="415" spans="1:21" x14ac:dyDescent="0.25">
      <c r="A415" s="22"/>
      <c r="B415" s="22" t="s">
        <v>1002</v>
      </c>
      <c r="C415" s="22" t="s">
        <v>1120</v>
      </c>
      <c r="D415" s="21" t="s">
        <v>1121</v>
      </c>
      <c r="E415" s="21"/>
      <c r="F415" s="69">
        <v>35000</v>
      </c>
      <c r="G415" s="54"/>
      <c r="H415" s="69">
        <f t="shared" si="45"/>
        <v>-5000</v>
      </c>
      <c r="I415" s="54"/>
      <c r="J415" s="69">
        <v>30000</v>
      </c>
      <c r="K415" s="54"/>
      <c r="L415" s="69">
        <v>29000</v>
      </c>
      <c r="M415" s="54"/>
      <c r="N415" s="69">
        <f t="shared" si="46"/>
        <v>1000</v>
      </c>
      <c r="O415" s="54"/>
      <c r="P415" s="54"/>
      <c r="Q415" s="54"/>
      <c r="R415" s="54"/>
      <c r="S415" s="54"/>
      <c r="T415" s="54"/>
      <c r="U415" s="54"/>
    </row>
    <row r="416" spans="1:21" x14ac:dyDescent="0.25">
      <c r="A416" s="22"/>
      <c r="B416" s="22" t="s">
        <v>1006</v>
      </c>
      <c r="C416" s="22" t="s">
        <v>1123</v>
      </c>
      <c r="D416" s="21" t="s">
        <v>1124</v>
      </c>
      <c r="E416" s="21"/>
      <c r="F416" s="69">
        <v>5000</v>
      </c>
      <c r="G416" s="54"/>
      <c r="H416" s="69">
        <f t="shared" si="45"/>
        <v>0</v>
      </c>
      <c r="I416" s="54"/>
      <c r="J416" s="69">
        <v>5000</v>
      </c>
      <c r="K416" s="54"/>
      <c r="L416" s="69">
        <v>4900</v>
      </c>
      <c r="M416" s="54"/>
      <c r="N416" s="69">
        <f t="shared" si="46"/>
        <v>100</v>
      </c>
      <c r="O416" s="54"/>
      <c r="P416" s="54"/>
      <c r="Q416" s="54"/>
      <c r="R416" s="54"/>
      <c r="S416" s="54"/>
      <c r="T416" s="54"/>
      <c r="U416" s="54"/>
    </row>
    <row r="417" spans="1:21" x14ac:dyDescent="0.25">
      <c r="A417" s="22"/>
      <c r="B417" s="22" t="s">
        <v>1010</v>
      </c>
      <c r="C417" s="22" t="s">
        <v>1126</v>
      </c>
      <c r="D417" s="21" t="s">
        <v>1127</v>
      </c>
      <c r="E417" s="21"/>
      <c r="F417" s="69">
        <v>0</v>
      </c>
      <c r="G417" s="54"/>
      <c r="H417" s="69">
        <f t="shared" si="45"/>
        <v>0</v>
      </c>
      <c r="I417" s="54"/>
      <c r="J417" s="69">
        <v>0</v>
      </c>
      <c r="K417" s="54"/>
      <c r="L417" s="69">
        <v>0</v>
      </c>
      <c r="M417" s="54"/>
      <c r="N417" s="69">
        <f t="shared" si="46"/>
        <v>0</v>
      </c>
      <c r="O417" s="54"/>
      <c r="P417" s="54"/>
      <c r="Q417" s="54"/>
      <c r="R417" s="54"/>
      <c r="S417" s="54"/>
      <c r="T417" s="54"/>
      <c r="U417" s="54"/>
    </row>
    <row r="418" spans="1:21" x14ac:dyDescent="0.25">
      <c r="A418" s="22"/>
      <c r="B418" s="22" t="s">
        <v>968</v>
      </c>
      <c r="C418" s="22" t="s">
        <v>1129</v>
      </c>
      <c r="D418" s="21" t="s">
        <v>1130</v>
      </c>
      <c r="E418" s="21"/>
      <c r="F418" s="69">
        <v>0</v>
      </c>
      <c r="G418" s="54"/>
      <c r="H418" s="69">
        <f t="shared" si="45"/>
        <v>0</v>
      </c>
      <c r="I418" s="54"/>
      <c r="J418" s="69">
        <v>0</v>
      </c>
      <c r="K418" s="54"/>
      <c r="L418" s="69">
        <v>0</v>
      </c>
      <c r="M418" s="54"/>
      <c r="N418" s="69">
        <f t="shared" si="46"/>
        <v>0</v>
      </c>
      <c r="O418" s="54"/>
      <c r="P418" s="54"/>
      <c r="Q418" s="54"/>
      <c r="R418" s="54"/>
      <c r="S418" s="54"/>
      <c r="T418" s="54"/>
      <c r="U418" s="54"/>
    </row>
    <row r="419" spans="1:21" x14ac:dyDescent="0.25">
      <c r="A419" s="22"/>
      <c r="B419" s="22" t="s">
        <v>498</v>
      </c>
      <c r="C419" s="22" t="s">
        <v>1132</v>
      </c>
      <c r="D419" s="21" t="s">
        <v>1133</v>
      </c>
      <c r="E419" s="21"/>
      <c r="F419" s="69">
        <v>0</v>
      </c>
      <c r="G419" s="54"/>
      <c r="H419" s="69">
        <f t="shared" si="45"/>
        <v>0</v>
      </c>
      <c r="I419" s="54"/>
      <c r="J419" s="69">
        <v>0</v>
      </c>
      <c r="K419" s="54"/>
      <c r="L419" s="69">
        <v>0</v>
      </c>
      <c r="M419" s="54"/>
      <c r="N419" s="69">
        <f t="shared" si="46"/>
        <v>0</v>
      </c>
      <c r="O419" s="54"/>
      <c r="P419" s="54"/>
      <c r="Q419" s="54"/>
      <c r="R419" s="54"/>
      <c r="S419" s="54"/>
      <c r="T419" s="54"/>
      <c r="U419" s="54"/>
    </row>
    <row r="420" spans="1:21" x14ac:dyDescent="0.25">
      <c r="A420" s="22"/>
      <c r="B420" s="22" t="s">
        <v>935</v>
      </c>
      <c r="C420" s="22" t="s">
        <v>1135</v>
      </c>
      <c r="D420" s="21" t="s">
        <v>1136</v>
      </c>
      <c r="E420" s="21"/>
      <c r="F420" s="69">
        <v>1000</v>
      </c>
      <c r="G420" s="54"/>
      <c r="H420" s="69">
        <f t="shared" si="45"/>
        <v>0</v>
      </c>
      <c r="I420" s="54"/>
      <c r="J420" s="69">
        <v>1000</v>
      </c>
      <c r="K420" s="54"/>
      <c r="L420" s="69">
        <v>225</v>
      </c>
      <c r="M420" s="54"/>
      <c r="N420" s="69">
        <f t="shared" si="46"/>
        <v>775</v>
      </c>
      <c r="O420" s="54"/>
      <c r="P420" s="54"/>
      <c r="Q420" s="54"/>
      <c r="R420" s="54"/>
      <c r="S420" s="54"/>
      <c r="T420" s="54"/>
      <c r="U420" s="54"/>
    </row>
    <row r="421" spans="1:21" x14ac:dyDescent="0.25">
      <c r="A421" s="22"/>
      <c r="B421" s="22" t="s">
        <v>510</v>
      </c>
      <c r="C421" s="22" t="s">
        <v>1138</v>
      </c>
      <c r="D421" s="21" t="s">
        <v>1139</v>
      </c>
      <c r="E421" s="21"/>
      <c r="F421" s="69">
        <v>0</v>
      </c>
      <c r="G421" s="54"/>
      <c r="H421" s="69">
        <f t="shared" si="45"/>
        <v>0</v>
      </c>
      <c r="I421" s="54"/>
      <c r="J421" s="69">
        <v>0</v>
      </c>
      <c r="K421" s="54"/>
      <c r="L421" s="69">
        <v>0</v>
      </c>
      <c r="M421" s="54"/>
      <c r="N421" s="69">
        <f t="shared" si="46"/>
        <v>0</v>
      </c>
      <c r="O421" s="54"/>
      <c r="P421" s="54"/>
      <c r="Q421" s="54"/>
      <c r="R421" s="54"/>
      <c r="S421" s="54"/>
      <c r="T421" s="54"/>
      <c r="U421" s="54"/>
    </row>
    <row r="422" spans="1:21" x14ac:dyDescent="0.25">
      <c r="A422" s="24" t="s">
        <v>1141</v>
      </c>
      <c r="B422" s="22"/>
      <c r="C422" s="22"/>
      <c r="D422" s="21" t="s">
        <v>1554</v>
      </c>
      <c r="E422" s="21"/>
      <c r="F422" s="33">
        <f>SUM(F414:F421)</f>
        <v>89000</v>
      </c>
      <c r="G422" s="54"/>
      <c r="H422" s="33">
        <f t="shared" si="45"/>
        <v>-3000</v>
      </c>
      <c r="I422" s="54"/>
      <c r="J422" s="33">
        <f>SUM(J414:J421)</f>
        <v>86000</v>
      </c>
      <c r="K422" s="54"/>
      <c r="L422" s="33">
        <f>SUM(L414:L421)</f>
        <v>84125</v>
      </c>
      <c r="M422" s="54"/>
      <c r="N422" s="33">
        <f t="shared" si="46"/>
        <v>1875</v>
      </c>
      <c r="O422" s="54"/>
      <c r="P422" s="54"/>
      <c r="Q422" s="54"/>
      <c r="R422" s="54"/>
      <c r="S422" s="54"/>
      <c r="T422" s="54"/>
      <c r="U422" s="54"/>
    </row>
    <row r="423" spans="1:21" x14ac:dyDescent="0.25">
      <c r="A423" s="24" t="s">
        <v>293</v>
      </c>
      <c r="B423" s="22"/>
      <c r="C423" s="22"/>
      <c r="D423" s="21"/>
      <c r="E423" s="21"/>
      <c r="F423" s="69"/>
      <c r="G423" s="21"/>
      <c r="H423" s="69"/>
      <c r="I423" s="54"/>
      <c r="J423" s="69"/>
      <c r="K423" s="54"/>
      <c r="L423" s="69"/>
      <c r="M423" s="54"/>
      <c r="N423" s="69"/>
      <c r="O423" s="54"/>
      <c r="P423" s="54"/>
      <c r="Q423" s="54"/>
      <c r="R423" s="54"/>
      <c r="S423" s="54"/>
      <c r="T423" s="54"/>
      <c r="U423" s="21"/>
    </row>
    <row r="424" spans="1:21" x14ac:dyDescent="0.25">
      <c r="A424" s="22"/>
      <c r="B424" s="22" t="s">
        <v>927</v>
      </c>
      <c r="C424" s="22"/>
      <c r="D424" s="21"/>
      <c r="E424" s="21"/>
      <c r="F424" s="69">
        <v>0</v>
      </c>
      <c r="G424" s="21"/>
      <c r="H424" s="69">
        <f t="shared" ref="H424:H434" si="47">J424-F424</f>
        <v>0</v>
      </c>
      <c r="I424" s="54"/>
      <c r="J424" s="69">
        <v>0</v>
      </c>
      <c r="K424" s="54"/>
      <c r="L424" s="69">
        <v>0</v>
      </c>
      <c r="M424" s="54"/>
      <c r="N424" s="69">
        <f t="shared" ref="N424:N434" si="48">+J424-L424</f>
        <v>0</v>
      </c>
      <c r="O424" s="54"/>
      <c r="P424" s="54"/>
      <c r="Q424" s="54"/>
      <c r="R424" s="54"/>
      <c r="S424" s="54"/>
      <c r="T424" s="54"/>
      <c r="U424" s="21"/>
    </row>
    <row r="425" spans="1:21" x14ac:dyDescent="0.25">
      <c r="A425" s="22"/>
      <c r="B425" s="22" t="s">
        <v>294</v>
      </c>
      <c r="C425" s="22"/>
      <c r="D425" s="21"/>
      <c r="E425" s="21"/>
      <c r="F425" s="69">
        <v>0</v>
      </c>
      <c r="G425" s="21"/>
      <c r="H425" s="69">
        <f t="shared" si="47"/>
        <v>0</v>
      </c>
      <c r="I425" s="54"/>
      <c r="J425" s="69">
        <v>0</v>
      </c>
      <c r="K425" s="54"/>
      <c r="L425" s="69">
        <v>0</v>
      </c>
      <c r="M425" s="54"/>
      <c r="N425" s="69">
        <f t="shared" si="48"/>
        <v>0</v>
      </c>
      <c r="O425" s="54"/>
      <c r="P425" s="54"/>
      <c r="Q425" s="54"/>
      <c r="R425" s="54"/>
      <c r="S425" s="54"/>
      <c r="T425" s="54"/>
      <c r="U425" s="21"/>
    </row>
    <row r="426" spans="1:21" x14ac:dyDescent="0.25">
      <c r="A426" s="22"/>
      <c r="B426" s="22" t="s">
        <v>494</v>
      </c>
      <c r="C426" s="22"/>
      <c r="D426" s="21"/>
      <c r="E426" s="21"/>
      <c r="F426" s="69">
        <v>0</v>
      </c>
      <c r="G426" s="21"/>
      <c r="H426" s="69">
        <f t="shared" si="47"/>
        <v>0</v>
      </c>
      <c r="I426" s="54"/>
      <c r="J426" s="69">
        <v>0</v>
      </c>
      <c r="K426" s="54"/>
      <c r="L426" s="69">
        <v>0</v>
      </c>
      <c r="M426" s="54"/>
      <c r="N426" s="69">
        <f t="shared" si="48"/>
        <v>0</v>
      </c>
      <c r="O426" s="54"/>
      <c r="P426" s="54"/>
      <c r="Q426" s="54"/>
      <c r="R426" s="54"/>
      <c r="S426" s="54"/>
      <c r="T426" s="54"/>
      <c r="U426" s="21"/>
    </row>
    <row r="427" spans="1:21" x14ac:dyDescent="0.25">
      <c r="A427" s="22"/>
      <c r="B427" s="22" t="s">
        <v>295</v>
      </c>
      <c r="C427" s="22"/>
      <c r="D427" s="21"/>
      <c r="E427" s="21"/>
      <c r="F427" s="69">
        <v>0</v>
      </c>
      <c r="G427" s="21"/>
      <c r="H427" s="69">
        <f t="shared" si="47"/>
        <v>0</v>
      </c>
      <c r="I427" s="54"/>
      <c r="J427" s="69">
        <v>0</v>
      </c>
      <c r="K427" s="54"/>
      <c r="L427" s="69">
        <v>0</v>
      </c>
      <c r="M427" s="54"/>
      <c r="N427" s="69">
        <f t="shared" si="48"/>
        <v>0</v>
      </c>
      <c r="O427" s="54"/>
      <c r="P427" s="54"/>
      <c r="Q427" s="54"/>
      <c r="R427" s="54"/>
      <c r="S427" s="54"/>
      <c r="T427" s="54"/>
      <c r="U427" s="21"/>
    </row>
    <row r="428" spans="1:21" x14ac:dyDescent="0.25">
      <c r="A428" s="22"/>
      <c r="B428" s="22" t="s">
        <v>1240</v>
      </c>
      <c r="C428" s="22"/>
      <c r="D428" s="21"/>
      <c r="E428" s="21"/>
      <c r="F428" s="69">
        <v>0</v>
      </c>
      <c r="G428" s="21"/>
      <c r="H428" s="69">
        <f t="shared" si="47"/>
        <v>0</v>
      </c>
      <c r="I428" s="54"/>
      <c r="J428" s="69">
        <v>0</v>
      </c>
      <c r="K428" s="54"/>
      <c r="L428" s="69">
        <v>0</v>
      </c>
      <c r="M428" s="54"/>
      <c r="N428" s="69">
        <f t="shared" si="48"/>
        <v>0</v>
      </c>
      <c r="O428" s="54"/>
      <c r="P428" s="54"/>
      <c r="Q428" s="54"/>
      <c r="R428" s="54"/>
      <c r="S428" s="54"/>
      <c r="T428" s="54"/>
      <c r="U428" s="21"/>
    </row>
    <row r="429" spans="1:21" x14ac:dyDescent="0.25">
      <c r="A429" s="22"/>
      <c r="B429" s="22" t="s">
        <v>935</v>
      </c>
      <c r="C429" s="22"/>
      <c r="D429" s="21"/>
      <c r="E429" s="21"/>
      <c r="F429" s="69">
        <v>0</v>
      </c>
      <c r="G429" s="21"/>
      <c r="H429" s="69">
        <f t="shared" si="47"/>
        <v>0</v>
      </c>
      <c r="I429" s="54"/>
      <c r="J429" s="69">
        <v>0</v>
      </c>
      <c r="K429" s="54"/>
      <c r="L429" s="69">
        <v>0</v>
      </c>
      <c r="M429" s="54"/>
      <c r="N429" s="69">
        <f t="shared" si="48"/>
        <v>0</v>
      </c>
      <c r="O429" s="54"/>
      <c r="P429" s="54"/>
      <c r="Q429" s="54"/>
      <c r="R429" s="54"/>
      <c r="S429" s="54"/>
      <c r="T429" s="54"/>
      <c r="U429" s="21"/>
    </row>
    <row r="430" spans="1:21" x14ac:dyDescent="0.25">
      <c r="A430" s="22"/>
      <c r="B430" s="22" t="s">
        <v>296</v>
      </c>
      <c r="C430" s="22"/>
      <c r="D430" s="21"/>
      <c r="E430" s="21"/>
      <c r="F430" s="69">
        <v>0</v>
      </c>
      <c r="G430" s="21"/>
      <c r="H430" s="69">
        <f t="shared" si="47"/>
        <v>0</v>
      </c>
      <c r="I430" s="54"/>
      <c r="J430" s="69">
        <v>0</v>
      </c>
      <c r="K430" s="54"/>
      <c r="L430" s="69">
        <v>0</v>
      </c>
      <c r="M430" s="54"/>
      <c r="N430" s="69">
        <f t="shared" si="48"/>
        <v>0</v>
      </c>
      <c r="O430" s="54"/>
      <c r="P430" s="54"/>
      <c r="Q430" s="54"/>
      <c r="R430" s="54"/>
      <c r="S430" s="54"/>
      <c r="T430" s="54"/>
      <c r="U430" s="21"/>
    </row>
    <row r="431" spans="1:21" x14ac:dyDescent="0.25">
      <c r="A431" s="22"/>
      <c r="B431" s="22" t="s">
        <v>457</v>
      </c>
      <c r="C431" s="22"/>
      <c r="D431" s="21"/>
      <c r="E431" s="21"/>
      <c r="F431" s="69">
        <v>0</v>
      </c>
      <c r="G431" s="21"/>
      <c r="H431" s="69">
        <f t="shared" si="47"/>
        <v>0</v>
      </c>
      <c r="I431" s="54"/>
      <c r="J431" s="69">
        <v>0</v>
      </c>
      <c r="K431" s="54"/>
      <c r="L431" s="69">
        <v>0</v>
      </c>
      <c r="M431" s="54"/>
      <c r="N431" s="69">
        <f t="shared" si="48"/>
        <v>0</v>
      </c>
      <c r="O431" s="54"/>
      <c r="P431" s="54"/>
      <c r="Q431" s="54"/>
      <c r="R431" s="54"/>
      <c r="S431" s="54"/>
      <c r="T431" s="54"/>
      <c r="U431" s="21"/>
    </row>
    <row r="432" spans="1:21" x14ac:dyDescent="0.25">
      <c r="A432" s="22"/>
      <c r="B432" s="22" t="s">
        <v>297</v>
      </c>
      <c r="C432" s="22"/>
      <c r="D432" s="21"/>
      <c r="E432" s="21"/>
      <c r="F432" s="69">
        <v>0</v>
      </c>
      <c r="G432" s="21"/>
      <c r="H432" s="69">
        <f t="shared" si="47"/>
        <v>0</v>
      </c>
      <c r="I432" s="54"/>
      <c r="J432" s="69">
        <v>0</v>
      </c>
      <c r="K432" s="54"/>
      <c r="L432" s="69">
        <v>0</v>
      </c>
      <c r="M432" s="54"/>
      <c r="N432" s="69">
        <f t="shared" si="48"/>
        <v>0</v>
      </c>
      <c r="O432" s="54"/>
      <c r="P432" s="54"/>
      <c r="Q432" s="54"/>
      <c r="R432" s="54"/>
      <c r="S432" s="54"/>
      <c r="T432" s="54"/>
      <c r="U432" s="21"/>
    </row>
    <row r="433" spans="1:21" x14ac:dyDescent="0.25">
      <c r="A433" s="22"/>
      <c r="B433" s="22" t="s">
        <v>7</v>
      </c>
      <c r="C433" s="22"/>
      <c r="D433" s="21"/>
      <c r="E433" s="21"/>
      <c r="F433" s="69">
        <v>0</v>
      </c>
      <c r="G433" s="21"/>
      <c r="H433" s="69">
        <f t="shared" si="47"/>
        <v>0</v>
      </c>
      <c r="I433" s="54"/>
      <c r="J433" s="69">
        <v>0</v>
      </c>
      <c r="K433" s="54"/>
      <c r="L433" s="69">
        <v>0</v>
      </c>
      <c r="M433" s="54"/>
      <c r="N433" s="69">
        <f t="shared" si="48"/>
        <v>0</v>
      </c>
      <c r="O433" s="54"/>
      <c r="P433" s="54"/>
      <c r="Q433" s="54"/>
      <c r="R433" s="54"/>
      <c r="S433" s="54"/>
      <c r="T433" s="54"/>
      <c r="U433" s="21"/>
    </row>
    <row r="434" spans="1:21" x14ac:dyDescent="0.25">
      <c r="A434" s="24" t="s">
        <v>298</v>
      </c>
      <c r="B434" s="22"/>
      <c r="C434" s="22"/>
      <c r="D434" s="21"/>
      <c r="E434" s="21"/>
      <c r="F434" s="33">
        <f>SUM(F424:F433)</f>
        <v>0</v>
      </c>
      <c r="G434" s="21"/>
      <c r="H434" s="33">
        <f t="shared" si="47"/>
        <v>0</v>
      </c>
      <c r="I434" s="54"/>
      <c r="J434" s="33">
        <f>SUM(J424:J433)</f>
        <v>0</v>
      </c>
      <c r="K434" s="54"/>
      <c r="L434" s="33">
        <f>SUM(L424:L433)</f>
        <v>0</v>
      </c>
      <c r="M434" s="54"/>
      <c r="N434" s="33">
        <f t="shared" si="48"/>
        <v>0</v>
      </c>
      <c r="O434" s="54"/>
      <c r="P434" s="54"/>
      <c r="Q434" s="54"/>
      <c r="R434" s="54"/>
      <c r="S434" s="54"/>
      <c r="T434" s="54"/>
      <c r="U434" s="21"/>
    </row>
    <row r="435" spans="1:21" x14ac:dyDescent="0.25">
      <c r="A435" s="24" t="s">
        <v>299</v>
      </c>
      <c r="B435" s="22"/>
      <c r="C435" s="22"/>
      <c r="D435" s="21"/>
      <c r="E435" s="21"/>
      <c r="F435" s="69"/>
      <c r="G435" s="21"/>
      <c r="H435" s="69"/>
      <c r="I435" s="54"/>
      <c r="J435" s="69"/>
      <c r="K435" s="54"/>
      <c r="L435" s="69"/>
      <c r="M435" s="54"/>
      <c r="N435" s="69"/>
      <c r="O435" s="54"/>
      <c r="P435" s="54"/>
      <c r="Q435" s="54"/>
      <c r="R435" s="54"/>
      <c r="S435" s="54"/>
      <c r="T435" s="54"/>
      <c r="U435" s="21"/>
    </row>
    <row r="436" spans="1:21" s="22" customFormat="1" ht="12.75" x14ac:dyDescent="0.2">
      <c r="B436" s="22" t="s">
        <v>927</v>
      </c>
      <c r="F436" s="69">
        <v>0</v>
      </c>
      <c r="G436" s="21"/>
      <c r="H436" s="69">
        <f t="shared" ref="H436:H442" si="49">J436-F436</f>
        <v>0</v>
      </c>
      <c r="I436" s="54"/>
      <c r="J436" s="69">
        <v>0</v>
      </c>
      <c r="K436" s="54"/>
      <c r="L436" s="69">
        <v>0</v>
      </c>
      <c r="M436" s="54"/>
      <c r="N436" s="69">
        <f t="shared" ref="N436:N442" si="50">+J436-L436</f>
        <v>0</v>
      </c>
    </row>
    <row r="437" spans="1:21" s="22" customFormat="1" ht="12.75" x14ac:dyDescent="0.2">
      <c r="B437" s="22" t="s">
        <v>294</v>
      </c>
      <c r="F437" s="69">
        <v>0</v>
      </c>
      <c r="G437" s="21"/>
      <c r="H437" s="69">
        <f t="shared" si="49"/>
        <v>0</v>
      </c>
      <c r="I437" s="54"/>
      <c r="J437" s="69">
        <v>0</v>
      </c>
      <c r="K437" s="54"/>
      <c r="L437" s="69">
        <v>0</v>
      </c>
      <c r="M437" s="54"/>
      <c r="N437" s="69">
        <f t="shared" si="50"/>
        <v>0</v>
      </c>
    </row>
    <row r="438" spans="1:21" s="22" customFormat="1" ht="12.75" x14ac:dyDescent="0.2">
      <c r="B438" s="22" t="s">
        <v>494</v>
      </c>
      <c r="F438" s="69">
        <v>0</v>
      </c>
      <c r="G438" s="21"/>
      <c r="H438" s="69">
        <f t="shared" si="49"/>
        <v>0</v>
      </c>
      <c r="I438" s="54"/>
      <c r="J438" s="69">
        <v>0</v>
      </c>
      <c r="K438" s="54"/>
      <c r="L438" s="69">
        <v>0</v>
      </c>
      <c r="M438" s="54"/>
      <c r="N438" s="69">
        <f t="shared" si="50"/>
        <v>0</v>
      </c>
    </row>
    <row r="439" spans="1:21" s="22" customFormat="1" ht="12.75" x14ac:dyDescent="0.2">
      <c r="B439" s="22" t="s">
        <v>498</v>
      </c>
      <c r="F439" s="69">
        <v>0</v>
      </c>
      <c r="G439" s="21"/>
      <c r="H439" s="69">
        <f t="shared" si="49"/>
        <v>0</v>
      </c>
      <c r="I439" s="54"/>
      <c r="J439" s="69">
        <v>0</v>
      </c>
      <c r="K439" s="54"/>
      <c r="L439" s="69">
        <v>0</v>
      </c>
      <c r="M439" s="54"/>
      <c r="N439" s="69">
        <f t="shared" si="50"/>
        <v>0</v>
      </c>
    </row>
    <row r="440" spans="1:21" s="22" customFormat="1" ht="12.75" x14ac:dyDescent="0.2">
      <c r="B440" s="22" t="s">
        <v>935</v>
      </c>
      <c r="F440" s="69">
        <v>0</v>
      </c>
      <c r="G440" s="21"/>
      <c r="H440" s="69">
        <f t="shared" si="49"/>
        <v>0</v>
      </c>
      <c r="I440" s="54"/>
      <c r="J440" s="69">
        <v>0</v>
      </c>
      <c r="K440" s="54"/>
      <c r="L440" s="69">
        <v>0</v>
      </c>
      <c r="M440" s="54"/>
      <c r="N440" s="69">
        <f t="shared" si="50"/>
        <v>0</v>
      </c>
    </row>
    <row r="441" spans="1:21" s="22" customFormat="1" ht="12.75" x14ac:dyDescent="0.2">
      <c r="B441" s="22" t="s">
        <v>510</v>
      </c>
      <c r="F441" s="69">
        <v>0</v>
      </c>
      <c r="G441" s="21"/>
      <c r="H441" s="69">
        <f t="shared" si="49"/>
        <v>0</v>
      </c>
      <c r="I441" s="54"/>
      <c r="J441" s="69">
        <v>0</v>
      </c>
      <c r="K441" s="54"/>
      <c r="L441" s="69">
        <v>0</v>
      </c>
      <c r="M441" s="54"/>
      <c r="N441" s="69">
        <f t="shared" si="50"/>
        <v>0</v>
      </c>
    </row>
    <row r="442" spans="1:21" x14ac:dyDescent="0.25">
      <c r="A442" s="24" t="s">
        <v>300</v>
      </c>
      <c r="B442" s="22"/>
      <c r="C442" s="22"/>
      <c r="D442" s="21"/>
      <c r="E442" s="21"/>
      <c r="F442" s="33">
        <f>SUM(F436:F441)</f>
        <v>0</v>
      </c>
      <c r="G442" s="21"/>
      <c r="H442" s="33">
        <f t="shared" si="49"/>
        <v>0</v>
      </c>
      <c r="I442" s="54"/>
      <c r="J442" s="33">
        <f>SUM(J436:J441)</f>
        <v>0</v>
      </c>
      <c r="K442" s="54"/>
      <c r="L442" s="33">
        <f>SUM(L436:L441)</f>
        <v>0</v>
      </c>
      <c r="M442" s="54"/>
      <c r="N442" s="33">
        <f t="shared" si="50"/>
        <v>0</v>
      </c>
      <c r="O442" s="54"/>
      <c r="P442" s="54"/>
      <c r="Q442" s="54"/>
      <c r="R442" s="54"/>
      <c r="S442" s="54"/>
      <c r="T442" s="54"/>
      <c r="U442" s="21"/>
    </row>
    <row r="443" spans="1:21" x14ac:dyDescent="0.25">
      <c r="A443" s="24" t="s">
        <v>301</v>
      </c>
      <c r="B443" s="22"/>
      <c r="C443" s="22"/>
      <c r="D443" s="21"/>
      <c r="E443" s="21"/>
      <c r="F443" s="54"/>
      <c r="G443" s="54"/>
      <c r="H443" s="54"/>
      <c r="I443" s="54"/>
      <c r="J443" s="54"/>
      <c r="K443" s="54"/>
      <c r="L443" s="54"/>
      <c r="M443" s="54"/>
      <c r="N443" s="54"/>
      <c r="O443" s="54"/>
      <c r="P443" s="54"/>
      <c r="Q443" s="54"/>
      <c r="R443" s="54"/>
      <c r="S443" s="54"/>
      <c r="T443" s="54"/>
      <c r="U443" s="54"/>
    </row>
    <row r="444" spans="1:21" x14ac:dyDescent="0.25">
      <c r="A444" s="24"/>
      <c r="B444" s="22" t="s">
        <v>302</v>
      </c>
      <c r="C444" s="22"/>
      <c r="D444" s="21"/>
      <c r="E444" s="21"/>
      <c r="F444" s="69">
        <v>0</v>
      </c>
      <c r="G444" s="21"/>
      <c r="H444" s="69">
        <f t="shared" ref="H444:H449" si="51">J444-F444</f>
        <v>0</v>
      </c>
      <c r="I444" s="54"/>
      <c r="J444" s="69">
        <v>0</v>
      </c>
      <c r="K444" s="54"/>
      <c r="L444" s="69">
        <v>0</v>
      </c>
      <c r="M444" s="54"/>
      <c r="N444" s="69">
        <f t="shared" ref="N444:N449" si="52">+J444-L444</f>
        <v>0</v>
      </c>
      <c r="O444" s="54"/>
      <c r="P444" s="54"/>
      <c r="Q444" s="54"/>
      <c r="R444" s="54"/>
      <c r="S444" s="54"/>
      <c r="T444" s="54"/>
      <c r="U444" s="54"/>
    </row>
    <row r="445" spans="1:21" x14ac:dyDescent="0.25">
      <c r="A445" s="24"/>
      <c r="B445" s="22" t="s">
        <v>927</v>
      </c>
      <c r="C445" s="22" t="s">
        <v>391</v>
      </c>
      <c r="D445" s="21"/>
      <c r="E445" s="21"/>
      <c r="F445" s="69">
        <v>5000</v>
      </c>
      <c r="G445" s="54"/>
      <c r="H445" s="69">
        <f t="shared" si="51"/>
        <v>0</v>
      </c>
      <c r="I445" s="54"/>
      <c r="J445" s="69">
        <f>5000</f>
        <v>5000</v>
      </c>
      <c r="K445" s="54"/>
      <c r="L445" s="69">
        <v>4800</v>
      </c>
      <c r="M445" s="54"/>
      <c r="N445" s="69">
        <f t="shared" si="52"/>
        <v>200</v>
      </c>
      <c r="O445" s="54"/>
      <c r="P445" s="54"/>
      <c r="Q445" s="54"/>
      <c r="R445" s="54"/>
      <c r="S445" s="54"/>
      <c r="T445" s="54"/>
      <c r="U445" s="54"/>
    </row>
    <row r="446" spans="1:21" x14ac:dyDescent="0.25">
      <c r="A446" s="24"/>
      <c r="B446" s="22" t="s">
        <v>390</v>
      </c>
      <c r="C446" s="22" t="s">
        <v>392</v>
      </c>
      <c r="D446" s="21"/>
      <c r="E446" s="21"/>
      <c r="F446" s="69">
        <v>0</v>
      </c>
      <c r="G446" s="54"/>
      <c r="H446" s="69">
        <f t="shared" si="51"/>
        <v>0</v>
      </c>
      <c r="I446" s="54"/>
      <c r="J446" s="69">
        <v>0</v>
      </c>
      <c r="K446" s="54"/>
      <c r="L446" s="69">
        <v>0</v>
      </c>
      <c r="M446" s="54"/>
      <c r="N446" s="69">
        <f t="shared" si="52"/>
        <v>0</v>
      </c>
      <c r="O446" s="54"/>
      <c r="P446" s="54"/>
      <c r="Q446" s="54"/>
      <c r="R446" s="54"/>
      <c r="S446" s="54"/>
      <c r="T446" s="54"/>
      <c r="U446" s="54"/>
    </row>
    <row r="447" spans="1:21" x14ac:dyDescent="0.25">
      <c r="A447" s="24"/>
      <c r="B447" s="22" t="s">
        <v>502</v>
      </c>
      <c r="C447" s="22" t="s">
        <v>393</v>
      </c>
      <c r="D447" s="21"/>
      <c r="E447" s="21"/>
      <c r="F447" s="69">
        <v>6000</v>
      </c>
      <c r="G447" s="54"/>
      <c r="H447" s="69">
        <f t="shared" si="51"/>
        <v>0</v>
      </c>
      <c r="I447" s="54"/>
      <c r="J447" s="69">
        <v>6000</v>
      </c>
      <c r="K447" s="54"/>
      <c r="L447" s="69">
        <v>6000</v>
      </c>
      <c r="M447" s="54"/>
      <c r="N447" s="69">
        <f t="shared" si="52"/>
        <v>0</v>
      </c>
      <c r="O447" s="54"/>
      <c r="P447" s="54"/>
      <c r="Q447" s="54"/>
      <c r="R447" s="54"/>
      <c r="S447" s="54"/>
      <c r="T447" s="54"/>
      <c r="U447" s="54"/>
    </row>
    <row r="448" spans="1:21" x14ac:dyDescent="0.25">
      <c r="A448" s="24"/>
      <c r="B448" s="22" t="s">
        <v>510</v>
      </c>
      <c r="C448" s="22" t="s">
        <v>394</v>
      </c>
      <c r="D448" s="21"/>
      <c r="E448" s="21"/>
      <c r="F448" s="69">
        <v>0</v>
      </c>
      <c r="G448" s="54"/>
      <c r="H448" s="69">
        <f t="shared" si="51"/>
        <v>0</v>
      </c>
      <c r="I448" s="54"/>
      <c r="J448" s="69">
        <v>0</v>
      </c>
      <c r="K448" s="54"/>
      <c r="L448" s="69">
        <v>0</v>
      </c>
      <c r="M448" s="54"/>
      <c r="N448" s="69">
        <f t="shared" si="52"/>
        <v>0</v>
      </c>
      <c r="O448" s="54"/>
      <c r="P448" s="54"/>
      <c r="Q448" s="54"/>
      <c r="R448" s="54"/>
      <c r="S448" s="54"/>
      <c r="T448" s="54"/>
      <c r="U448" s="54"/>
    </row>
    <row r="449" spans="1:21" x14ac:dyDescent="0.25">
      <c r="A449" s="24" t="s">
        <v>303</v>
      </c>
      <c r="B449" s="22"/>
      <c r="C449" s="22"/>
      <c r="D449" s="21"/>
      <c r="E449" s="21"/>
      <c r="F449" s="33">
        <f>SUM(F445:F448)</f>
        <v>11000</v>
      </c>
      <c r="G449" s="54"/>
      <c r="H449" s="33">
        <f t="shared" si="51"/>
        <v>0</v>
      </c>
      <c r="I449" s="54"/>
      <c r="J449" s="33">
        <f>SUM(J445:J448)</f>
        <v>11000</v>
      </c>
      <c r="K449" s="33">
        <f>SUM(K445:K448)</f>
        <v>0</v>
      </c>
      <c r="L449" s="33">
        <f>SUM(L445:L448)</f>
        <v>10800</v>
      </c>
      <c r="M449" s="54"/>
      <c r="N449" s="33">
        <f t="shared" si="52"/>
        <v>200</v>
      </c>
      <c r="O449" s="54"/>
      <c r="P449" s="54"/>
      <c r="Q449" s="54"/>
      <c r="R449" s="54"/>
      <c r="S449" s="54"/>
      <c r="T449" s="54"/>
      <c r="U449" s="54"/>
    </row>
    <row r="450" spans="1:21" x14ac:dyDescent="0.25">
      <c r="A450" s="24" t="s">
        <v>304</v>
      </c>
      <c r="B450" s="22"/>
      <c r="C450" s="22"/>
      <c r="D450" s="21"/>
      <c r="E450" s="21"/>
      <c r="F450" s="69"/>
      <c r="G450" s="54"/>
      <c r="H450" s="69"/>
      <c r="I450" s="54"/>
      <c r="J450" s="69"/>
      <c r="K450" s="54"/>
      <c r="L450" s="69"/>
      <c r="M450" s="54"/>
      <c r="N450" s="69"/>
      <c r="O450" s="54"/>
      <c r="P450" s="54"/>
      <c r="Q450" s="54"/>
      <c r="R450" s="54"/>
      <c r="S450" s="54"/>
      <c r="T450" s="54"/>
      <c r="U450" s="54"/>
    </row>
    <row r="451" spans="1:21" x14ac:dyDescent="0.25">
      <c r="A451" s="22"/>
      <c r="B451" s="22" t="s">
        <v>927</v>
      </c>
      <c r="C451" s="22" t="s">
        <v>1144</v>
      </c>
      <c r="D451" s="21" t="s">
        <v>1582</v>
      </c>
      <c r="E451" s="21"/>
      <c r="F451" s="69">
        <f>5000+3000+6000+6000+5000-5000</f>
        <v>20000</v>
      </c>
      <c r="G451" s="54"/>
      <c r="H451" s="69">
        <f t="shared" ref="H451:H464" si="53">J451-F451</f>
        <v>0</v>
      </c>
      <c r="I451" s="54"/>
      <c r="J451" s="69">
        <f>5000+6000+3000+5000+6000-5000</f>
        <v>20000</v>
      </c>
      <c r="K451" s="54"/>
      <c r="L451" s="69">
        <f>4800+5677+3000+5000+5500-4800</f>
        <v>19177</v>
      </c>
      <c r="M451" s="54"/>
      <c r="N451" s="69">
        <f t="shared" ref="N451:N464" si="54">+J451-L451</f>
        <v>823</v>
      </c>
      <c r="O451" s="54"/>
      <c r="P451" s="54"/>
      <c r="Q451" s="54"/>
      <c r="R451" s="54"/>
      <c r="S451" s="54"/>
      <c r="T451" s="54"/>
      <c r="U451" s="54"/>
    </row>
    <row r="452" spans="1:21" x14ac:dyDescent="0.25">
      <c r="A452" s="22"/>
      <c r="B452" s="22" t="s">
        <v>305</v>
      </c>
      <c r="C452" s="22"/>
      <c r="D452" s="21"/>
      <c r="E452" s="21"/>
      <c r="F452" s="69">
        <v>0</v>
      </c>
      <c r="G452" s="21"/>
      <c r="H452" s="69">
        <f t="shared" si="53"/>
        <v>0</v>
      </c>
      <c r="I452" s="54"/>
      <c r="J452" s="69">
        <v>0</v>
      </c>
      <c r="K452" s="54"/>
      <c r="L452" s="69">
        <v>0</v>
      </c>
      <c r="M452" s="54"/>
      <c r="N452" s="69">
        <f t="shared" si="54"/>
        <v>0</v>
      </c>
      <c r="O452" s="54"/>
      <c r="P452" s="54"/>
      <c r="Q452" s="54"/>
      <c r="R452" s="54"/>
      <c r="S452" s="54"/>
      <c r="T452" s="54"/>
      <c r="U452" s="54"/>
    </row>
    <row r="453" spans="1:21" x14ac:dyDescent="0.25">
      <c r="A453" s="22"/>
      <c r="B453" s="22" t="s">
        <v>968</v>
      </c>
      <c r="C453" s="22" t="s">
        <v>397</v>
      </c>
      <c r="D453" s="21"/>
      <c r="E453" s="21"/>
      <c r="F453" s="69">
        <v>0</v>
      </c>
      <c r="G453" s="54"/>
      <c r="H453" s="69">
        <f t="shared" si="53"/>
        <v>0</v>
      </c>
      <c r="I453" s="54"/>
      <c r="J453" s="69">
        <v>0</v>
      </c>
      <c r="K453" s="54"/>
      <c r="L453" s="69">
        <v>0</v>
      </c>
      <c r="M453" s="54"/>
      <c r="N453" s="69">
        <f t="shared" si="54"/>
        <v>0</v>
      </c>
      <c r="O453" s="54"/>
      <c r="P453" s="54"/>
      <c r="Q453" s="54"/>
      <c r="R453" s="54"/>
      <c r="S453" s="54"/>
      <c r="T453" s="54"/>
      <c r="U453" s="54"/>
    </row>
    <row r="454" spans="1:21" x14ac:dyDescent="0.25">
      <c r="A454" s="22"/>
      <c r="B454" s="22" t="s">
        <v>9</v>
      </c>
      <c r="C454" s="22" t="s">
        <v>14</v>
      </c>
      <c r="D454" s="21"/>
      <c r="E454" s="21"/>
      <c r="F454" s="69">
        <v>0</v>
      </c>
      <c r="G454" s="54"/>
      <c r="H454" s="69">
        <f t="shared" si="53"/>
        <v>0</v>
      </c>
      <c r="I454" s="54"/>
      <c r="J454" s="69">
        <v>0</v>
      </c>
      <c r="K454" s="54"/>
      <c r="L454" s="69">
        <v>0</v>
      </c>
      <c r="M454" s="54"/>
      <c r="N454" s="69">
        <f t="shared" si="54"/>
        <v>0</v>
      </c>
      <c r="O454" s="54"/>
      <c r="P454" s="54"/>
      <c r="Q454" s="54"/>
      <c r="R454" s="54"/>
      <c r="S454" s="54"/>
      <c r="T454" s="54"/>
      <c r="U454" s="54"/>
    </row>
    <row r="455" spans="1:21" x14ac:dyDescent="0.25">
      <c r="A455" s="22"/>
      <c r="B455" s="22" t="s">
        <v>399</v>
      </c>
      <c r="C455" s="22" t="s">
        <v>400</v>
      </c>
      <c r="D455" s="21"/>
      <c r="E455" s="21"/>
      <c r="F455" s="69">
        <v>0</v>
      </c>
      <c r="G455" s="54"/>
      <c r="H455" s="69">
        <f t="shared" si="53"/>
        <v>0</v>
      </c>
      <c r="I455" s="54"/>
      <c r="J455" s="69">
        <v>0</v>
      </c>
      <c r="K455" s="54"/>
      <c r="L455" s="69">
        <v>0</v>
      </c>
      <c r="M455" s="54"/>
      <c r="N455" s="69">
        <f t="shared" si="54"/>
        <v>0</v>
      </c>
      <c r="O455" s="54"/>
      <c r="P455" s="54"/>
      <c r="Q455" s="54"/>
      <c r="R455" s="54"/>
      <c r="S455" s="54"/>
      <c r="T455" s="54"/>
      <c r="U455" s="54"/>
    </row>
    <row r="456" spans="1:21" x14ac:dyDescent="0.25">
      <c r="A456" s="22"/>
      <c r="B456" s="22" t="s">
        <v>10</v>
      </c>
      <c r="C456" s="22" t="s">
        <v>15</v>
      </c>
      <c r="D456" s="21"/>
      <c r="E456" s="21"/>
      <c r="F456" s="69">
        <v>0</v>
      </c>
      <c r="G456" s="54"/>
      <c r="H456" s="69">
        <f t="shared" si="53"/>
        <v>0</v>
      </c>
      <c r="I456" s="54"/>
      <c r="J456" s="69">
        <v>0</v>
      </c>
      <c r="K456" s="54"/>
      <c r="L456" s="69">
        <v>0</v>
      </c>
      <c r="M456" s="54"/>
      <c r="N456" s="69">
        <f t="shared" si="54"/>
        <v>0</v>
      </c>
      <c r="O456" s="54"/>
      <c r="P456" s="54"/>
      <c r="Q456" s="54"/>
      <c r="R456" s="54"/>
      <c r="S456" s="54"/>
      <c r="T456" s="54"/>
      <c r="U456" s="54"/>
    </row>
    <row r="457" spans="1:21" x14ac:dyDescent="0.25">
      <c r="A457" s="22"/>
      <c r="B457" s="22" t="s">
        <v>11</v>
      </c>
      <c r="C457" s="22" t="s">
        <v>16</v>
      </c>
      <c r="D457" s="21"/>
      <c r="E457" s="21"/>
      <c r="F457" s="69">
        <v>0</v>
      </c>
      <c r="G457" s="54"/>
      <c r="H457" s="69">
        <f t="shared" si="53"/>
        <v>0</v>
      </c>
      <c r="I457" s="54"/>
      <c r="J457" s="69">
        <v>0</v>
      </c>
      <c r="K457" s="54"/>
      <c r="L457" s="69">
        <v>0</v>
      </c>
      <c r="M457" s="54"/>
      <c r="N457" s="69">
        <f t="shared" si="54"/>
        <v>0</v>
      </c>
      <c r="O457" s="54"/>
      <c r="P457" s="54"/>
      <c r="Q457" s="54"/>
      <c r="R457" s="54"/>
      <c r="S457" s="54"/>
      <c r="T457" s="54"/>
      <c r="U457" s="54"/>
    </row>
    <row r="458" spans="1:21" x14ac:dyDescent="0.25">
      <c r="A458" s="22"/>
      <c r="B458" s="22" t="s">
        <v>12</v>
      </c>
      <c r="C458" s="22" t="s">
        <v>17</v>
      </c>
      <c r="D458" s="21"/>
      <c r="E458" s="21"/>
      <c r="F458" s="69">
        <v>0</v>
      </c>
      <c r="G458" s="54"/>
      <c r="H458" s="69">
        <f t="shared" si="53"/>
        <v>0</v>
      </c>
      <c r="I458" s="54"/>
      <c r="J458" s="69"/>
      <c r="K458" s="54"/>
      <c r="L458" s="69">
        <v>0</v>
      </c>
      <c r="M458" s="54"/>
      <c r="N458" s="69">
        <f t="shared" si="54"/>
        <v>0</v>
      </c>
      <c r="O458" s="54"/>
      <c r="P458" s="54"/>
      <c r="Q458" s="54"/>
      <c r="R458" s="54"/>
      <c r="S458" s="54"/>
      <c r="T458" s="54"/>
      <c r="U458" s="54"/>
    </row>
    <row r="459" spans="1:21" x14ac:dyDescent="0.25">
      <c r="A459" s="22"/>
      <c r="B459" s="22" t="s">
        <v>502</v>
      </c>
      <c r="C459" s="22" t="s">
        <v>1146</v>
      </c>
      <c r="D459" s="21" t="s">
        <v>1583</v>
      </c>
      <c r="E459" s="21"/>
      <c r="F459" s="69">
        <f>8000+11000+3000-6000</f>
        <v>16000</v>
      </c>
      <c r="G459" s="54"/>
      <c r="H459" s="69">
        <f t="shared" si="53"/>
        <v>0</v>
      </c>
      <c r="I459" s="54"/>
      <c r="J459" s="69">
        <f>8000+11000+3000-6000</f>
        <v>16000</v>
      </c>
      <c r="K459" s="54"/>
      <c r="L459" s="69">
        <f>8000+11000+2800-6000</f>
        <v>15800</v>
      </c>
      <c r="M459" s="54"/>
      <c r="N459" s="69">
        <f t="shared" si="54"/>
        <v>200</v>
      </c>
      <c r="O459" s="54"/>
      <c r="P459" s="54"/>
      <c r="Q459" s="54"/>
      <c r="R459" s="54"/>
      <c r="S459" s="54"/>
      <c r="T459" s="54"/>
      <c r="U459" s="54"/>
    </row>
    <row r="460" spans="1:21" x14ac:dyDescent="0.25">
      <c r="A460" s="22"/>
      <c r="B460" s="22" t="s">
        <v>306</v>
      </c>
      <c r="C460" s="22" t="s">
        <v>18</v>
      </c>
      <c r="D460" s="21"/>
      <c r="E460" s="21"/>
      <c r="F460" s="69">
        <v>0</v>
      </c>
      <c r="G460" s="54"/>
      <c r="H460" s="69">
        <f t="shared" si="53"/>
        <v>0</v>
      </c>
      <c r="I460" s="54"/>
      <c r="J460" s="69">
        <v>0</v>
      </c>
      <c r="K460" s="54"/>
      <c r="L460" s="69">
        <v>0</v>
      </c>
      <c r="M460" s="54"/>
      <c r="N460" s="69">
        <f t="shared" si="54"/>
        <v>0</v>
      </c>
      <c r="O460" s="54"/>
      <c r="P460" s="54"/>
      <c r="Q460" s="54"/>
      <c r="R460" s="54"/>
      <c r="S460" s="54"/>
      <c r="T460" s="54"/>
      <c r="U460" s="54"/>
    </row>
    <row r="461" spans="1:21" x14ac:dyDescent="0.25">
      <c r="A461" s="22"/>
      <c r="B461" s="22" t="s">
        <v>307</v>
      </c>
      <c r="C461" s="22"/>
      <c r="D461" s="21"/>
      <c r="E461" s="21"/>
      <c r="F461" s="69">
        <v>0</v>
      </c>
      <c r="G461" s="54"/>
      <c r="H461" s="69">
        <f t="shared" si="53"/>
        <v>0</v>
      </c>
      <c r="I461" s="54"/>
      <c r="J461" s="69">
        <v>0</v>
      </c>
      <c r="K461" s="54"/>
      <c r="L461" s="69">
        <v>0</v>
      </c>
      <c r="M461" s="54"/>
      <c r="N461" s="69">
        <f t="shared" si="54"/>
        <v>0</v>
      </c>
      <c r="O461" s="54"/>
      <c r="P461" s="54"/>
      <c r="Q461" s="54"/>
      <c r="R461" s="54"/>
      <c r="S461" s="54"/>
      <c r="T461" s="54"/>
      <c r="U461" s="54"/>
    </row>
    <row r="462" spans="1:21" x14ac:dyDescent="0.25">
      <c r="A462" s="22"/>
      <c r="B462" s="22" t="s">
        <v>308</v>
      </c>
      <c r="C462" s="22"/>
      <c r="D462" s="21"/>
      <c r="E462" s="21"/>
      <c r="F462" s="69">
        <v>0</v>
      </c>
      <c r="G462" s="54"/>
      <c r="H462" s="69">
        <f t="shared" si="53"/>
        <v>0</v>
      </c>
      <c r="I462" s="54"/>
      <c r="J462" s="69">
        <v>0</v>
      </c>
      <c r="K462" s="54"/>
      <c r="L462" s="69">
        <v>0</v>
      </c>
      <c r="M462" s="54"/>
      <c r="N462" s="69">
        <f t="shared" si="54"/>
        <v>0</v>
      </c>
      <c r="O462" s="54"/>
      <c r="P462" s="54"/>
      <c r="Q462" s="54"/>
      <c r="R462" s="54"/>
      <c r="S462" s="54"/>
      <c r="T462" s="54"/>
      <c r="U462" s="54"/>
    </row>
    <row r="463" spans="1:21" x14ac:dyDescent="0.25">
      <c r="A463" s="3"/>
      <c r="B463" s="22" t="s">
        <v>510</v>
      </c>
      <c r="C463" s="22" t="s">
        <v>19</v>
      </c>
      <c r="D463" s="21"/>
      <c r="E463" s="21"/>
      <c r="F463" s="69">
        <v>0</v>
      </c>
      <c r="G463" s="54"/>
      <c r="H463" s="69">
        <f t="shared" si="53"/>
        <v>0</v>
      </c>
      <c r="I463" s="54"/>
      <c r="J463" s="69">
        <v>0</v>
      </c>
      <c r="K463" s="54"/>
      <c r="L463" s="69">
        <v>0</v>
      </c>
      <c r="M463" s="54"/>
      <c r="N463" s="69">
        <f t="shared" si="54"/>
        <v>0</v>
      </c>
      <c r="O463" s="54"/>
      <c r="P463" s="54"/>
      <c r="Q463" s="54"/>
      <c r="R463" s="54"/>
      <c r="S463" s="54"/>
      <c r="T463" s="54"/>
      <c r="U463" s="54"/>
    </row>
    <row r="464" spans="1:21" x14ac:dyDescent="0.25">
      <c r="A464" s="24" t="s">
        <v>309</v>
      </c>
      <c r="B464" s="22"/>
      <c r="C464" s="22"/>
      <c r="D464" s="21"/>
      <c r="E464" s="21"/>
      <c r="F464" s="75">
        <f>SUM(F451:F463)</f>
        <v>36000</v>
      </c>
      <c r="G464" s="54"/>
      <c r="H464" s="75">
        <f t="shared" si="53"/>
        <v>0</v>
      </c>
      <c r="I464" s="54"/>
      <c r="J464" s="75">
        <f>SUM(J451:J463)</f>
        <v>36000</v>
      </c>
      <c r="K464" s="54"/>
      <c r="L464" s="75">
        <f>SUM(L451:L463)</f>
        <v>34977</v>
      </c>
      <c r="M464" s="54"/>
      <c r="N464" s="33">
        <f t="shared" si="54"/>
        <v>1023</v>
      </c>
      <c r="O464" s="54"/>
      <c r="P464" s="54"/>
      <c r="Q464" s="54"/>
      <c r="R464" s="54"/>
      <c r="S464" s="54"/>
      <c r="T464" s="54"/>
      <c r="U464" s="54"/>
    </row>
    <row r="465" spans="1:21" x14ac:dyDescent="0.25">
      <c r="A465" s="24" t="s">
        <v>310</v>
      </c>
      <c r="B465" s="22"/>
      <c r="C465" s="22"/>
      <c r="D465" s="21"/>
      <c r="E465" s="21"/>
      <c r="F465" s="69"/>
      <c r="G465" s="21"/>
      <c r="H465" s="69"/>
      <c r="I465" s="54"/>
      <c r="J465" s="69"/>
      <c r="K465" s="54"/>
      <c r="L465" s="69"/>
      <c r="M465" s="54"/>
      <c r="N465" s="69"/>
      <c r="O465" s="54"/>
      <c r="P465" s="54"/>
      <c r="Q465" s="54"/>
      <c r="R465" s="54"/>
      <c r="S465" s="54"/>
      <c r="T465" s="54"/>
      <c r="U465" s="21"/>
    </row>
    <row r="466" spans="1:21" x14ac:dyDescent="0.25">
      <c r="A466" s="43"/>
      <c r="B466" s="22" t="s">
        <v>448</v>
      </c>
      <c r="C466" s="22"/>
      <c r="D466" s="21"/>
      <c r="E466" s="21"/>
      <c r="F466" s="69">
        <v>0</v>
      </c>
      <c r="G466" s="21"/>
      <c r="H466" s="69">
        <f t="shared" ref="H466:H471" si="55">J466-F466</f>
        <v>0</v>
      </c>
      <c r="I466" s="54"/>
      <c r="J466" s="69">
        <v>0</v>
      </c>
      <c r="K466" s="54"/>
      <c r="L466" s="69">
        <v>0</v>
      </c>
      <c r="M466" s="54"/>
      <c r="N466" s="69">
        <f t="shared" ref="N466:N471" si="56">+J466-L466</f>
        <v>0</v>
      </c>
      <c r="O466" s="54"/>
      <c r="P466" s="54"/>
      <c r="Q466" s="54"/>
      <c r="R466" s="54"/>
      <c r="S466" s="54"/>
      <c r="T466" s="54"/>
      <c r="U466" s="21"/>
    </row>
    <row r="467" spans="1:21" x14ac:dyDescent="0.25">
      <c r="A467" s="43"/>
      <c r="B467" s="22" t="s">
        <v>927</v>
      </c>
      <c r="C467" s="22"/>
      <c r="D467" s="21"/>
      <c r="E467" s="21"/>
      <c r="F467" s="69">
        <v>0</v>
      </c>
      <c r="G467" s="21"/>
      <c r="H467" s="69">
        <f t="shared" si="55"/>
        <v>0</v>
      </c>
      <c r="I467" s="54"/>
      <c r="J467" s="69">
        <v>0</v>
      </c>
      <c r="K467" s="54"/>
      <c r="L467" s="69">
        <v>0</v>
      </c>
      <c r="M467" s="54"/>
      <c r="N467" s="69">
        <f t="shared" si="56"/>
        <v>0</v>
      </c>
      <c r="O467" s="54"/>
      <c r="P467" s="54"/>
      <c r="Q467" s="54"/>
      <c r="R467" s="54"/>
      <c r="S467" s="54"/>
      <c r="T467" s="54"/>
      <c r="U467" s="21"/>
    </row>
    <row r="468" spans="1:21" x14ac:dyDescent="0.25">
      <c r="A468" s="43"/>
      <c r="B468" s="22" t="s">
        <v>311</v>
      </c>
      <c r="C468" s="22"/>
      <c r="D468" s="21"/>
      <c r="E468" s="21"/>
      <c r="F468" s="69">
        <v>0</v>
      </c>
      <c r="G468" s="21"/>
      <c r="H468" s="69">
        <f t="shared" si="55"/>
        <v>0</v>
      </c>
      <c r="I468" s="54"/>
      <c r="J468" s="69">
        <v>0</v>
      </c>
      <c r="K468" s="54"/>
      <c r="L468" s="69">
        <v>0</v>
      </c>
      <c r="M468" s="54"/>
      <c r="N468" s="69">
        <f t="shared" si="56"/>
        <v>0</v>
      </c>
      <c r="O468" s="54"/>
      <c r="P468" s="54"/>
      <c r="Q468" s="54"/>
      <c r="R468" s="54"/>
      <c r="S468" s="54"/>
      <c r="T468" s="54"/>
      <c r="U468" s="21"/>
    </row>
    <row r="469" spans="1:21" x14ac:dyDescent="0.25">
      <c r="A469" s="43"/>
      <c r="B469" s="22" t="s">
        <v>935</v>
      </c>
      <c r="C469" s="22"/>
      <c r="D469" s="21"/>
      <c r="E469" s="21"/>
      <c r="F469" s="69">
        <v>0</v>
      </c>
      <c r="G469" s="21"/>
      <c r="H469" s="69">
        <f t="shared" si="55"/>
        <v>0</v>
      </c>
      <c r="I469" s="54"/>
      <c r="J469" s="69">
        <v>0</v>
      </c>
      <c r="K469" s="54"/>
      <c r="L469" s="69">
        <v>0</v>
      </c>
      <c r="M469" s="54"/>
      <c r="N469" s="69">
        <f t="shared" si="56"/>
        <v>0</v>
      </c>
      <c r="O469" s="54"/>
      <c r="P469" s="54"/>
      <c r="Q469" s="54"/>
      <c r="R469" s="54"/>
      <c r="S469" s="54"/>
      <c r="T469" s="54"/>
      <c r="U469" s="21"/>
    </row>
    <row r="470" spans="1:21" x14ac:dyDescent="0.25">
      <c r="A470" s="43"/>
      <c r="B470" s="22" t="s">
        <v>7</v>
      </c>
      <c r="C470" s="22"/>
      <c r="D470" s="21"/>
      <c r="E470" s="21"/>
      <c r="F470" s="69">
        <v>0</v>
      </c>
      <c r="G470" s="21"/>
      <c r="H470" s="69">
        <f t="shared" si="55"/>
        <v>0</v>
      </c>
      <c r="I470" s="54"/>
      <c r="J470" s="69">
        <v>0</v>
      </c>
      <c r="K470" s="54"/>
      <c r="L470" s="69">
        <v>0</v>
      </c>
      <c r="M470" s="54"/>
      <c r="N470" s="69">
        <f t="shared" si="56"/>
        <v>0</v>
      </c>
      <c r="O470" s="54"/>
      <c r="P470" s="54"/>
      <c r="Q470" s="54"/>
      <c r="R470" s="54"/>
      <c r="S470" s="54"/>
      <c r="T470" s="54"/>
      <c r="U470" s="21"/>
    </row>
    <row r="471" spans="1:21" x14ac:dyDescent="0.25">
      <c r="A471" s="24" t="s">
        <v>312</v>
      </c>
      <c r="B471" s="22"/>
      <c r="C471" s="22"/>
      <c r="D471" s="21"/>
      <c r="E471" s="21"/>
      <c r="F471" s="33">
        <f>SUM(F466:F470)</f>
        <v>0</v>
      </c>
      <c r="G471" s="21"/>
      <c r="H471" s="33">
        <f t="shared" si="55"/>
        <v>0</v>
      </c>
      <c r="I471" s="54"/>
      <c r="J471" s="33">
        <f>SUM(J466:J470)</f>
        <v>0</v>
      </c>
      <c r="K471" s="33"/>
      <c r="L471" s="33">
        <f>SUM(L466:L470)</f>
        <v>0</v>
      </c>
      <c r="M471" s="54"/>
      <c r="N471" s="33">
        <f t="shared" si="56"/>
        <v>0</v>
      </c>
      <c r="O471" s="54"/>
      <c r="P471" s="54"/>
      <c r="Q471" s="54"/>
      <c r="R471" s="54"/>
      <c r="S471" s="54"/>
      <c r="T471" s="54"/>
      <c r="U471" s="21"/>
    </row>
    <row r="472" spans="1:21" x14ac:dyDescent="0.25">
      <c r="A472" s="24" t="s">
        <v>313</v>
      </c>
      <c r="B472" s="22"/>
      <c r="C472" s="22"/>
      <c r="D472" s="21"/>
      <c r="E472" s="21"/>
      <c r="F472" s="69"/>
      <c r="G472" s="21"/>
      <c r="H472" s="69"/>
      <c r="I472" s="54"/>
      <c r="J472" s="69"/>
      <c r="K472" s="54"/>
      <c r="L472" s="69"/>
      <c r="M472" s="54"/>
      <c r="N472" s="69"/>
      <c r="O472" s="54"/>
      <c r="P472" s="54"/>
      <c r="Q472" s="54"/>
      <c r="R472" s="54"/>
      <c r="S472" s="54"/>
      <c r="T472" s="54"/>
      <c r="U472" s="21"/>
    </row>
    <row r="473" spans="1:21" x14ac:dyDescent="0.25">
      <c r="A473" s="43"/>
      <c r="B473" s="22" t="s">
        <v>927</v>
      </c>
      <c r="C473" s="22"/>
      <c r="D473" s="21"/>
      <c r="E473" s="21"/>
      <c r="F473" s="69">
        <v>0</v>
      </c>
      <c r="G473" s="21"/>
      <c r="H473" s="69">
        <f t="shared" ref="H473:H479" si="57">J473-F473</f>
        <v>0</v>
      </c>
      <c r="I473" s="54"/>
      <c r="J473" s="69">
        <v>0</v>
      </c>
      <c r="K473" s="54"/>
      <c r="L473" s="69">
        <v>0</v>
      </c>
      <c r="M473" s="54"/>
      <c r="N473" s="69">
        <f t="shared" ref="N473:N479" si="58">+J473-L473</f>
        <v>0</v>
      </c>
      <c r="O473" s="54"/>
      <c r="P473" s="54"/>
      <c r="Q473" s="54"/>
      <c r="R473" s="54"/>
      <c r="S473" s="54"/>
      <c r="T473" s="54"/>
      <c r="U473" s="21"/>
    </row>
    <row r="474" spans="1:21" x14ac:dyDescent="0.25">
      <c r="A474" s="43"/>
      <c r="B474" s="22" t="s">
        <v>263</v>
      </c>
      <c r="C474" s="22"/>
      <c r="D474" s="21"/>
      <c r="E474" s="21"/>
      <c r="F474" s="69">
        <v>0</v>
      </c>
      <c r="G474" s="21"/>
      <c r="H474" s="69">
        <f t="shared" si="57"/>
        <v>0</v>
      </c>
      <c r="I474" s="54"/>
      <c r="J474" s="69">
        <v>0</v>
      </c>
      <c r="K474" s="54"/>
      <c r="L474" s="69">
        <v>0</v>
      </c>
      <c r="M474" s="54"/>
      <c r="N474" s="69">
        <f t="shared" si="58"/>
        <v>0</v>
      </c>
      <c r="O474" s="54"/>
      <c r="P474" s="54"/>
      <c r="Q474" s="54"/>
      <c r="R474" s="54"/>
      <c r="S474" s="54"/>
      <c r="T474" s="54"/>
      <c r="U474" s="21"/>
    </row>
    <row r="475" spans="1:21" x14ac:dyDescent="0.25">
      <c r="A475" s="43"/>
      <c r="B475" s="22" t="s">
        <v>390</v>
      </c>
      <c r="C475" s="22"/>
      <c r="D475" s="21"/>
      <c r="E475" s="21"/>
      <c r="F475" s="69">
        <v>0</v>
      </c>
      <c r="G475" s="21"/>
      <c r="H475" s="69">
        <f t="shared" si="57"/>
        <v>0</v>
      </c>
      <c r="I475" s="54"/>
      <c r="J475" s="69">
        <v>0</v>
      </c>
      <c r="K475" s="54"/>
      <c r="L475" s="69">
        <v>0</v>
      </c>
      <c r="M475" s="54"/>
      <c r="N475" s="69">
        <f t="shared" si="58"/>
        <v>0</v>
      </c>
      <c r="O475" s="54"/>
      <c r="P475" s="54"/>
      <c r="Q475" s="54"/>
      <c r="R475" s="54"/>
      <c r="S475" s="54"/>
      <c r="T475" s="54"/>
      <c r="U475" s="21"/>
    </row>
    <row r="476" spans="1:21" x14ac:dyDescent="0.25">
      <c r="A476" s="43"/>
      <c r="B476" s="22" t="s">
        <v>502</v>
      </c>
      <c r="C476" s="22"/>
      <c r="D476" s="21"/>
      <c r="E476" s="21"/>
      <c r="F476" s="69">
        <v>0</v>
      </c>
      <c r="G476" s="21"/>
      <c r="H476" s="69">
        <f t="shared" si="57"/>
        <v>0</v>
      </c>
      <c r="I476" s="54"/>
      <c r="J476" s="69">
        <v>0</v>
      </c>
      <c r="K476" s="54"/>
      <c r="L476" s="69">
        <v>0</v>
      </c>
      <c r="M476" s="54"/>
      <c r="N476" s="69">
        <f t="shared" si="58"/>
        <v>0</v>
      </c>
      <c r="O476" s="54"/>
      <c r="P476" s="54"/>
      <c r="Q476" s="54"/>
      <c r="R476" s="54"/>
      <c r="S476" s="54"/>
      <c r="T476" s="54"/>
      <c r="U476" s="21"/>
    </row>
    <row r="477" spans="1:21" x14ac:dyDescent="0.25">
      <c r="A477" s="43"/>
      <c r="B477" s="22" t="s">
        <v>510</v>
      </c>
      <c r="C477" s="22"/>
      <c r="D477" s="21"/>
      <c r="E477" s="21"/>
      <c r="F477" s="69">
        <v>0</v>
      </c>
      <c r="G477" s="21"/>
      <c r="H477" s="69">
        <f t="shared" si="57"/>
        <v>0</v>
      </c>
      <c r="I477" s="54"/>
      <c r="J477" s="69">
        <v>0</v>
      </c>
      <c r="K477" s="54"/>
      <c r="L477" s="69">
        <v>0</v>
      </c>
      <c r="M477" s="54"/>
      <c r="N477" s="69">
        <f t="shared" si="58"/>
        <v>0</v>
      </c>
      <c r="O477" s="54"/>
      <c r="P477" s="54"/>
      <c r="Q477" s="54"/>
      <c r="R477" s="54"/>
      <c r="S477" s="54"/>
      <c r="T477" s="54"/>
      <c r="U477" s="21"/>
    </row>
    <row r="478" spans="1:21" x14ac:dyDescent="0.25">
      <c r="A478" s="24" t="s">
        <v>314</v>
      </c>
      <c r="B478" s="22"/>
      <c r="C478" s="22"/>
      <c r="D478" s="21"/>
      <c r="E478" s="21"/>
      <c r="F478" s="33">
        <f>SUM(F473:F477)</f>
        <v>0</v>
      </c>
      <c r="G478" s="21"/>
      <c r="H478" s="33">
        <f t="shared" si="57"/>
        <v>0</v>
      </c>
      <c r="I478" s="54"/>
      <c r="J478" s="33">
        <f>SUM(J473:J477)</f>
        <v>0</v>
      </c>
      <c r="K478" s="33"/>
      <c r="L478" s="33">
        <f>SUM(L473:L477)</f>
        <v>0</v>
      </c>
      <c r="M478" s="54"/>
      <c r="N478" s="33">
        <f t="shared" si="58"/>
        <v>0</v>
      </c>
      <c r="O478" s="54"/>
      <c r="P478" s="54"/>
      <c r="Q478" s="54"/>
      <c r="R478" s="54"/>
      <c r="S478" s="54"/>
      <c r="T478" s="54"/>
      <c r="U478" s="21"/>
    </row>
    <row r="479" spans="1:21" x14ac:dyDescent="0.25">
      <c r="A479" s="24" t="s">
        <v>624</v>
      </c>
      <c r="B479" s="22"/>
      <c r="C479" s="22"/>
      <c r="D479" s="21"/>
      <c r="E479" s="21"/>
      <c r="F479" s="33">
        <f>F449+F464+F471+F478</f>
        <v>47000</v>
      </c>
      <c r="G479" s="59"/>
      <c r="H479" s="33">
        <f t="shared" si="57"/>
        <v>0</v>
      </c>
      <c r="I479" s="33"/>
      <c r="J479" s="33">
        <f>J449+J464+J471+J478</f>
        <v>47000</v>
      </c>
      <c r="K479" s="33"/>
      <c r="L479" s="33">
        <f>L449+L464+L471+L478</f>
        <v>45777</v>
      </c>
      <c r="M479" s="33"/>
      <c r="N479" s="33">
        <f t="shared" si="58"/>
        <v>1223</v>
      </c>
      <c r="O479" s="54"/>
      <c r="P479" s="54"/>
      <c r="Q479" s="54"/>
      <c r="R479" s="54"/>
      <c r="S479" s="54"/>
      <c r="T479" s="54"/>
      <c r="U479" s="54"/>
    </row>
    <row r="480" spans="1:21" x14ac:dyDescent="0.25">
      <c r="A480" s="24" t="s">
        <v>1148</v>
      </c>
      <c r="B480" s="22"/>
      <c r="C480" s="22"/>
      <c r="D480" s="21"/>
      <c r="E480" s="21"/>
      <c r="F480" s="69"/>
      <c r="G480" s="54"/>
      <c r="H480" s="69"/>
      <c r="I480" s="54"/>
      <c r="J480" s="69"/>
      <c r="K480" s="54"/>
      <c r="L480" s="69"/>
      <c r="M480" s="54"/>
      <c r="N480" s="69"/>
      <c r="O480" s="54"/>
      <c r="P480" s="54"/>
      <c r="Q480" s="54"/>
      <c r="R480" s="54"/>
      <c r="S480" s="54"/>
      <c r="T480" s="54"/>
      <c r="U480" s="54"/>
    </row>
    <row r="481" spans="1:21" x14ac:dyDescent="0.25">
      <c r="A481" s="24"/>
      <c r="B481" s="22" t="s">
        <v>1602</v>
      </c>
      <c r="C481" s="22" t="s">
        <v>407</v>
      </c>
      <c r="D481" s="21"/>
      <c r="E481" s="21"/>
      <c r="F481" s="69">
        <v>0</v>
      </c>
      <c r="G481" s="54"/>
      <c r="H481" s="69">
        <f t="shared" ref="H481:H501" si="59">J481-F481</f>
        <v>0</v>
      </c>
      <c r="I481" s="54"/>
      <c r="J481" s="69">
        <v>0</v>
      </c>
      <c r="K481" s="54"/>
      <c r="L481" s="69">
        <v>0</v>
      </c>
      <c r="M481" s="54"/>
      <c r="N481" s="69">
        <f t="shared" ref="N481:N501" si="60">+J481-L481</f>
        <v>0</v>
      </c>
      <c r="O481" s="54"/>
      <c r="P481" s="54"/>
      <c r="Q481" s="54"/>
      <c r="R481" s="54"/>
      <c r="S481" s="54"/>
      <c r="T481" s="54"/>
      <c r="U481" s="54"/>
    </row>
    <row r="482" spans="1:21" x14ac:dyDescent="0.25">
      <c r="A482" s="24"/>
      <c r="B482" s="22" t="s">
        <v>1603</v>
      </c>
      <c r="C482" s="22" t="s">
        <v>408</v>
      </c>
      <c r="D482" s="21"/>
      <c r="E482" s="21"/>
      <c r="F482" s="69">
        <v>0</v>
      </c>
      <c r="G482" s="54"/>
      <c r="H482" s="69">
        <f t="shared" si="59"/>
        <v>0</v>
      </c>
      <c r="I482" s="54"/>
      <c r="J482" s="69">
        <v>0</v>
      </c>
      <c r="K482" s="54"/>
      <c r="L482" s="69">
        <v>0</v>
      </c>
      <c r="M482" s="54"/>
      <c r="N482" s="69">
        <f t="shared" si="60"/>
        <v>0</v>
      </c>
      <c r="O482" s="54"/>
      <c r="P482" s="54"/>
      <c r="Q482" s="54"/>
      <c r="R482" s="54"/>
      <c r="S482" s="54"/>
      <c r="T482" s="54"/>
      <c r="U482" s="54"/>
    </row>
    <row r="483" spans="1:21" x14ac:dyDescent="0.25">
      <c r="A483" s="24"/>
      <c r="B483" s="22" t="s">
        <v>406</v>
      </c>
      <c r="C483" s="22" t="s">
        <v>409</v>
      </c>
      <c r="D483" s="21"/>
      <c r="E483" s="21"/>
      <c r="F483" s="69">
        <v>0</v>
      </c>
      <c r="G483" s="54"/>
      <c r="H483" s="69">
        <f t="shared" si="59"/>
        <v>0</v>
      </c>
      <c r="I483" s="54"/>
      <c r="J483" s="69">
        <v>0</v>
      </c>
      <c r="K483" s="54"/>
      <c r="L483" s="69">
        <v>0</v>
      </c>
      <c r="M483" s="54"/>
      <c r="N483" s="69">
        <f t="shared" si="60"/>
        <v>0</v>
      </c>
      <c r="O483" s="54"/>
      <c r="P483" s="54"/>
      <c r="Q483" s="54"/>
      <c r="R483" s="54"/>
      <c r="S483" s="54"/>
      <c r="T483" s="54"/>
      <c r="U483" s="54"/>
    </row>
    <row r="484" spans="1:21" x14ac:dyDescent="0.25">
      <c r="A484" s="24"/>
      <c r="B484" s="22" t="s">
        <v>315</v>
      </c>
      <c r="C484" s="22"/>
      <c r="D484" s="21"/>
      <c r="E484" s="21"/>
      <c r="F484" s="69">
        <v>0</v>
      </c>
      <c r="G484" s="21"/>
      <c r="H484" s="69">
        <f t="shared" si="59"/>
        <v>0</v>
      </c>
      <c r="I484" s="54"/>
      <c r="J484" s="69">
        <v>0</v>
      </c>
      <c r="K484" s="54"/>
      <c r="L484" s="69">
        <v>0</v>
      </c>
      <c r="M484" s="54"/>
      <c r="N484" s="69">
        <f t="shared" si="60"/>
        <v>0</v>
      </c>
      <c r="O484" s="54"/>
      <c r="P484" s="54"/>
      <c r="Q484" s="54"/>
      <c r="R484" s="54"/>
      <c r="S484" s="54"/>
      <c r="T484" s="54"/>
      <c r="U484" s="54"/>
    </row>
    <row r="485" spans="1:21" x14ac:dyDescent="0.25">
      <c r="A485" s="24"/>
      <c r="B485" s="22" t="s">
        <v>49</v>
      </c>
      <c r="C485" s="22" t="s">
        <v>51</v>
      </c>
      <c r="D485" s="21"/>
      <c r="E485" s="21"/>
      <c r="F485" s="69">
        <v>0</v>
      </c>
      <c r="G485" s="54"/>
      <c r="H485" s="69">
        <f t="shared" si="59"/>
        <v>0</v>
      </c>
      <c r="I485" s="54"/>
      <c r="J485" s="69">
        <v>0</v>
      </c>
      <c r="K485" s="54"/>
      <c r="L485" s="69">
        <v>0</v>
      </c>
      <c r="M485" s="54"/>
      <c r="N485" s="69">
        <f t="shared" si="60"/>
        <v>0</v>
      </c>
      <c r="O485" s="54"/>
      <c r="P485" s="54"/>
      <c r="Q485" s="54"/>
      <c r="R485" s="54"/>
      <c r="S485" s="54"/>
      <c r="T485" s="54"/>
      <c r="U485" s="54"/>
    </row>
    <row r="486" spans="1:21" x14ac:dyDescent="0.25">
      <c r="A486" s="24"/>
      <c r="B486" s="22" t="s">
        <v>414</v>
      </c>
      <c r="C486" s="22" t="s">
        <v>418</v>
      </c>
      <c r="D486" s="21"/>
      <c r="E486" s="21"/>
      <c r="F486" s="69">
        <v>0</v>
      </c>
      <c r="G486" s="54"/>
      <c r="H486" s="69">
        <f t="shared" si="59"/>
        <v>0</v>
      </c>
      <c r="I486" s="54"/>
      <c r="J486" s="69">
        <v>0</v>
      </c>
      <c r="K486" s="54"/>
      <c r="L486" s="69">
        <v>0</v>
      </c>
      <c r="M486" s="54"/>
      <c r="N486" s="69">
        <f t="shared" si="60"/>
        <v>0</v>
      </c>
      <c r="O486" s="54"/>
      <c r="P486" s="54"/>
      <c r="Q486" s="54"/>
      <c r="R486" s="54"/>
      <c r="S486" s="54"/>
      <c r="T486" s="54"/>
      <c r="U486" s="54"/>
    </row>
    <row r="487" spans="1:21" x14ac:dyDescent="0.25">
      <c r="A487" s="24"/>
      <c r="B487" s="22" t="s">
        <v>9</v>
      </c>
      <c r="C487" s="22" t="s">
        <v>417</v>
      </c>
      <c r="D487" s="21"/>
      <c r="E487" s="21"/>
      <c r="F487" s="69">
        <v>0</v>
      </c>
      <c r="G487" s="54"/>
      <c r="H487" s="69">
        <f t="shared" si="59"/>
        <v>0</v>
      </c>
      <c r="I487" s="54"/>
      <c r="J487" s="69">
        <v>0</v>
      </c>
      <c r="K487" s="54"/>
      <c r="L487" s="69">
        <v>0</v>
      </c>
      <c r="M487" s="54"/>
      <c r="N487" s="69">
        <f t="shared" si="60"/>
        <v>0</v>
      </c>
      <c r="O487" s="54"/>
      <c r="P487" s="54"/>
      <c r="Q487" s="54"/>
      <c r="R487" s="54"/>
      <c r="S487" s="54"/>
      <c r="T487" s="54"/>
      <c r="U487" s="54"/>
    </row>
    <row r="488" spans="1:21" x14ac:dyDescent="0.25">
      <c r="A488" s="24"/>
      <c r="B488" s="22" t="s">
        <v>415</v>
      </c>
      <c r="C488" s="22" t="s">
        <v>419</v>
      </c>
      <c r="D488" s="21"/>
      <c r="E488" s="21"/>
      <c r="F488" s="69">
        <v>0</v>
      </c>
      <c r="G488" s="54"/>
      <c r="H488" s="69">
        <f t="shared" si="59"/>
        <v>0</v>
      </c>
      <c r="I488" s="54"/>
      <c r="J488" s="69">
        <v>0</v>
      </c>
      <c r="K488" s="54"/>
      <c r="L488" s="69">
        <v>0</v>
      </c>
      <c r="M488" s="54"/>
      <c r="N488" s="69">
        <f t="shared" si="60"/>
        <v>0</v>
      </c>
      <c r="O488" s="54"/>
      <c r="P488" s="54"/>
      <c r="Q488" s="54"/>
      <c r="R488" s="54"/>
      <c r="S488" s="54"/>
      <c r="T488" s="54"/>
      <c r="U488" s="54"/>
    </row>
    <row r="489" spans="1:21" x14ac:dyDescent="0.25">
      <c r="A489" s="24"/>
      <c r="B489" s="22" t="s">
        <v>416</v>
      </c>
      <c r="C489" s="22" t="s">
        <v>420</v>
      </c>
      <c r="D489" s="21"/>
      <c r="E489" s="21"/>
      <c r="F489" s="69">
        <v>0</v>
      </c>
      <c r="G489" s="54"/>
      <c r="H489" s="69">
        <f t="shared" si="59"/>
        <v>0</v>
      </c>
      <c r="I489" s="54"/>
      <c r="J489" s="69">
        <v>0</v>
      </c>
      <c r="K489" s="54"/>
      <c r="L489" s="69">
        <v>0</v>
      </c>
      <c r="M489" s="54"/>
      <c r="N489" s="69">
        <f t="shared" si="60"/>
        <v>0</v>
      </c>
      <c r="O489" s="54"/>
      <c r="P489" s="54"/>
      <c r="Q489" s="54"/>
      <c r="R489" s="54"/>
      <c r="S489" s="54"/>
      <c r="T489" s="54"/>
      <c r="U489" s="54"/>
    </row>
    <row r="490" spans="1:21" x14ac:dyDescent="0.25">
      <c r="A490" s="24"/>
      <c r="B490" s="22" t="s">
        <v>50</v>
      </c>
      <c r="C490" s="22" t="s">
        <v>52</v>
      </c>
      <c r="D490" s="21"/>
      <c r="E490" s="21"/>
      <c r="F490" s="69">
        <v>0</v>
      </c>
      <c r="G490" s="54"/>
      <c r="H490" s="69">
        <f t="shared" si="59"/>
        <v>0</v>
      </c>
      <c r="I490" s="54"/>
      <c r="J490" s="69">
        <v>0</v>
      </c>
      <c r="K490" s="54"/>
      <c r="L490" s="69">
        <v>0</v>
      </c>
      <c r="M490" s="54"/>
      <c r="N490" s="69">
        <f t="shared" si="60"/>
        <v>0</v>
      </c>
      <c r="O490" s="54"/>
      <c r="P490" s="54"/>
      <c r="Q490" s="54"/>
      <c r="R490" s="54"/>
      <c r="S490" s="54"/>
      <c r="T490" s="54"/>
      <c r="U490" s="54"/>
    </row>
    <row r="491" spans="1:21" x14ac:dyDescent="0.25">
      <c r="A491" s="22"/>
      <c r="B491" s="22" t="s">
        <v>430</v>
      </c>
      <c r="C491" s="22" t="s">
        <v>1150</v>
      </c>
      <c r="D491" s="21" t="s">
        <v>1151</v>
      </c>
      <c r="E491" s="21"/>
      <c r="F491" s="69">
        <v>85000</v>
      </c>
      <c r="G491" s="54"/>
      <c r="H491" s="69">
        <f t="shared" si="59"/>
        <v>-5000</v>
      </c>
      <c r="I491" s="54"/>
      <c r="J491" s="69">
        <v>80000</v>
      </c>
      <c r="K491" s="54"/>
      <c r="L491" s="69">
        <v>78954</v>
      </c>
      <c r="M491" s="54"/>
      <c r="N491" s="69">
        <f t="shared" si="60"/>
        <v>1046</v>
      </c>
      <c r="O491" s="54"/>
      <c r="P491" s="54"/>
      <c r="Q491" s="54"/>
      <c r="R491" s="54"/>
      <c r="S491" s="54"/>
      <c r="T491" s="54"/>
      <c r="U491" s="54"/>
    </row>
    <row r="492" spans="1:21" x14ac:dyDescent="0.25">
      <c r="A492" s="22"/>
      <c r="B492" s="22" t="s">
        <v>431</v>
      </c>
      <c r="C492" s="22" t="s">
        <v>438</v>
      </c>
      <c r="D492" s="21"/>
      <c r="E492" s="21"/>
      <c r="F492" s="69">
        <v>0</v>
      </c>
      <c r="G492" s="54"/>
      <c r="H492" s="69">
        <f t="shared" si="59"/>
        <v>0</v>
      </c>
      <c r="I492" s="54"/>
      <c r="J492" s="69">
        <v>0</v>
      </c>
      <c r="K492" s="54"/>
      <c r="L492" s="69">
        <v>0</v>
      </c>
      <c r="M492" s="54"/>
      <c r="N492" s="69">
        <f t="shared" si="60"/>
        <v>0</v>
      </c>
      <c r="O492" s="54"/>
      <c r="P492" s="54"/>
      <c r="Q492" s="54"/>
      <c r="R492" s="54"/>
      <c r="S492" s="54"/>
      <c r="T492" s="54"/>
      <c r="U492" s="54"/>
    </row>
    <row r="493" spans="1:21" x14ac:dyDescent="0.25">
      <c r="A493" s="22"/>
      <c r="B493" s="22" t="s">
        <v>434</v>
      </c>
      <c r="C493" s="22" t="s">
        <v>439</v>
      </c>
      <c r="D493" s="21"/>
      <c r="E493" s="21"/>
      <c r="F493" s="69">
        <v>0</v>
      </c>
      <c r="G493" s="54"/>
      <c r="H493" s="69">
        <f t="shared" si="59"/>
        <v>0</v>
      </c>
      <c r="I493" s="54"/>
      <c r="J493" s="69">
        <v>0</v>
      </c>
      <c r="K493" s="54"/>
      <c r="L493" s="69">
        <v>0</v>
      </c>
      <c r="M493" s="54"/>
      <c r="N493" s="69">
        <f t="shared" si="60"/>
        <v>0</v>
      </c>
      <c r="O493" s="54"/>
      <c r="P493" s="54"/>
      <c r="Q493" s="54"/>
      <c r="R493" s="54"/>
      <c r="S493" s="54"/>
      <c r="T493" s="54"/>
      <c r="U493" s="54"/>
    </row>
    <row r="494" spans="1:21" x14ac:dyDescent="0.25">
      <c r="A494" s="22"/>
      <c r="B494" s="22" t="s">
        <v>435</v>
      </c>
      <c r="C494" s="22" t="s">
        <v>440</v>
      </c>
      <c r="D494" s="21"/>
      <c r="E494" s="21"/>
      <c r="F494" s="69">
        <v>0</v>
      </c>
      <c r="G494" s="54"/>
      <c r="H494" s="69">
        <f t="shared" si="59"/>
        <v>0</v>
      </c>
      <c r="I494" s="54"/>
      <c r="J494" s="69">
        <v>0</v>
      </c>
      <c r="K494" s="54"/>
      <c r="L494" s="69">
        <v>0</v>
      </c>
      <c r="M494" s="54"/>
      <c r="N494" s="69">
        <f t="shared" si="60"/>
        <v>0</v>
      </c>
      <c r="O494" s="54"/>
      <c r="P494" s="54"/>
      <c r="Q494" s="54"/>
      <c r="R494" s="54"/>
      <c r="S494" s="54"/>
      <c r="T494" s="54"/>
      <c r="U494" s="54"/>
    </row>
    <row r="495" spans="1:21" x14ac:dyDescent="0.25">
      <c r="A495" s="22"/>
      <c r="B495" s="22" t="s">
        <v>433</v>
      </c>
      <c r="C495" s="22" t="s">
        <v>441</v>
      </c>
      <c r="D495" s="21"/>
      <c r="E495" s="21"/>
      <c r="F495" s="69">
        <v>0</v>
      </c>
      <c r="G495" s="54"/>
      <c r="H495" s="69">
        <f t="shared" si="59"/>
        <v>0</v>
      </c>
      <c r="I495" s="54"/>
      <c r="J495" s="69">
        <v>0</v>
      </c>
      <c r="K495" s="54"/>
      <c r="L495" s="69">
        <v>0</v>
      </c>
      <c r="M495" s="54"/>
      <c r="N495" s="69">
        <f t="shared" si="60"/>
        <v>0</v>
      </c>
      <c r="O495" s="54"/>
      <c r="P495" s="54"/>
      <c r="Q495" s="54"/>
      <c r="R495" s="54"/>
      <c r="S495" s="54"/>
      <c r="T495" s="54"/>
      <c r="U495" s="54"/>
    </row>
    <row r="496" spans="1:21" x14ac:dyDescent="0.25">
      <c r="A496" s="22"/>
      <c r="B496" s="22" t="s">
        <v>432</v>
      </c>
      <c r="C496" s="22" t="s">
        <v>442</v>
      </c>
      <c r="D496" s="21"/>
      <c r="E496" s="21"/>
      <c r="F496" s="69">
        <v>0</v>
      </c>
      <c r="G496" s="54"/>
      <c r="H496" s="69">
        <f t="shared" si="59"/>
        <v>0</v>
      </c>
      <c r="I496" s="54"/>
      <c r="J496" s="69">
        <v>0</v>
      </c>
      <c r="K496" s="54"/>
      <c r="L496" s="69">
        <v>0</v>
      </c>
      <c r="M496" s="54"/>
      <c r="N496" s="69">
        <f t="shared" si="60"/>
        <v>0</v>
      </c>
      <c r="O496" s="54"/>
      <c r="P496" s="54"/>
      <c r="Q496" s="54"/>
      <c r="R496" s="54"/>
      <c r="S496" s="54"/>
      <c r="T496" s="54"/>
      <c r="U496" s="54"/>
    </row>
    <row r="497" spans="1:21" x14ac:dyDescent="0.25">
      <c r="A497" s="22"/>
      <c r="B497" s="22" t="s">
        <v>436</v>
      </c>
      <c r="C497" s="22" t="s">
        <v>443</v>
      </c>
      <c r="D497" s="21"/>
      <c r="E497" s="21"/>
      <c r="F497" s="69">
        <v>0</v>
      </c>
      <c r="G497" s="54"/>
      <c r="H497" s="69">
        <f t="shared" si="59"/>
        <v>0</v>
      </c>
      <c r="I497" s="54"/>
      <c r="J497" s="69">
        <v>0</v>
      </c>
      <c r="K497" s="54"/>
      <c r="L497" s="69">
        <v>0</v>
      </c>
      <c r="M497" s="54"/>
      <c r="N497" s="69">
        <f t="shared" si="60"/>
        <v>0</v>
      </c>
      <c r="O497" s="54"/>
      <c r="P497" s="54"/>
      <c r="Q497" s="54"/>
      <c r="R497" s="54"/>
      <c r="S497" s="54"/>
      <c r="T497" s="54"/>
      <c r="U497" s="54"/>
    </row>
    <row r="498" spans="1:21" x14ac:dyDescent="0.25">
      <c r="A498" s="22"/>
      <c r="B498" s="22" t="s">
        <v>317</v>
      </c>
      <c r="C498" s="22"/>
      <c r="D498" s="21"/>
      <c r="E498" s="21"/>
      <c r="F498" s="69">
        <v>0</v>
      </c>
      <c r="G498" s="21"/>
      <c r="H498" s="69">
        <f t="shared" si="59"/>
        <v>0</v>
      </c>
      <c r="I498" s="54"/>
      <c r="J498" s="69">
        <v>0</v>
      </c>
      <c r="K498" s="54"/>
      <c r="L498" s="69">
        <v>0</v>
      </c>
      <c r="M498" s="54"/>
      <c r="N498" s="69">
        <f t="shared" si="60"/>
        <v>0</v>
      </c>
      <c r="O498" s="54"/>
      <c r="P498" s="54"/>
      <c r="Q498" s="54"/>
      <c r="R498" s="54"/>
      <c r="S498" s="54"/>
      <c r="T498" s="54"/>
      <c r="U498" s="54"/>
    </row>
    <row r="499" spans="1:21" x14ac:dyDescent="0.25">
      <c r="A499" s="22"/>
      <c r="B499" s="22" t="s">
        <v>437</v>
      </c>
      <c r="C499" s="22" t="s">
        <v>444</v>
      </c>
      <c r="D499" s="21"/>
      <c r="E499" s="21"/>
      <c r="F499" s="69">
        <v>0</v>
      </c>
      <c r="G499" s="54"/>
      <c r="H499" s="69">
        <f t="shared" si="59"/>
        <v>0</v>
      </c>
      <c r="I499" s="54"/>
      <c r="J499" s="69">
        <v>0</v>
      </c>
      <c r="K499" s="54"/>
      <c r="L499" s="69">
        <v>0</v>
      </c>
      <c r="M499" s="54"/>
      <c r="N499" s="69">
        <f t="shared" si="60"/>
        <v>0</v>
      </c>
      <c r="O499" s="54"/>
      <c r="P499" s="54"/>
      <c r="Q499" s="54"/>
      <c r="R499" s="54"/>
      <c r="S499" s="54"/>
      <c r="T499" s="54"/>
      <c r="U499" s="54"/>
    </row>
    <row r="500" spans="1:21" x14ac:dyDescent="0.25">
      <c r="A500" s="22"/>
      <c r="B500" s="22" t="s">
        <v>935</v>
      </c>
      <c r="C500" s="22" t="s">
        <v>445</v>
      </c>
      <c r="D500" s="21"/>
      <c r="E500" s="21"/>
      <c r="F500" s="69">
        <v>0</v>
      </c>
      <c r="G500" s="54"/>
      <c r="H500" s="69">
        <f t="shared" si="59"/>
        <v>0</v>
      </c>
      <c r="I500" s="54"/>
      <c r="J500" s="69">
        <v>0</v>
      </c>
      <c r="K500" s="54"/>
      <c r="L500" s="69">
        <v>0</v>
      </c>
      <c r="M500" s="54"/>
      <c r="N500" s="69">
        <f t="shared" si="60"/>
        <v>0</v>
      </c>
      <c r="O500" s="54"/>
      <c r="P500" s="54"/>
      <c r="Q500" s="54"/>
      <c r="R500" s="54"/>
      <c r="S500" s="54"/>
      <c r="T500" s="54"/>
      <c r="U500" s="54"/>
    </row>
    <row r="501" spans="1:21" x14ac:dyDescent="0.25">
      <c r="A501" s="22"/>
      <c r="B501" s="22" t="s">
        <v>7</v>
      </c>
      <c r="C501" s="22" t="s">
        <v>446</v>
      </c>
      <c r="D501" s="21"/>
      <c r="E501" s="21"/>
      <c r="F501" s="69">
        <v>0</v>
      </c>
      <c r="G501" s="54"/>
      <c r="H501" s="69">
        <f t="shared" si="59"/>
        <v>0</v>
      </c>
      <c r="I501" s="54"/>
      <c r="J501" s="69">
        <v>0</v>
      </c>
      <c r="K501" s="54"/>
      <c r="L501" s="69">
        <v>0</v>
      </c>
      <c r="M501" s="54"/>
      <c r="N501" s="69">
        <f t="shared" si="60"/>
        <v>0</v>
      </c>
      <c r="O501" s="54"/>
      <c r="P501" s="54"/>
      <c r="Q501" s="54"/>
      <c r="R501" s="54"/>
      <c r="S501" s="54"/>
      <c r="T501" s="54"/>
      <c r="U501" s="54"/>
    </row>
    <row r="502" spans="1:21" x14ac:dyDescent="0.25">
      <c r="A502" s="24" t="s">
        <v>1153</v>
      </c>
      <c r="B502" s="22"/>
      <c r="C502" s="22"/>
      <c r="D502" s="21" t="s">
        <v>1151</v>
      </c>
      <c r="E502" s="21"/>
      <c r="F502" s="33">
        <f>SUM(F481:F501)</f>
        <v>85000</v>
      </c>
      <c r="G502" s="54"/>
      <c r="H502" s="33">
        <f>J502-F502</f>
        <v>-5000</v>
      </c>
      <c r="I502" s="54"/>
      <c r="J502" s="33">
        <f>SUM(J481:J501)</f>
        <v>80000</v>
      </c>
      <c r="K502" s="54"/>
      <c r="L502" s="33">
        <f>SUM(L481:L501)</f>
        <v>78954</v>
      </c>
      <c r="M502" s="54"/>
      <c r="N502" s="33">
        <f>+J502-L502</f>
        <v>1046</v>
      </c>
      <c r="O502" s="54"/>
      <c r="P502" s="54"/>
      <c r="Q502" s="54"/>
      <c r="R502" s="54"/>
      <c r="S502" s="54"/>
      <c r="T502" s="54"/>
      <c r="U502" s="54"/>
    </row>
    <row r="503" spans="1:21" x14ac:dyDescent="0.25">
      <c r="A503" s="24" t="s">
        <v>1154</v>
      </c>
      <c r="B503" s="22"/>
      <c r="C503" s="22"/>
      <c r="D503" s="21"/>
      <c r="E503" s="21"/>
      <c r="F503" s="69"/>
      <c r="G503" s="54"/>
      <c r="H503" s="69"/>
      <c r="I503" s="54"/>
      <c r="J503" s="69"/>
      <c r="K503" s="54"/>
      <c r="L503" s="69"/>
      <c r="M503" s="54"/>
      <c r="N503" s="69"/>
      <c r="O503" s="54"/>
      <c r="P503" s="54"/>
      <c r="Q503" s="54"/>
      <c r="R503" s="54"/>
      <c r="S503" s="54"/>
      <c r="T503" s="54"/>
      <c r="U503" s="54"/>
    </row>
    <row r="504" spans="1:21" x14ac:dyDescent="0.25">
      <c r="A504" s="22"/>
      <c r="B504" s="22" t="s">
        <v>1156</v>
      </c>
      <c r="C504" s="22" t="s">
        <v>1157</v>
      </c>
      <c r="D504" s="21" t="s">
        <v>1158</v>
      </c>
      <c r="E504" s="21"/>
      <c r="F504" s="69">
        <v>110000</v>
      </c>
      <c r="G504" s="54"/>
      <c r="H504" s="69">
        <f>J504-F504</f>
        <v>-10000</v>
      </c>
      <c r="I504" s="54"/>
      <c r="J504" s="69">
        <v>100000</v>
      </c>
      <c r="K504" s="54"/>
      <c r="L504" s="69">
        <f>100000-6000</f>
        <v>94000</v>
      </c>
      <c r="M504" s="54"/>
      <c r="N504" s="69">
        <f t="shared" ref="N504:N518" si="61">+J504-L504</f>
        <v>6000</v>
      </c>
      <c r="O504" s="54"/>
      <c r="P504" s="54"/>
      <c r="Q504" s="54"/>
      <c r="R504" s="54"/>
      <c r="S504" s="54"/>
      <c r="T504" s="54"/>
      <c r="U504" s="54"/>
    </row>
    <row r="505" spans="1:21" x14ac:dyDescent="0.25">
      <c r="A505" s="22"/>
      <c r="B505" s="22" t="s">
        <v>1160</v>
      </c>
      <c r="C505" s="22" t="s">
        <v>1161</v>
      </c>
      <c r="D505" s="21" t="s">
        <v>1162</v>
      </c>
      <c r="E505" s="21"/>
      <c r="F505" s="69">
        <v>95000</v>
      </c>
      <c r="G505" s="54"/>
      <c r="H505" s="69">
        <f>J505-F505</f>
        <v>-5000</v>
      </c>
      <c r="I505" s="54"/>
      <c r="J505" s="69">
        <v>90000</v>
      </c>
      <c r="K505" s="54"/>
      <c r="L505" s="69">
        <v>90000</v>
      </c>
      <c r="M505" s="54"/>
      <c r="N505" s="69">
        <f t="shared" si="61"/>
        <v>0</v>
      </c>
      <c r="O505" s="54"/>
      <c r="P505" s="54"/>
      <c r="Q505" s="54"/>
      <c r="R505" s="54"/>
      <c r="S505" s="54"/>
      <c r="T505" s="54"/>
      <c r="U505" s="54"/>
    </row>
    <row r="506" spans="1:21" x14ac:dyDescent="0.25">
      <c r="A506" s="22"/>
      <c r="B506" s="22" t="s">
        <v>1164</v>
      </c>
      <c r="C506" s="22" t="s">
        <v>1165</v>
      </c>
      <c r="D506" s="21" t="s">
        <v>1166</v>
      </c>
      <c r="E506" s="21"/>
      <c r="F506" s="69">
        <v>10000</v>
      </c>
      <c r="G506" s="54"/>
      <c r="H506" s="69">
        <f>J506-F506</f>
        <v>0</v>
      </c>
      <c r="I506" s="54"/>
      <c r="J506" s="69">
        <v>10000</v>
      </c>
      <c r="K506" s="54"/>
      <c r="L506" s="69">
        <v>10000</v>
      </c>
      <c r="M506" s="54"/>
      <c r="N506" s="69">
        <f t="shared" si="61"/>
        <v>0</v>
      </c>
      <c r="O506" s="54"/>
      <c r="P506" s="54"/>
      <c r="Q506" s="54"/>
      <c r="R506" s="54"/>
      <c r="S506" s="54"/>
      <c r="T506" s="54"/>
      <c r="U506" s="54"/>
    </row>
    <row r="507" spans="1:21" x14ac:dyDescent="0.25">
      <c r="A507" s="22"/>
      <c r="B507" s="22" t="s">
        <v>1168</v>
      </c>
      <c r="C507" s="22" t="s">
        <v>1169</v>
      </c>
      <c r="D507" s="21" t="s">
        <v>1170</v>
      </c>
      <c r="E507" s="21"/>
      <c r="F507" s="69">
        <v>10000</v>
      </c>
      <c r="G507" s="54"/>
      <c r="H507" s="69">
        <f>J507-F507</f>
        <v>0</v>
      </c>
      <c r="I507" s="54"/>
      <c r="J507" s="69">
        <v>10000</v>
      </c>
      <c r="K507" s="54"/>
      <c r="L507" s="69">
        <v>10000</v>
      </c>
      <c r="M507" s="54"/>
      <c r="N507" s="69">
        <f t="shared" si="61"/>
        <v>0</v>
      </c>
      <c r="O507" s="54"/>
      <c r="P507" s="54"/>
      <c r="Q507" s="54"/>
      <c r="R507" s="54"/>
      <c r="S507" s="54"/>
      <c r="T507" s="54"/>
      <c r="U507" s="54"/>
    </row>
    <row r="508" spans="1:21" x14ac:dyDescent="0.25">
      <c r="A508" s="22"/>
      <c r="B508" s="22" t="s">
        <v>1172</v>
      </c>
      <c r="C508" s="22" t="s">
        <v>1173</v>
      </c>
      <c r="D508" s="21" t="s">
        <v>1174</v>
      </c>
      <c r="E508" s="21"/>
      <c r="F508" s="69">
        <v>0</v>
      </c>
      <c r="G508" s="54"/>
      <c r="H508" s="69">
        <f t="shared" ref="H508:H601" si="62">J508-F508</f>
        <v>5000</v>
      </c>
      <c r="I508" s="54"/>
      <c r="J508" s="69">
        <v>5000</v>
      </c>
      <c r="K508" s="54"/>
      <c r="L508" s="69">
        <v>4915</v>
      </c>
      <c r="M508" s="54"/>
      <c r="N508" s="69">
        <f t="shared" si="61"/>
        <v>85</v>
      </c>
      <c r="O508" s="54"/>
      <c r="P508" s="54"/>
      <c r="Q508" s="54"/>
      <c r="R508" s="54"/>
      <c r="S508" s="54"/>
      <c r="T508" s="54"/>
      <c r="U508" s="54"/>
    </row>
    <row r="509" spans="1:21" x14ac:dyDescent="0.25">
      <c r="A509" s="22"/>
      <c r="B509" s="22" t="s">
        <v>1176</v>
      </c>
      <c r="C509" s="22" t="s">
        <v>1177</v>
      </c>
      <c r="D509" s="21" t="s">
        <v>1178</v>
      </c>
      <c r="E509" s="21"/>
      <c r="F509" s="69">
        <v>5000</v>
      </c>
      <c r="G509" s="54"/>
      <c r="H509" s="69">
        <f t="shared" si="62"/>
        <v>0</v>
      </c>
      <c r="I509" s="54"/>
      <c r="J509" s="69">
        <v>5000</v>
      </c>
      <c r="K509" s="54"/>
      <c r="L509" s="69">
        <v>4500</v>
      </c>
      <c r="M509" s="54"/>
      <c r="N509" s="69">
        <f t="shared" si="61"/>
        <v>500</v>
      </c>
      <c r="O509" s="54"/>
      <c r="P509" s="54"/>
      <c r="Q509" s="54"/>
      <c r="R509" s="54"/>
      <c r="S509" s="54"/>
      <c r="T509" s="54"/>
      <c r="U509" s="54"/>
    </row>
    <row r="510" spans="1:21" x14ac:dyDescent="0.25">
      <c r="A510" s="22"/>
      <c r="B510" s="22" t="s">
        <v>1180</v>
      </c>
      <c r="C510" s="22" t="s">
        <v>1181</v>
      </c>
      <c r="D510" s="21" t="s">
        <v>1182</v>
      </c>
      <c r="E510" s="21"/>
      <c r="F510" s="69">
        <v>500</v>
      </c>
      <c r="G510" s="54"/>
      <c r="H510" s="69">
        <f t="shared" si="62"/>
        <v>0</v>
      </c>
      <c r="I510" s="54"/>
      <c r="J510" s="69">
        <v>500</v>
      </c>
      <c r="K510" s="54"/>
      <c r="L510" s="69">
        <v>0</v>
      </c>
      <c r="M510" s="54"/>
      <c r="N510" s="69">
        <f t="shared" si="61"/>
        <v>500</v>
      </c>
      <c r="O510" s="54"/>
      <c r="P510" s="54"/>
      <c r="Q510" s="54"/>
      <c r="R510" s="54"/>
      <c r="S510" s="54"/>
      <c r="T510" s="54"/>
      <c r="U510" s="54"/>
    </row>
    <row r="511" spans="1:21" x14ac:dyDescent="0.25">
      <c r="A511" s="22"/>
      <c r="B511" s="22" t="s">
        <v>1184</v>
      </c>
      <c r="C511" s="22" t="s">
        <v>1185</v>
      </c>
      <c r="D511" s="21" t="s">
        <v>1186</v>
      </c>
      <c r="E511" s="21"/>
      <c r="F511" s="69">
        <v>5000</v>
      </c>
      <c r="G511" s="54"/>
      <c r="H511" s="69">
        <f t="shared" si="62"/>
        <v>0</v>
      </c>
      <c r="I511" s="54"/>
      <c r="J511" s="69">
        <v>5000</v>
      </c>
      <c r="K511" s="54"/>
      <c r="L511" s="69">
        <v>5000</v>
      </c>
      <c r="M511" s="54"/>
      <c r="N511" s="69">
        <f t="shared" si="61"/>
        <v>0</v>
      </c>
      <c r="O511" s="54"/>
      <c r="P511" s="54"/>
      <c r="Q511" s="54"/>
      <c r="R511" s="54"/>
      <c r="S511" s="54"/>
      <c r="T511" s="54"/>
      <c r="U511" s="54"/>
    </row>
    <row r="512" spans="1:21" x14ac:dyDescent="0.25">
      <c r="A512" s="22"/>
      <c r="B512" s="22" t="s">
        <v>1188</v>
      </c>
      <c r="C512" s="22" t="s">
        <v>1189</v>
      </c>
      <c r="D512" s="21" t="s">
        <v>1190</v>
      </c>
      <c r="E512" s="21"/>
      <c r="F512" s="69">
        <v>0</v>
      </c>
      <c r="G512" s="54"/>
      <c r="H512" s="69">
        <f t="shared" si="62"/>
        <v>1000</v>
      </c>
      <c r="I512" s="54"/>
      <c r="J512" s="69">
        <v>1000</v>
      </c>
      <c r="K512" s="54"/>
      <c r="L512" s="69">
        <v>500</v>
      </c>
      <c r="M512" s="54"/>
      <c r="N512" s="69">
        <f t="shared" si="61"/>
        <v>500</v>
      </c>
      <c r="O512" s="54"/>
      <c r="P512" s="54"/>
      <c r="Q512" s="54"/>
      <c r="R512" s="54"/>
      <c r="S512" s="54"/>
      <c r="T512" s="54"/>
      <c r="U512" s="54"/>
    </row>
    <row r="513" spans="1:23" x14ac:dyDescent="0.25">
      <c r="A513" s="22"/>
      <c r="B513" s="22" t="s">
        <v>1192</v>
      </c>
      <c r="C513" s="22" t="s">
        <v>1193</v>
      </c>
      <c r="D513" s="21" t="s">
        <v>1194</v>
      </c>
      <c r="E513" s="21"/>
      <c r="F513" s="69">
        <v>1000</v>
      </c>
      <c r="G513" s="54"/>
      <c r="H513" s="69">
        <f t="shared" si="62"/>
        <v>0</v>
      </c>
      <c r="I513" s="54"/>
      <c r="J513" s="69">
        <v>1000</v>
      </c>
      <c r="K513" s="54"/>
      <c r="L513" s="69">
        <v>500</v>
      </c>
      <c r="M513" s="54"/>
      <c r="N513" s="69">
        <f t="shared" si="61"/>
        <v>500</v>
      </c>
      <c r="O513" s="54"/>
      <c r="P513" s="54"/>
      <c r="Q513" s="54"/>
      <c r="R513" s="54"/>
      <c r="S513" s="54"/>
      <c r="T513" s="54"/>
      <c r="U513" s="54"/>
    </row>
    <row r="514" spans="1:23" x14ac:dyDescent="0.25">
      <c r="A514" s="24" t="s">
        <v>1196</v>
      </c>
      <c r="B514" s="22"/>
      <c r="C514" s="22"/>
      <c r="D514" s="21" t="s">
        <v>1555</v>
      </c>
      <c r="E514" s="21"/>
      <c r="F514" s="33">
        <f>SUM(F504:F513)</f>
        <v>236500</v>
      </c>
      <c r="G514" s="54"/>
      <c r="H514" s="33">
        <f t="shared" si="62"/>
        <v>-9000</v>
      </c>
      <c r="I514" s="54"/>
      <c r="J514" s="33">
        <f>SUM(J504:J513)</f>
        <v>227500</v>
      </c>
      <c r="K514" s="54"/>
      <c r="L514" s="33">
        <f>SUM(L504:L513)</f>
        <v>219415</v>
      </c>
      <c r="M514" s="54"/>
      <c r="N514" s="33">
        <f>+J514-L514</f>
        <v>8085</v>
      </c>
      <c r="O514" s="54"/>
      <c r="P514" s="54"/>
      <c r="Q514" s="54"/>
      <c r="R514" s="54"/>
      <c r="S514" s="54"/>
      <c r="T514" s="54"/>
      <c r="U514" s="54"/>
    </row>
    <row r="515" spans="1:23" x14ac:dyDescent="0.25">
      <c r="A515" s="24"/>
      <c r="B515" s="22" t="s">
        <v>65</v>
      </c>
      <c r="C515" s="22"/>
      <c r="D515" s="21"/>
      <c r="E515" s="21"/>
      <c r="F515" s="69">
        <v>0</v>
      </c>
      <c r="G515" s="54"/>
      <c r="H515" s="69">
        <f t="shared" si="62"/>
        <v>0</v>
      </c>
      <c r="I515" s="54"/>
      <c r="J515" s="69">
        <v>0</v>
      </c>
      <c r="K515" s="54"/>
      <c r="L515" s="69">
        <v>0</v>
      </c>
      <c r="M515" s="54"/>
      <c r="N515" s="69">
        <f t="shared" si="61"/>
        <v>0</v>
      </c>
      <c r="O515" s="54"/>
      <c r="P515" s="54"/>
      <c r="Q515" s="54"/>
      <c r="R515" s="54"/>
      <c r="S515" s="54"/>
      <c r="T515" s="54"/>
      <c r="U515" s="54"/>
    </row>
    <row r="516" spans="1:23" x14ac:dyDescent="0.25">
      <c r="A516" s="24"/>
      <c r="B516" s="22" t="s">
        <v>319</v>
      </c>
      <c r="C516" s="22"/>
      <c r="D516" s="21"/>
      <c r="E516" s="21"/>
      <c r="F516" s="69">
        <v>0</v>
      </c>
      <c r="G516" s="54"/>
      <c r="H516" s="69">
        <f>J516-F516</f>
        <v>0</v>
      </c>
      <c r="I516" s="54"/>
      <c r="J516" s="69">
        <v>0</v>
      </c>
      <c r="K516" s="54"/>
      <c r="L516" s="69">
        <v>0</v>
      </c>
      <c r="M516" s="54"/>
      <c r="N516" s="69">
        <f>+J516-L516</f>
        <v>0</v>
      </c>
      <c r="O516" s="54"/>
      <c r="P516" s="54"/>
      <c r="Q516" s="54"/>
      <c r="R516" s="54"/>
      <c r="S516" s="54"/>
      <c r="T516" s="54"/>
      <c r="U516" s="54"/>
    </row>
    <row r="517" spans="1:23" x14ac:dyDescent="0.25">
      <c r="A517" s="24"/>
      <c r="B517" s="22" t="s">
        <v>66</v>
      </c>
      <c r="C517" s="22"/>
      <c r="D517" s="21"/>
      <c r="E517" s="21"/>
      <c r="F517" s="69">
        <v>0</v>
      </c>
      <c r="G517" s="54"/>
      <c r="H517" s="69">
        <f t="shared" si="62"/>
        <v>0</v>
      </c>
      <c r="I517" s="54"/>
      <c r="J517" s="69">
        <v>0</v>
      </c>
      <c r="K517" s="54"/>
      <c r="L517" s="69">
        <v>0</v>
      </c>
      <c r="M517" s="54"/>
      <c r="N517" s="69">
        <f t="shared" si="61"/>
        <v>0</v>
      </c>
      <c r="O517" s="54"/>
      <c r="P517" s="54"/>
      <c r="Q517" s="54"/>
      <c r="R517" s="54"/>
      <c r="S517" s="54"/>
      <c r="T517" s="54"/>
      <c r="U517" s="54"/>
    </row>
    <row r="518" spans="1:23" x14ac:dyDescent="0.25">
      <c r="A518" s="24" t="s">
        <v>67</v>
      </c>
      <c r="B518" s="3"/>
      <c r="C518" s="22"/>
      <c r="D518" s="21"/>
      <c r="E518" s="21"/>
      <c r="F518" s="33">
        <f>SUM(F515:F517)</f>
        <v>0</v>
      </c>
      <c r="G518" s="54"/>
      <c r="H518" s="33">
        <f t="shared" si="62"/>
        <v>0</v>
      </c>
      <c r="I518" s="54"/>
      <c r="J518" s="33">
        <f>SUM(J515:J517)</f>
        <v>0</v>
      </c>
      <c r="K518" s="54"/>
      <c r="L518" s="33">
        <f>SUM(L515:L517)</f>
        <v>0</v>
      </c>
      <c r="M518" s="54"/>
      <c r="N518" s="33">
        <f t="shared" si="61"/>
        <v>0</v>
      </c>
      <c r="O518" s="54"/>
      <c r="P518" s="54"/>
      <c r="Q518" s="54"/>
      <c r="R518" s="54"/>
      <c r="S518" s="54"/>
      <c r="T518" s="54"/>
      <c r="U518" s="54"/>
    </row>
    <row r="519" spans="1:23" x14ac:dyDescent="0.25">
      <c r="A519" s="24" t="s">
        <v>1198</v>
      </c>
      <c r="B519" s="22"/>
      <c r="C519" s="22"/>
      <c r="D519" s="21"/>
      <c r="E519" s="21"/>
      <c r="F519" s="33">
        <f>+F514+F518</f>
        <v>236500</v>
      </c>
      <c r="G519" s="54"/>
      <c r="H519" s="33">
        <f t="shared" si="62"/>
        <v>-9000</v>
      </c>
      <c r="I519" s="54"/>
      <c r="J519" s="33">
        <f>+J514+J518</f>
        <v>227500</v>
      </c>
      <c r="K519" s="54"/>
      <c r="L519" s="33">
        <f>+L514+L518</f>
        <v>219415</v>
      </c>
      <c r="M519" s="54"/>
      <c r="N519" s="33">
        <f>+J519-L519</f>
        <v>8085</v>
      </c>
      <c r="O519" s="54"/>
      <c r="P519" s="54"/>
      <c r="Q519" s="54"/>
      <c r="R519" s="54"/>
      <c r="S519" s="54"/>
      <c r="T519" s="54"/>
      <c r="U519" s="54"/>
      <c r="V519" s="71"/>
      <c r="W519" s="71"/>
    </row>
    <row r="520" spans="1:23" x14ac:dyDescent="0.25">
      <c r="A520" s="24"/>
      <c r="B520" s="22"/>
      <c r="C520" s="22"/>
      <c r="D520" s="21"/>
      <c r="E520" s="21"/>
      <c r="F520" s="54"/>
      <c r="G520" s="54"/>
      <c r="H520" s="54"/>
      <c r="I520" s="54"/>
      <c r="J520" s="54"/>
      <c r="K520" s="54"/>
      <c r="L520" s="54"/>
      <c r="M520" s="54"/>
      <c r="N520" s="54"/>
      <c r="O520" s="54"/>
      <c r="P520" s="54"/>
      <c r="Q520" s="54"/>
      <c r="R520" s="54"/>
      <c r="S520" s="54"/>
      <c r="T520" s="54"/>
      <c r="U520" s="54"/>
      <c r="V520" s="71"/>
      <c r="W520" s="71"/>
    </row>
    <row r="521" spans="1:23" x14ac:dyDescent="0.25">
      <c r="A521" s="24" t="s">
        <v>160</v>
      </c>
      <c r="B521" s="22"/>
      <c r="C521" s="22"/>
      <c r="D521" s="21"/>
      <c r="E521" s="21"/>
      <c r="F521" s="54"/>
      <c r="G521" s="54"/>
      <c r="H521" s="54"/>
      <c r="I521" s="54"/>
      <c r="J521" s="54"/>
      <c r="K521" s="54"/>
      <c r="L521" s="54"/>
      <c r="M521" s="54"/>
      <c r="N521" s="54"/>
      <c r="O521" s="54"/>
      <c r="P521" s="54"/>
      <c r="Q521" s="54"/>
      <c r="R521" s="54"/>
      <c r="S521" s="54"/>
      <c r="T521" s="54"/>
      <c r="U521" s="54"/>
      <c r="V521" s="71"/>
      <c r="W521" s="71"/>
    </row>
    <row r="522" spans="1:23" x14ac:dyDescent="0.25">
      <c r="A522" s="24"/>
      <c r="B522" s="22" t="s">
        <v>159</v>
      </c>
      <c r="C522" s="22"/>
      <c r="D522" s="21"/>
      <c r="E522" s="21"/>
      <c r="F522" s="69">
        <v>0</v>
      </c>
      <c r="G522" s="54"/>
      <c r="H522" s="69">
        <f>J522-F522</f>
        <v>0</v>
      </c>
      <c r="I522" s="54"/>
      <c r="J522" s="69">
        <v>0</v>
      </c>
      <c r="K522" s="54"/>
      <c r="L522" s="69">
        <v>0</v>
      </c>
      <c r="M522" s="54"/>
      <c r="N522" s="69">
        <f>+J522-L522</f>
        <v>0</v>
      </c>
      <c r="O522" s="54"/>
      <c r="P522" s="54"/>
      <c r="Q522" s="54"/>
      <c r="R522" s="54"/>
      <c r="S522" s="54"/>
      <c r="T522" s="54"/>
      <c r="U522" s="54"/>
      <c r="V522" s="71"/>
      <c r="W522" s="71"/>
    </row>
    <row r="523" spans="1:23" x14ac:dyDescent="0.25">
      <c r="A523" s="24" t="s">
        <v>1200</v>
      </c>
      <c r="B523" s="22"/>
      <c r="C523" s="22" t="s">
        <v>158</v>
      </c>
      <c r="D523" s="21"/>
      <c r="E523" s="21"/>
      <c r="F523" s="69">
        <f>F312+F323+F331+F337+F343+F353+F364+F375+F383+F394+F412+F422+F434+F442+F479+F502+F519</f>
        <v>802800</v>
      </c>
      <c r="G523" s="21"/>
      <c r="H523" s="76">
        <f>J523-F523</f>
        <v>-17800</v>
      </c>
      <c r="I523" s="54"/>
      <c r="J523" s="69">
        <f>J312+J323+J331+J337+J343+J353+J364+J375+J383+J394+J412+J422+J434+J442+J479+J502+J519</f>
        <v>785000</v>
      </c>
      <c r="K523" s="54"/>
      <c r="L523" s="69">
        <f>L312+L323+L331+L337+L343+L353+L364+L375+L383+L394+L412+L422+L434+L442+L479+L502+L519</f>
        <v>761311</v>
      </c>
      <c r="M523" s="54"/>
      <c r="N523" s="69">
        <f>+J523-L523</f>
        <v>23689</v>
      </c>
      <c r="O523" s="54"/>
      <c r="P523" s="54"/>
      <c r="Q523" s="54"/>
      <c r="R523" s="54"/>
      <c r="S523" s="54"/>
      <c r="T523" s="54"/>
      <c r="U523" s="54"/>
      <c r="V523" s="71"/>
      <c r="W523" s="71"/>
    </row>
    <row r="524" spans="1:23" x14ac:dyDescent="0.25">
      <c r="A524" s="24" t="s">
        <v>1570</v>
      </c>
      <c r="B524" s="22"/>
      <c r="C524" s="22"/>
      <c r="D524" s="21"/>
      <c r="E524" s="21"/>
      <c r="F524" s="33">
        <f>F301+F523</f>
        <v>2315829</v>
      </c>
      <c r="G524" s="21"/>
      <c r="H524" s="76">
        <f>J524-F524</f>
        <v>20000</v>
      </c>
      <c r="I524" s="54"/>
      <c r="J524" s="33">
        <f>J301+J523</f>
        <v>2335829</v>
      </c>
      <c r="K524" s="54"/>
      <c r="L524" s="33">
        <f>L301+L523</f>
        <v>2287746</v>
      </c>
      <c r="M524" s="54"/>
      <c r="N524" s="33">
        <f>+J524-L524</f>
        <v>48083</v>
      </c>
      <c r="O524" s="54"/>
      <c r="P524" s="54"/>
      <c r="Q524" s="54"/>
      <c r="R524" s="54"/>
      <c r="S524" s="54"/>
      <c r="T524" s="54"/>
      <c r="U524" s="54"/>
      <c r="V524" s="71"/>
      <c r="W524" s="71"/>
    </row>
    <row r="525" spans="1:23" x14ac:dyDescent="0.25">
      <c r="A525" s="24"/>
      <c r="B525" s="22"/>
      <c r="C525" s="22"/>
      <c r="D525" s="21"/>
      <c r="E525" s="21"/>
      <c r="F525" s="54"/>
      <c r="G525" s="54"/>
      <c r="H525" s="54"/>
      <c r="I525" s="54"/>
      <c r="J525" s="54"/>
      <c r="K525" s="54"/>
      <c r="L525" s="54"/>
      <c r="M525" s="54"/>
      <c r="N525" s="54"/>
      <c r="O525" s="54"/>
      <c r="P525" s="54"/>
      <c r="Q525" s="54"/>
      <c r="R525" s="54"/>
      <c r="S525" s="54"/>
      <c r="T525" s="54"/>
      <c r="U525" s="54"/>
      <c r="V525" s="71"/>
      <c r="W525" s="71"/>
    </row>
    <row r="526" spans="1:23" x14ac:dyDescent="0.25">
      <c r="A526" s="24" t="s">
        <v>1203</v>
      </c>
      <c r="B526" s="22"/>
      <c r="C526" s="22"/>
      <c r="D526" s="21"/>
      <c r="E526" s="21"/>
      <c r="F526" s="69"/>
      <c r="G526" s="54"/>
      <c r="H526" s="69"/>
      <c r="I526" s="54"/>
      <c r="J526" s="69"/>
      <c r="K526" s="54"/>
      <c r="L526" s="69"/>
      <c r="M526" s="54"/>
      <c r="N526" s="69"/>
      <c r="O526" s="54"/>
      <c r="P526" s="54"/>
      <c r="Q526" s="54"/>
      <c r="R526" s="54"/>
      <c r="S526" s="54"/>
      <c r="T526" s="54"/>
      <c r="U526" s="54"/>
    </row>
    <row r="527" spans="1:23" x14ac:dyDescent="0.25">
      <c r="A527" s="24" t="s">
        <v>85</v>
      </c>
      <c r="B527" s="22"/>
      <c r="C527" s="22"/>
      <c r="D527" s="21"/>
      <c r="E527" s="21"/>
      <c r="F527" s="69"/>
      <c r="G527" s="54"/>
      <c r="H527" s="69"/>
      <c r="I527" s="54"/>
      <c r="J527" s="69"/>
      <c r="K527" s="54"/>
      <c r="L527" s="69"/>
      <c r="M527" s="54"/>
      <c r="N527" s="69"/>
      <c r="O527" s="54"/>
      <c r="P527" s="54"/>
      <c r="Q527" s="54"/>
      <c r="R527" s="54"/>
      <c r="S527" s="54"/>
      <c r="T527" s="54"/>
      <c r="U527" s="54"/>
    </row>
    <row r="528" spans="1:23" x14ac:dyDescent="0.25">
      <c r="A528" s="24" t="s">
        <v>86</v>
      </c>
      <c r="B528" s="22"/>
      <c r="C528" s="22"/>
      <c r="D528" s="21"/>
      <c r="E528" s="21"/>
      <c r="F528" s="69"/>
      <c r="G528" s="54"/>
      <c r="H528" s="69"/>
      <c r="I528" s="54"/>
      <c r="J528" s="69"/>
      <c r="K528" s="54"/>
      <c r="L528" s="69"/>
      <c r="M528" s="54"/>
      <c r="N528" s="69"/>
      <c r="O528" s="54"/>
      <c r="P528" s="54"/>
      <c r="Q528" s="54"/>
      <c r="R528" s="54"/>
      <c r="S528" s="54"/>
      <c r="T528" s="54"/>
      <c r="U528" s="54"/>
    </row>
    <row r="529" spans="1:21" x14ac:dyDescent="0.25">
      <c r="A529" s="24"/>
      <c r="B529" s="22" t="s">
        <v>321</v>
      </c>
      <c r="C529" s="22"/>
      <c r="D529" s="21"/>
      <c r="E529" s="21"/>
      <c r="F529" s="69">
        <v>0</v>
      </c>
      <c r="G529" s="21"/>
      <c r="H529" s="69">
        <f>J529-F529</f>
        <v>0</v>
      </c>
      <c r="I529" s="54"/>
      <c r="J529" s="69">
        <v>0</v>
      </c>
      <c r="K529" s="54"/>
      <c r="L529" s="69">
        <v>0</v>
      </c>
      <c r="M529" s="54"/>
      <c r="N529" s="69">
        <f>+J529-L529</f>
        <v>0</v>
      </c>
      <c r="O529" s="54"/>
      <c r="P529" s="54"/>
      <c r="Q529" s="54"/>
      <c r="R529" s="54"/>
      <c r="S529" s="54"/>
      <c r="T529" s="54"/>
      <c r="U529" s="21"/>
    </row>
    <row r="530" spans="1:21" x14ac:dyDescent="0.25">
      <c r="A530" s="22"/>
      <c r="B530" s="22" t="s">
        <v>242</v>
      </c>
      <c r="C530" s="22" t="s">
        <v>1206</v>
      </c>
      <c r="D530" s="21" t="s">
        <v>1207</v>
      </c>
      <c r="E530" s="21"/>
      <c r="F530" s="69">
        <v>0</v>
      </c>
      <c r="G530" s="54"/>
      <c r="H530" s="69">
        <f t="shared" si="62"/>
        <v>0</v>
      </c>
      <c r="I530" s="54"/>
      <c r="J530" s="69">
        <v>0</v>
      </c>
      <c r="K530" s="54"/>
      <c r="L530" s="69">
        <v>0</v>
      </c>
      <c r="M530" s="54"/>
      <c r="N530" s="69">
        <f t="shared" ref="N530:N573" si="63">+J530-L530</f>
        <v>0</v>
      </c>
      <c r="O530" s="54"/>
      <c r="P530" s="54"/>
      <c r="Q530" s="54"/>
      <c r="R530" s="54"/>
      <c r="S530" s="54"/>
      <c r="T530" s="54"/>
      <c r="U530" s="54"/>
    </row>
    <row r="531" spans="1:21" x14ac:dyDescent="0.25">
      <c r="A531" s="22"/>
      <c r="B531" s="22" t="s">
        <v>1209</v>
      </c>
      <c r="C531" s="22" t="s">
        <v>1210</v>
      </c>
      <c r="D531" s="21" t="s">
        <v>1211</v>
      </c>
      <c r="E531" s="21"/>
      <c r="F531" s="69">
        <v>205000</v>
      </c>
      <c r="G531" s="54"/>
      <c r="H531" s="69">
        <f t="shared" si="62"/>
        <v>-5000</v>
      </c>
      <c r="I531" s="54"/>
      <c r="J531" s="69">
        <v>200000</v>
      </c>
      <c r="K531" s="54"/>
      <c r="L531" s="69">
        <f>200000</f>
        <v>200000</v>
      </c>
      <c r="M531" s="54"/>
      <c r="N531" s="69">
        <f t="shared" si="63"/>
        <v>0</v>
      </c>
      <c r="O531" s="54"/>
      <c r="P531" s="54"/>
      <c r="Q531" s="54"/>
      <c r="R531" s="54"/>
      <c r="S531" s="54"/>
      <c r="T531" s="54"/>
      <c r="U531" s="54"/>
    </row>
    <row r="532" spans="1:21" x14ac:dyDescent="0.25">
      <c r="A532" s="22"/>
      <c r="B532" s="22" t="s">
        <v>1213</v>
      </c>
      <c r="C532" s="22" t="s">
        <v>1214</v>
      </c>
      <c r="D532" s="21" t="s">
        <v>1215</v>
      </c>
      <c r="E532" s="21"/>
      <c r="F532" s="69">
        <v>160000</v>
      </c>
      <c r="G532" s="54"/>
      <c r="H532" s="69">
        <f t="shared" si="62"/>
        <v>-10000</v>
      </c>
      <c r="I532" s="54"/>
      <c r="J532" s="69">
        <v>150000</v>
      </c>
      <c r="K532" s="54"/>
      <c r="L532" s="69">
        <v>150000</v>
      </c>
      <c r="M532" s="54"/>
      <c r="N532" s="69">
        <f t="shared" si="63"/>
        <v>0</v>
      </c>
      <c r="O532" s="54"/>
      <c r="P532" s="54"/>
      <c r="Q532" s="54"/>
      <c r="R532" s="54"/>
      <c r="S532" s="54"/>
      <c r="T532" s="54"/>
      <c r="U532" s="54"/>
    </row>
    <row r="533" spans="1:21" x14ac:dyDescent="0.25">
      <c r="A533" s="22"/>
      <c r="B533" s="22" t="s">
        <v>1217</v>
      </c>
      <c r="C533" s="22" t="s">
        <v>1218</v>
      </c>
      <c r="D533" s="21" t="s">
        <v>1219</v>
      </c>
      <c r="E533" s="21"/>
      <c r="F533" s="69">
        <v>50000</v>
      </c>
      <c r="G533" s="54"/>
      <c r="H533" s="69">
        <f t="shared" si="62"/>
        <v>0</v>
      </c>
      <c r="I533" s="54"/>
      <c r="J533" s="69">
        <v>50000</v>
      </c>
      <c r="K533" s="54"/>
      <c r="L533" s="69">
        <v>49836</v>
      </c>
      <c r="M533" s="54"/>
      <c r="N533" s="69">
        <f t="shared" si="63"/>
        <v>164</v>
      </c>
      <c r="O533" s="54"/>
      <c r="P533" s="54"/>
      <c r="Q533" s="54"/>
      <c r="R533" s="54"/>
      <c r="S533" s="54"/>
      <c r="T533" s="54"/>
      <c r="U533" s="54"/>
    </row>
    <row r="534" spans="1:21" x14ac:dyDescent="0.25">
      <c r="A534" s="22"/>
      <c r="B534" s="22" t="s">
        <v>1221</v>
      </c>
      <c r="C534" s="22" t="s">
        <v>1222</v>
      </c>
      <c r="D534" s="21"/>
      <c r="E534" s="21"/>
      <c r="F534" s="69">
        <v>0</v>
      </c>
      <c r="G534" s="54"/>
      <c r="H534" s="69">
        <f t="shared" si="62"/>
        <v>0</v>
      </c>
      <c r="I534" s="54"/>
      <c r="J534" s="69">
        <v>0</v>
      </c>
      <c r="K534" s="54"/>
      <c r="L534" s="69">
        <v>0</v>
      </c>
      <c r="M534" s="54"/>
      <c r="N534" s="69">
        <f t="shared" si="63"/>
        <v>0</v>
      </c>
      <c r="O534" s="54"/>
      <c r="P534" s="54"/>
      <c r="Q534" s="54"/>
      <c r="R534" s="54"/>
      <c r="S534" s="54"/>
      <c r="T534" s="54"/>
      <c r="U534" s="54"/>
    </row>
    <row r="535" spans="1:21" x14ac:dyDescent="0.25">
      <c r="A535" s="24" t="s">
        <v>1223</v>
      </c>
      <c r="B535" s="22"/>
      <c r="C535" s="22"/>
      <c r="D535" s="21"/>
      <c r="E535" s="21"/>
      <c r="F535" s="69"/>
      <c r="G535" s="54"/>
      <c r="H535" s="69"/>
      <c r="I535" s="54"/>
      <c r="J535" s="69"/>
      <c r="K535" s="54"/>
      <c r="L535" s="69"/>
      <c r="M535" s="54"/>
      <c r="N535" s="69"/>
      <c r="O535" s="54"/>
      <c r="P535" s="54"/>
      <c r="Q535" s="54"/>
      <c r="R535" s="54"/>
      <c r="S535" s="54"/>
      <c r="T535" s="54"/>
      <c r="U535" s="54"/>
    </row>
    <row r="536" spans="1:21" x14ac:dyDescent="0.25">
      <c r="A536" s="22"/>
      <c r="B536" s="22" t="s">
        <v>1225</v>
      </c>
      <c r="C536" s="22" t="s">
        <v>1226</v>
      </c>
      <c r="D536" s="21" t="s">
        <v>1227</v>
      </c>
      <c r="E536" s="21"/>
      <c r="F536" s="69">
        <v>40000</v>
      </c>
      <c r="G536" s="54"/>
      <c r="H536" s="69">
        <f t="shared" si="62"/>
        <v>-10000</v>
      </c>
      <c r="I536" s="54"/>
      <c r="J536" s="69">
        <v>30000</v>
      </c>
      <c r="K536" s="54"/>
      <c r="L536" s="69">
        <v>29500</v>
      </c>
      <c r="M536" s="54"/>
      <c r="N536" s="69">
        <f t="shared" si="63"/>
        <v>500</v>
      </c>
      <c r="O536" s="54"/>
      <c r="P536" s="54"/>
      <c r="Q536" s="54"/>
      <c r="R536" s="54"/>
      <c r="S536" s="54"/>
      <c r="T536" s="54"/>
      <c r="U536" s="54"/>
    </row>
    <row r="537" spans="1:21" x14ac:dyDescent="0.25">
      <c r="A537" s="22"/>
      <c r="B537" s="22" t="s">
        <v>1229</v>
      </c>
      <c r="C537" s="22" t="s">
        <v>1230</v>
      </c>
      <c r="D537" s="21" t="s">
        <v>1231</v>
      </c>
      <c r="E537" s="21"/>
      <c r="F537" s="69">
        <v>25000</v>
      </c>
      <c r="G537" s="54"/>
      <c r="H537" s="69">
        <f t="shared" si="62"/>
        <v>5000</v>
      </c>
      <c r="I537" s="54"/>
      <c r="J537" s="69">
        <v>30000</v>
      </c>
      <c r="K537" s="54"/>
      <c r="L537" s="69">
        <v>28900</v>
      </c>
      <c r="M537" s="54"/>
      <c r="N537" s="69">
        <f t="shared" si="63"/>
        <v>1100</v>
      </c>
      <c r="O537" s="54"/>
      <c r="P537" s="54"/>
      <c r="Q537" s="54"/>
      <c r="R537" s="54"/>
      <c r="S537" s="54"/>
      <c r="T537" s="54"/>
      <c r="U537" s="54"/>
    </row>
    <row r="538" spans="1:21" x14ac:dyDescent="0.25">
      <c r="A538" s="22"/>
      <c r="B538" s="22" t="s">
        <v>1246</v>
      </c>
      <c r="C538" s="22" t="s">
        <v>1247</v>
      </c>
      <c r="D538" s="21" t="s">
        <v>1248</v>
      </c>
      <c r="E538" s="21"/>
      <c r="F538" s="69">
        <v>0</v>
      </c>
      <c r="G538" s="54"/>
      <c r="H538" s="69">
        <f t="shared" si="62"/>
        <v>0</v>
      </c>
      <c r="I538" s="54"/>
      <c r="J538" s="69">
        <v>0</v>
      </c>
      <c r="K538" s="54"/>
      <c r="L538" s="69">
        <v>0</v>
      </c>
      <c r="M538" s="54"/>
      <c r="N538" s="69">
        <f t="shared" si="63"/>
        <v>0</v>
      </c>
      <c r="O538" s="54"/>
      <c r="P538" s="54"/>
      <c r="Q538" s="54"/>
      <c r="R538" s="54"/>
      <c r="S538" s="54"/>
      <c r="T538" s="54"/>
      <c r="U538" s="54"/>
    </row>
    <row r="539" spans="1:21" x14ac:dyDescent="0.25">
      <c r="A539" s="22"/>
      <c r="B539" s="22" t="s">
        <v>1250</v>
      </c>
      <c r="C539" s="22" t="s">
        <v>1251</v>
      </c>
      <c r="D539" s="21" t="s">
        <v>1252</v>
      </c>
      <c r="E539" s="21"/>
      <c r="F539" s="69">
        <v>0</v>
      </c>
      <c r="G539" s="54"/>
      <c r="H539" s="69">
        <f t="shared" si="62"/>
        <v>0</v>
      </c>
      <c r="I539" s="54"/>
      <c r="J539" s="69">
        <v>0</v>
      </c>
      <c r="K539" s="54"/>
      <c r="L539" s="69">
        <v>0</v>
      </c>
      <c r="M539" s="54"/>
      <c r="N539" s="69">
        <f t="shared" si="63"/>
        <v>0</v>
      </c>
      <c r="O539" s="54"/>
      <c r="P539" s="54"/>
      <c r="Q539" s="54"/>
      <c r="R539" s="54"/>
      <c r="S539" s="54"/>
      <c r="T539" s="54"/>
      <c r="U539" s="54"/>
    </row>
    <row r="540" spans="1:21" x14ac:dyDescent="0.25">
      <c r="A540" s="22"/>
      <c r="B540" s="22" t="s">
        <v>1254</v>
      </c>
      <c r="C540" s="22" t="s">
        <v>1255</v>
      </c>
      <c r="D540" s="21" t="s">
        <v>1256</v>
      </c>
      <c r="E540" s="21"/>
      <c r="F540" s="69">
        <v>0</v>
      </c>
      <c r="G540" s="54"/>
      <c r="H540" s="69">
        <f t="shared" si="62"/>
        <v>0</v>
      </c>
      <c r="I540" s="54"/>
      <c r="J540" s="69">
        <v>0</v>
      </c>
      <c r="K540" s="54"/>
      <c r="L540" s="69">
        <v>0</v>
      </c>
      <c r="M540" s="54"/>
      <c r="N540" s="69">
        <f t="shared" si="63"/>
        <v>0</v>
      </c>
      <c r="O540" s="54"/>
      <c r="P540" s="54"/>
      <c r="Q540" s="54"/>
      <c r="R540" s="54"/>
      <c r="S540" s="54"/>
      <c r="T540" s="54"/>
      <c r="U540" s="54"/>
    </row>
    <row r="541" spans="1:21" x14ac:dyDescent="0.25">
      <c r="A541" s="22"/>
      <c r="B541" s="22" t="s">
        <v>1258</v>
      </c>
      <c r="C541" s="22" t="s">
        <v>1259</v>
      </c>
      <c r="D541" s="21" t="s">
        <v>1260</v>
      </c>
      <c r="E541" s="21"/>
      <c r="F541" s="69">
        <v>0</v>
      </c>
      <c r="G541" s="54"/>
      <c r="H541" s="69">
        <f t="shared" si="62"/>
        <v>0</v>
      </c>
      <c r="I541" s="54"/>
      <c r="J541" s="69">
        <v>0</v>
      </c>
      <c r="K541" s="54"/>
      <c r="L541" s="69">
        <v>0</v>
      </c>
      <c r="M541" s="54"/>
      <c r="N541" s="69">
        <f t="shared" si="63"/>
        <v>0</v>
      </c>
      <c r="O541" s="54"/>
      <c r="P541" s="54"/>
      <c r="Q541" s="54"/>
      <c r="R541" s="54"/>
      <c r="S541" s="54"/>
      <c r="T541" s="54"/>
      <c r="U541" s="54"/>
    </row>
    <row r="542" spans="1:21" x14ac:dyDescent="0.25">
      <c r="A542" s="22"/>
      <c r="B542" s="22" t="s">
        <v>1262</v>
      </c>
      <c r="C542" s="22" t="s">
        <v>1263</v>
      </c>
      <c r="D542" s="21" t="s">
        <v>1264</v>
      </c>
      <c r="E542" s="21"/>
      <c r="F542" s="69">
        <v>0</v>
      </c>
      <c r="G542" s="54"/>
      <c r="H542" s="69">
        <f t="shared" si="62"/>
        <v>0</v>
      </c>
      <c r="I542" s="54"/>
      <c r="J542" s="69">
        <v>0</v>
      </c>
      <c r="K542" s="54"/>
      <c r="L542" s="69">
        <v>0</v>
      </c>
      <c r="M542" s="54"/>
      <c r="N542" s="69">
        <f t="shared" si="63"/>
        <v>0</v>
      </c>
      <c r="O542" s="54"/>
      <c r="P542" s="54"/>
      <c r="Q542" s="54"/>
      <c r="R542" s="54"/>
      <c r="S542" s="54"/>
      <c r="T542" s="54"/>
      <c r="U542" s="54"/>
    </row>
    <row r="543" spans="1:21" x14ac:dyDescent="0.25">
      <c r="A543" s="22"/>
      <c r="B543" s="22" t="s">
        <v>1266</v>
      </c>
      <c r="C543" s="22" t="s">
        <v>1267</v>
      </c>
      <c r="D543" s="21" t="s">
        <v>1268</v>
      </c>
      <c r="E543" s="21"/>
      <c r="F543" s="69">
        <v>0</v>
      </c>
      <c r="G543" s="54"/>
      <c r="H543" s="69">
        <f t="shared" si="62"/>
        <v>0</v>
      </c>
      <c r="I543" s="54"/>
      <c r="J543" s="69">
        <v>0</v>
      </c>
      <c r="K543" s="54"/>
      <c r="L543" s="69">
        <v>0</v>
      </c>
      <c r="M543" s="54"/>
      <c r="N543" s="69">
        <f t="shared" si="63"/>
        <v>0</v>
      </c>
      <c r="O543" s="54"/>
      <c r="P543" s="54"/>
      <c r="Q543" s="54"/>
      <c r="R543" s="54"/>
      <c r="S543" s="54"/>
      <c r="T543" s="54"/>
      <c r="U543" s="54"/>
    </row>
    <row r="544" spans="1:21" x14ac:dyDescent="0.25">
      <c r="A544" s="22"/>
      <c r="B544" s="22" t="s">
        <v>1270</v>
      </c>
      <c r="C544" s="22" t="s">
        <v>1271</v>
      </c>
      <c r="D544" s="21" t="s">
        <v>1272</v>
      </c>
      <c r="E544" s="21"/>
      <c r="F544" s="69">
        <v>0</v>
      </c>
      <c r="G544" s="54"/>
      <c r="H544" s="69">
        <f t="shared" si="62"/>
        <v>0</v>
      </c>
      <c r="I544" s="54"/>
      <c r="J544" s="69">
        <v>0</v>
      </c>
      <c r="K544" s="54"/>
      <c r="L544" s="69">
        <v>0</v>
      </c>
      <c r="M544" s="54"/>
      <c r="N544" s="69">
        <f t="shared" si="63"/>
        <v>0</v>
      </c>
      <c r="O544" s="54"/>
      <c r="P544" s="54"/>
      <c r="Q544" s="54"/>
      <c r="R544" s="54"/>
      <c r="S544" s="54"/>
      <c r="T544" s="54"/>
      <c r="U544" s="54"/>
    </row>
    <row r="545" spans="1:21" x14ac:dyDescent="0.25">
      <c r="A545" s="22"/>
      <c r="B545" s="22" t="s">
        <v>1274</v>
      </c>
      <c r="C545" s="22" t="s">
        <v>1275</v>
      </c>
      <c r="D545" s="21" t="s">
        <v>1276</v>
      </c>
      <c r="E545" s="21"/>
      <c r="F545" s="69">
        <v>0</v>
      </c>
      <c r="G545" s="54"/>
      <c r="H545" s="69">
        <f t="shared" si="62"/>
        <v>0</v>
      </c>
      <c r="I545" s="54"/>
      <c r="J545" s="69">
        <v>0</v>
      </c>
      <c r="K545" s="54"/>
      <c r="L545" s="69">
        <v>0</v>
      </c>
      <c r="M545" s="54"/>
      <c r="N545" s="69">
        <f t="shared" si="63"/>
        <v>0</v>
      </c>
      <c r="O545" s="54"/>
      <c r="P545" s="54"/>
      <c r="Q545" s="54"/>
      <c r="R545" s="54"/>
      <c r="S545" s="54"/>
      <c r="T545" s="54"/>
      <c r="U545" s="54"/>
    </row>
    <row r="546" spans="1:21" x14ac:dyDescent="0.25">
      <c r="A546" s="22"/>
      <c r="B546" s="22" t="s">
        <v>1278</v>
      </c>
      <c r="C546" s="22" t="s">
        <v>1279</v>
      </c>
      <c r="D546" s="21" t="s">
        <v>1280</v>
      </c>
      <c r="E546" s="21"/>
      <c r="F546" s="69">
        <v>0</v>
      </c>
      <c r="G546" s="54"/>
      <c r="H546" s="69">
        <f t="shared" si="62"/>
        <v>0</v>
      </c>
      <c r="I546" s="54"/>
      <c r="J546" s="69">
        <v>0</v>
      </c>
      <c r="K546" s="54"/>
      <c r="L546" s="69">
        <v>0</v>
      </c>
      <c r="M546" s="54"/>
      <c r="N546" s="69">
        <f t="shared" si="63"/>
        <v>0</v>
      </c>
      <c r="O546" s="54"/>
      <c r="P546" s="54"/>
      <c r="Q546" s="54"/>
      <c r="R546" s="54"/>
      <c r="S546" s="54"/>
      <c r="T546" s="54"/>
      <c r="U546" s="54"/>
    </row>
    <row r="547" spans="1:21" x14ac:dyDescent="0.25">
      <c r="A547" s="22"/>
      <c r="B547" s="22" t="s">
        <v>1221</v>
      </c>
      <c r="C547" s="22" t="s">
        <v>162</v>
      </c>
      <c r="D547" s="21"/>
      <c r="E547" s="21"/>
      <c r="F547" s="69">
        <v>0</v>
      </c>
      <c r="G547" s="54"/>
      <c r="H547" s="69">
        <f>J547-F547</f>
        <v>0</v>
      </c>
      <c r="I547" s="54"/>
      <c r="J547" s="69">
        <v>0</v>
      </c>
      <c r="K547" s="54"/>
      <c r="L547" s="69">
        <v>0</v>
      </c>
      <c r="M547" s="54"/>
      <c r="N547" s="69">
        <f>+J547-L547</f>
        <v>0</v>
      </c>
      <c r="O547" s="54"/>
      <c r="P547" s="54"/>
      <c r="Q547" s="54"/>
      <c r="R547" s="54"/>
      <c r="S547" s="54"/>
      <c r="T547" s="54"/>
      <c r="U547" s="54"/>
    </row>
    <row r="548" spans="1:21" x14ac:dyDescent="0.25">
      <c r="A548" s="22"/>
      <c r="B548" s="22" t="s">
        <v>329</v>
      </c>
      <c r="C548" s="22"/>
      <c r="D548" s="21"/>
      <c r="E548" s="21"/>
      <c r="F548" s="69">
        <v>0</v>
      </c>
      <c r="G548" s="54"/>
      <c r="H548" s="69">
        <f>J548-F548</f>
        <v>0</v>
      </c>
      <c r="I548" s="54"/>
      <c r="J548" s="69">
        <v>0</v>
      </c>
      <c r="K548" s="54"/>
      <c r="L548" s="69">
        <v>0</v>
      </c>
      <c r="M548" s="54"/>
      <c r="N548" s="69">
        <f>+J548-L548</f>
        <v>0</v>
      </c>
      <c r="O548" s="54"/>
      <c r="P548" s="54"/>
      <c r="Q548" s="54"/>
      <c r="R548" s="54"/>
      <c r="S548" s="54"/>
      <c r="T548" s="54"/>
      <c r="U548" s="54"/>
    </row>
    <row r="549" spans="1:21" x14ac:dyDescent="0.25">
      <c r="A549" s="22"/>
      <c r="B549" s="22" t="s">
        <v>1282</v>
      </c>
      <c r="C549" s="22" t="s">
        <v>1283</v>
      </c>
      <c r="D549" s="21" t="s">
        <v>1284</v>
      </c>
      <c r="E549" s="21"/>
      <c r="F549" s="69">
        <v>0</v>
      </c>
      <c r="G549" s="54"/>
      <c r="H549" s="69">
        <f t="shared" si="62"/>
        <v>0</v>
      </c>
      <c r="I549" s="54"/>
      <c r="J549" s="69">
        <v>0</v>
      </c>
      <c r="K549" s="54"/>
      <c r="L549" s="69">
        <v>0</v>
      </c>
      <c r="M549" s="54"/>
      <c r="N549" s="69">
        <f t="shared" si="63"/>
        <v>0</v>
      </c>
      <c r="O549" s="54"/>
      <c r="P549" s="54"/>
      <c r="Q549" s="54"/>
      <c r="R549" s="54"/>
      <c r="S549" s="54"/>
      <c r="T549" s="54"/>
      <c r="U549" s="54"/>
    </row>
    <row r="550" spans="1:21" x14ac:dyDescent="0.25">
      <c r="A550" s="22"/>
      <c r="B550" s="22" t="s">
        <v>844</v>
      </c>
      <c r="C550" s="22" t="s">
        <v>1286</v>
      </c>
      <c r="D550" s="21" t="s">
        <v>1287</v>
      </c>
      <c r="E550" s="21"/>
      <c r="F550" s="69">
        <v>0</v>
      </c>
      <c r="G550" s="54"/>
      <c r="H550" s="69">
        <f t="shared" si="62"/>
        <v>0</v>
      </c>
      <c r="I550" s="54"/>
      <c r="J550" s="69">
        <v>0</v>
      </c>
      <c r="K550" s="54"/>
      <c r="L550" s="69">
        <v>0</v>
      </c>
      <c r="M550" s="54"/>
      <c r="N550" s="69">
        <f t="shared" si="63"/>
        <v>0</v>
      </c>
      <c r="O550" s="54"/>
      <c r="P550" s="54"/>
      <c r="Q550" s="54"/>
      <c r="R550" s="54"/>
      <c r="S550" s="54"/>
      <c r="T550" s="54"/>
      <c r="U550" s="54"/>
    </row>
    <row r="551" spans="1:21" x14ac:dyDescent="0.25">
      <c r="A551" s="22"/>
      <c r="B551" s="22" t="s">
        <v>871</v>
      </c>
      <c r="C551" s="22" t="s">
        <v>1289</v>
      </c>
      <c r="D551" s="21" t="s">
        <v>1290</v>
      </c>
      <c r="E551" s="21"/>
      <c r="F551" s="69">
        <v>0</v>
      </c>
      <c r="G551" s="54"/>
      <c r="H551" s="69">
        <f t="shared" si="62"/>
        <v>0</v>
      </c>
      <c r="I551" s="54"/>
      <c r="J551" s="69">
        <v>0</v>
      </c>
      <c r="K551" s="54"/>
      <c r="L551" s="69">
        <v>0</v>
      </c>
      <c r="M551" s="54"/>
      <c r="N551" s="69">
        <f t="shared" si="63"/>
        <v>0</v>
      </c>
      <c r="O551" s="54"/>
      <c r="P551" s="54"/>
      <c r="Q551" s="54"/>
      <c r="R551" s="54"/>
      <c r="S551" s="54"/>
      <c r="T551" s="54"/>
      <c r="U551" s="54"/>
    </row>
    <row r="552" spans="1:21" x14ac:dyDescent="0.25">
      <c r="A552" s="22"/>
      <c r="B552" s="22" t="s">
        <v>898</v>
      </c>
      <c r="C552" s="22" t="s">
        <v>1292</v>
      </c>
      <c r="D552" s="21" t="s">
        <v>1293</v>
      </c>
      <c r="E552" s="21"/>
      <c r="F552" s="69">
        <v>0</v>
      </c>
      <c r="G552" s="54"/>
      <c r="H552" s="69">
        <f t="shared" si="62"/>
        <v>0</v>
      </c>
      <c r="I552" s="54"/>
      <c r="J552" s="69">
        <v>0</v>
      </c>
      <c r="K552" s="54"/>
      <c r="L552" s="69">
        <v>0</v>
      </c>
      <c r="M552" s="54"/>
      <c r="N552" s="69">
        <f t="shared" si="63"/>
        <v>0</v>
      </c>
      <c r="O552" s="54"/>
      <c r="P552" s="54"/>
      <c r="Q552" s="54"/>
      <c r="R552" s="54"/>
      <c r="S552" s="54"/>
      <c r="T552" s="54"/>
      <c r="U552" s="54"/>
    </row>
    <row r="553" spans="1:21" x14ac:dyDescent="0.25">
      <c r="A553" s="22"/>
      <c r="B553" s="22" t="s">
        <v>322</v>
      </c>
      <c r="C553" s="22"/>
      <c r="D553" s="21"/>
      <c r="E553" s="21"/>
      <c r="F553" s="69">
        <v>0</v>
      </c>
      <c r="G553" s="21"/>
      <c r="H553" s="69">
        <f t="shared" si="62"/>
        <v>0</v>
      </c>
      <c r="I553" s="54"/>
      <c r="J553" s="69">
        <v>0</v>
      </c>
      <c r="K553" s="54"/>
      <c r="L553" s="69">
        <v>0</v>
      </c>
      <c r="M553" s="54"/>
      <c r="N553" s="69">
        <f t="shared" si="63"/>
        <v>0</v>
      </c>
      <c r="O553" s="54"/>
      <c r="P553" s="54"/>
      <c r="Q553" s="54"/>
      <c r="R553" s="54"/>
      <c r="S553" s="54"/>
      <c r="T553" s="54"/>
      <c r="U553" s="21"/>
    </row>
    <row r="554" spans="1:21" x14ac:dyDescent="0.25">
      <c r="A554" s="22"/>
      <c r="B554" s="22" t="s">
        <v>323</v>
      </c>
      <c r="C554" s="22" t="s">
        <v>1296</v>
      </c>
      <c r="D554" s="21" t="s">
        <v>1297</v>
      </c>
      <c r="E554" s="21"/>
      <c r="F554" s="69">
        <v>0</v>
      </c>
      <c r="G554" s="54"/>
      <c r="H554" s="69">
        <f t="shared" si="62"/>
        <v>0</v>
      </c>
      <c r="I554" s="54"/>
      <c r="J554" s="69">
        <v>0</v>
      </c>
      <c r="K554" s="54"/>
      <c r="L554" s="69">
        <v>0</v>
      </c>
      <c r="M554" s="54"/>
      <c r="N554" s="69">
        <f t="shared" si="63"/>
        <v>0</v>
      </c>
      <c r="O554" s="54"/>
      <c r="P554" s="54"/>
      <c r="Q554" s="54"/>
      <c r="R554" s="54"/>
      <c r="S554" s="54"/>
      <c r="T554" s="54"/>
      <c r="U554" s="54"/>
    </row>
    <row r="555" spans="1:21" x14ac:dyDescent="0.25">
      <c r="A555" s="22"/>
      <c r="B555" s="22" t="s">
        <v>1299</v>
      </c>
      <c r="C555" s="22" t="s">
        <v>1300</v>
      </c>
      <c r="D555" s="21" t="s">
        <v>1301</v>
      </c>
      <c r="E555" s="21"/>
      <c r="F555" s="69">
        <v>0</v>
      </c>
      <c r="G555" s="54"/>
      <c r="H555" s="69">
        <f t="shared" si="62"/>
        <v>0</v>
      </c>
      <c r="I555" s="54"/>
      <c r="J555" s="69">
        <v>0</v>
      </c>
      <c r="K555" s="54"/>
      <c r="L555" s="69">
        <v>0</v>
      </c>
      <c r="M555" s="54"/>
      <c r="N555" s="69">
        <f t="shared" si="63"/>
        <v>0</v>
      </c>
      <c r="O555" s="54"/>
      <c r="P555" s="54"/>
      <c r="Q555" s="54"/>
      <c r="R555" s="54"/>
      <c r="S555" s="54"/>
      <c r="T555" s="54"/>
      <c r="U555" s="54"/>
    </row>
    <row r="556" spans="1:21" x14ac:dyDescent="0.25">
      <c r="A556" s="22"/>
      <c r="B556" s="22" t="s">
        <v>1604</v>
      </c>
      <c r="C556" s="22" t="s">
        <v>1304</v>
      </c>
      <c r="D556" s="21" t="s">
        <v>1305</v>
      </c>
      <c r="E556" s="21"/>
      <c r="F556" s="69">
        <v>0</v>
      </c>
      <c r="G556" s="54"/>
      <c r="H556" s="69">
        <f t="shared" si="62"/>
        <v>0</v>
      </c>
      <c r="I556" s="54"/>
      <c r="J556" s="69">
        <v>0</v>
      </c>
      <c r="K556" s="54"/>
      <c r="L556" s="69">
        <v>0</v>
      </c>
      <c r="M556" s="54"/>
      <c r="N556" s="69">
        <f t="shared" si="63"/>
        <v>0</v>
      </c>
      <c r="O556" s="54"/>
      <c r="P556" s="54"/>
      <c r="Q556" s="54"/>
      <c r="R556" s="54"/>
      <c r="S556" s="54"/>
      <c r="T556" s="54"/>
      <c r="U556" s="54"/>
    </row>
    <row r="557" spans="1:21" x14ac:dyDescent="0.25">
      <c r="A557" s="22"/>
      <c r="B557" s="22" t="s">
        <v>1605</v>
      </c>
      <c r="C557" s="22" t="s">
        <v>167</v>
      </c>
      <c r="D557" s="21"/>
      <c r="E557" s="21"/>
      <c r="F557" s="69">
        <v>0</v>
      </c>
      <c r="G557" s="54"/>
      <c r="H557" s="69">
        <f>J557-F557</f>
        <v>0</v>
      </c>
      <c r="I557" s="54"/>
      <c r="J557" s="69">
        <v>0</v>
      </c>
      <c r="K557" s="54"/>
      <c r="L557" s="69">
        <v>0</v>
      </c>
      <c r="M557" s="54"/>
      <c r="N557" s="69">
        <f>+J557-L557</f>
        <v>0</v>
      </c>
      <c r="O557" s="54"/>
      <c r="P557" s="54"/>
      <c r="Q557" s="54"/>
      <c r="R557" s="54"/>
      <c r="S557" s="54"/>
      <c r="T557" s="54"/>
      <c r="U557" s="54"/>
    </row>
    <row r="558" spans="1:21" x14ac:dyDescent="0.25">
      <c r="A558" s="22"/>
      <c r="B558" s="22" t="s">
        <v>1606</v>
      </c>
      <c r="C558" s="22" t="s">
        <v>168</v>
      </c>
      <c r="D558" s="21"/>
      <c r="E558" s="21"/>
      <c r="F558" s="69">
        <v>0</v>
      </c>
      <c r="G558" s="54"/>
      <c r="H558" s="69">
        <f>J558-F558</f>
        <v>0</v>
      </c>
      <c r="I558" s="54"/>
      <c r="J558" s="69">
        <v>0</v>
      </c>
      <c r="K558" s="54"/>
      <c r="L558" s="69">
        <v>0</v>
      </c>
      <c r="M558" s="54"/>
      <c r="N558" s="69">
        <f>+J558-L558</f>
        <v>0</v>
      </c>
      <c r="O558" s="54"/>
      <c r="P558" s="54"/>
      <c r="Q558" s="54"/>
      <c r="R558" s="54"/>
      <c r="S558" s="54"/>
      <c r="T558" s="54"/>
      <c r="U558" s="54"/>
    </row>
    <row r="559" spans="1:21" x14ac:dyDescent="0.25">
      <c r="A559" s="22"/>
      <c r="B559" s="22" t="s">
        <v>1607</v>
      </c>
      <c r="C559" s="22" t="s">
        <v>1308</v>
      </c>
      <c r="D559" s="21" t="s">
        <v>1309</v>
      </c>
      <c r="E559" s="21"/>
      <c r="F559" s="69">
        <v>0</v>
      </c>
      <c r="G559" s="54"/>
      <c r="H559" s="69">
        <f t="shared" si="62"/>
        <v>0</v>
      </c>
      <c r="I559" s="54"/>
      <c r="J559" s="69">
        <v>0</v>
      </c>
      <c r="K559" s="54"/>
      <c r="L559" s="69">
        <v>0</v>
      </c>
      <c r="M559" s="54"/>
      <c r="N559" s="69">
        <f t="shared" si="63"/>
        <v>0</v>
      </c>
      <c r="O559" s="54"/>
      <c r="P559" s="54"/>
      <c r="Q559" s="54"/>
      <c r="R559" s="54"/>
      <c r="S559" s="54"/>
      <c r="T559" s="54"/>
      <c r="U559" s="54"/>
    </row>
    <row r="560" spans="1:21" x14ac:dyDescent="0.25">
      <c r="A560" s="22"/>
      <c r="B560" s="22" t="s">
        <v>68</v>
      </c>
      <c r="C560" s="22" t="s">
        <v>181</v>
      </c>
      <c r="D560" s="21"/>
      <c r="E560" s="21"/>
      <c r="F560" s="69">
        <v>0</v>
      </c>
      <c r="G560" s="54"/>
      <c r="H560" s="69">
        <f t="shared" si="62"/>
        <v>0</v>
      </c>
      <c r="I560" s="54"/>
      <c r="J560" s="69">
        <v>0</v>
      </c>
      <c r="K560" s="54"/>
      <c r="L560" s="69">
        <v>0</v>
      </c>
      <c r="M560" s="54"/>
      <c r="N560" s="69">
        <f t="shared" si="63"/>
        <v>0</v>
      </c>
      <c r="O560" s="54"/>
      <c r="P560" s="54"/>
      <c r="Q560" s="54"/>
      <c r="R560" s="54"/>
      <c r="S560" s="54"/>
      <c r="T560" s="54"/>
      <c r="U560" s="54"/>
    </row>
    <row r="561" spans="1:21" x14ac:dyDescent="0.25">
      <c r="A561" s="22"/>
      <c r="B561" s="22" t="s">
        <v>1311</v>
      </c>
      <c r="C561" s="22" t="s">
        <v>1312</v>
      </c>
      <c r="D561" s="21" t="s">
        <v>1313</v>
      </c>
      <c r="E561" s="21"/>
      <c r="F561" s="69">
        <v>0</v>
      </c>
      <c r="G561" s="54"/>
      <c r="H561" s="69">
        <f t="shared" si="62"/>
        <v>0</v>
      </c>
      <c r="I561" s="54"/>
      <c r="J561" s="69">
        <v>0</v>
      </c>
      <c r="K561" s="54"/>
      <c r="L561" s="69">
        <v>0</v>
      </c>
      <c r="M561" s="54"/>
      <c r="N561" s="69">
        <f t="shared" si="63"/>
        <v>0</v>
      </c>
      <c r="O561" s="54"/>
      <c r="P561" s="54"/>
      <c r="Q561" s="54"/>
      <c r="R561" s="54"/>
      <c r="S561" s="54"/>
      <c r="T561" s="54"/>
      <c r="U561" s="54"/>
    </row>
    <row r="562" spans="1:21" x14ac:dyDescent="0.25">
      <c r="A562" s="22"/>
      <c r="B562" s="22" t="s">
        <v>293</v>
      </c>
      <c r="C562" s="22"/>
      <c r="D562" s="21"/>
      <c r="E562" s="21"/>
      <c r="F562" s="69">
        <v>0</v>
      </c>
      <c r="G562" s="54"/>
      <c r="H562" s="69">
        <f t="shared" si="62"/>
        <v>0</v>
      </c>
      <c r="I562" s="54"/>
      <c r="J562" s="69">
        <v>0</v>
      </c>
      <c r="K562" s="54"/>
      <c r="L562" s="69">
        <v>0</v>
      </c>
      <c r="M562" s="54"/>
      <c r="N562" s="69">
        <f t="shared" si="63"/>
        <v>0</v>
      </c>
      <c r="O562" s="54"/>
      <c r="P562" s="54"/>
      <c r="Q562" s="54"/>
      <c r="R562" s="54"/>
      <c r="S562" s="54"/>
      <c r="T562" s="54"/>
      <c r="U562" s="54"/>
    </row>
    <row r="563" spans="1:21" x14ac:dyDescent="0.25">
      <c r="A563" s="22"/>
      <c r="B563" s="22" t="s">
        <v>299</v>
      </c>
      <c r="C563" s="22"/>
      <c r="D563" s="21"/>
      <c r="E563" s="21"/>
      <c r="F563" s="69">
        <v>0</v>
      </c>
      <c r="G563" s="54"/>
      <c r="H563" s="69">
        <f t="shared" si="62"/>
        <v>0</v>
      </c>
      <c r="I563" s="54"/>
      <c r="J563" s="69">
        <v>0</v>
      </c>
      <c r="K563" s="54"/>
      <c r="L563" s="69">
        <v>0</v>
      </c>
      <c r="M563" s="54"/>
      <c r="N563" s="69">
        <f t="shared" si="63"/>
        <v>0</v>
      </c>
      <c r="O563" s="54"/>
      <c r="P563" s="54"/>
      <c r="Q563" s="54"/>
      <c r="R563" s="54"/>
      <c r="S563" s="54"/>
      <c r="T563" s="54"/>
      <c r="U563" s="54"/>
    </row>
    <row r="564" spans="1:21" x14ac:dyDescent="0.25">
      <c r="A564" s="22"/>
      <c r="B564" s="22" t="s">
        <v>324</v>
      </c>
      <c r="C564" s="22" t="s">
        <v>182</v>
      </c>
      <c r="D564" s="21" t="s">
        <v>188</v>
      </c>
      <c r="E564" s="21"/>
      <c r="F564" s="69">
        <v>0</v>
      </c>
      <c r="G564" s="54"/>
      <c r="H564" s="69">
        <f t="shared" si="62"/>
        <v>0</v>
      </c>
      <c r="I564" s="54"/>
      <c r="J564" s="69">
        <v>0</v>
      </c>
      <c r="K564" s="54"/>
      <c r="L564" s="69">
        <v>0</v>
      </c>
      <c r="M564" s="54"/>
      <c r="N564" s="69">
        <f t="shared" si="63"/>
        <v>0</v>
      </c>
      <c r="O564" s="54"/>
      <c r="P564" s="54"/>
      <c r="Q564" s="54"/>
      <c r="R564" s="54"/>
      <c r="S564" s="54"/>
      <c r="T564" s="54"/>
      <c r="U564" s="54"/>
    </row>
    <row r="565" spans="1:21" x14ac:dyDescent="0.25">
      <c r="A565" s="22"/>
      <c r="B565" s="22" t="s">
        <v>172</v>
      </c>
      <c r="C565" s="22" t="s">
        <v>183</v>
      </c>
      <c r="D565" s="21"/>
      <c r="E565" s="21"/>
      <c r="F565" s="69">
        <v>0</v>
      </c>
      <c r="G565" s="54"/>
      <c r="H565" s="69">
        <f t="shared" ref="H565:H572" si="64">J565-F565</f>
        <v>0</v>
      </c>
      <c r="I565" s="54"/>
      <c r="J565" s="69">
        <v>0</v>
      </c>
      <c r="K565" s="54"/>
      <c r="L565" s="69">
        <v>0</v>
      </c>
      <c r="M565" s="54"/>
      <c r="N565" s="69">
        <f t="shared" ref="N565:N572" si="65">+J565-L565</f>
        <v>0</v>
      </c>
      <c r="O565" s="54"/>
      <c r="P565" s="54"/>
      <c r="Q565" s="54"/>
      <c r="R565" s="54"/>
      <c r="S565" s="54"/>
      <c r="T565" s="54"/>
      <c r="U565" s="54"/>
    </row>
    <row r="566" spans="1:21" x14ac:dyDescent="0.25">
      <c r="A566" s="22"/>
      <c r="B566" s="22" t="s">
        <v>325</v>
      </c>
      <c r="C566" s="22"/>
      <c r="D566" s="21"/>
      <c r="E566" s="21"/>
      <c r="F566" s="69">
        <v>0</v>
      </c>
      <c r="G566" s="54"/>
      <c r="H566" s="69">
        <f t="shared" si="64"/>
        <v>0</v>
      </c>
      <c r="I566" s="54"/>
      <c r="J566" s="69">
        <v>0</v>
      </c>
      <c r="K566" s="54"/>
      <c r="L566" s="69">
        <v>0</v>
      </c>
      <c r="M566" s="54"/>
      <c r="N566" s="69">
        <f t="shared" si="65"/>
        <v>0</v>
      </c>
      <c r="O566" s="54"/>
      <c r="P566" s="54"/>
      <c r="Q566" s="54"/>
      <c r="R566" s="54"/>
      <c r="S566" s="54"/>
      <c r="T566" s="54"/>
      <c r="U566" s="54"/>
    </row>
    <row r="567" spans="1:21" x14ac:dyDescent="0.25">
      <c r="A567" s="22"/>
      <c r="B567" s="22" t="s">
        <v>326</v>
      </c>
      <c r="C567" s="22"/>
      <c r="D567" s="21"/>
      <c r="E567" s="21"/>
      <c r="F567" s="69">
        <v>0</v>
      </c>
      <c r="G567" s="54"/>
      <c r="H567" s="69">
        <f t="shared" si="64"/>
        <v>0</v>
      </c>
      <c r="I567" s="54"/>
      <c r="J567" s="69">
        <v>0</v>
      </c>
      <c r="K567" s="54"/>
      <c r="L567" s="69">
        <v>0</v>
      </c>
      <c r="M567" s="54"/>
      <c r="N567" s="69">
        <f t="shared" si="65"/>
        <v>0</v>
      </c>
      <c r="O567" s="54"/>
      <c r="P567" s="54"/>
      <c r="Q567" s="54"/>
      <c r="R567" s="54"/>
      <c r="S567" s="54"/>
      <c r="T567" s="54"/>
      <c r="U567" s="54"/>
    </row>
    <row r="568" spans="1:21" x14ac:dyDescent="0.25">
      <c r="A568" s="22"/>
      <c r="B568" s="22" t="s">
        <v>327</v>
      </c>
      <c r="C568" s="22"/>
      <c r="D568" s="21"/>
      <c r="E568" s="21"/>
      <c r="F568" s="69">
        <v>0</v>
      </c>
      <c r="G568" s="54"/>
      <c r="H568" s="69">
        <f t="shared" si="64"/>
        <v>0</v>
      </c>
      <c r="I568" s="54"/>
      <c r="J568" s="69">
        <v>0</v>
      </c>
      <c r="K568" s="54"/>
      <c r="L568" s="69">
        <v>0</v>
      </c>
      <c r="M568" s="54"/>
      <c r="N568" s="69">
        <f t="shared" si="65"/>
        <v>0</v>
      </c>
      <c r="O568" s="54"/>
      <c r="P568" s="54"/>
      <c r="Q568" s="54"/>
      <c r="R568" s="54"/>
      <c r="S568" s="54"/>
      <c r="T568" s="54"/>
      <c r="U568" s="54"/>
    </row>
    <row r="569" spans="1:21" x14ac:dyDescent="0.25">
      <c r="A569" s="22"/>
      <c r="B569" s="22" t="s">
        <v>173</v>
      </c>
      <c r="C569" s="22" t="s">
        <v>184</v>
      </c>
      <c r="D569" s="21"/>
      <c r="E569" s="21"/>
      <c r="F569" s="69">
        <v>0</v>
      </c>
      <c r="G569" s="54"/>
      <c r="H569" s="69">
        <f t="shared" si="64"/>
        <v>0</v>
      </c>
      <c r="I569" s="54"/>
      <c r="J569" s="69">
        <v>0</v>
      </c>
      <c r="K569" s="54"/>
      <c r="L569" s="69">
        <v>0</v>
      </c>
      <c r="M569" s="54"/>
      <c r="N569" s="69">
        <f t="shared" si="65"/>
        <v>0</v>
      </c>
      <c r="O569" s="54"/>
      <c r="P569" s="54"/>
      <c r="Q569" s="54"/>
      <c r="R569" s="54"/>
      <c r="S569" s="54"/>
      <c r="T569" s="54"/>
      <c r="U569" s="54"/>
    </row>
    <row r="570" spans="1:21" x14ac:dyDescent="0.25">
      <c r="A570" s="22"/>
      <c r="B570" s="22" t="s">
        <v>174</v>
      </c>
      <c r="C570" s="22" t="s">
        <v>185</v>
      </c>
      <c r="D570" s="21"/>
      <c r="E570" s="21"/>
      <c r="F570" s="69">
        <v>0</v>
      </c>
      <c r="G570" s="54"/>
      <c r="H570" s="69">
        <f t="shared" si="64"/>
        <v>0</v>
      </c>
      <c r="I570" s="54"/>
      <c r="J570" s="69">
        <v>0</v>
      </c>
      <c r="K570" s="54"/>
      <c r="L570" s="69">
        <v>0</v>
      </c>
      <c r="M570" s="54"/>
      <c r="N570" s="69">
        <f t="shared" si="65"/>
        <v>0</v>
      </c>
      <c r="O570" s="54"/>
      <c r="P570" s="54"/>
      <c r="Q570" s="54"/>
      <c r="R570" s="54"/>
      <c r="S570" s="54"/>
      <c r="T570" s="54"/>
      <c r="U570" s="54"/>
    </row>
    <row r="571" spans="1:21" x14ac:dyDescent="0.25">
      <c r="A571" s="22"/>
      <c r="B571" s="22" t="s">
        <v>328</v>
      </c>
      <c r="C571" s="22" t="s">
        <v>186</v>
      </c>
      <c r="D571" s="21"/>
      <c r="E571" s="21"/>
      <c r="F571" s="69">
        <v>0</v>
      </c>
      <c r="G571" s="54"/>
      <c r="H571" s="69">
        <f t="shared" si="64"/>
        <v>0</v>
      </c>
      <c r="I571" s="54"/>
      <c r="J571" s="69">
        <v>0</v>
      </c>
      <c r="K571" s="54"/>
      <c r="L571" s="69">
        <v>0</v>
      </c>
      <c r="M571" s="54"/>
      <c r="N571" s="69">
        <f t="shared" si="65"/>
        <v>0</v>
      </c>
      <c r="O571" s="54"/>
      <c r="P571" s="54"/>
      <c r="Q571" s="54"/>
      <c r="R571" s="54"/>
      <c r="S571" s="54"/>
      <c r="T571" s="54"/>
      <c r="U571" s="54"/>
    </row>
    <row r="572" spans="1:21" x14ac:dyDescent="0.25">
      <c r="A572" s="22"/>
      <c r="B572" s="22" t="s">
        <v>180</v>
      </c>
      <c r="C572" s="22" t="s">
        <v>187</v>
      </c>
      <c r="D572" s="21"/>
      <c r="E572" s="21"/>
      <c r="F572" s="69">
        <v>0</v>
      </c>
      <c r="G572" s="54"/>
      <c r="H572" s="69">
        <f t="shared" si="64"/>
        <v>0</v>
      </c>
      <c r="I572" s="54"/>
      <c r="J572" s="69">
        <v>0</v>
      </c>
      <c r="K572" s="54"/>
      <c r="L572" s="69">
        <v>0</v>
      </c>
      <c r="M572" s="54"/>
      <c r="N572" s="69">
        <f t="shared" si="65"/>
        <v>0</v>
      </c>
      <c r="O572" s="54"/>
      <c r="P572" s="54"/>
      <c r="Q572" s="54"/>
      <c r="R572" s="54"/>
      <c r="S572" s="54"/>
      <c r="T572" s="54"/>
      <c r="U572" s="54"/>
    </row>
    <row r="573" spans="1:21" x14ac:dyDescent="0.25">
      <c r="A573" s="22"/>
      <c r="B573" s="22" t="s">
        <v>1315</v>
      </c>
      <c r="C573" s="22" t="s">
        <v>1316</v>
      </c>
      <c r="D573" s="21"/>
      <c r="E573" s="21"/>
      <c r="F573" s="69">
        <v>0</v>
      </c>
      <c r="G573" s="54"/>
      <c r="H573" s="69">
        <f t="shared" si="62"/>
        <v>0</v>
      </c>
      <c r="I573" s="54"/>
      <c r="J573" s="69">
        <v>0</v>
      </c>
      <c r="K573" s="54"/>
      <c r="L573" s="69">
        <v>0</v>
      </c>
      <c r="M573" s="54"/>
      <c r="N573" s="69">
        <f t="shared" si="63"/>
        <v>0</v>
      </c>
      <c r="O573" s="54"/>
      <c r="P573" s="54"/>
      <c r="Q573" s="54"/>
      <c r="R573" s="54"/>
      <c r="S573" s="54"/>
      <c r="T573" s="54"/>
      <c r="U573" s="54"/>
    </row>
    <row r="574" spans="1:21" x14ac:dyDescent="0.25">
      <c r="A574" s="43" t="s">
        <v>87</v>
      </c>
      <c r="B574" s="22"/>
      <c r="C574" s="22"/>
      <c r="D574" s="21" t="s">
        <v>1556</v>
      </c>
      <c r="E574" s="21"/>
      <c r="F574" s="33">
        <f>SUM(F529:F573)</f>
        <v>480000</v>
      </c>
      <c r="G574" s="54"/>
      <c r="H574" s="33">
        <f t="shared" si="62"/>
        <v>-20000</v>
      </c>
      <c r="I574" s="54"/>
      <c r="J574" s="33">
        <f>SUM(J529:J573)</f>
        <v>460000</v>
      </c>
      <c r="K574" s="54"/>
      <c r="L574" s="33">
        <f>SUM(L529:L573)</f>
        <v>458236</v>
      </c>
      <c r="M574" s="54"/>
      <c r="N574" s="33">
        <f>+J574-L574</f>
        <v>1764</v>
      </c>
      <c r="O574" s="54"/>
      <c r="P574" s="54"/>
      <c r="Q574" s="54"/>
      <c r="R574" s="54"/>
      <c r="S574" s="54"/>
      <c r="T574" s="54"/>
      <c r="U574" s="54"/>
    </row>
    <row r="575" spans="1:21" x14ac:dyDescent="0.25">
      <c r="A575" s="43" t="s">
        <v>58</v>
      </c>
      <c r="B575" s="22"/>
      <c r="C575" s="22"/>
      <c r="D575" s="21"/>
      <c r="E575" s="21"/>
      <c r="F575" s="69"/>
      <c r="G575" s="54"/>
      <c r="H575" s="69"/>
      <c r="I575" s="54"/>
      <c r="J575" s="69"/>
      <c r="K575" s="54"/>
      <c r="L575" s="69"/>
      <c r="M575" s="54"/>
      <c r="N575" s="69"/>
      <c r="O575" s="54"/>
      <c r="P575" s="54"/>
      <c r="Q575" s="54"/>
      <c r="R575" s="54"/>
      <c r="S575" s="54"/>
      <c r="T575" s="54"/>
      <c r="U575" s="54"/>
    </row>
    <row r="576" spans="1:21" x14ac:dyDescent="0.25">
      <c r="A576" s="43"/>
      <c r="B576" s="22" t="s">
        <v>927</v>
      </c>
      <c r="C576" s="22" t="s">
        <v>192</v>
      </c>
      <c r="D576" s="21"/>
      <c r="E576" s="21"/>
      <c r="F576" s="69">
        <v>0</v>
      </c>
      <c r="G576" s="54"/>
      <c r="H576" s="69">
        <f t="shared" ref="H576:H587" si="66">J576-F576</f>
        <v>0</v>
      </c>
      <c r="I576" s="54"/>
      <c r="J576" s="69">
        <v>0</v>
      </c>
      <c r="K576" s="54"/>
      <c r="L576" s="69">
        <v>0</v>
      </c>
      <c r="M576" s="54"/>
      <c r="N576" s="69">
        <f t="shared" ref="N576:N587" si="67">+J576-L576</f>
        <v>0</v>
      </c>
      <c r="O576" s="54"/>
      <c r="P576" s="54"/>
      <c r="Q576" s="54"/>
      <c r="R576" s="54"/>
      <c r="S576" s="54"/>
      <c r="T576" s="54"/>
      <c r="U576" s="54"/>
    </row>
    <row r="577" spans="1:21" x14ac:dyDescent="0.25">
      <c r="A577" s="43"/>
      <c r="B577" s="22" t="s">
        <v>5</v>
      </c>
      <c r="C577" s="22" t="s">
        <v>193</v>
      </c>
      <c r="D577" s="21"/>
      <c r="E577" s="21"/>
      <c r="F577" s="69">
        <v>0</v>
      </c>
      <c r="G577" s="54"/>
      <c r="H577" s="69">
        <f t="shared" si="66"/>
        <v>0</v>
      </c>
      <c r="I577" s="54"/>
      <c r="J577" s="69">
        <v>0</v>
      </c>
      <c r="K577" s="54"/>
      <c r="L577" s="69">
        <v>0</v>
      </c>
      <c r="M577" s="54"/>
      <c r="N577" s="69">
        <f t="shared" si="67"/>
        <v>0</v>
      </c>
      <c r="O577" s="54"/>
      <c r="P577" s="54"/>
      <c r="Q577" s="54"/>
      <c r="R577" s="54"/>
      <c r="S577" s="54"/>
      <c r="T577" s="54"/>
      <c r="U577" s="54"/>
    </row>
    <row r="578" spans="1:21" x14ac:dyDescent="0.25">
      <c r="A578" s="43"/>
      <c r="B578" s="22" t="s">
        <v>332</v>
      </c>
      <c r="C578" s="22"/>
      <c r="D578" s="21"/>
      <c r="E578" s="21"/>
      <c r="F578" s="69">
        <v>0</v>
      </c>
      <c r="G578" s="54"/>
      <c r="H578" s="69">
        <f>J578-F578</f>
        <v>0</v>
      </c>
      <c r="I578" s="54"/>
      <c r="J578" s="69">
        <v>0</v>
      </c>
      <c r="K578" s="54"/>
      <c r="L578" s="69">
        <v>0</v>
      </c>
      <c r="M578" s="54"/>
      <c r="N578" s="69">
        <f>+J578-L578</f>
        <v>0</v>
      </c>
      <c r="O578" s="54"/>
      <c r="P578" s="54"/>
      <c r="Q578" s="54"/>
      <c r="R578" s="54"/>
      <c r="S578" s="54"/>
      <c r="T578" s="54"/>
      <c r="U578" s="54"/>
    </row>
    <row r="579" spans="1:21" x14ac:dyDescent="0.25">
      <c r="A579" s="43"/>
      <c r="B579" s="22" t="s">
        <v>1018</v>
      </c>
      <c r="C579" s="22" t="s">
        <v>194</v>
      </c>
      <c r="D579" s="21"/>
      <c r="E579" s="21"/>
      <c r="F579" s="69">
        <v>0</v>
      </c>
      <c r="G579" s="54"/>
      <c r="H579" s="69">
        <f t="shared" si="66"/>
        <v>0</v>
      </c>
      <c r="I579" s="54"/>
      <c r="J579" s="69">
        <v>0</v>
      </c>
      <c r="K579" s="54"/>
      <c r="L579" s="69">
        <v>0</v>
      </c>
      <c r="M579" s="54"/>
      <c r="N579" s="69">
        <f t="shared" si="67"/>
        <v>0</v>
      </c>
      <c r="O579" s="54"/>
      <c r="P579" s="54"/>
      <c r="Q579" s="54"/>
      <c r="R579" s="54"/>
      <c r="S579" s="54"/>
      <c r="T579" s="54"/>
      <c r="U579" s="54"/>
    </row>
    <row r="580" spans="1:21" x14ac:dyDescent="0.25">
      <c r="A580" s="43"/>
      <c r="B580" s="22" t="s">
        <v>59</v>
      </c>
      <c r="C580" s="22" t="s">
        <v>195</v>
      </c>
      <c r="D580" s="21"/>
      <c r="E580" s="21"/>
      <c r="F580" s="69">
        <v>0</v>
      </c>
      <c r="G580" s="54"/>
      <c r="H580" s="69">
        <f t="shared" si="66"/>
        <v>0</v>
      </c>
      <c r="I580" s="54"/>
      <c r="J580" s="69">
        <v>0</v>
      </c>
      <c r="K580" s="54"/>
      <c r="L580" s="69">
        <v>0</v>
      </c>
      <c r="M580" s="54"/>
      <c r="N580" s="69">
        <f t="shared" si="67"/>
        <v>0</v>
      </c>
      <c r="O580" s="54"/>
      <c r="P580" s="54"/>
      <c r="Q580" s="54"/>
      <c r="R580" s="54"/>
      <c r="S580" s="54"/>
      <c r="T580" s="54"/>
      <c r="U580" s="54"/>
    </row>
    <row r="581" spans="1:21" x14ac:dyDescent="0.25">
      <c r="A581" s="43"/>
      <c r="B581" s="22" t="s">
        <v>502</v>
      </c>
      <c r="C581" s="22" t="s">
        <v>196</v>
      </c>
      <c r="D581" s="21"/>
      <c r="E581" s="21"/>
      <c r="F581" s="69">
        <v>0</v>
      </c>
      <c r="G581" s="54"/>
      <c r="H581" s="69">
        <f t="shared" si="66"/>
        <v>0</v>
      </c>
      <c r="I581" s="54"/>
      <c r="J581" s="69">
        <v>0</v>
      </c>
      <c r="K581" s="54"/>
      <c r="L581" s="69">
        <v>0</v>
      </c>
      <c r="M581" s="54"/>
      <c r="N581" s="69">
        <f t="shared" si="67"/>
        <v>0</v>
      </c>
      <c r="O581" s="54"/>
      <c r="P581" s="54"/>
      <c r="Q581" s="54"/>
      <c r="R581" s="54"/>
      <c r="S581" s="54"/>
      <c r="T581" s="54"/>
      <c r="U581" s="54"/>
    </row>
    <row r="582" spans="1:21" x14ac:dyDescent="0.25">
      <c r="A582" s="43"/>
      <c r="B582" s="22" t="s">
        <v>205</v>
      </c>
      <c r="C582" s="22" t="s">
        <v>208</v>
      </c>
      <c r="D582" s="21"/>
      <c r="E582" s="21"/>
      <c r="F582" s="69">
        <v>0</v>
      </c>
      <c r="G582" s="54"/>
      <c r="H582" s="69">
        <f t="shared" si="66"/>
        <v>0</v>
      </c>
      <c r="I582" s="54"/>
      <c r="J582" s="69">
        <v>0</v>
      </c>
      <c r="K582" s="54"/>
      <c r="L582" s="69">
        <v>0</v>
      </c>
      <c r="M582" s="54"/>
      <c r="N582" s="69">
        <f t="shared" si="67"/>
        <v>0</v>
      </c>
      <c r="O582" s="54"/>
      <c r="P582" s="54"/>
      <c r="Q582" s="54"/>
      <c r="R582" s="54"/>
      <c r="S582" s="54"/>
      <c r="T582" s="54"/>
      <c r="U582" s="54"/>
    </row>
    <row r="583" spans="1:21" x14ac:dyDescent="0.25">
      <c r="A583" s="43"/>
      <c r="B583" s="22" t="s">
        <v>206</v>
      </c>
      <c r="C583" s="22" t="s">
        <v>209</v>
      </c>
      <c r="D583" s="21"/>
      <c r="E583" s="21"/>
      <c r="F583" s="69">
        <v>0</v>
      </c>
      <c r="G583" s="54"/>
      <c r="H583" s="69">
        <f t="shared" si="66"/>
        <v>0</v>
      </c>
      <c r="I583" s="54"/>
      <c r="J583" s="69">
        <v>0</v>
      </c>
      <c r="K583" s="54"/>
      <c r="L583" s="69">
        <v>0</v>
      </c>
      <c r="M583" s="54"/>
      <c r="N583" s="69">
        <f t="shared" si="67"/>
        <v>0</v>
      </c>
      <c r="O583" s="54"/>
      <c r="P583" s="54"/>
      <c r="Q583" s="54"/>
      <c r="R583" s="54"/>
      <c r="S583" s="54"/>
      <c r="T583" s="54"/>
      <c r="U583" s="54"/>
    </row>
    <row r="584" spans="1:21" x14ac:dyDescent="0.25">
      <c r="A584" s="43"/>
      <c r="B584" s="22" t="s">
        <v>1243</v>
      </c>
      <c r="C584" s="22" t="s">
        <v>210</v>
      </c>
      <c r="D584" s="21"/>
      <c r="E584" s="21"/>
      <c r="F584" s="69">
        <v>0</v>
      </c>
      <c r="G584" s="54"/>
      <c r="H584" s="69">
        <f t="shared" si="66"/>
        <v>0</v>
      </c>
      <c r="I584" s="54"/>
      <c r="J584" s="69">
        <v>0</v>
      </c>
      <c r="K584" s="54"/>
      <c r="L584" s="69">
        <v>0</v>
      </c>
      <c r="M584" s="54"/>
      <c r="N584" s="69">
        <f t="shared" si="67"/>
        <v>0</v>
      </c>
      <c r="O584" s="54"/>
      <c r="P584" s="54"/>
      <c r="Q584" s="54"/>
      <c r="R584" s="54"/>
      <c r="S584" s="54"/>
      <c r="T584" s="54"/>
      <c r="U584" s="54"/>
    </row>
    <row r="585" spans="1:21" x14ac:dyDescent="0.25">
      <c r="A585" s="43"/>
      <c r="B585" s="22" t="s">
        <v>330</v>
      </c>
      <c r="C585" s="22"/>
      <c r="D585" s="21"/>
      <c r="E585" s="21"/>
      <c r="F585" s="69">
        <v>0</v>
      </c>
      <c r="G585" s="54"/>
      <c r="H585" s="69">
        <f>J585-F585</f>
        <v>0</v>
      </c>
      <c r="I585" s="54"/>
      <c r="J585" s="69">
        <v>0</v>
      </c>
      <c r="K585" s="54"/>
      <c r="L585" s="69">
        <v>0</v>
      </c>
      <c r="M585" s="54"/>
      <c r="N585" s="69">
        <f>+J585-L585</f>
        <v>0</v>
      </c>
      <c r="O585" s="54"/>
      <c r="P585" s="54"/>
      <c r="Q585" s="54"/>
      <c r="R585" s="54"/>
      <c r="S585" s="54"/>
      <c r="T585" s="54"/>
      <c r="U585" s="54"/>
    </row>
    <row r="586" spans="1:21" x14ac:dyDescent="0.25">
      <c r="A586" s="43"/>
      <c r="B586" s="22" t="s">
        <v>510</v>
      </c>
      <c r="C586" s="22" t="s">
        <v>211</v>
      </c>
      <c r="D586" s="21"/>
      <c r="E586" s="21"/>
      <c r="F586" s="69">
        <v>0</v>
      </c>
      <c r="G586" s="54"/>
      <c r="H586" s="69">
        <f t="shared" si="66"/>
        <v>0</v>
      </c>
      <c r="I586" s="54"/>
      <c r="J586" s="69">
        <v>0</v>
      </c>
      <c r="K586" s="54"/>
      <c r="L586" s="69">
        <v>0</v>
      </c>
      <c r="M586" s="54"/>
      <c r="N586" s="69">
        <f t="shared" si="67"/>
        <v>0</v>
      </c>
      <c r="O586" s="54"/>
      <c r="P586" s="54"/>
      <c r="Q586" s="54"/>
      <c r="R586" s="54"/>
      <c r="S586" s="54"/>
      <c r="T586" s="54"/>
      <c r="U586" s="54"/>
    </row>
    <row r="587" spans="1:21" x14ac:dyDescent="0.25">
      <c r="A587" s="43"/>
      <c r="B587" s="22" t="s">
        <v>331</v>
      </c>
      <c r="C587" s="22" t="s">
        <v>212</v>
      </c>
      <c r="D587" s="21"/>
      <c r="E587" s="21"/>
      <c r="F587" s="69">
        <v>0</v>
      </c>
      <c r="G587" s="54"/>
      <c r="H587" s="69">
        <f t="shared" si="66"/>
        <v>0</v>
      </c>
      <c r="I587" s="54"/>
      <c r="J587" s="69">
        <v>0</v>
      </c>
      <c r="K587" s="54"/>
      <c r="L587" s="69">
        <v>0</v>
      </c>
      <c r="M587" s="54"/>
      <c r="N587" s="69">
        <f t="shared" si="67"/>
        <v>0</v>
      </c>
      <c r="O587" s="54"/>
      <c r="P587" s="54"/>
      <c r="Q587" s="54"/>
      <c r="R587" s="54"/>
      <c r="S587" s="54"/>
      <c r="T587" s="54"/>
      <c r="U587" s="54"/>
    </row>
    <row r="588" spans="1:21" x14ac:dyDescent="0.25">
      <c r="A588" s="43" t="s">
        <v>60</v>
      </c>
      <c r="B588" s="22"/>
      <c r="C588" s="22"/>
      <c r="D588" s="21"/>
      <c r="E588" s="21"/>
      <c r="F588" s="33">
        <f>SUM(F576:F587)</f>
        <v>0</v>
      </c>
      <c r="G588" s="54"/>
      <c r="H588" s="33">
        <f t="shared" si="62"/>
        <v>0</v>
      </c>
      <c r="I588" s="54"/>
      <c r="J588" s="33">
        <f>SUM(J576:J587)</f>
        <v>0</v>
      </c>
      <c r="K588" s="54"/>
      <c r="L588" s="33">
        <f>SUM(L576:L587)</f>
        <v>0</v>
      </c>
      <c r="M588" s="54"/>
      <c r="N588" s="33">
        <f>+J588-L588</f>
        <v>0</v>
      </c>
      <c r="O588" s="54"/>
      <c r="P588" s="54"/>
      <c r="Q588" s="54"/>
      <c r="R588" s="54"/>
      <c r="S588" s="54"/>
      <c r="T588" s="54"/>
      <c r="U588" s="54"/>
    </row>
    <row r="589" spans="1:21" x14ac:dyDescent="0.25">
      <c r="A589" s="43"/>
      <c r="B589" s="22" t="s">
        <v>213</v>
      </c>
      <c r="C589" s="22" t="s">
        <v>215</v>
      </c>
      <c r="D589" s="21"/>
      <c r="E589" s="21"/>
      <c r="F589" s="69">
        <v>0</v>
      </c>
      <c r="G589" s="54"/>
      <c r="H589" s="69">
        <f t="shared" si="62"/>
        <v>0</v>
      </c>
      <c r="I589" s="54"/>
      <c r="J589" s="69">
        <v>0</v>
      </c>
      <c r="K589" s="54"/>
      <c r="L589" s="69">
        <v>0</v>
      </c>
      <c r="M589" s="54"/>
      <c r="N589" s="69">
        <f>+J589-L589</f>
        <v>0</v>
      </c>
      <c r="O589" s="54"/>
      <c r="P589" s="54"/>
      <c r="Q589" s="54"/>
      <c r="R589" s="54"/>
      <c r="S589" s="54"/>
      <c r="T589" s="54"/>
      <c r="U589" s="54"/>
    </row>
    <row r="590" spans="1:21" x14ac:dyDescent="0.25">
      <c r="A590" s="43"/>
      <c r="B590" s="22" t="s">
        <v>214</v>
      </c>
      <c r="C590" s="22" t="s">
        <v>216</v>
      </c>
      <c r="D590" s="21"/>
      <c r="E590" s="21"/>
      <c r="F590" s="69">
        <v>0</v>
      </c>
      <c r="G590" s="54"/>
      <c r="H590" s="69">
        <f t="shared" si="62"/>
        <v>0</v>
      </c>
      <c r="I590" s="54"/>
      <c r="J590" s="69">
        <v>0</v>
      </c>
      <c r="K590" s="54"/>
      <c r="L590" s="69">
        <v>0</v>
      </c>
      <c r="M590" s="54"/>
      <c r="N590" s="69">
        <f>+J590-L590</f>
        <v>0</v>
      </c>
      <c r="O590" s="54"/>
      <c r="P590" s="54"/>
      <c r="Q590" s="54"/>
      <c r="R590" s="54"/>
      <c r="S590" s="54"/>
      <c r="T590" s="54"/>
      <c r="U590" s="54"/>
    </row>
    <row r="591" spans="1:21" x14ac:dyDescent="0.25">
      <c r="A591" s="43" t="s">
        <v>61</v>
      </c>
      <c r="B591" s="22"/>
      <c r="C591" s="22"/>
      <c r="D591" s="21"/>
      <c r="E591" s="21"/>
      <c r="F591" s="69"/>
      <c r="G591" s="54"/>
      <c r="H591" s="69"/>
      <c r="I591" s="54"/>
      <c r="J591" s="69"/>
      <c r="K591" s="54"/>
      <c r="L591" s="69"/>
      <c r="M591" s="54"/>
      <c r="N591" s="69"/>
      <c r="O591" s="54"/>
      <c r="P591" s="54"/>
      <c r="Q591" s="54"/>
      <c r="R591" s="54"/>
      <c r="S591" s="54"/>
      <c r="T591" s="54"/>
      <c r="U591" s="54"/>
    </row>
    <row r="592" spans="1:21" x14ac:dyDescent="0.25">
      <c r="A592" s="43" t="s">
        <v>62</v>
      </c>
      <c r="B592" s="22"/>
      <c r="C592" s="22"/>
      <c r="D592" s="21"/>
      <c r="E592" s="21"/>
      <c r="F592" s="69"/>
      <c r="G592" s="54"/>
      <c r="H592" s="69"/>
      <c r="I592" s="54"/>
      <c r="J592" s="69"/>
      <c r="K592" s="54"/>
      <c r="L592" s="69"/>
      <c r="M592" s="54"/>
      <c r="N592" s="69"/>
      <c r="O592" s="54"/>
      <c r="P592" s="54"/>
      <c r="Q592" s="54"/>
      <c r="R592" s="54"/>
      <c r="S592" s="54"/>
      <c r="T592" s="54"/>
      <c r="U592" s="54"/>
    </row>
    <row r="593" spans="1:22" x14ac:dyDescent="0.25">
      <c r="A593" s="43"/>
      <c r="B593" s="22" t="s">
        <v>63</v>
      </c>
      <c r="C593" s="22"/>
      <c r="D593" s="21"/>
      <c r="E593" s="21"/>
      <c r="F593" s="69">
        <v>0</v>
      </c>
      <c r="G593" s="54"/>
      <c r="H593" s="69">
        <f t="shared" si="62"/>
        <v>0</v>
      </c>
      <c r="I593" s="54"/>
      <c r="J593" s="69">
        <v>0</v>
      </c>
      <c r="K593" s="54"/>
      <c r="L593" s="69">
        <v>0</v>
      </c>
      <c r="M593" s="54"/>
      <c r="N593" s="69">
        <f>+J593-L593</f>
        <v>0</v>
      </c>
      <c r="O593" s="54"/>
      <c r="P593" s="54"/>
      <c r="Q593" s="54"/>
      <c r="R593" s="54"/>
      <c r="S593" s="54"/>
      <c r="T593" s="54"/>
      <c r="U593" s="54"/>
    </row>
    <row r="594" spans="1:22" x14ac:dyDescent="0.25">
      <c r="A594" s="43"/>
      <c r="B594" s="22" t="s">
        <v>64</v>
      </c>
      <c r="C594" s="22"/>
      <c r="D594" s="21"/>
      <c r="E594" s="21"/>
      <c r="F594" s="69">
        <v>0</v>
      </c>
      <c r="G594" s="54"/>
      <c r="H594" s="69">
        <f t="shared" si="62"/>
        <v>0</v>
      </c>
      <c r="I594" s="54"/>
      <c r="J594" s="69">
        <v>0</v>
      </c>
      <c r="K594" s="54"/>
      <c r="L594" s="69">
        <v>0</v>
      </c>
      <c r="M594" s="54"/>
      <c r="N594" s="69">
        <f>+J594-L594</f>
        <v>0</v>
      </c>
      <c r="O594" s="54"/>
      <c r="P594" s="54"/>
      <c r="Q594" s="54"/>
      <c r="R594" s="54"/>
      <c r="S594" s="54"/>
      <c r="T594" s="54"/>
      <c r="U594" s="54"/>
    </row>
    <row r="595" spans="1:22" x14ac:dyDescent="0.25">
      <c r="A595" s="43" t="s">
        <v>61</v>
      </c>
      <c r="B595" s="22"/>
      <c r="C595" s="22"/>
      <c r="D595" s="21"/>
      <c r="E595" s="21"/>
      <c r="F595" s="33">
        <f>SUM(F593:F594)</f>
        <v>0</v>
      </c>
      <c r="G595" s="54"/>
      <c r="H595" s="33">
        <f t="shared" si="62"/>
        <v>0</v>
      </c>
      <c r="I595" s="54"/>
      <c r="J595" s="33">
        <f>SUM(J593:J594)</f>
        <v>0</v>
      </c>
      <c r="K595" s="54"/>
      <c r="L595" s="33">
        <f>SUM(L593:L594)</f>
        <v>0</v>
      </c>
      <c r="M595" s="54"/>
      <c r="N595" s="33">
        <f>+J595-L595</f>
        <v>0</v>
      </c>
      <c r="O595" s="54"/>
      <c r="P595" s="54"/>
      <c r="Q595" s="54"/>
      <c r="R595" s="54"/>
      <c r="S595" s="54"/>
      <c r="T595" s="54"/>
      <c r="U595" s="54"/>
    </row>
    <row r="596" spans="1:22" x14ac:dyDescent="0.25">
      <c r="A596" s="24" t="s">
        <v>1319</v>
      </c>
      <c r="B596" s="22"/>
      <c r="C596" s="22" t="s">
        <v>217</v>
      </c>
      <c r="D596" s="21" t="s">
        <v>218</v>
      </c>
      <c r="E596" s="21"/>
      <c r="F596" s="33">
        <f>+F574+F588+F595+F589+F590</f>
        <v>480000</v>
      </c>
      <c r="G596" s="54"/>
      <c r="H596" s="33">
        <f t="shared" si="62"/>
        <v>-20000</v>
      </c>
      <c r="I596" s="54"/>
      <c r="J596" s="33">
        <f>+J574+J588+J595+J589+J590</f>
        <v>460000</v>
      </c>
      <c r="K596" s="54"/>
      <c r="L596" s="33">
        <f>+L574+L588+L595+L589+L590</f>
        <v>458236</v>
      </c>
      <c r="M596" s="54"/>
      <c r="N596" s="33">
        <f>+J596-L596</f>
        <v>1764</v>
      </c>
      <c r="O596" s="54"/>
      <c r="P596" s="54"/>
      <c r="Q596" s="54"/>
      <c r="R596" s="54"/>
      <c r="S596" s="54"/>
      <c r="T596" s="54"/>
      <c r="U596" s="54"/>
      <c r="V596" s="71"/>
    </row>
    <row r="597" spans="1:22" x14ac:dyDescent="0.25">
      <c r="A597" s="24"/>
      <c r="B597" s="22"/>
      <c r="C597" s="22"/>
      <c r="D597" s="21"/>
      <c r="E597" s="21"/>
      <c r="F597" s="69"/>
      <c r="G597" s="54"/>
      <c r="H597" s="69"/>
      <c r="I597" s="54"/>
      <c r="J597" s="69"/>
      <c r="K597" s="54"/>
      <c r="L597" s="69"/>
      <c r="M597" s="54"/>
      <c r="N597" s="69"/>
      <c r="O597" s="54"/>
      <c r="P597" s="54"/>
      <c r="Q597" s="54"/>
      <c r="R597" s="54"/>
      <c r="S597" s="54"/>
      <c r="T597" s="54"/>
      <c r="U597" s="54"/>
    </row>
    <row r="598" spans="1:22" x14ac:dyDescent="0.25">
      <c r="A598" s="24" t="s">
        <v>1320</v>
      </c>
      <c r="B598" s="22"/>
      <c r="C598" s="22"/>
      <c r="D598" s="21"/>
      <c r="E598" s="21"/>
      <c r="F598" s="69"/>
      <c r="G598" s="54"/>
      <c r="H598" s="69"/>
      <c r="I598" s="54"/>
      <c r="J598" s="69"/>
      <c r="K598" s="54"/>
      <c r="L598" s="69"/>
      <c r="M598" s="54"/>
      <c r="N598" s="69"/>
      <c r="O598" s="54"/>
      <c r="P598" s="54"/>
      <c r="Q598" s="54"/>
      <c r="R598" s="54"/>
      <c r="S598" s="54"/>
      <c r="T598" s="54"/>
      <c r="U598" s="54"/>
    </row>
    <row r="599" spans="1:22" x14ac:dyDescent="0.25">
      <c r="A599" s="24" t="s">
        <v>1321</v>
      </c>
      <c r="B599" s="22"/>
      <c r="C599" s="22"/>
      <c r="D599" s="21"/>
      <c r="E599" s="21"/>
      <c r="F599" s="69"/>
      <c r="G599" s="54"/>
      <c r="H599" s="69"/>
      <c r="I599" s="54"/>
      <c r="J599" s="69"/>
      <c r="K599" s="54"/>
      <c r="L599" s="69"/>
      <c r="M599" s="54"/>
      <c r="N599" s="69"/>
      <c r="O599" s="54"/>
      <c r="P599" s="54"/>
      <c r="Q599" s="54"/>
      <c r="R599" s="54"/>
      <c r="S599" s="54"/>
      <c r="T599" s="54"/>
      <c r="U599" s="54"/>
    </row>
    <row r="600" spans="1:22" x14ac:dyDescent="0.25">
      <c r="A600" s="22"/>
      <c r="B600" s="22" t="s">
        <v>518</v>
      </c>
      <c r="C600" s="22" t="s">
        <v>1323</v>
      </c>
      <c r="D600" s="21"/>
      <c r="E600" s="21"/>
      <c r="F600" s="69">
        <v>0</v>
      </c>
      <c r="G600" s="54"/>
      <c r="H600" s="69">
        <f t="shared" si="62"/>
        <v>0</v>
      </c>
      <c r="I600" s="54"/>
      <c r="J600" s="69">
        <v>0</v>
      </c>
      <c r="K600" s="54"/>
      <c r="L600" s="69">
        <v>0</v>
      </c>
      <c r="M600" s="54"/>
      <c r="N600" s="69">
        <f t="shared" ref="N600:N609" si="68">+J600-L600</f>
        <v>0</v>
      </c>
      <c r="O600" s="54"/>
      <c r="P600" s="54"/>
      <c r="Q600" s="54"/>
      <c r="R600" s="54"/>
      <c r="S600" s="54"/>
      <c r="T600" s="54"/>
      <c r="U600" s="54"/>
    </row>
    <row r="601" spans="1:22" x14ac:dyDescent="0.25">
      <c r="A601" s="22"/>
      <c r="B601" s="22" t="s">
        <v>486</v>
      </c>
      <c r="C601" s="22" t="s">
        <v>1325</v>
      </c>
      <c r="D601" s="21"/>
      <c r="E601" s="21"/>
      <c r="F601" s="69">
        <v>0</v>
      </c>
      <c r="G601" s="54"/>
      <c r="H601" s="69">
        <f t="shared" si="62"/>
        <v>0</v>
      </c>
      <c r="I601" s="54"/>
      <c r="J601" s="69">
        <v>0</v>
      </c>
      <c r="K601" s="54"/>
      <c r="L601" s="69">
        <v>0</v>
      </c>
      <c r="M601" s="54"/>
      <c r="N601" s="69">
        <f t="shared" si="68"/>
        <v>0</v>
      </c>
      <c r="O601" s="54"/>
      <c r="P601" s="54"/>
      <c r="Q601" s="54"/>
      <c r="R601" s="54"/>
      <c r="S601" s="54"/>
      <c r="T601" s="54"/>
      <c r="U601" s="54"/>
    </row>
    <row r="602" spans="1:22" x14ac:dyDescent="0.25">
      <c r="A602" s="22"/>
      <c r="B602" s="22" t="s">
        <v>259</v>
      </c>
      <c r="C602" s="22"/>
      <c r="D602" s="21"/>
      <c r="E602" s="21"/>
      <c r="F602" s="69">
        <v>0</v>
      </c>
      <c r="G602" s="21"/>
      <c r="H602" s="69">
        <f>J602-F602</f>
        <v>0</v>
      </c>
      <c r="I602" s="54"/>
      <c r="J602" s="69">
        <v>0</v>
      </c>
      <c r="K602" s="54"/>
      <c r="L602" s="69">
        <v>0</v>
      </c>
      <c r="M602" s="54"/>
      <c r="N602" s="69">
        <f t="shared" si="68"/>
        <v>0</v>
      </c>
      <c r="O602" s="54"/>
      <c r="P602" s="54"/>
      <c r="Q602" s="54"/>
      <c r="R602" s="54"/>
      <c r="S602" s="54"/>
      <c r="T602" s="54"/>
      <c r="U602" s="21"/>
    </row>
    <row r="603" spans="1:22" x14ac:dyDescent="0.25">
      <c r="A603" s="22"/>
      <c r="B603" s="22" t="s">
        <v>260</v>
      </c>
      <c r="C603" s="22"/>
      <c r="D603" s="21"/>
      <c r="E603" s="21"/>
      <c r="F603" s="69">
        <v>0</v>
      </c>
      <c r="G603" s="21"/>
      <c r="H603" s="69">
        <f>J603-F603</f>
        <v>0</v>
      </c>
      <c r="I603" s="54"/>
      <c r="J603" s="69">
        <v>0</v>
      </c>
      <c r="K603" s="54"/>
      <c r="L603" s="69">
        <v>0</v>
      </c>
      <c r="M603" s="54"/>
      <c r="N603" s="69">
        <f t="shared" si="68"/>
        <v>0</v>
      </c>
      <c r="O603" s="54"/>
      <c r="P603" s="54"/>
      <c r="Q603" s="54"/>
      <c r="R603" s="54"/>
      <c r="S603" s="54"/>
      <c r="T603" s="54"/>
      <c r="U603" s="21"/>
    </row>
    <row r="604" spans="1:22" x14ac:dyDescent="0.25">
      <c r="A604" s="22"/>
      <c r="B604" s="22" t="s">
        <v>968</v>
      </c>
      <c r="C604" s="22" t="s">
        <v>1327</v>
      </c>
      <c r="D604" s="21"/>
      <c r="E604" s="21"/>
      <c r="F604" s="69">
        <v>0</v>
      </c>
      <c r="G604" s="54"/>
      <c r="H604" s="69">
        <f t="shared" ref="H604:H663" si="69">J604-F604</f>
        <v>0</v>
      </c>
      <c r="I604" s="54"/>
      <c r="J604" s="69">
        <v>0</v>
      </c>
      <c r="K604" s="54"/>
      <c r="L604" s="69">
        <v>0</v>
      </c>
      <c r="M604" s="54"/>
      <c r="N604" s="69">
        <f t="shared" si="68"/>
        <v>0</v>
      </c>
      <c r="O604" s="54"/>
      <c r="P604" s="54"/>
      <c r="Q604" s="54"/>
      <c r="R604" s="54"/>
      <c r="S604" s="54"/>
      <c r="T604" s="54"/>
      <c r="U604" s="54"/>
    </row>
    <row r="605" spans="1:22" x14ac:dyDescent="0.25">
      <c r="A605" s="22"/>
      <c r="B605" s="22" t="s">
        <v>498</v>
      </c>
      <c r="C605" s="22" t="s">
        <v>1329</v>
      </c>
      <c r="D605" s="21"/>
      <c r="E605" s="21"/>
      <c r="F605" s="69">
        <v>0</v>
      </c>
      <c r="G605" s="54"/>
      <c r="H605" s="69">
        <f t="shared" si="69"/>
        <v>0</v>
      </c>
      <c r="I605" s="54"/>
      <c r="J605" s="69">
        <v>0</v>
      </c>
      <c r="K605" s="54"/>
      <c r="L605" s="69">
        <v>0</v>
      </c>
      <c r="M605" s="54"/>
      <c r="N605" s="69">
        <f t="shared" si="68"/>
        <v>0</v>
      </c>
      <c r="O605" s="54"/>
      <c r="P605" s="54"/>
      <c r="Q605" s="54"/>
      <c r="R605" s="54"/>
      <c r="S605" s="54"/>
      <c r="T605" s="54"/>
      <c r="U605" s="54"/>
    </row>
    <row r="606" spans="1:22" x14ac:dyDescent="0.25">
      <c r="A606" s="22"/>
      <c r="B606" s="22" t="s">
        <v>502</v>
      </c>
      <c r="C606" s="22" t="s">
        <v>1331</v>
      </c>
      <c r="D606" s="21"/>
      <c r="E606" s="21"/>
      <c r="F606" s="69">
        <v>0</v>
      </c>
      <c r="G606" s="54"/>
      <c r="H606" s="69">
        <f t="shared" si="69"/>
        <v>0</v>
      </c>
      <c r="I606" s="54"/>
      <c r="J606" s="69">
        <v>0</v>
      </c>
      <c r="K606" s="54"/>
      <c r="L606" s="69">
        <v>0</v>
      </c>
      <c r="M606" s="54"/>
      <c r="N606" s="69">
        <f t="shared" si="68"/>
        <v>0</v>
      </c>
      <c r="O606" s="54"/>
      <c r="P606" s="54"/>
      <c r="Q606" s="54"/>
      <c r="R606" s="54"/>
      <c r="S606" s="54"/>
      <c r="T606" s="54"/>
      <c r="U606" s="54"/>
    </row>
    <row r="607" spans="1:22" x14ac:dyDescent="0.25">
      <c r="A607" s="22"/>
      <c r="B607" s="22" t="s">
        <v>506</v>
      </c>
      <c r="C607" s="22" t="s">
        <v>1333</v>
      </c>
      <c r="D607" s="21"/>
      <c r="E607" s="21"/>
      <c r="F607" s="69">
        <v>0</v>
      </c>
      <c r="G607" s="54"/>
      <c r="H607" s="69">
        <f t="shared" si="69"/>
        <v>0</v>
      </c>
      <c r="I607" s="54"/>
      <c r="J607" s="69">
        <v>0</v>
      </c>
      <c r="K607" s="54"/>
      <c r="L607" s="69">
        <v>0</v>
      </c>
      <c r="M607" s="54"/>
      <c r="N607" s="69">
        <f t="shared" si="68"/>
        <v>0</v>
      </c>
      <c r="O607" s="54"/>
      <c r="P607" s="54"/>
      <c r="Q607" s="54"/>
      <c r="R607" s="54"/>
      <c r="S607" s="54"/>
      <c r="T607" s="54"/>
      <c r="U607" s="54"/>
    </row>
    <row r="608" spans="1:22" x14ac:dyDescent="0.25">
      <c r="A608" s="22"/>
      <c r="B608" s="22" t="s">
        <v>510</v>
      </c>
      <c r="C608" s="22" t="s">
        <v>1335</v>
      </c>
      <c r="D608" s="21"/>
      <c r="E608" s="21"/>
      <c r="F608" s="69">
        <v>0</v>
      </c>
      <c r="G608" s="54"/>
      <c r="H608" s="69">
        <f t="shared" si="69"/>
        <v>0</v>
      </c>
      <c r="I608" s="54"/>
      <c r="J608" s="69">
        <v>0</v>
      </c>
      <c r="K608" s="54"/>
      <c r="L608" s="69">
        <v>0</v>
      </c>
      <c r="M608" s="54"/>
      <c r="N608" s="69">
        <f t="shared" si="68"/>
        <v>0</v>
      </c>
      <c r="O608" s="54"/>
      <c r="P608" s="54"/>
      <c r="Q608" s="54"/>
      <c r="R608" s="54"/>
      <c r="S608" s="54"/>
      <c r="T608" s="54"/>
      <c r="U608" s="54"/>
    </row>
    <row r="609" spans="1:23" x14ac:dyDescent="0.25">
      <c r="A609" s="24" t="s">
        <v>1337</v>
      </c>
      <c r="B609" s="22"/>
      <c r="C609" s="22"/>
      <c r="D609" s="21"/>
      <c r="E609" s="21"/>
      <c r="F609" s="72">
        <f>SUM(F600:F608)</f>
        <v>0</v>
      </c>
      <c r="G609" s="73"/>
      <c r="H609" s="72">
        <f t="shared" si="69"/>
        <v>0</v>
      </c>
      <c r="I609" s="73"/>
      <c r="J609" s="72">
        <f>SUM(J600:J608)</f>
        <v>0</v>
      </c>
      <c r="K609" s="73"/>
      <c r="L609" s="72">
        <f>SUM(L600:L608)</f>
        <v>0</v>
      </c>
      <c r="M609" s="73"/>
      <c r="N609" s="72">
        <f t="shared" si="68"/>
        <v>0</v>
      </c>
      <c r="O609" s="73"/>
      <c r="P609" s="73"/>
      <c r="Q609" s="73"/>
      <c r="R609" s="73"/>
      <c r="S609" s="73"/>
      <c r="T609" s="73"/>
      <c r="U609" s="73"/>
    </row>
    <row r="610" spans="1:23" x14ac:dyDescent="0.25">
      <c r="A610" s="24" t="s">
        <v>1338</v>
      </c>
      <c r="B610" s="22"/>
      <c r="C610" s="22"/>
      <c r="D610" s="21"/>
      <c r="E610" s="21"/>
      <c r="F610" s="69"/>
      <c r="G610" s="54"/>
      <c r="H610" s="69"/>
      <c r="I610" s="54"/>
      <c r="J610" s="69"/>
      <c r="K610" s="54"/>
      <c r="L610" s="69"/>
      <c r="M610" s="54"/>
      <c r="N610" s="69"/>
      <c r="O610" s="54"/>
      <c r="P610" s="54"/>
      <c r="Q610" s="54"/>
      <c r="R610" s="54"/>
      <c r="S610" s="54"/>
      <c r="T610" s="54"/>
      <c r="U610" s="54"/>
    </row>
    <row r="611" spans="1:23" x14ac:dyDescent="0.25">
      <c r="A611" s="22"/>
      <c r="B611" s="22" t="s">
        <v>927</v>
      </c>
      <c r="C611" s="22" t="s">
        <v>1340</v>
      </c>
      <c r="D611" s="21"/>
      <c r="E611" s="21"/>
      <c r="F611" s="69">
        <v>0</v>
      </c>
      <c r="G611" s="54"/>
      <c r="H611" s="69">
        <f t="shared" si="69"/>
        <v>0</v>
      </c>
      <c r="I611" s="54"/>
      <c r="J611" s="69">
        <v>0</v>
      </c>
      <c r="K611" s="54"/>
      <c r="L611" s="69">
        <v>0</v>
      </c>
      <c r="M611" s="54"/>
      <c r="N611" s="69">
        <f t="shared" ref="N611:N618" si="70">+J611-L611</f>
        <v>0</v>
      </c>
      <c r="O611" s="54"/>
      <c r="P611" s="54"/>
      <c r="Q611" s="54"/>
      <c r="R611" s="54"/>
      <c r="S611" s="54"/>
      <c r="T611" s="54"/>
      <c r="U611" s="54"/>
    </row>
    <row r="612" spans="1:23" x14ac:dyDescent="0.25">
      <c r="A612" s="22"/>
      <c r="B612" s="22" t="s">
        <v>1342</v>
      </c>
      <c r="C612" s="22" t="s">
        <v>1343</v>
      </c>
      <c r="D612" s="21"/>
      <c r="E612" s="21"/>
      <c r="F612" s="69">
        <v>0</v>
      </c>
      <c r="G612" s="54"/>
      <c r="H612" s="69">
        <f t="shared" si="69"/>
        <v>0</v>
      </c>
      <c r="I612" s="54"/>
      <c r="J612" s="69">
        <v>0</v>
      </c>
      <c r="K612" s="54"/>
      <c r="L612" s="69">
        <v>0</v>
      </c>
      <c r="M612" s="54"/>
      <c r="N612" s="69">
        <f t="shared" si="70"/>
        <v>0</v>
      </c>
      <c r="O612" s="54"/>
      <c r="P612" s="54"/>
      <c r="Q612" s="54"/>
      <c r="R612" s="54"/>
      <c r="S612" s="54"/>
      <c r="T612" s="54"/>
      <c r="U612" s="54"/>
    </row>
    <row r="613" spans="1:23" x14ac:dyDescent="0.25">
      <c r="A613" s="22"/>
      <c r="B613" s="22" t="s">
        <v>968</v>
      </c>
      <c r="C613" s="22" t="s">
        <v>1345</v>
      </c>
      <c r="D613" s="21"/>
      <c r="E613" s="21"/>
      <c r="F613" s="69">
        <v>0</v>
      </c>
      <c r="G613" s="54"/>
      <c r="H613" s="69">
        <f t="shared" si="69"/>
        <v>0</v>
      </c>
      <c r="I613" s="54"/>
      <c r="J613" s="69">
        <v>0</v>
      </c>
      <c r="K613" s="54"/>
      <c r="L613" s="69">
        <v>0</v>
      </c>
      <c r="M613" s="54"/>
      <c r="N613" s="69">
        <f t="shared" si="70"/>
        <v>0</v>
      </c>
      <c r="O613" s="54"/>
      <c r="P613" s="54"/>
      <c r="Q613" s="54"/>
      <c r="R613" s="54"/>
      <c r="S613" s="54"/>
      <c r="T613" s="54"/>
      <c r="U613" s="54"/>
    </row>
    <row r="614" spans="1:23" x14ac:dyDescent="0.25">
      <c r="A614" s="22"/>
      <c r="B614" s="22" t="s">
        <v>498</v>
      </c>
      <c r="C614" s="22" t="s">
        <v>1347</v>
      </c>
      <c r="D614" s="21"/>
      <c r="E614" s="21"/>
      <c r="F614" s="69">
        <v>0</v>
      </c>
      <c r="G614" s="54"/>
      <c r="H614" s="69">
        <f t="shared" si="69"/>
        <v>0</v>
      </c>
      <c r="I614" s="54"/>
      <c r="J614" s="69">
        <v>0</v>
      </c>
      <c r="K614" s="54"/>
      <c r="L614" s="69">
        <v>0</v>
      </c>
      <c r="M614" s="54"/>
      <c r="N614" s="69">
        <f t="shared" si="70"/>
        <v>0</v>
      </c>
      <c r="O614" s="54"/>
      <c r="P614" s="54"/>
      <c r="Q614" s="54"/>
      <c r="R614" s="54"/>
      <c r="S614" s="54"/>
      <c r="T614" s="54"/>
      <c r="U614" s="54"/>
    </row>
    <row r="615" spans="1:23" x14ac:dyDescent="0.25">
      <c r="A615" s="22"/>
      <c r="B615" s="22" t="s">
        <v>935</v>
      </c>
      <c r="C615" s="22" t="s">
        <v>1349</v>
      </c>
      <c r="D615" s="21"/>
      <c r="E615" s="21"/>
      <c r="F615" s="69">
        <v>0</v>
      </c>
      <c r="G615" s="54"/>
      <c r="H615" s="69">
        <f t="shared" si="69"/>
        <v>0</v>
      </c>
      <c r="I615" s="54"/>
      <c r="J615" s="69">
        <v>0</v>
      </c>
      <c r="K615" s="54"/>
      <c r="L615" s="69">
        <v>0</v>
      </c>
      <c r="M615" s="54"/>
      <c r="N615" s="69">
        <f t="shared" si="70"/>
        <v>0</v>
      </c>
      <c r="O615" s="54"/>
      <c r="P615" s="54"/>
      <c r="Q615" s="54"/>
      <c r="R615" s="54"/>
      <c r="S615" s="54"/>
      <c r="T615" s="54"/>
      <c r="U615" s="54"/>
    </row>
    <row r="616" spans="1:23" x14ac:dyDescent="0.25">
      <c r="A616" s="22"/>
      <c r="B616" s="22" t="s">
        <v>510</v>
      </c>
      <c r="C616" s="22" t="s">
        <v>1351</v>
      </c>
      <c r="D616" s="21"/>
      <c r="E616" s="21"/>
      <c r="F616" s="69">
        <v>0</v>
      </c>
      <c r="G616" s="54"/>
      <c r="H616" s="69">
        <f t="shared" si="69"/>
        <v>0</v>
      </c>
      <c r="I616" s="54"/>
      <c r="J616" s="69">
        <v>0</v>
      </c>
      <c r="K616" s="54"/>
      <c r="L616" s="69">
        <v>0</v>
      </c>
      <c r="M616" s="54"/>
      <c r="N616" s="69">
        <f t="shared" si="70"/>
        <v>0</v>
      </c>
      <c r="O616" s="54"/>
      <c r="P616" s="54"/>
      <c r="Q616" s="54"/>
      <c r="R616" s="54"/>
      <c r="S616" s="54"/>
      <c r="T616" s="54"/>
      <c r="U616" s="54"/>
    </row>
    <row r="617" spans="1:23" x14ac:dyDescent="0.25">
      <c r="A617" s="24" t="s">
        <v>1353</v>
      </c>
      <c r="B617" s="22"/>
      <c r="C617" s="22"/>
      <c r="D617" s="21"/>
      <c r="E617" s="21"/>
      <c r="F617" s="72">
        <f>SUM(F611:F616)</f>
        <v>0</v>
      </c>
      <c r="G617" s="73"/>
      <c r="H617" s="72">
        <f t="shared" si="69"/>
        <v>0</v>
      </c>
      <c r="I617" s="73"/>
      <c r="J617" s="72">
        <f>SUM(J611:J616)</f>
        <v>0</v>
      </c>
      <c r="K617" s="73"/>
      <c r="L617" s="72">
        <f>SUM(L611:L616)</f>
        <v>0</v>
      </c>
      <c r="M617" s="73"/>
      <c r="N617" s="72">
        <f t="shared" si="70"/>
        <v>0</v>
      </c>
      <c r="O617" s="73"/>
      <c r="P617" s="73"/>
      <c r="Q617" s="73"/>
      <c r="R617" s="73"/>
      <c r="S617" s="73"/>
      <c r="T617" s="73"/>
      <c r="U617" s="73"/>
    </row>
    <row r="618" spans="1:23" x14ac:dyDescent="0.25">
      <c r="A618" s="13"/>
      <c r="B618" s="24" t="s">
        <v>1355</v>
      </c>
      <c r="C618" s="22"/>
      <c r="D618" s="21"/>
      <c r="E618" s="21"/>
      <c r="F618" s="72">
        <f>F609+F617</f>
        <v>0</v>
      </c>
      <c r="G618" s="73"/>
      <c r="H618" s="72">
        <f t="shared" si="69"/>
        <v>0</v>
      </c>
      <c r="I618" s="73"/>
      <c r="J618" s="72">
        <f>J609+J617</f>
        <v>0</v>
      </c>
      <c r="K618" s="73"/>
      <c r="L618" s="72">
        <f>L609+L617</f>
        <v>0</v>
      </c>
      <c r="M618" s="73"/>
      <c r="N618" s="72">
        <f t="shared" si="70"/>
        <v>0</v>
      </c>
      <c r="O618" s="73"/>
      <c r="P618" s="73"/>
      <c r="Q618" s="73"/>
      <c r="R618" s="73"/>
      <c r="S618" s="73"/>
      <c r="T618" s="73"/>
      <c r="U618" s="73"/>
      <c r="V618" s="71"/>
      <c r="W618" s="71"/>
    </row>
    <row r="619" spans="1:23" x14ac:dyDescent="0.25">
      <c r="A619" s="24" t="s">
        <v>1356</v>
      </c>
      <c r="B619" s="22"/>
      <c r="C619" s="22"/>
      <c r="D619" s="21"/>
      <c r="E619" s="21"/>
      <c r="F619" s="69"/>
      <c r="G619" s="54"/>
      <c r="H619" s="69"/>
      <c r="I619" s="54"/>
      <c r="J619" s="69"/>
      <c r="K619" s="54"/>
      <c r="L619" s="69"/>
      <c r="M619" s="54"/>
      <c r="N619" s="69"/>
      <c r="O619" s="54"/>
      <c r="P619" s="54"/>
      <c r="Q619" s="54"/>
      <c r="R619" s="54"/>
      <c r="S619" s="54"/>
      <c r="T619" s="54"/>
      <c r="U619" s="54"/>
    </row>
    <row r="620" spans="1:23" x14ac:dyDescent="0.25">
      <c r="A620" s="22"/>
      <c r="B620" s="22" t="s">
        <v>518</v>
      </c>
      <c r="C620" s="22" t="s">
        <v>1358</v>
      </c>
      <c r="D620" s="21"/>
      <c r="E620" s="21"/>
      <c r="F620" s="69">
        <v>0</v>
      </c>
      <c r="G620" s="54"/>
      <c r="H620" s="69">
        <f t="shared" si="69"/>
        <v>0</v>
      </c>
      <c r="I620" s="54"/>
      <c r="J620" s="69">
        <v>0</v>
      </c>
      <c r="K620" s="54"/>
      <c r="L620" s="69">
        <v>0</v>
      </c>
      <c r="M620" s="54"/>
      <c r="N620" s="69">
        <f t="shared" ref="N620:N626" si="71">+J620-L620</f>
        <v>0</v>
      </c>
      <c r="O620" s="54"/>
      <c r="P620" s="54"/>
      <c r="Q620" s="54"/>
      <c r="R620" s="54"/>
      <c r="S620" s="54"/>
      <c r="T620" s="54"/>
      <c r="U620" s="54"/>
    </row>
    <row r="621" spans="1:23" x14ac:dyDescent="0.25">
      <c r="A621" s="22"/>
      <c r="B621" s="22" t="s">
        <v>486</v>
      </c>
      <c r="C621" s="22" t="s">
        <v>1360</v>
      </c>
      <c r="D621" s="21"/>
      <c r="E621" s="21"/>
      <c r="F621" s="69">
        <v>0</v>
      </c>
      <c r="G621" s="54"/>
      <c r="H621" s="69">
        <f t="shared" si="69"/>
        <v>0</v>
      </c>
      <c r="I621" s="54"/>
      <c r="J621" s="69">
        <v>0</v>
      </c>
      <c r="K621" s="54"/>
      <c r="L621" s="69">
        <v>0</v>
      </c>
      <c r="M621" s="54"/>
      <c r="N621" s="69">
        <f t="shared" si="71"/>
        <v>0</v>
      </c>
      <c r="O621" s="54"/>
      <c r="P621" s="54"/>
      <c r="Q621" s="54"/>
      <c r="R621" s="54"/>
      <c r="S621" s="54"/>
      <c r="T621" s="54"/>
      <c r="U621" s="54"/>
    </row>
    <row r="622" spans="1:23" x14ac:dyDescent="0.25">
      <c r="A622" s="22"/>
      <c r="B622" s="22" t="s">
        <v>968</v>
      </c>
      <c r="C622" s="22" t="s">
        <v>1362</v>
      </c>
      <c r="D622" s="21"/>
      <c r="E622" s="21"/>
      <c r="F622" s="69">
        <v>0</v>
      </c>
      <c r="G622" s="54"/>
      <c r="H622" s="69">
        <f t="shared" si="69"/>
        <v>0</v>
      </c>
      <c r="I622" s="54"/>
      <c r="J622" s="69">
        <v>0</v>
      </c>
      <c r="K622" s="54"/>
      <c r="L622" s="69">
        <v>0</v>
      </c>
      <c r="M622" s="54"/>
      <c r="N622" s="69">
        <f t="shared" si="71"/>
        <v>0</v>
      </c>
      <c r="O622" s="54"/>
      <c r="P622" s="54"/>
      <c r="Q622" s="54"/>
      <c r="R622" s="54"/>
      <c r="S622" s="54"/>
      <c r="T622" s="54"/>
      <c r="U622" s="54"/>
    </row>
    <row r="623" spans="1:23" x14ac:dyDescent="0.25">
      <c r="A623" s="22"/>
      <c r="B623" s="22" t="s">
        <v>498</v>
      </c>
      <c r="C623" s="22" t="s">
        <v>1364</v>
      </c>
      <c r="D623" s="21"/>
      <c r="E623" s="21"/>
      <c r="F623" s="69">
        <v>0</v>
      </c>
      <c r="G623" s="54"/>
      <c r="H623" s="69">
        <f t="shared" si="69"/>
        <v>0</v>
      </c>
      <c r="I623" s="54"/>
      <c r="J623" s="69">
        <v>0</v>
      </c>
      <c r="K623" s="54"/>
      <c r="L623" s="69">
        <v>0</v>
      </c>
      <c r="M623" s="54"/>
      <c r="N623" s="69">
        <f t="shared" si="71"/>
        <v>0</v>
      </c>
      <c r="O623" s="54"/>
      <c r="P623" s="54"/>
      <c r="Q623" s="54"/>
      <c r="R623" s="54"/>
      <c r="S623" s="54"/>
      <c r="T623" s="54"/>
      <c r="U623" s="54"/>
    </row>
    <row r="624" spans="1:23" x14ac:dyDescent="0.25">
      <c r="A624" s="22"/>
      <c r="B624" s="22" t="s">
        <v>502</v>
      </c>
      <c r="C624" s="22" t="s">
        <v>1366</v>
      </c>
      <c r="D624" s="21"/>
      <c r="E624" s="21"/>
      <c r="F624" s="69">
        <v>0</v>
      </c>
      <c r="G624" s="54"/>
      <c r="H624" s="69">
        <f t="shared" si="69"/>
        <v>0</v>
      </c>
      <c r="I624" s="54"/>
      <c r="J624" s="69">
        <v>0</v>
      </c>
      <c r="K624" s="54"/>
      <c r="L624" s="69">
        <v>0</v>
      </c>
      <c r="M624" s="54"/>
      <c r="N624" s="69">
        <f t="shared" si="71"/>
        <v>0</v>
      </c>
      <c r="O624" s="54"/>
      <c r="P624" s="54"/>
      <c r="Q624" s="54"/>
      <c r="R624" s="54"/>
      <c r="S624" s="54"/>
      <c r="T624" s="54"/>
      <c r="U624" s="54"/>
    </row>
    <row r="625" spans="1:22" x14ac:dyDescent="0.25">
      <c r="A625" s="22"/>
      <c r="B625" s="22" t="s">
        <v>506</v>
      </c>
      <c r="C625" s="22" t="s">
        <v>1368</v>
      </c>
      <c r="D625" s="21"/>
      <c r="E625" s="21"/>
      <c r="F625" s="69">
        <v>0</v>
      </c>
      <c r="G625" s="54"/>
      <c r="H625" s="69">
        <f t="shared" si="69"/>
        <v>0</v>
      </c>
      <c r="I625" s="54"/>
      <c r="J625" s="69">
        <v>0</v>
      </c>
      <c r="K625" s="54"/>
      <c r="L625" s="69">
        <v>0</v>
      </c>
      <c r="M625" s="54"/>
      <c r="N625" s="69">
        <f t="shared" si="71"/>
        <v>0</v>
      </c>
      <c r="O625" s="54"/>
      <c r="P625" s="54"/>
      <c r="Q625" s="54"/>
      <c r="R625" s="54"/>
      <c r="S625" s="54"/>
      <c r="T625" s="54"/>
      <c r="U625" s="54"/>
    </row>
    <row r="626" spans="1:22" x14ac:dyDescent="0.25">
      <c r="A626" s="22"/>
      <c r="B626" s="22" t="s">
        <v>510</v>
      </c>
      <c r="C626" s="22" t="s">
        <v>1370</v>
      </c>
      <c r="D626" s="21"/>
      <c r="E626" s="21"/>
      <c r="F626" s="69">
        <v>0</v>
      </c>
      <c r="G626" s="54"/>
      <c r="H626" s="69">
        <f t="shared" si="69"/>
        <v>0</v>
      </c>
      <c r="I626" s="54"/>
      <c r="J626" s="69">
        <v>0</v>
      </c>
      <c r="K626" s="54"/>
      <c r="L626" s="69">
        <v>0</v>
      </c>
      <c r="M626" s="54"/>
      <c r="N626" s="69">
        <f t="shared" si="71"/>
        <v>0</v>
      </c>
      <c r="O626" s="54"/>
      <c r="P626" s="54"/>
      <c r="Q626" s="54"/>
      <c r="R626" s="54"/>
      <c r="S626" s="54"/>
      <c r="T626" s="54"/>
      <c r="U626" s="54"/>
    </row>
    <row r="627" spans="1:22" x14ac:dyDescent="0.25">
      <c r="A627" s="24" t="s">
        <v>1372</v>
      </c>
      <c r="B627" s="22"/>
      <c r="C627" s="22"/>
      <c r="D627" s="21"/>
      <c r="E627" s="21"/>
      <c r="F627" s="33">
        <f>SUM(F620:F626)</f>
        <v>0</v>
      </c>
      <c r="G627" s="54"/>
      <c r="H627" s="33">
        <f t="shared" si="69"/>
        <v>0</v>
      </c>
      <c r="I627" s="54"/>
      <c r="J627" s="33">
        <f>SUM(J620:J626)</f>
        <v>0</v>
      </c>
      <c r="K627" s="54"/>
      <c r="L627" s="33">
        <f>SUM(L620:L626)</f>
        <v>0</v>
      </c>
      <c r="M627" s="54"/>
      <c r="N627" s="33">
        <f>+J627-L627</f>
        <v>0</v>
      </c>
      <c r="O627" s="54"/>
      <c r="P627" s="54"/>
      <c r="Q627" s="54"/>
      <c r="R627" s="54"/>
      <c r="S627" s="54"/>
      <c r="T627" s="54"/>
      <c r="U627" s="54"/>
    </row>
    <row r="628" spans="1:22" x14ac:dyDescent="0.25">
      <c r="A628" s="24" t="s">
        <v>1373</v>
      </c>
      <c r="B628" s="22"/>
      <c r="C628" s="22"/>
      <c r="D628" s="21"/>
      <c r="E628" s="21"/>
      <c r="F628" s="69"/>
      <c r="G628" s="54"/>
      <c r="H628" s="69"/>
      <c r="I628" s="54"/>
      <c r="J628" s="69"/>
      <c r="K628" s="54"/>
      <c r="L628" s="69"/>
      <c r="M628" s="54"/>
      <c r="N628" s="69"/>
      <c r="O628" s="54"/>
      <c r="P628" s="54"/>
      <c r="Q628" s="54"/>
      <c r="R628" s="54"/>
      <c r="S628" s="54"/>
      <c r="T628" s="54"/>
      <c r="U628" s="54"/>
    </row>
    <row r="629" spans="1:22" x14ac:dyDescent="0.25">
      <c r="A629" s="22"/>
      <c r="B629" s="22" t="s">
        <v>927</v>
      </c>
      <c r="C629" s="22" t="s">
        <v>1375</v>
      </c>
      <c r="D629" s="21"/>
      <c r="E629" s="21"/>
      <c r="F629" s="69">
        <v>0</v>
      </c>
      <c r="G629" s="54"/>
      <c r="H629" s="69">
        <f t="shared" si="69"/>
        <v>0</v>
      </c>
      <c r="I629" s="54"/>
      <c r="J629" s="69">
        <v>0</v>
      </c>
      <c r="K629" s="54"/>
      <c r="L629" s="69">
        <v>0</v>
      </c>
      <c r="M629" s="54"/>
      <c r="N629" s="69">
        <f t="shared" ref="N629:N636" si="72">+J629-L629</f>
        <v>0</v>
      </c>
      <c r="O629" s="54"/>
      <c r="P629" s="54"/>
      <c r="Q629" s="54"/>
      <c r="R629" s="54"/>
      <c r="S629" s="54"/>
      <c r="T629" s="54"/>
      <c r="U629" s="54"/>
    </row>
    <row r="630" spans="1:22" x14ac:dyDescent="0.25">
      <c r="A630" s="22"/>
      <c r="B630" s="22" t="s">
        <v>1342</v>
      </c>
      <c r="C630" s="22" t="s">
        <v>1377</v>
      </c>
      <c r="D630" s="21"/>
      <c r="E630" s="21"/>
      <c r="F630" s="69">
        <v>0</v>
      </c>
      <c r="G630" s="54"/>
      <c r="H630" s="69">
        <f t="shared" si="69"/>
        <v>0</v>
      </c>
      <c r="I630" s="54"/>
      <c r="J630" s="69">
        <v>0</v>
      </c>
      <c r="K630" s="54"/>
      <c r="L630" s="69">
        <v>0</v>
      </c>
      <c r="M630" s="54"/>
      <c r="N630" s="69">
        <f t="shared" si="72"/>
        <v>0</v>
      </c>
      <c r="O630" s="54"/>
      <c r="P630" s="54"/>
      <c r="Q630" s="54"/>
      <c r="R630" s="54"/>
      <c r="S630" s="54"/>
      <c r="T630" s="54"/>
      <c r="U630" s="54"/>
    </row>
    <row r="631" spans="1:22" x14ac:dyDescent="0.25">
      <c r="A631" s="22"/>
      <c r="B631" s="22" t="s">
        <v>968</v>
      </c>
      <c r="C631" s="22" t="s">
        <v>1379</v>
      </c>
      <c r="D631" s="21"/>
      <c r="E631" s="21"/>
      <c r="F631" s="69">
        <v>0</v>
      </c>
      <c r="G631" s="54"/>
      <c r="H631" s="69">
        <f t="shared" si="69"/>
        <v>0</v>
      </c>
      <c r="I631" s="54"/>
      <c r="J631" s="69">
        <v>0</v>
      </c>
      <c r="K631" s="54"/>
      <c r="L631" s="69">
        <v>0</v>
      </c>
      <c r="M631" s="54"/>
      <c r="N631" s="69">
        <f t="shared" si="72"/>
        <v>0</v>
      </c>
      <c r="O631" s="54"/>
      <c r="P631" s="54"/>
      <c r="Q631" s="54"/>
      <c r="R631" s="54"/>
      <c r="S631" s="54"/>
      <c r="T631" s="54"/>
      <c r="U631" s="54"/>
    </row>
    <row r="632" spans="1:22" x14ac:dyDescent="0.25">
      <c r="A632" s="22"/>
      <c r="B632" s="22" t="s">
        <v>498</v>
      </c>
      <c r="C632" s="22" t="s">
        <v>1381</v>
      </c>
      <c r="D632" s="21"/>
      <c r="E632" s="21"/>
      <c r="F632" s="69">
        <v>0</v>
      </c>
      <c r="G632" s="54"/>
      <c r="H632" s="69">
        <f t="shared" si="69"/>
        <v>0</v>
      </c>
      <c r="I632" s="54"/>
      <c r="J632" s="69">
        <v>0</v>
      </c>
      <c r="K632" s="54"/>
      <c r="L632" s="69">
        <v>0</v>
      </c>
      <c r="M632" s="54"/>
      <c r="N632" s="69">
        <f t="shared" si="72"/>
        <v>0</v>
      </c>
      <c r="O632" s="54"/>
      <c r="P632" s="54"/>
      <c r="Q632" s="54"/>
      <c r="R632" s="54"/>
      <c r="S632" s="54"/>
      <c r="T632" s="54"/>
      <c r="U632" s="54"/>
    </row>
    <row r="633" spans="1:22" x14ac:dyDescent="0.25">
      <c r="A633" s="22"/>
      <c r="B633" s="22" t="s">
        <v>935</v>
      </c>
      <c r="C633" s="22" t="s">
        <v>1383</v>
      </c>
      <c r="D633" s="21"/>
      <c r="E633" s="21"/>
      <c r="F633" s="69">
        <v>0</v>
      </c>
      <c r="G633" s="54"/>
      <c r="H633" s="69">
        <f t="shared" si="69"/>
        <v>0</v>
      </c>
      <c r="I633" s="54"/>
      <c r="J633" s="69">
        <v>0</v>
      </c>
      <c r="K633" s="54"/>
      <c r="L633" s="69">
        <v>0</v>
      </c>
      <c r="M633" s="54"/>
      <c r="N633" s="69">
        <f t="shared" si="72"/>
        <v>0</v>
      </c>
      <c r="O633" s="54"/>
      <c r="P633" s="54"/>
      <c r="Q633" s="54"/>
      <c r="R633" s="54"/>
      <c r="S633" s="54"/>
      <c r="T633" s="54"/>
      <c r="U633" s="54"/>
    </row>
    <row r="634" spans="1:22" x14ac:dyDescent="0.25">
      <c r="A634" s="22"/>
      <c r="B634" s="22" t="s">
        <v>510</v>
      </c>
      <c r="C634" s="22" t="s">
        <v>1385</v>
      </c>
      <c r="D634" s="21"/>
      <c r="E634" s="21"/>
      <c r="F634" s="69">
        <v>0</v>
      </c>
      <c r="G634" s="54"/>
      <c r="H634" s="69">
        <f t="shared" si="69"/>
        <v>0</v>
      </c>
      <c r="I634" s="54"/>
      <c r="J634" s="69">
        <v>0</v>
      </c>
      <c r="K634" s="54"/>
      <c r="L634" s="69">
        <v>0</v>
      </c>
      <c r="M634" s="54"/>
      <c r="N634" s="69">
        <f t="shared" si="72"/>
        <v>0</v>
      </c>
      <c r="O634" s="54"/>
      <c r="P634" s="54"/>
      <c r="Q634" s="54"/>
      <c r="R634" s="54"/>
      <c r="S634" s="54"/>
      <c r="T634" s="54"/>
      <c r="U634" s="54"/>
    </row>
    <row r="635" spans="1:22" x14ac:dyDescent="0.25">
      <c r="A635" s="24" t="s">
        <v>1387</v>
      </c>
      <c r="B635" s="22"/>
      <c r="C635" s="22"/>
      <c r="D635" s="21"/>
      <c r="E635" s="21"/>
      <c r="F635" s="33">
        <f>SUM(F629:F634)</f>
        <v>0</v>
      </c>
      <c r="G635" s="54"/>
      <c r="H635" s="33">
        <f t="shared" si="69"/>
        <v>0</v>
      </c>
      <c r="I635" s="54"/>
      <c r="J635" s="33">
        <f>SUM(J629:J634)</f>
        <v>0</v>
      </c>
      <c r="K635" s="54"/>
      <c r="L635" s="33">
        <f>SUM(L629:L634)</f>
        <v>0</v>
      </c>
      <c r="M635" s="54"/>
      <c r="N635" s="33">
        <f t="shared" si="72"/>
        <v>0</v>
      </c>
      <c r="O635" s="54"/>
      <c r="P635" s="54"/>
      <c r="Q635" s="54"/>
      <c r="R635" s="54"/>
      <c r="S635" s="54"/>
      <c r="T635" s="54"/>
      <c r="U635" s="54"/>
    </row>
    <row r="636" spans="1:22" x14ac:dyDescent="0.25">
      <c r="A636" s="13"/>
      <c r="B636" s="24" t="s">
        <v>1389</v>
      </c>
      <c r="C636" s="22"/>
      <c r="D636" s="21"/>
      <c r="E636" s="21"/>
      <c r="F636" s="33">
        <f>F627+F635</f>
        <v>0</v>
      </c>
      <c r="G636" s="54"/>
      <c r="H636" s="33">
        <f t="shared" si="69"/>
        <v>0</v>
      </c>
      <c r="I636" s="54"/>
      <c r="J636" s="33">
        <f>J627+J635</f>
        <v>0</v>
      </c>
      <c r="K636" s="54"/>
      <c r="L636" s="33">
        <f>L627+L635</f>
        <v>0</v>
      </c>
      <c r="M636" s="54"/>
      <c r="N636" s="33">
        <f t="shared" si="72"/>
        <v>0</v>
      </c>
      <c r="O636" s="54"/>
      <c r="P636" s="54"/>
      <c r="Q636" s="54"/>
      <c r="R636" s="54"/>
      <c r="S636" s="54"/>
      <c r="T636" s="54"/>
      <c r="U636" s="54"/>
      <c r="V636" s="71"/>
    </row>
    <row r="637" spans="1:22" x14ac:dyDescent="0.25">
      <c r="A637" s="24" t="s">
        <v>1390</v>
      </c>
      <c r="B637" s="22"/>
      <c r="C637" s="22"/>
      <c r="D637" s="21"/>
      <c r="E637" s="21"/>
      <c r="F637" s="69"/>
      <c r="G637" s="54"/>
      <c r="H637" s="69"/>
      <c r="I637" s="54"/>
      <c r="J637" s="69"/>
      <c r="K637" s="54"/>
      <c r="L637" s="69"/>
      <c r="M637" s="54"/>
      <c r="N637" s="69"/>
      <c r="O637" s="54"/>
      <c r="P637" s="54"/>
      <c r="Q637" s="54"/>
      <c r="R637" s="54"/>
      <c r="S637" s="54"/>
      <c r="T637" s="54"/>
      <c r="U637" s="54"/>
    </row>
    <row r="638" spans="1:22" x14ac:dyDescent="0.25">
      <c r="A638" s="22"/>
      <c r="B638" s="22" t="s">
        <v>518</v>
      </c>
      <c r="C638" s="22" t="s">
        <v>1392</v>
      </c>
      <c r="D638" s="21"/>
      <c r="E638" s="21"/>
      <c r="F638" s="69">
        <v>0</v>
      </c>
      <c r="G638" s="54"/>
      <c r="H638" s="69">
        <f t="shared" si="69"/>
        <v>0</v>
      </c>
      <c r="I638" s="54"/>
      <c r="J638" s="69">
        <v>0</v>
      </c>
      <c r="K638" s="54"/>
      <c r="L638" s="69">
        <v>0</v>
      </c>
      <c r="M638" s="54"/>
      <c r="N638" s="69">
        <f t="shared" ref="N638:N644" si="73">+J638-L638</f>
        <v>0</v>
      </c>
      <c r="O638" s="54"/>
      <c r="P638" s="54"/>
      <c r="Q638" s="54"/>
      <c r="R638" s="54"/>
      <c r="S638" s="54"/>
      <c r="T638" s="54"/>
      <c r="U638" s="54"/>
    </row>
    <row r="639" spans="1:22" x14ac:dyDescent="0.25">
      <c r="A639" s="22"/>
      <c r="B639" s="22" t="s">
        <v>486</v>
      </c>
      <c r="C639" s="22" t="s">
        <v>1394</v>
      </c>
      <c r="D639" s="21"/>
      <c r="E639" s="21"/>
      <c r="F639" s="69">
        <v>0</v>
      </c>
      <c r="G639" s="54"/>
      <c r="H639" s="69">
        <f t="shared" si="69"/>
        <v>0</v>
      </c>
      <c r="I639" s="54"/>
      <c r="J639" s="69">
        <v>0</v>
      </c>
      <c r="K639" s="54"/>
      <c r="L639" s="69">
        <v>0</v>
      </c>
      <c r="M639" s="54"/>
      <c r="N639" s="69">
        <f t="shared" si="73"/>
        <v>0</v>
      </c>
      <c r="O639" s="54"/>
      <c r="P639" s="54"/>
      <c r="Q639" s="54"/>
      <c r="R639" s="54"/>
      <c r="S639" s="54"/>
      <c r="T639" s="54"/>
      <c r="U639" s="54"/>
    </row>
    <row r="640" spans="1:22" x14ac:dyDescent="0.25">
      <c r="A640" s="22"/>
      <c r="B640" s="22" t="s">
        <v>968</v>
      </c>
      <c r="C640" s="22" t="s">
        <v>1396</v>
      </c>
      <c r="D640" s="21"/>
      <c r="E640" s="21"/>
      <c r="F640" s="69">
        <v>0</v>
      </c>
      <c r="G640" s="54"/>
      <c r="H640" s="69">
        <f t="shared" si="69"/>
        <v>0</v>
      </c>
      <c r="I640" s="54"/>
      <c r="J640" s="69">
        <v>0</v>
      </c>
      <c r="K640" s="54"/>
      <c r="L640" s="69">
        <v>0</v>
      </c>
      <c r="M640" s="54"/>
      <c r="N640" s="69">
        <f t="shared" si="73"/>
        <v>0</v>
      </c>
      <c r="O640" s="54"/>
      <c r="P640" s="54"/>
      <c r="Q640" s="54"/>
      <c r="R640" s="54"/>
      <c r="S640" s="54"/>
      <c r="T640" s="54"/>
      <c r="U640" s="54"/>
    </row>
    <row r="641" spans="1:23" x14ac:dyDescent="0.25">
      <c r="A641" s="22"/>
      <c r="B641" s="22" t="s">
        <v>498</v>
      </c>
      <c r="C641" s="22" t="s">
        <v>1398</v>
      </c>
      <c r="D641" s="21"/>
      <c r="E641" s="21"/>
      <c r="F641" s="69">
        <v>0</v>
      </c>
      <c r="G641" s="54"/>
      <c r="H641" s="69">
        <f t="shared" si="69"/>
        <v>0</v>
      </c>
      <c r="I641" s="54"/>
      <c r="J641" s="69">
        <v>0</v>
      </c>
      <c r="K641" s="54"/>
      <c r="L641" s="69">
        <v>0</v>
      </c>
      <c r="M641" s="54"/>
      <c r="N641" s="69">
        <f t="shared" si="73"/>
        <v>0</v>
      </c>
      <c r="O641" s="54"/>
      <c r="P641" s="54"/>
      <c r="Q641" s="54"/>
      <c r="R641" s="54"/>
      <c r="S641" s="54"/>
      <c r="T641" s="54"/>
      <c r="U641" s="54"/>
    </row>
    <row r="642" spans="1:23" x14ac:dyDescent="0.25">
      <c r="A642" s="22"/>
      <c r="B642" s="22" t="s">
        <v>502</v>
      </c>
      <c r="C642" s="22" t="s">
        <v>1400</v>
      </c>
      <c r="D642" s="21"/>
      <c r="E642" s="21"/>
      <c r="F642" s="69">
        <v>0</v>
      </c>
      <c r="G642" s="54"/>
      <c r="H642" s="69">
        <f t="shared" si="69"/>
        <v>0</v>
      </c>
      <c r="I642" s="54"/>
      <c r="J642" s="69">
        <v>0</v>
      </c>
      <c r="K642" s="54"/>
      <c r="L642" s="69">
        <v>0</v>
      </c>
      <c r="M642" s="54"/>
      <c r="N642" s="69">
        <f t="shared" si="73"/>
        <v>0</v>
      </c>
      <c r="O642" s="54"/>
      <c r="P642" s="54"/>
      <c r="Q642" s="54"/>
      <c r="R642" s="54"/>
      <c r="S642" s="54"/>
      <c r="T642" s="54"/>
      <c r="U642" s="54"/>
    </row>
    <row r="643" spans="1:23" x14ac:dyDescent="0.25">
      <c r="A643" s="22"/>
      <c r="B643" s="22" t="s">
        <v>506</v>
      </c>
      <c r="C643" s="22" t="s">
        <v>1402</v>
      </c>
      <c r="D643" s="21"/>
      <c r="E643" s="21"/>
      <c r="F643" s="69">
        <v>0</v>
      </c>
      <c r="G643" s="54"/>
      <c r="H643" s="69">
        <f t="shared" si="69"/>
        <v>0</v>
      </c>
      <c r="I643" s="54"/>
      <c r="J643" s="69">
        <v>0</v>
      </c>
      <c r="K643" s="54"/>
      <c r="L643" s="69">
        <v>0</v>
      </c>
      <c r="M643" s="54"/>
      <c r="N643" s="69">
        <f t="shared" si="73"/>
        <v>0</v>
      </c>
      <c r="O643" s="54"/>
      <c r="P643" s="54"/>
      <c r="Q643" s="54"/>
      <c r="R643" s="54"/>
      <c r="S643" s="54"/>
      <c r="T643" s="54"/>
      <c r="U643" s="54"/>
    </row>
    <row r="644" spans="1:23" x14ac:dyDescent="0.25">
      <c r="A644" s="22"/>
      <c r="B644" s="22" t="s">
        <v>510</v>
      </c>
      <c r="C644" s="22" t="s">
        <v>1404</v>
      </c>
      <c r="D644" s="21"/>
      <c r="E644" s="21"/>
      <c r="F644" s="69">
        <v>0</v>
      </c>
      <c r="G644" s="54"/>
      <c r="H644" s="69">
        <f t="shared" si="69"/>
        <v>0</v>
      </c>
      <c r="I644" s="54"/>
      <c r="J644" s="69">
        <v>0</v>
      </c>
      <c r="K644" s="54"/>
      <c r="L644" s="69">
        <v>0</v>
      </c>
      <c r="M644" s="54"/>
      <c r="N644" s="69">
        <f t="shared" si="73"/>
        <v>0</v>
      </c>
      <c r="O644" s="54"/>
      <c r="P644" s="54"/>
      <c r="Q644" s="54"/>
      <c r="R644" s="54"/>
      <c r="S644" s="54"/>
      <c r="T644" s="54"/>
      <c r="U644" s="54"/>
    </row>
    <row r="645" spans="1:23" x14ac:dyDescent="0.25">
      <c r="A645" s="24" t="s">
        <v>1406</v>
      </c>
      <c r="B645" s="22"/>
      <c r="C645" s="22"/>
      <c r="D645" s="21"/>
      <c r="E645" s="21"/>
      <c r="F645" s="33">
        <f>SUM(F638:F644)</f>
        <v>0</v>
      </c>
      <c r="G645" s="54"/>
      <c r="H645" s="33">
        <f t="shared" si="69"/>
        <v>0</v>
      </c>
      <c r="I645" s="54"/>
      <c r="J645" s="33">
        <f>SUM(J638:J644)</f>
        <v>0</v>
      </c>
      <c r="K645" s="54"/>
      <c r="L645" s="33">
        <f>SUM(L638:L644)</f>
        <v>0</v>
      </c>
      <c r="M645" s="54"/>
      <c r="N645" s="33">
        <f>+J645-L645</f>
        <v>0</v>
      </c>
      <c r="O645" s="54"/>
      <c r="P645" s="54"/>
      <c r="Q645" s="54"/>
      <c r="R645" s="54"/>
      <c r="S645" s="54"/>
      <c r="T645" s="54"/>
      <c r="U645" s="54"/>
    </row>
    <row r="646" spans="1:23" x14ac:dyDescent="0.25">
      <c r="A646" s="24" t="s">
        <v>1407</v>
      </c>
      <c r="B646" s="22"/>
      <c r="C646" s="22"/>
      <c r="D646" s="21"/>
      <c r="E646" s="21"/>
      <c r="F646" s="69"/>
      <c r="G646" s="54"/>
      <c r="H646" s="69"/>
      <c r="I646" s="54"/>
      <c r="J646" s="69"/>
      <c r="K646" s="54"/>
      <c r="L646" s="69"/>
      <c r="M646" s="54"/>
      <c r="N646" s="69"/>
      <c r="O646" s="54"/>
      <c r="P646" s="54"/>
      <c r="Q646" s="54"/>
      <c r="R646" s="54"/>
      <c r="S646" s="54"/>
      <c r="T646" s="54"/>
      <c r="U646" s="54"/>
    </row>
    <row r="647" spans="1:23" x14ac:dyDescent="0.25">
      <c r="A647" s="22"/>
      <c r="B647" s="22" t="s">
        <v>927</v>
      </c>
      <c r="C647" s="22" t="s">
        <v>1409</v>
      </c>
      <c r="D647" s="21"/>
      <c r="E647" s="21"/>
      <c r="F647" s="69">
        <v>0</v>
      </c>
      <c r="G647" s="54"/>
      <c r="H647" s="69">
        <f t="shared" si="69"/>
        <v>0</v>
      </c>
      <c r="I647" s="54"/>
      <c r="J647" s="69">
        <v>0</v>
      </c>
      <c r="K647" s="54"/>
      <c r="L647" s="69">
        <v>0</v>
      </c>
      <c r="M647" s="54"/>
      <c r="N647" s="69">
        <f t="shared" ref="N647:N654" si="74">+J647-L647</f>
        <v>0</v>
      </c>
      <c r="O647" s="54"/>
      <c r="P647" s="54"/>
      <c r="Q647" s="54"/>
      <c r="R647" s="54"/>
      <c r="S647" s="54"/>
      <c r="T647" s="54"/>
      <c r="U647" s="54"/>
    </row>
    <row r="648" spans="1:23" x14ac:dyDescent="0.25">
      <c r="A648" s="22"/>
      <c r="B648" s="22" t="s">
        <v>1342</v>
      </c>
      <c r="C648" s="22" t="s">
        <v>1411</v>
      </c>
      <c r="D648" s="21"/>
      <c r="E648" s="21"/>
      <c r="F648" s="69">
        <v>0</v>
      </c>
      <c r="G648" s="54"/>
      <c r="H648" s="69">
        <f t="shared" si="69"/>
        <v>0</v>
      </c>
      <c r="I648" s="54"/>
      <c r="J648" s="69">
        <v>0</v>
      </c>
      <c r="K648" s="54"/>
      <c r="L648" s="69">
        <v>0</v>
      </c>
      <c r="M648" s="54"/>
      <c r="N648" s="69">
        <f t="shared" si="74"/>
        <v>0</v>
      </c>
      <c r="O648" s="54"/>
      <c r="P648" s="54"/>
      <c r="Q648" s="54"/>
      <c r="R648" s="54"/>
      <c r="S648" s="54"/>
      <c r="T648" s="54"/>
      <c r="U648" s="54"/>
    </row>
    <row r="649" spans="1:23" x14ac:dyDescent="0.25">
      <c r="A649" s="22"/>
      <c r="B649" s="22" t="s">
        <v>968</v>
      </c>
      <c r="C649" s="22" t="s">
        <v>1413</v>
      </c>
      <c r="D649" s="21"/>
      <c r="E649" s="21"/>
      <c r="F649" s="69">
        <v>0</v>
      </c>
      <c r="G649" s="54"/>
      <c r="H649" s="69">
        <f t="shared" si="69"/>
        <v>0</v>
      </c>
      <c r="I649" s="54"/>
      <c r="J649" s="69">
        <v>0</v>
      </c>
      <c r="K649" s="54"/>
      <c r="L649" s="69">
        <v>0</v>
      </c>
      <c r="M649" s="54"/>
      <c r="N649" s="69">
        <f t="shared" si="74"/>
        <v>0</v>
      </c>
      <c r="O649" s="54"/>
      <c r="P649" s="54"/>
      <c r="Q649" s="54"/>
      <c r="R649" s="54"/>
      <c r="S649" s="54"/>
      <c r="T649" s="54"/>
      <c r="U649" s="54"/>
    </row>
    <row r="650" spans="1:23" x14ac:dyDescent="0.25">
      <c r="A650" s="22"/>
      <c r="B650" s="22" t="s">
        <v>498</v>
      </c>
      <c r="C650" s="22" t="s">
        <v>1415</v>
      </c>
      <c r="D650" s="21"/>
      <c r="E650" s="21"/>
      <c r="F650" s="69">
        <v>0</v>
      </c>
      <c r="G650" s="54"/>
      <c r="H650" s="69">
        <f t="shared" si="69"/>
        <v>0</v>
      </c>
      <c r="I650" s="54"/>
      <c r="J650" s="69">
        <v>0</v>
      </c>
      <c r="K650" s="54"/>
      <c r="L650" s="69">
        <v>0</v>
      </c>
      <c r="M650" s="54"/>
      <c r="N650" s="69">
        <f t="shared" si="74"/>
        <v>0</v>
      </c>
      <c r="O650" s="54"/>
      <c r="P650" s="54"/>
      <c r="Q650" s="54"/>
      <c r="R650" s="54"/>
      <c r="S650" s="54"/>
      <c r="T650" s="54"/>
      <c r="U650" s="54"/>
    </row>
    <row r="651" spans="1:23" x14ac:dyDescent="0.25">
      <c r="A651" s="22"/>
      <c r="B651" s="22" t="s">
        <v>935</v>
      </c>
      <c r="C651" s="22" t="s">
        <v>1417</v>
      </c>
      <c r="D651" s="21"/>
      <c r="E651" s="21"/>
      <c r="F651" s="69">
        <v>0</v>
      </c>
      <c r="G651" s="54"/>
      <c r="H651" s="69">
        <f t="shared" si="69"/>
        <v>0</v>
      </c>
      <c r="I651" s="54"/>
      <c r="J651" s="69">
        <v>0</v>
      </c>
      <c r="K651" s="54"/>
      <c r="L651" s="69">
        <v>0</v>
      </c>
      <c r="M651" s="54"/>
      <c r="N651" s="69">
        <f t="shared" si="74"/>
        <v>0</v>
      </c>
      <c r="O651" s="54"/>
      <c r="P651" s="54"/>
      <c r="Q651" s="54"/>
      <c r="R651" s="54"/>
      <c r="S651" s="54"/>
      <c r="T651" s="54"/>
      <c r="U651" s="54"/>
    </row>
    <row r="652" spans="1:23" x14ac:dyDescent="0.25">
      <c r="A652" s="22"/>
      <c r="B652" s="22" t="s">
        <v>510</v>
      </c>
      <c r="C652" s="22" t="s">
        <v>1419</v>
      </c>
      <c r="D652" s="21"/>
      <c r="E652" s="21"/>
      <c r="F652" s="69">
        <v>0</v>
      </c>
      <c r="G652" s="54"/>
      <c r="H652" s="69">
        <f t="shared" si="69"/>
        <v>0</v>
      </c>
      <c r="I652" s="54"/>
      <c r="J652" s="69">
        <v>0</v>
      </c>
      <c r="K652" s="54"/>
      <c r="L652" s="69">
        <v>0</v>
      </c>
      <c r="M652" s="54"/>
      <c r="N652" s="69">
        <f t="shared" si="74"/>
        <v>0</v>
      </c>
      <c r="O652" s="54"/>
      <c r="P652" s="54"/>
      <c r="Q652" s="54"/>
      <c r="R652" s="54"/>
      <c r="S652" s="54"/>
      <c r="T652" s="54"/>
      <c r="U652" s="54"/>
    </row>
    <row r="653" spans="1:23" x14ac:dyDescent="0.25">
      <c r="A653" s="24" t="s">
        <v>1421</v>
      </c>
      <c r="B653" s="22"/>
      <c r="C653" s="22"/>
      <c r="D653" s="21"/>
      <c r="E653" s="21"/>
      <c r="F653" s="33">
        <f>SUM(F647:F652)</f>
        <v>0</v>
      </c>
      <c r="G653" s="54"/>
      <c r="H653" s="33">
        <f t="shared" si="69"/>
        <v>0</v>
      </c>
      <c r="I653" s="54"/>
      <c r="J653" s="33">
        <f>SUM(J647:J652)</f>
        <v>0</v>
      </c>
      <c r="K653" s="54"/>
      <c r="L653" s="33">
        <f>SUM(L647:L652)</f>
        <v>0</v>
      </c>
      <c r="M653" s="54"/>
      <c r="N653" s="33">
        <f t="shared" si="74"/>
        <v>0</v>
      </c>
      <c r="O653" s="54"/>
      <c r="P653" s="54"/>
      <c r="Q653" s="54"/>
      <c r="R653" s="54"/>
      <c r="S653" s="54"/>
      <c r="T653" s="54"/>
      <c r="U653" s="54"/>
    </row>
    <row r="654" spans="1:23" x14ac:dyDescent="0.25">
      <c r="A654" s="13"/>
      <c r="B654" s="24" t="s">
        <v>1423</v>
      </c>
      <c r="C654" s="22"/>
      <c r="D654" s="21"/>
      <c r="E654" s="21"/>
      <c r="F654" s="33">
        <f>F645+F653</f>
        <v>0</v>
      </c>
      <c r="G654" s="54"/>
      <c r="H654" s="33">
        <f t="shared" si="69"/>
        <v>0</v>
      </c>
      <c r="I654" s="54"/>
      <c r="J654" s="33">
        <f>J645+J653</f>
        <v>0</v>
      </c>
      <c r="K654" s="54"/>
      <c r="L654" s="33">
        <f>L645+L653</f>
        <v>0</v>
      </c>
      <c r="M654" s="54"/>
      <c r="N654" s="33">
        <f t="shared" si="74"/>
        <v>0</v>
      </c>
      <c r="O654" s="54"/>
      <c r="P654" s="54"/>
      <c r="Q654" s="54"/>
      <c r="R654" s="54"/>
      <c r="S654" s="54"/>
      <c r="T654" s="54"/>
      <c r="U654" s="54"/>
      <c r="V654" s="71"/>
      <c r="W654" s="71"/>
    </row>
    <row r="655" spans="1:23" x14ac:dyDescent="0.25">
      <c r="A655" s="24" t="s">
        <v>1424</v>
      </c>
      <c r="B655" s="22"/>
      <c r="C655" s="22"/>
      <c r="D655" s="21"/>
      <c r="E655" s="21"/>
      <c r="F655" s="69"/>
      <c r="G655" s="54"/>
      <c r="H655" s="69"/>
      <c r="I655" s="54"/>
      <c r="J655" s="69"/>
      <c r="K655" s="54"/>
      <c r="L655" s="69"/>
      <c r="M655" s="54"/>
      <c r="N655" s="69"/>
      <c r="O655" s="54"/>
      <c r="P655" s="54"/>
      <c r="Q655" s="54"/>
      <c r="R655" s="54"/>
      <c r="S655" s="54"/>
      <c r="T655" s="54"/>
      <c r="U655" s="54"/>
    </row>
    <row r="656" spans="1:23" x14ac:dyDescent="0.25">
      <c r="A656" s="22"/>
      <c r="B656" s="22" t="s">
        <v>518</v>
      </c>
      <c r="C656" s="22" t="s">
        <v>1426</v>
      </c>
      <c r="D656" s="21"/>
      <c r="E656" s="21"/>
      <c r="F656" s="69">
        <v>0</v>
      </c>
      <c r="G656" s="54"/>
      <c r="H656" s="69">
        <f t="shared" si="69"/>
        <v>0</v>
      </c>
      <c r="I656" s="54"/>
      <c r="J656" s="69">
        <v>0</v>
      </c>
      <c r="K656" s="54"/>
      <c r="L656" s="69">
        <v>0</v>
      </c>
      <c r="M656" s="54"/>
      <c r="N656" s="69">
        <f t="shared" ref="N656:N662" si="75">+J656-L656</f>
        <v>0</v>
      </c>
      <c r="O656" s="54"/>
      <c r="P656" s="54"/>
      <c r="Q656" s="54"/>
      <c r="R656" s="54"/>
      <c r="S656" s="54"/>
      <c r="T656" s="54"/>
      <c r="U656" s="54"/>
    </row>
    <row r="657" spans="1:23" x14ac:dyDescent="0.25">
      <c r="A657" s="22"/>
      <c r="B657" s="22" t="s">
        <v>486</v>
      </c>
      <c r="C657" s="22" t="s">
        <v>1428</v>
      </c>
      <c r="D657" s="21"/>
      <c r="E657" s="21"/>
      <c r="F657" s="69">
        <v>0</v>
      </c>
      <c r="G657" s="54"/>
      <c r="H657" s="69">
        <f t="shared" si="69"/>
        <v>0</v>
      </c>
      <c r="I657" s="54"/>
      <c r="J657" s="69">
        <v>0</v>
      </c>
      <c r="K657" s="54"/>
      <c r="L657" s="69">
        <v>0</v>
      </c>
      <c r="M657" s="54"/>
      <c r="N657" s="69">
        <f t="shared" si="75"/>
        <v>0</v>
      </c>
      <c r="O657" s="54"/>
      <c r="P657" s="54"/>
      <c r="Q657" s="54"/>
      <c r="R657" s="54"/>
      <c r="S657" s="54"/>
      <c r="T657" s="54"/>
      <c r="U657" s="54"/>
    </row>
    <row r="658" spans="1:23" x14ac:dyDescent="0.25">
      <c r="A658" s="22"/>
      <c r="B658" s="22" t="s">
        <v>968</v>
      </c>
      <c r="C658" s="22" t="s">
        <v>1430</v>
      </c>
      <c r="D658" s="21"/>
      <c r="E658" s="21"/>
      <c r="F658" s="69">
        <v>0</v>
      </c>
      <c r="G658" s="54"/>
      <c r="H658" s="69">
        <f t="shared" si="69"/>
        <v>0</v>
      </c>
      <c r="I658" s="54"/>
      <c r="J658" s="69">
        <v>0</v>
      </c>
      <c r="K658" s="54"/>
      <c r="L658" s="69">
        <v>0</v>
      </c>
      <c r="M658" s="54"/>
      <c r="N658" s="69">
        <f t="shared" si="75"/>
        <v>0</v>
      </c>
      <c r="O658" s="54"/>
      <c r="P658" s="54"/>
      <c r="Q658" s="54"/>
      <c r="R658" s="54"/>
      <c r="S658" s="54"/>
      <c r="T658" s="54"/>
      <c r="U658" s="54"/>
    </row>
    <row r="659" spans="1:23" x14ac:dyDescent="0.25">
      <c r="A659" s="22"/>
      <c r="B659" s="22" t="s">
        <v>498</v>
      </c>
      <c r="C659" s="22" t="s">
        <v>1432</v>
      </c>
      <c r="D659" s="21"/>
      <c r="E659" s="21"/>
      <c r="F659" s="69">
        <v>0</v>
      </c>
      <c r="G659" s="54"/>
      <c r="H659" s="69">
        <f t="shared" si="69"/>
        <v>0</v>
      </c>
      <c r="I659" s="54"/>
      <c r="J659" s="69">
        <v>0</v>
      </c>
      <c r="K659" s="54"/>
      <c r="L659" s="69">
        <v>0</v>
      </c>
      <c r="M659" s="54"/>
      <c r="N659" s="69">
        <f t="shared" si="75"/>
        <v>0</v>
      </c>
      <c r="O659" s="54"/>
      <c r="P659" s="54"/>
      <c r="Q659" s="54"/>
      <c r="R659" s="54"/>
      <c r="S659" s="54"/>
      <c r="T659" s="54"/>
      <c r="U659" s="54"/>
    </row>
    <row r="660" spans="1:23" x14ac:dyDescent="0.25">
      <c r="A660" s="22"/>
      <c r="B660" s="22" t="s">
        <v>502</v>
      </c>
      <c r="C660" s="22" t="s">
        <v>1434</v>
      </c>
      <c r="D660" s="21"/>
      <c r="E660" s="21"/>
      <c r="F660" s="69">
        <v>0</v>
      </c>
      <c r="G660" s="54"/>
      <c r="H660" s="69">
        <f t="shared" si="69"/>
        <v>0</v>
      </c>
      <c r="I660" s="54"/>
      <c r="J660" s="69">
        <v>0</v>
      </c>
      <c r="K660" s="54"/>
      <c r="L660" s="69">
        <v>0</v>
      </c>
      <c r="M660" s="54"/>
      <c r="N660" s="69">
        <f t="shared" si="75"/>
        <v>0</v>
      </c>
      <c r="O660" s="54"/>
      <c r="P660" s="54"/>
      <c r="Q660" s="54"/>
      <c r="R660" s="54"/>
      <c r="S660" s="54"/>
      <c r="T660" s="54"/>
      <c r="U660" s="54"/>
    </row>
    <row r="661" spans="1:23" x14ac:dyDescent="0.25">
      <c r="A661" s="22"/>
      <c r="B661" s="22" t="s">
        <v>506</v>
      </c>
      <c r="C661" s="22" t="s">
        <v>1436</v>
      </c>
      <c r="D661" s="21"/>
      <c r="E661" s="21"/>
      <c r="F661" s="69">
        <v>0</v>
      </c>
      <c r="G661" s="54"/>
      <c r="H661" s="69">
        <f t="shared" si="69"/>
        <v>0</v>
      </c>
      <c r="I661" s="54"/>
      <c r="J661" s="69">
        <v>0</v>
      </c>
      <c r="K661" s="54"/>
      <c r="L661" s="69">
        <v>0</v>
      </c>
      <c r="M661" s="54"/>
      <c r="N661" s="69">
        <f t="shared" si="75"/>
        <v>0</v>
      </c>
      <c r="O661" s="54"/>
      <c r="P661" s="54"/>
      <c r="Q661" s="54"/>
      <c r="R661" s="54"/>
      <c r="S661" s="54"/>
      <c r="T661" s="54"/>
      <c r="U661" s="54"/>
    </row>
    <row r="662" spans="1:23" x14ac:dyDescent="0.25">
      <c r="A662" s="22"/>
      <c r="B662" s="22" t="s">
        <v>510</v>
      </c>
      <c r="C662" s="22" t="s">
        <v>1438</v>
      </c>
      <c r="D662" s="21"/>
      <c r="E662" s="21"/>
      <c r="F662" s="69">
        <v>0</v>
      </c>
      <c r="G662" s="54"/>
      <c r="H662" s="69">
        <f t="shared" si="69"/>
        <v>0</v>
      </c>
      <c r="I662" s="54"/>
      <c r="J662" s="69">
        <v>0</v>
      </c>
      <c r="K662" s="54"/>
      <c r="L662" s="69">
        <v>0</v>
      </c>
      <c r="M662" s="54"/>
      <c r="N662" s="69">
        <f t="shared" si="75"/>
        <v>0</v>
      </c>
      <c r="O662" s="54"/>
      <c r="P662" s="54"/>
      <c r="Q662" s="54"/>
      <c r="R662" s="54"/>
      <c r="S662" s="54"/>
      <c r="T662" s="54"/>
      <c r="U662" s="54"/>
    </row>
    <row r="663" spans="1:23" x14ac:dyDescent="0.25">
      <c r="A663" s="24" t="s">
        <v>1440</v>
      </c>
      <c r="B663" s="22"/>
      <c r="C663" s="22"/>
      <c r="D663" s="21"/>
      <c r="E663" s="21"/>
      <c r="F663" s="33">
        <f>SUM(F656:F662)</f>
        <v>0</v>
      </c>
      <c r="G663" s="54"/>
      <c r="H663" s="33">
        <f t="shared" si="69"/>
        <v>0</v>
      </c>
      <c r="I663" s="54"/>
      <c r="J663" s="33">
        <f>SUM(J656:J662)</f>
        <v>0</v>
      </c>
      <c r="K663" s="54"/>
      <c r="L663" s="33">
        <f>SUM(L656:L662)</f>
        <v>0</v>
      </c>
      <c r="M663" s="54"/>
      <c r="N663" s="33">
        <f>+J663-L663</f>
        <v>0</v>
      </c>
      <c r="O663" s="54"/>
      <c r="P663" s="54"/>
      <c r="Q663" s="54"/>
      <c r="R663" s="54"/>
      <c r="S663" s="54"/>
      <c r="T663" s="54"/>
      <c r="U663" s="54"/>
    </row>
    <row r="664" spans="1:23" x14ac:dyDescent="0.25">
      <c r="A664" s="24" t="s">
        <v>1441</v>
      </c>
      <c r="B664" s="22"/>
      <c r="C664" s="22"/>
      <c r="D664" s="21"/>
      <c r="E664" s="21"/>
      <c r="F664" s="69"/>
      <c r="G664" s="54"/>
      <c r="H664" s="69"/>
      <c r="I664" s="54"/>
      <c r="J664" s="69"/>
      <c r="K664" s="54"/>
      <c r="L664" s="69"/>
      <c r="M664" s="54"/>
      <c r="N664" s="69"/>
      <c r="O664" s="54"/>
      <c r="P664" s="54"/>
      <c r="Q664" s="54"/>
      <c r="R664" s="54"/>
      <c r="S664" s="54"/>
      <c r="T664" s="54"/>
      <c r="U664" s="54"/>
    </row>
    <row r="665" spans="1:23" x14ac:dyDescent="0.25">
      <c r="A665" s="22"/>
      <c r="B665" s="22" t="s">
        <v>927</v>
      </c>
      <c r="C665" s="22" t="s">
        <v>1443</v>
      </c>
      <c r="D665" s="21"/>
      <c r="E665" s="21"/>
      <c r="F665" s="69">
        <v>0</v>
      </c>
      <c r="G665" s="54"/>
      <c r="H665" s="69">
        <f t="shared" ref="H665:H724" si="76">J665-F665</f>
        <v>0</v>
      </c>
      <c r="I665" s="54"/>
      <c r="J665" s="69">
        <v>0</v>
      </c>
      <c r="K665" s="54"/>
      <c r="L665" s="69">
        <v>0</v>
      </c>
      <c r="M665" s="54"/>
      <c r="N665" s="69">
        <f t="shared" ref="N665:N670" si="77">+J665-L665</f>
        <v>0</v>
      </c>
      <c r="O665" s="54"/>
      <c r="P665" s="54"/>
      <c r="Q665" s="54"/>
      <c r="R665" s="54"/>
      <c r="S665" s="54"/>
      <c r="T665" s="54"/>
      <c r="U665" s="54"/>
    </row>
    <row r="666" spans="1:23" x14ac:dyDescent="0.25">
      <c r="A666" s="22"/>
      <c r="B666" s="22" t="s">
        <v>1342</v>
      </c>
      <c r="C666" s="22" t="s">
        <v>1445</v>
      </c>
      <c r="D666" s="21"/>
      <c r="E666" s="21"/>
      <c r="F666" s="69">
        <v>0</v>
      </c>
      <c r="G666" s="54"/>
      <c r="H666" s="69">
        <f t="shared" si="76"/>
        <v>0</v>
      </c>
      <c r="I666" s="54"/>
      <c r="J666" s="69">
        <v>0</v>
      </c>
      <c r="K666" s="54"/>
      <c r="L666" s="69">
        <v>0</v>
      </c>
      <c r="M666" s="54"/>
      <c r="N666" s="69">
        <f t="shared" si="77"/>
        <v>0</v>
      </c>
      <c r="O666" s="54"/>
      <c r="P666" s="54"/>
      <c r="Q666" s="54"/>
      <c r="R666" s="54"/>
      <c r="S666" s="54"/>
      <c r="T666" s="54"/>
      <c r="U666" s="54"/>
    </row>
    <row r="667" spans="1:23" x14ac:dyDescent="0.25">
      <c r="A667" s="22"/>
      <c r="B667" s="22" t="s">
        <v>968</v>
      </c>
      <c r="C667" s="22" t="s">
        <v>1447</v>
      </c>
      <c r="D667" s="21"/>
      <c r="E667" s="21"/>
      <c r="F667" s="69">
        <v>0</v>
      </c>
      <c r="G667" s="54"/>
      <c r="H667" s="69">
        <f t="shared" si="76"/>
        <v>0</v>
      </c>
      <c r="I667" s="54"/>
      <c r="J667" s="69">
        <v>0</v>
      </c>
      <c r="K667" s="54"/>
      <c r="L667" s="69">
        <v>0</v>
      </c>
      <c r="M667" s="54"/>
      <c r="N667" s="69">
        <f t="shared" si="77"/>
        <v>0</v>
      </c>
      <c r="O667" s="54"/>
      <c r="P667" s="54"/>
      <c r="Q667" s="54"/>
      <c r="R667" s="54"/>
      <c r="S667" s="54"/>
      <c r="T667" s="54"/>
      <c r="U667" s="54"/>
    </row>
    <row r="668" spans="1:23" x14ac:dyDescent="0.25">
      <c r="A668" s="22"/>
      <c r="B668" s="22" t="s">
        <v>498</v>
      </c>
      <c r="C668" s="22" t="s">
        <v>1449</v>
      </c>
      <c r="D668" s="21"/>
      <c r="E668" s="21"/>
      <c r="F668" s="69">
        <v>0</v>
      </c>
      <c r="G668" s="54"/>
      <c r="H668" s="69">
        <f t="shared" si="76"/>
        <v>0</v>
      </c>
      <c r="I668" s="54"/>
      <c r="J668" s="69">
        <v>0</v>
      </c>
      <c r="K668" s="54"/>
      <c r="L668" s="69">
        <v>0</v>
      </c>
      <c r="M668" s="54"/>
      <c r="N668" s="69">
        <f t="shared" si="77"/>
        <v>0</v>
      </c>
      <c r="O668" s="54"/>
      <c r="P668" s="54"/>
      <c r="Q668" s="54"/>
      <c r="R668" s="54"/>
      <c r="S668" s="54"/>
      <c r="T668" s="54"/>
      <c r="U668" s="54"/>
    </row>
    <row r="669" spans="1:23" x14ac:dyDescent="0.25">
      <c r="A669" s="22"/>
      <c r="B669" s="22" t="s">
        <v>935</v>
      </c>
      <c r="C669" s="22" t="s">
        <v>1451</v>
      </c>
      <c r="D669" s="21"/>
      <c r="E669" s="21"/>
      <c r="F669" s="69">
        <v>0</v>
      </c>
      <c r="G669" s="54"/>
      <c r="H669" s="69">
        <f t="shared" si="76"/>
        <v>0</v>
      </c>
      <c r="I669" s="54"/>
      <c r="J669" s="69">
        <v>0</v>
      </c>
      <c r="K669" s="54"/>
      <c r="L669" s="69">
        <v>0</v>
      </c>
      <c r="M669" s="54"/>
      <c r="N669" s="69">
        <f t="shared" si="77"/>
        <v>0</v>
      </c>
      <c r="O669" s="54"/>
      <c r="P669" s="54"/>
      <c r="Q669" s="54"/>
      <c r="R669" s="54"/>
      <c r="S669" s="54"/>
      <c r="T669" s="54"/>
      <c r="U669" s="54"/>
    </row>
    <row r="670" spans="1:23" x14ac:dyDescent="0.25">
      <c r="A670" s="22"/>
      <c r="B670" s="22" t="s">
        <v>510</v>
      </c>
      <c r="C670" s="22" t="s">
        <v>1453</v>
      </c>
      <c r="D670" s="21"/>
      <c r="E670" s="21"/>
      <c r="F670" s="69">
        <v>0</v>
      </c>
      <c r="G670" s="54"/>
      <c r="H670" s="69">
        <f t="shared" si="76"/>
        <v>0</v>
      </c>
      <c r="I670" s="54"/>
      <c r="J670" s="69">
        <v>0</v>
      </c>
      <c r="K670" s="54"/>
      <c r="L670" s="69">
        <v>0</v>
      </c>
      <c r="M670" s="54"/>
      <c r="N670" s="69">
        <f t="shared" si="77"/>
        <v>0</v>
      </c>
      <c r="O670" s="54"/>
      <c r="P670" s="54"/>
      <c r="Q670" s="54"/>
      <c r="R670" s="54"/>
      <c r="S670" s="54"/>
      <c r="T670" s="54"/>
      <c r="U670" s="54"/>
    </row>
    <row r="671" spans="1:23" x14ac:dyDescent="0.25">
      <c r="A671" s="24" t="s">
        <v>1455</v>
      </c>
      <c r="B671" s="22"/>
      <c r="C671" s="22"/>
      <c r="D671" s="21"/>
      <c r="E671" s="21"/>
      <c r="F671" s="33">
        <f>SUM(F665:F670)</f>
        <v>0</v>
      </c>
      <c r="G671" s="54"/>
      <c r="H671" s="33">
        <f t="shared" si="76"/>
        <v>0</v>
      </c>
      <c r="I671" s="54"/>
      <c r="J671" s="33">
        <f>SUM(J665:J670)</f>
        <v>0</v>
      </c>
      <c r="K671" s="54"/>
      <c r="L671" s="33">
        <f>SUM(L665:L670)</f>
        <v>0</v>
      </c>
      <c r="M671" s="54"/>
      <c r="N671" s="33">
        <f>+J671-L671</f>
        <v>0</v>
      </c>
      <c r="O671" s="54"/>
      <c r="P671" s="54"/>
      <c r="Q671" s="54"/>
      <c r="R671" s="54"/>
      <c r="S671" s="54"/>
      <c r="T671" s="54"/>
      <c r="U671" s="54"/>
    </row>
    <row r="672" spans="1:23" x14ac:dyDescent="0.25">
      <c r="A672" s="13"/>
      <c r="B672" s="24" t="s">
        <v>1457</v>
      </c>
      <c r="C672" s="22"/>
      <c r="D672" s="21"/>
      <c r="E672" s="21"/>
      <c r="F672" s="33">
        <f>F663+F671</f>
        <v>0</v>
      </c>
      <c r="G672" s="54"/>
      <c r="H672" s="33">
        <f t="shared" si="76"/>
        <v>0</v>
      </c>
      <c r="I672" s="54"/>
      <c r="J672" s="33">
        <f>J663+J671</f>
        <v>0</v>
      </c>
      <c r="K672" s="54"/>
      <c r="L672" s="33">
        <f>L663+L671</f>
        <v>0</v>
      </c>
      <c r="M672" s="54"/>
      <c r="N672" s="33">
        <f>+J672-L672</f>
        <v>0</v>
      </c>
      <c r="O672" s="54"/>
      <c r="P672" s="54"/>
      <c r="Q672" s="54"/>
      <c r="R672" s="54"/>
      <c r="S672" s="54"/>
      <c r="T672" s="54"/>
      <c r="U672" s="54"/>
      <c r="V672" s="71"/>
      <c r="W672" s="71"/>
    </row>
    <row r="673" spans="1:21" x14ac:dyDescent="0.25">
      <c r="A673" s="24" t="s">
        <v>1458</v>
      </c>
      <c r="B673" s="22"/>
      <c r="C673" s="22"/>
      <c r="D673" s="21"/>
      <c r="E673" s="21"/>
      <c r="F673" s="69"/>
      <c r="G673" s="54"/>
      <c r="H673" s="69"/>
      <c r="I673" s="54"/>
      <c r="J673" s="69"/>
      <c r="K673" s="54"/>
      <c r="L673" s="69"/>
      <c r="M673" s="54"/>
      <c r="N673" s="69"/>
      <c r="O673" s="54"/>
      <c r="P673" s="54"/>
      <c r="Q673" s="54"/>
      <c r="R673" s="54"/>
      <c r="S673" s="54"/>
      <c r="T673" s="54"/>
      <c r="U673" s="54"/>
    </row>
    <row r="674" spans="1:21" x14ac:dyDescent="0.25">
      <c r="A674" s="22"/>
      <c r="B674" s="22" t="s">
        <v>518</v>
      </c>
      <c r="C674" s="22" t="s">
        <v>1460</v>
      </c>
      <c r="D674" s="21"/>
      <c r="E674" s="21"/>
      <c r="F674" s="69">
        <v>0</v>
      </c>
      <c r="G674" s="54"/>
      <c r="H674" s="69">
        <f t="shared" si="76"/>
        <v>0</v>
      </c>
      <c r="I674" s="54"/>
      <c r="J674" s="69">
        <v>0</v>
      </c>
      <c r="K674" s="54"/>
      <c r="L674" s="69">
        <v>0</v>
      </c>
      <c r="M674" s="54"/>
      <c r="N674" s="69">
        <f t="shared" ref="N674:N681" si="78">+J674-L674</f>
        <v>0</v>
      </c>
      <c r="O674" s="54"/>
      <c r="P674" s="54"/>
      <c r="Q674" s="54"/>
      <c r="R674" s="54"/>
      <c r="S674" s="54"/>
      <c r="T674" s="54"/>
      <c r="U674" s="54"/>
    </row>
    <row r="675" spans="1:21" x14ac:dyDescent="0.25">
      <c r="A675" s="22"/>
      <c r="B675" s="22" t="s">
        <v>486</v>
      </c>
      <c r="C675" s="22" t="s">
        <v>1462</v>
      </c>
      <c r="D675" s="21"/>
      <c r="E675" s="21"/>
      <c r="F675" s="69">
        <v>0</v>
      </c>
      <c r="G675" s="54"/>
      <c r="H675" s="69">
        <f t="shared" si="76"/>
        <v>0</v>
      </c>
      <c r="I675" s="54"/>
      <c r="J675" s="69">
        <v>0</v>
      </c>
      <c r="K675" s="54"/>
      <c r="L675" s="69">
        <v>0</v>
      </c>
      <c r="M675" s="54"/>
      <c r="N675" s="69">
        <f t="shared" si="78"/>
        <v>0</v>
      </c>
      <c r="O675" s="54"/>
      <c r="P675" s="54"/>
      <c r="Q675" s="54"/>
      <c r="R675" s="54"/>
      <c r="S675" s="54"/>
      <c r="T675" s="54"/>
      <c r="U675" s="54"/>
    </row>
    <row r="676" spans="1:21" x14ac:dyDescent="0.25">
      <c r="A676" s="22"/>
      <c r="B676" s="22" t="s">
        <v>968</v>
      </c>
      <c r="C676" s="22" t="s">
        <v>1464</v>
      </c>
      <c r="D676" s="21"/>
      <c r="E676" s="21"/>
      <c r="F676" s="69">
        <v>0</v>
      </c>
      <c r="G676" s="54"/>
      <c r="H676" s="69">
        <f t="shared" si="76"/>
        <v>0</v>
      </c>
      <c r="I676" s="54"/>
      <c r="J676" s="69">
        <v>0</v>
      </c>
      <c r="K676" s="54"/>
      <c r="L676" s="69">
        <v>0</v>
      </c>
      <c r="M676" s="54"/>
      <c r="N676" s="69">
        <f t="shared" si="78"/>
        <v>0</v>
      </c>
      <c r="O676" s="54"/>
      <c r="P676" s="54"/>
      <c r="Q676" s="54"/>
      <c r="R676" s="54"/>
      <c r="S676" s="54"/>
      <c r="T676" s="54"/>
      <c r="U676" s="54"/>
    </row>
    <row r="677" spans="1:21" x14ac:dyDescent="0.25">
      <c r="A677" s="22"/>
      <c r="B677" s="22" t="s">
        <v>498</v>
      </c>
      <c r="C677" s="22" t="s">
        <v>1466</v>
      </c>
      <c r="D677" s="21"/>
      <c r="E677" s="21"/>
      <c r="F677" s="69">
        <v>0</v>
      </c>
      <c r="G677" s="54"/>
      <c r="H677" s="69">
        <f t="shared" si="76"/>
        <v>0</v>
      </c>
      <c r="I677" s="54"/>
      <c r="J677" s="69">
        <v>0</v>
      </c>
      <c r="K677" s="54"/>
      <c r="L677" s="69">
        <v>0</v>
      </c>
      <c r="M677" s="54"/>
      <c r="N677" s="69">
        <f t="shared" si="78"/>
        <v>0</v>
      </c>
      <c r="O677" s="54"/>
      <c r="P677" s="54"/>
      <c r="Q677" s="54"/>
      <c r="R677" s="54"/>
      <c r="S677" s="54"/>
      <c r="T677" s="54"/>
      <c r="U677" s="54"/>
    </row>
    <row r="678" spans="1:21" x14ac:dyDescent="0.25">
      <c r="A678" s="22"/>
      <c r="B678" s="22" t="s">
        <v>502</v>
      </c>
      <c r="C678" s="22" t="s">
        <v>1468</v>
      </c>
      <c r="D678" s="21"/>
      <c r="E678" s="21"/>
      <c r="F678" s="69">
        <v>0</v>
      </c>
      <c r="G678" s="54"/>
      <c r="H678" s="69">
        <f t="shared" si="76"/>
        <v>0</v>
      </c>
      <c r="I678" s="54"/>
      <c r="J678" s="69">
        <v>0</v>
      </c>
      <c r="K678" s="54"/>
      <c r="L678" s="69">
        <v>0</v>
      </c>
      <c r="M678" s="54"/>
      <c r="N678" s="69">
        <f t="shared" si="78"/>
        <v>0</v>
      </c>
      <c r="O678" s="54"/>
      <c r="P678" s="54"/>
      <c r="Q678" s="54"/>
      <c r="R678" s="54"/>
      <c r="S678" s="54"/>
      <c r="T678" s="54"/>
      <c r="U678" s="54"/>
    </row>
    <row r="679" spans="1:21" x14ac:dyDescent="0.25">
      <c r="A679" s="22"/>
      <c r="B679" s="22" t="s">
        <v>506</v>
      </c>
      <c r="C679" s="22" t="s">
        <v>1470</v>
      </c>
      <c r="D679" s="21"/>
      <c r="E679" s="21"/>
      <c r="F679" s="69">
        <v>0</v>
      </c>
      <c r="G679" s="54"/>
      <c r="H679" s="69">
        <f t="shared" si="76"/>
        <v>0</v>
      </c>
      <c r="I679" s="54"/>
      <c r="J679" s="69">
        <v>0</v>
      </c>
      <c r="K679" s="54"/>
      <c r="L679" s="69">
        <v>0</v>
      </c>
      <c r="M679" s="54"/>
      <c r="N679" s="69">
        <f t="shared" si="78"/>
        <v>0</v>
      </c>
      <c r="O679" s="54"/>
      <c r="P679" s="54"/>
      <c r="Q679" s="54"/>
      <c r="R679" s="54"/>
      <c r="S679" s="54"/>
      <c r="T679" s="54"/>
      <c r="U679" s="54"/>
    </row>
    <row r="680" spans="1:21" x14ac:dyDescent="0.25">
      <c r="A680" s="22"/>
      <c r="B680" s="22" t="s">
        <v>510</v>
      </c>
      <c r="C680" s="22" t="s">
        <v>1472</v>
      </c>
      <c r="D680" s="21"/>
      <c r="E680" s="21"/>
      <c r="F680" s="69">
        <v>0</v>
      </c>
      <c r="G680" s="54"/>
      <c r="H680" s="69">
        <f t="shared" si="76"/>
        <v>0</v>
      </c>
      <c r="I680" s="54"/>
      <c r="J680" s="69">
        <v>0</v>
      </c>
      <c r="K680" s="54"/>
      <c r="L680" s="69">
        <v>0</v>
      </c>
      <c r="M680" s="54"/>
      <c r="N680" s="69">
        <f t="shared" si="78"/>
        <v>0</v>
      </c>
      <c r="O680" s="54"/>
      <c r="P680" s="54"/>
      <c r="Q680" s="54"/>
      <c r="R680" s="54"/>
      <c r="S680" s="54"/>
      <c r="T680" s="54"/>
      <c r="U680" s="54"/>
    </row>
    <row r="681" spans="1:21" x14ac:dyDescent="0.25">
      <c r="A681" s="24" t="s">
        <v>1474</v>
      </c>
      <c r="B681" s="22"/>
      <c r="C681" s="22"/>
      <c r="D681" s="21"/>
      <c r="E681" s="21"/>
      <c r="F681" s="33">
        <f>SUM(F674:F680)</f>
        <v>0</v>
      </c>
      <c r="G681" s="54"/>
      <c r="H681" s="33">
        <f t="shared" si="76"/>
        <v>0</v>
      </c>
      <c r="I681" s="54"/>
      <c r="J681" s="33">
        <f>SUM(J674:J680)</f>
        <v>0</v>
      </c>
      <c r="K681" s="54"/>
      <c r="L681" s="33">
        <f>SUM(L674:L680)</f>
        <v>0</v>
      </c>
      <c r="M681" s="54"/>
      <c r="N681" s="33">
        <f t="shared" si="78"/>
        <v>0</v>
      </c>
      <c r="O681" s="54"/>
      <c r="P681" s="54"/>
      <c r="Q681" s="54"/>
      <c r="R681" s="54"/>
      <c r="S681" s="54"/>
      <c r="T681" s="54"/>
      <c r="U681" s="54"/>
    </row>
    <row r="682" spans="1:21" x14ac:dyDescent="0.25">
      <c r="A682" s="24" t="s">
        <v>1475</v>
      </c>
      <c r="B682" s="22"/>
      <c r="C682" s="22"/>
      <c r="D682" s="21"/>
      <c r="E682" s="21"/>
      <c r="F682" s="69"/>
      <c r="G682" s="54"/>
      <c r="H682" s="69"/>
      <c r="I682" s="54"/>
      <c r="J682" s="69"/>
      <c r="K682" s="54"/>
      <c r="L682" s="69"/>
      <c r="M682" s="54"/>
      <c r="N682" s="69"/>
      <c r="O682" s="54"/>
      <c r="P682" s="54"/>
      <c r="Q682" s="54"/>
      <c r="R682" s="54"/>
      <c r="S682" s="54"/>
      <c r="T682" s="54"/>
      <c r="U682" s="54"/>
    </row>
    <row r="683" spans="1:21" x14ac:dyDescent="0.25">
      <c r="A683" s="22"/>
      <c r="B683" s="22" t="s">
        <v>927</v>
      </c>
      <c r="C683" s="22" t="s">
        <v>1477</v>
      </c>
      <c r="D683" s="21"/>
      <c r="E683" s="21"/>
      <c r="F683" s="69">
        <v>0</v>
      </c>
      <c r="G683" s="54"/>
      <c r="H683" s="69">
        <f t="shared" si="76"/>
        <v>0</v>
      </c>
      <c r="I683" s="54"/>
      <c r="J683" s="69">
        <v>0</v>
      </c>
      <c r="K683" s="54"/>
      <c r="L683" s="69">
        <v>0</v>
      </c>
      <c r="M683" s="54"/>
      <c r="N683" s="69">
        <f t="shared" ref="N683:N690" si="79">+J683-L683</f>
        <v>0</v>
      </c>
      <c r="O683" s="54"/>
      <c r="P683" s="54"/>
      <c r="Q683" s="54"/>
      <c r="R683" s="54"/>
      <c r="S683" s="54"/>
      <c r="T683" s="54"/>
      <c r="U683" s="54"/>
    </row>
    <row r="684" spans="1:21" x14ac:dyDescent="0.25">
      <c r="A684" s="22"/>
      <c r="B684" s="22" t="s">
        <v>1342</v>
      </c>
      <c r="C684" s="22" t="s">
        <v>1479</v>
      </c>
      <c r="D684" s="21"/>
      <c r="E684" s="21"/>
      <c r="F684" s="69">
        <v>0</v>
      </c>
      <c r="G684" s="54"/>
      <c r="H684" s="69">
        <f t="shared" si="76"/>
        <v>0</v>
      </c>
      <c r="I684" s="54"/>
      <c r="J684" s="69">
        <v>0</v>
      </c>
      <c r="K684" s="54"/>
      <c r="L684" s="69">
        <v>0</v>
      </c>
      <c r="M684" s="54"/>
      <c r="N684" s="69">
        <f t="shared" si="79"/>
        <v>0</v>
      </c>
      <c r="O684" s="54"/>
      <c r="P684" s="54"/>
      <c r="Q684" s="54"/>
      <c r="R684" s="54"/>
      <c r="S684" s="54"/>
      <c r="T684" s="54"/>
      <c r="U684" s="54"/>
    </row>
    <row r="685" spans="1:21" x14ac:dyDescent="0.25">
      <c r="A685" s="22"/>
      <c r="B685" s="22" t="s">
        <v>968</v>
      </c>
      <c r="C685" s="22" t="s">
        <v>1481</v>
      </c>
      <c r="D685" s="21"/>
      <c r="E685" s="21"/>
      <c r="F685" s="69">
        <v>0</v>
      </c>
      <c r="G685" s="54"/>
      <c r="H685" s="69">
        <f t="shared" si="76"/>
        <v>0</v>
      </c>
      <c r="I685" s="54"/>
      <c r="J685" s="69">
        <v>0</v>
      </c>
      <c r="K685" s="54"/>
      <c r="L685" s="69">
        <v>0</v>
      </c>
      <c r="M685" s="54"/>
      <c r="N685" s="69">
        <f t="shared" si="79"/>
        <v>0</v>
      </c>
      <c r="O685" s="54"/>
      <c r="P685" s="54"/>
      <c r="Q685" s="54"/>
      <c r="R685" s="54"/>
      <c r="S685" s="54"/>
      <c r="T685" s="54"/>
      <c r="U685" s="54"/>
    </row>
    <row r="686" spans="1:21" x14ac:dyDescent="0.25">
      <c r="A686" s="22"/>
      <c r="B686" s="22" t="s">
        <v>498</v>
      </c>
      <c r="C686" s="22" t="s">
        <v>1483</v>
      </c>
      <c r="D686" s="21"/>
      <c r="E686" s="21"/>
      <c r="F686" s="69">
        <v>0</v>
      </c>
      <c r="G686" s="54"/>
      <c r="H686" s="69">
        <f t="shared" si="76"/>
        <v>0</v>
      </c>
      <c r="I686" s="54"/>
      <c r="J686" s="69">
        <v>0</v>
      </c>
      <c r="K686" s="54"/>
      <c r="L686" s="69">
        <v>0</v>
      </c>
      <c r="M686" s="54"/>
      <c r="N686" s="69">
        <f t="shared" si="79"/>
        <v>0</v>
      </c>
      <c r="O686" s="54"/>
      <c r="P686" s="54"/>
      <c r="Q686" s="54"/>
      <c r="R686" s="54"/>
      <c r="S686" s="54"/>
      <c r="T686" s="54"/>
      <c r="U686" s="54"/>
    </row>
    <row r="687" spans="1:21" x14ac:dyDescent="0.25">
      <c r="A687" s="22"/>
      <c r="B687" s="22" t="s">
        <v>935</v>
      </c>
      <c r="C687" s="22" t="s">
        <v>1485</v>
      </c>
      <c r="D687" s="21"/>
      <c r="E687" s="21"/>
      <c r="F687" s="69">
        <v>0</v>
      </c>
      <c r="G687" s="54"/>
      <c r="H687" s="69">
        <f t="shared" si="76"/>
        <v>0</v>
      </c>
      <c r="I687" s="54"/>
      <c r="J687" s="69">
        <v>0</v>
      </c>
      <c r="K687" s="54"/>
      <c r="L687" s="69">
        <v>0</v>
      </c>
      <c r="M687" s="54"/>
      <c r="N687" s="69">
        <f t="shared" si="79"/>
        <v>0</v>
      </c>
      <c r="O687" s="54"/>
      <c r="P687" s="54"/>
      <c r="Q687" s="54"/>
      <c r="R687" s="54"/>
      <c r="S687" s="54"/>
      <c r="T687" s="54"/>
      <c r="U687" s="54"/>
    </row>
    <row r="688" spans="1:21" x14ac:dyDescent="0.25">
      <c r="A688" s="22"/>
      <c r="B688" s="22" t="s">
        <v>510</v>
      </c>
      <c r="C688" s="22" t="s">
        <v>1487</v>
      </c>
      <c r="D688" s="21"/>
      <c r="E688" s="21"/>
      <c r="F688" s="69">
        <v>0</v>
      </c>
      <c r="G688" s="54"/>
      <c r="H688" s="69">
        <f t="shared" si="76"/>
        <v>0</v>
      </c>
      <c r="I688" s="54"/>
      <c r="J688" s="69">
        <v>0</v>
      </c>
      <c r="K688" s="54"/>
      <c r="L688" s="69">
        <v>0</v>
      </c>
      <c r="M688" s="54"/>
      <c r="N688" s="69">
        <f t="shared" si="79"/>
        <v>0</v>
      </c>
      <c r="O688" s="54"/>
      <c r="P688" s="54"/>
      <c r="Q688" s="54"/>
      <c r="R688" s="54"/>
      <c r="S688" s="54"/>
      <c r="T688" s="54"/>
      <c r="U688" s="54"/>
    </row>
    <row r="689" spans="1:23" x14ac:dyDescent="0.25">
      <c r="A689" s="24" t="s">
        <v>1489</v>
      </c>
      <c r="B689" s="22"/>
      <c r="C689" s="22"/>
      <c r="D689" s="21"/>
      <c r="E689" s="21"/>
      <c r="F689" s="33">
        <f>SUM(F683:F688)</f>
        <v>0</v>
      </c>
      <c r="G689" s="54"/>
      <c r="H689" s="33">
        <f t="shared" si="76"/>
        <v>0</v>
      </c>
      <c r="I689" s="54"/>
      <c r="J689" s="33">
        <f>SUM(J683:J688)</f>
        <v>0</v>
      </c>
      <c r="K689" s="54"/>
      <c r="L689" s="33">
        <f>SUM(L683:L688)</f>
        <v>0</v>
      </c>
      <c r="M689" s="54"/>
      <c r="N689" s="33">
        <f t="shared" si="79"/>
        <v>0</v>
      </c>
      <c r="O689" s="54"/>
      <c r="P689" s="54"/>
      <c r="Q689" s="54"/>
      <c r="R689" s="54"/>
      <c r="S689" s="54"/>
      <c r="T689" s="54"/>
      <c r="U689" s="54"/>
    </row>
    <row r="690" spans="1:23" x14ac:dyDescent="0.25">
      <c r="A690" s="13"/>
      <c r="B690" s="24" t="s">
        <v>1491</v>
      </c>
      <c r="C690" s="22"/>
      <c r="D690" s="21"/>
      <c r="E690" s="21"/>
      <c r="F690" s="33">
        <f>F681+F689</f>
        <v>0</v>
      </c>
      <c r="G690" s="54"/>
      <c r="H690" s="33">
        <f t="shared" si="76"/>
        <v>0</v>
      </c>
      <c r="I690" s="54"/>
      <c r="J690" s="33">
        <f>J681+J689</f>
        <v>0</v>
      </c>
      <c r="K690" s="54"/>
      <c r="L690" s="33">
        <f>L681+L689</f>
        <v>0</v>
      </c>
      <c r="M690" s="54"/>
      <c r="N690" s="33">
        <f t="shared" si="79"/>
        <v>0</v>
      </c>
      <c r="O690" s="54"/>
      <c r="P690" s="54"/>
      <c r="Q690" s="54"/>
      <c r="R690" s="54"/>
      <c r="S690" s="54"/>
      <c r="T690" s="54"/>
      <c r="U690" s="54"/>
      <c r="V690" s="71"/>
      <c r="W690" s="71"/>
    </row>
    <row r="691" spans="1:23" x14ac:dyDescent="0.25">
      <c r="A691" s="24" t="s">
        <v>334</v>
      </c>
      <c r="B691" s="22"/>
      <c r="C691" s="22"/>
      <c r="D691" s="21"/>
      <c r="E691" s="21"/>
      <c r="F691" s="69"/>
      <c r="G691" s="21"/>
      <c r="H691" s="69"/>
      <c r="I691" s="54"/>
      <c r="J691" s="69"/>
      <c r="K691" s="54"/>
      <c r="L691" s="69"/>
      <c r="M691" s="54"/>
      <c r="N691" s="69"/>
      <c r="O691" s="54"/>
      <c r="P691" s="54"/>
      <c r="Q691" s="54"/>
      <c r="R691" s="54"/>
      <c r="S691" s="54"/>
      <c r="T691" s="54"/>
      <c r="U691" s="21"/>
    </row>
    <row r="692" spans="1:23" x14ac:dyDescent="0.25">
      <c r="A692" s="22"/>
      <c r="B692" s="22" t="s">
        <v>927</v>
      </c>
      <c r="C692" s="22"/>
      <c r="D692" s="21"/>
      <c r="E692" s="21"/>
      <c r="F692" s="69">
        <v>0</v>
      </c>
      <c r="G692" s="21"/>
      <c r="H692" s="69">
        <f>J692-F692</f>
        <v>0</v>
      </c>
      <c r="I692" s="54"/>
      <c r="J692" s="69">
        <v>0</v>
      </c>
      <c r="K692" s="54"/>
      <c r="L692" s="69">
        <v>0</v>
      </c>
      <c r="M692" s="54"/>
      <c r="N692" s="69">
        <f>+J692-L692</f>
        <v>0</v>
      </c>
      <c r="O692" s="54"/>
      <c r="P692" s="54"/>
      <c r="Q692" s="54"/>
      <c r="R692" s="54"/>
      <c r="S692" s="54"/>
      <c r="T692" s="54"/>
      <c r="U692" s="21"/>
    </row>
    <row r="693" spans="1:23" x14ac:dyDescent="0.25">
      <c r="A693" s="22"/>
      <c r="B693" s="22" t="s">
        <v>935</v>
      </c>
      <c r="C693" s="22"/>
      <c r="D693" s="21"/>
      <c r="E693" s="21"/>
      <c r="F693" s="69">
        <v>0</v>
      </c>
      <c r="G693" s="21"/>
      <c r="H693" s="69">
        <f>J693-F693</f>
        <v>0</v>
      </c>
      <c r="I693" s="54"/>
      <c r="J693" s="69">
        <v>0</v>
      </c>
      <c r="K693" s="54"/>
      <c r="L693" s="69">
        <v>0</v>
      </c>
      <c r="M693" s="54"/>
      <c r="N693" s="69">
        <f>+J693-L693</f>
        <v>0</v>
      </c>
      <c r="O693" s="54"/>
      <c r="P693" s="54"/>
      <c r="Q693" s="54"/>
      <c r="R693" s="54"/>
      <c r="S693" s="54"/>
      <c r="T693" s="54"/>
      <c r="U693" s="21"/>
    </row>
    <row r="694" spans="1:23" x14ac:dyDescent="0.25">
      <c r="A694" s="22"/>
      <c r="B694" s="22" t="s">
        <v>510</v>
      </c>
      <c r="C694" s="22"/>
      <c r="D694" s="21"/>
      <c r="E694" s="21"/>
      <c r="F694" s="69">
        <v>0</v>
      </c>
      <c r="G694" s="21"/>
      <c r="H694" s="69">
        <f>J694-F694</f>
        <v>0</v>
      </c>
      <c r="I694" s="54"/>
      <c r="J694" s="69">
        <v>0</v>
      </c>
      <c r="K694" s="54"/>
      <c r="L694" s="69">
        <v>0</v>
      </c>
      <c r="M694" s="54"/>
      <c r="N694" s="69">
        <f>+J694-L694</f>
        <v>0</v>
      </c>
      <c r="O694" s="54"/>
      <c r="P694" s="54"/>
      <c r="Q694" s="54"/>
      <c r="R694" s="54"/>
      <c r="S694" s="54"/>
      <c r="T694" s="54"/>
      <c r="U694" s="21"/>
    </row>
    <row r="695" spans="1:23" x14ac:dyDescent="0.25">
      <c r="A695" s="24" t="s">
        <v>335</v>
      </c>
      <c r="B695" s="22"/>
      <c r="C695" s="22"/>
      <c r="D695" s="21"/>
      <c r="E695" s="21"/>
      <c r="F695" s="33">
        <f>SUM(F692:F694)</f>
        <v>0</v>
      </c>
      <c r="G695" s="21"/>
      <c r="H695" s="33">
        <f>J695-F695</f>
        <v>0</v>
      </c>
      <c r="I695" s="54"/>
      <c r="J695" s="33">
        <f>SUM(J692:J694)</f>
        <v>0</v>
      </c>
      <c r="K695" s="54"/>
      <c r="L695" s="33">
        <f>SUM(L692:L694)</f>
        <v>0</v>
      </c>
      <c r="M695" s="54"/>
      <c r="N695" s="33">
        <f>+J695-L695</f>
        <v>0</v>
      </c>
      <c r="O695" s="54"/>
      <c r="P695" s="54"/>
      <c r="Q695" s="54"/>
      <c r="R695" s="54"/>
      <c r="S695" s="54"/>
      <c r="T695" s="54"/>
      <c r="U695" s="21"/>
    </row>
    <row r="696" spans="1:23" x14ac:dyDescent="0.25">
      <c r="A696" s="24" t="s">
        <v>1492</v>
      </c>
      <c r="B696" s="22"/>
      <c r="C696" s="22"/>
      <c r="D696" s="21"/>
      <c r="E696" s="21"/>
      <c r="F696" s="69"/>
      <c r="G696" s="54"/>
      <c r="H696" s="69"/>
      <c r="I696" s="54"/>
      <c r="J696" s="69"/>
      <c r="K696" s="54"/>
      <c r="L696" s="69"/>
      <c r="M696" s="54"/>
      <c r="N696" s="69"/>
      <c r="O696" s="54"/>
      <c r="P696" s="54"/>
      <c r="Q696" s="54"/>
      <c r="R696" s="54"/>
      <c r="S696" s="54"/>
      <c r="T696" s="54"/>
      <c r="U696" s="54"/>
    </row>
    <row r="697" spans="1:23" x14ac:dyDescent="0.25">
      <c r="A697" s="29" t="s">
        <v>1494</v>
      </c>
      <c r="B697" s="22" t="s">
        <v>518</v>
      </c>
      <c r="C697" s="22" t="s">
        <v>1495</v>
      </c>
      <c r="D697" s="21"/>
      <c r="E697" s="21"/>
      <c r="F697" s="69">
        <v>0</v>
      </c>
      <c r="G697" s="54"/>
      <c r="H697" s="69">
        <f t="shared" si="76"/>
        <v>0</v>
      </c>
      <c r="I697" s="54"/>
      <c r="J697" s="69">
        <v>0</v>
      </c>
      <c r="K697" s="54"/>
      <c r="L697" s="69">
        <v>0</v>
      </c>
      <c r="M697" s="54"/>
      <c r="N697" s="69">
        <f t="shared" ref="N697:N703" si="80">+J697-L697</f>
        <v>0</v>
      </c>
      <c r="O697" s="54"/>
      <c r="P697" s="54"/>
      <c r="Q697" s="54"/>
      <c r="R697" s="54"/>
      <c r="S697" s="54"/>
      <c r="T697" s="54"/>
      <c r="U697" s="54"/>
    </row>
    <row r="698" spans="1:23" x14ac:dyDescent="0.25">
      <c r="A698" s="22"/>
      <c r="B698" s="22" t="s">
        <v>486</v>
      </c>
      <c r="C698" s="22" t="s">
        <v>1497</v>
      </c>
      <c r="D698" s="21"/>
      <c r="E698" s="21"/>
      <c r="F698" s="69">
        <v>0</v>
      </c>
      <c r="G698" s="54"/>
      <c r="H698" s="69">
        <f t="shared" si="76"/>
        <v>0</v>
      </c>
      <c r="I698" s="54"/>
      <c r="J698" s="69">
        <v>0</v>
      </c>
      <c r="K698" s="54"/>
      <c r="L698" s="69">
        <v>0</v>
      </c>
      <c r="M698" s="54"/>
      <c r="N698" s="69">
        <f t="shared" si="80"/>
        <v>0</v>
      </c>
      <c r="O698" s="54"/>
      <c r="P698" s="54"/>
      <c r="Q698" s="54"/>
      <c r="R698" s="54"/>
      <c r="S698" s="54"/>
      <c r="T698" s="54"/>
      <c r="U698" s="54"/>
    </row>
    <row r="699" spans="1:23" x14ac:dyDescent="0.25">
      <c r="A699" s="22"/>
      <c r="B699" s="22" t="s">
        <v>968</v>
      </c>
      <c r="C699" s="22" t="s">
        <v>1499</v>
      </c>
      <c r="D699" s="21"/>
      <c r="E699" s="21"/>
      <c r="F699" s="69">
        <v>0</v>
      </c>
      <c r="G699" s="54"/>
      <c r="H699" s="69">
        <f t="shared" si="76"/>
        <v>0</v>
      </c>
      <c r="I699" s="54"/>
      <c r="J699" s="69">
        <v>0</v>
      </c>
      <c r="K699" s="54"/>
      <c r="L699" s="69">
        <v>0</v>
      </c>
      <c r="M699" s="54"/>
      <c r="N699" s="69">
        <f t="shared" si="80"/>
        <v>0</v>
      </c>
      <c r="O699" s="54"/>
      <c r="P699" s="54"/>
      <c r="Q699" s="54"/>
      <c r="R699" s="54"/>
      <c r="S699" s="54"/>
      <c r="T699" s="54"/>
      <c r="U699" s="54"/>
    </row>
    <row r="700" spans="1:23" x14ac:dyDescent="0.25">
      <c r="A700" s="22"/>
      <c r="B700" s="22" t="s">
        <v>498</v>
      </c>
      <c r="C700" s="22" t="s">
        <v>1501</v>
      </c>
      <c r="D700" s="21"/>
      <c r="E700" s="21"/>
      <c r="F700" s="69">
        <v>0</v>
      </c>
      <c r="G700" s="54"/>
      <c r="H700" s="69">
        <f t="shared" si="76"/>
        <v>0</v>
      </c>
      <c r="I700" s="54"/>
      <c r="J700" s="69">
        <v>0</v>
      </c>
      <c r="K700" s="54"/>
      <c r="L700" s="69">
        <v>0</v>
      </c>
      <c r="M700" s="54"/>
      <c r="N700" s="69">
        <f t="shared" si="80"/>
        <v>0</v>
      </c>
      <c r="O700" s="54"/>
      <c r="P700" s="54"/>
      <c r="Q700" s="54"/>
      <c r="R700" s="54"/>
      <c r="S700" s="54"/>
      <c r="T700" s="54"/>
      <c r="U700" s="54"/>
    </row>
    <row r="701" spans="1:23" x14ac:dyDescent="0.25">
      <c r="A701" s="22"/>
      <c r="B701" s="22" t="s">
        <v>502</v>
      </c>
      <c r="C701" s="22" t="s">
        <v>1503</v>
      </c>
      <c r="D701" s="21"/>
      <c r="E701" s="21"/>
      <c r="F701" s="69">
        <v>0</v>
      </c>
      <c r="G701" s="54"/>
      <c r="H701" s="69">
        <f t="shared" si="76"/>
        <v>0</v>
      </c>
      <c r="I701" s="54"/>
      <c r="J701" s="69">
        <v>0</v>
      </c>
      <c r="K701" s="54"/>
      <c r="L701" s="69">
        <v>0</v>
      </c>
      <c r="M701" s="54"/>
      <c r="N701" s="69">
        <f t="shared" si="80"/>
        <v>0</v>
      </c>
      <c r="O701" s="54"/>
      <c r="P701" s="54"/>
      <c r="Q701" s="54"/>
      <c r="R701" s="54"/>
      <c r="S701" s="54"/>
      <c r="T701" s="54"/>
      <c r="U701" s="54"/>
    </row>
    <row r="702" spans="1:23" x14ac:dyDescent="0.25">
      <c r="A702" s="22"/>
      <c r="B702" s="22" t="s">
        <v>506</v>
      </c>
      <c r="C702" s="22" t="s">
        <v>1505</v>
      </c>
      <c r="D702" s="21"/>
      <c r="E702" s="21"/>
      <c r="F702" s="69">
        <v>0</v>
      </c>
      <c r="G702" s="54"/>
      <c r="H702" s="69">
        <f t="shared" si="76"/>
        <v>0</v>
      </c>
      <c r="I702" s="54"/>
      <c r="J702" s="69">
        <v>0</v>
      </c>
      <c r="K702" s="54"/>
      <c r="L702" s="69">
        <v>0</v>
      </c>
      <c r="M702" s="54"/>
      <c r="N702" s="69">
        <f t="shared" si="80"/>
        <v>0</v>
      </c>
      <c r="O702" s="54"/>
      <c r="P702" s="54"/>
      <c r="Q702" s="54"/>
      <c r="R702" s="54"/>
      <c r="S702" s="54"/>
      <c r="T702" s="54"/>
      <c r="U702" s="54"/>
    </row>
    <row r="703" spans="1:23" x14ac:dyDescent="0.25">
      <c r="A703" s="22"/>
      <c r="B703" s="22" t="s">
        <v>510</v>
      </c>
      <c r="C703" s="22" t="s">
        <v>1507</v>
      </c>
      <c r="D703" s="21"/>
      <c r="E703" s="21"/>
      <c r="F703" s="69">
        <v>0</v>
      </c>
      <c r="G703" s="54"/>
      <c r="H703" s="69">
        <f t="shared" si="76"/>
        <v>0</v>
      </c>
      <c r="I703" s="54"/>
      <c r="J703" s="69">
        <v>0</v>
      </c>
      <c r="K703" s="54"/>
      <c r="L703" s="69">
        <v>0</v>
      </c>
      <c r="M703" s="54"/>
      <c r="N703" s="69">
        <f t="shared" si="80"/>
        <v>0</v>
      </c>
      <c r="O703" s="54"/>
      <c r="P703" s="54"/>
      <c r="Q703" s="54"/>
      <c r="R703" s="54"/>
      <c r="S703" s="54"/>
      <c r="T703" s="54"/>
      <c r="U703" s="54"/>
    </row>
    <row r="704" spans="1:23" x14ac:dyDescent="0.25">
      <c r="A704" s="24" t="s">
        <v>1509</v>
      </c>
      <c r="B704" s="22"/>
      <c r="C704" s="22"/>
      <c r="D704" s="21"/>
      <c r="E704" s="21"/>
      <c r="F704" s="33">
        <f>SUM(F697:F703)</f>
        <v>0</v>
      </c>
      <c r="G704" s="54"/>
      <c r="H704" s="33">
        <f t="shared" si="76"/>
        <v>0</v>
      </c>
      <c r="I704" s="54"/>
      <c r="J704" s="33">
        <f>SUM(J697:J703)</f>
        <v>0</v>
      </c>
      <c r="K704" s="54"/>
      <c r="L704" s="33">
        <f>SUM(L697:L703)</f>
        <v>0</v>
      </c>
      <c r="M704" s="54"/>
      <c r="N704" s="33">
        <f>+J704-L704</f>
        <v>0</v>
      </c>
      <c r="O704" s="54"/>
      <c r="P704" s="54"/>
      <c r="Q704" s="54"/>
      <c r="R704" s="54"/>
      <c r="S704" s="54"/>
      <c r="T704" s="54"/>
      <c r="U704" s="54"/>
    </row>
    <row r="705" spans="1:23" x14ac:dyDescent="0.25">
      <c r="A705" s="24" t="s">
        <v>1510</v>
      </c>
      <c r="B705" s="22"/>
      <c r="C705" s="22"/>
      <c r="D705" s="21"/>
      <c r="E705" s="21"/>
      <c r="F705" s="69"/>
      <c r="G705" s="54"/>
      <c r="H705" s="69"/>
      <c r="I705" s="54"/>
      <c r="J705" s="69"/>
      <c r="K705" s="54"/>
      <c r="L705" s="69"/>
      <c r="M705" s="54"/>
      <c r="N705" s="69"/>
      <c r="O705" s="54"/>
      <c r="P705" s="54"/>
      <c r="Q705" s="54"/>
      <c r="R705" s="54"/>
      <c r="S705" s="54"/>
      <c r="T705" s="54"/>
      <c r="U705" s="54"/>
    </row>
    <row r="706" spans="1:23" x14ac:dyDescent="0.25">
      <c r="A706" s="22"/>
      <c r="B706" s="22" t="s">
        <v>927</v>
      </c>
      <c r="C706" s="22" t="s">
        <v>1512</v>
      </c>
      <c r="D706" s="21"/>
      <c r="E706" s="21"/>
      <c r="F706" s="69">
        <v>0</v>
      </c>
      <c r="G706" s="54"/>
      <c r="H706" s="69">
        <f t="shared" si="76"/>
        <v>0</v>
      </c>
      <c r="I706" s="54"/>
      <c r="J706" s="69">
        <v>0</v>
      </c>
      <c r="K706" s="54"/>
      <c r="L706" s="69">
        <v>0</v>
      </c>
      <c r="M706" s="54"/>
      <c r="N706" s="69">
        <f t="shared" ref="N706:N711" si="81">+J706-L706</f>
        <v>0</v>
      </c>
      <c r="O706" s="54"/>
      <c r="P706" s="54"/>
      <c r="Q706" s="54"/>
      <c r="R706" s="54"/>
      <c r="S706" s="54"/>
      <c r="T706" s="54"/>
      <c r="U706" s="54"/>
    </row>
    <row r="707" spans="1:23" x14ac:dyDescent="0.25">
      <c r="A707" s="22"/>
      <c r="B707" s="22" t="s">
        <v>1342</v>
      </c>
      <c r="C707" s="22" t="s">
        <v>1514</v>
      </c>
      <c r="D707" s="21"/>
      <c r="E707" s="21"/>
      <c r="F707" s="69">
        <v>0</v>
      </c>
      <c r="G707" s="54"/>
      <c r="H707" s="69">
        <f t="shared" si="76"/>
        <v>0</v>
      </c>
      <c r="I707" s="54"/>
      <c r="J707" s="69">
        <v>0</v>
      </c>
      <c r="K707" s="54"/>
      <c r="L707" s="69">
        <v>0</v>
      </c>
      <c r="M707" s="54"/>
      <c r="N707" s="69">
        <f t="shared" si="81"/>
        <v>0</v>
      </c>
      <c r="O707" s="54"/>
      <c r="P707" s="54"/>
      <c r="Q707" s="54"/>
      <c r="R707" s="54"/>
      <c r="S707" s="54"/>
      <c r="T707" s="54"/>
      <c r="U707" s="54"/>
    </row>
    <row r="708" spans="1:23" x14ac:dyDescent="0.25">
      <c r="A708" s="22"/>
      <c r="B708" s="22" t="s">
        <v>968</v>
      </c>
      <c r="C708" s="22" t="s">
        <v>1516</v>
      </c>
      <c r="D708" s="21"/>
      <c r="E708" s="21"/>
      <c r="F708" s="69">
        <v>0</v>
      </c>
      <c r="G708" s="54"/>
      <c r="H708" s="69">
        <f t="shared" si="76"/>
        <v>0</v>
      </c>
      <c r="I708" s="54"/>
      <c r="J708" s="69">
        <v>0</v>
      </c>
      <c r="K708" s="54"/>
      <c r="L708" s="69">
        <v>0</v>
      </c>
      <c r="M708" s="54"/>
      <c r="N708" s="69">
        <f t="shared" si="81"/>
        <v>0</v>
      </c>
      <c r="O708" s="54"/>
      <c r="P708" s="54"/>
      <c r="Q708" s="54"/>
      <c r="R708" s="54"/>
      <c r="S708" s="54"/>
      <c r="T708" s="54"/>
      <c r="U708" s="54"/>
    </row>
    <row r="709" spans="1:23" x14ac:dyDescent="0.25">
      <c r="A709" s="22"/>
      <c r="B709" s="22" t="s">
        <v>498</v>
      </c>
      <c r="C709" s="22" t="s">
        <v>1518</v>
      </c>
      <c r="D709" s="21"/>
      <c r="E709" s="21"/>
      <c r="F709" s="69">
        <v>0</v>
      </c>
      <c r="G709" s="54"/>
      <c r="H709" s="69">
        <f t="shared" si="76"/>
        <v>0</v>
      </c>
      <c r="I709" s="54"/>
      <c r="J709" s="69">
        <v>0</v>
      </c>
      <c r="K709" s="54"/>
      <c r="L709" s="69">
        <v>0</v>
      </c>
      <c r="M709" s="54"/>
      <c r="N709" s="69">
        <f t="shared" si="81"/>
        <v>0</v>
      </c>
      <c r="O709" s="54"/>
      <c r="P709" s="54"/>
      <c r="Q709" s="54"/>
      <c r="R709" s="54"/>
      <c r="S709" s="54"/>
      <c r="T709" s="54"/>
      <c r="U709" s="54"/>
    </row>
    <row r="710" spans="1:23" x14ac:dyDescent="0.25">
      <c r="A710" s="22"/>
      <c r="B710" s="22" t="s">
        <v>935</v>
      </c>
      <c r="C710" s="22" t="s">
        <v>1520</v>
      </c>
      <c r="D710" s="21"/>
      <c r="E710" s="21"/>
      <c r="F710" s="69">
        <v>0</v>
      </c>
      <c r="G710" s="54"/>
      <c r="H710" s="69">
        <f t="shared" si="76"/>
        <v>0</v>
      </c>
      <c r="I710" s="54"/>
      <c r="J710" s="69">
        <v>0</v>
      </c>
      <c r="K710" s="54"/>
      <c r="L710" s="69">
        <v>0</v>
      </c>
      <c r="M710" s="54"/>
      <c r="N710" s="69">
        <f t="shared" si="81"/>
        <v>0</v>
      </c>
      <c r="O710" s="54"/>
      <c r="P710" s="54"/>
      <c r="Q710" s="54"/>
      <c r="R710" s="54"/>
      <c r="S710" s="54"/>
      <c r="T710" s="54"/>
      <c r="U710" s="54"/>
    </row>
    <row r="711" spans="1:23" x14ac:dyDescent="0.25">
      <c r="A711" s="22"/>
      <c r="B711" s="22" t="s">
        <v>510</v>
      </c>
      <c r="C711" s="22" t="s">
        <v>1522</v>
      </c>
      <c r="D711" s="21"/>
      <c r="E711" s="21"/>
      <c r="F711" s="69">
        <v>0</v>
      </c>
      <c r="G711" s="54"/>
      <c r="H711" s="69">
        <f t="shared" si="76"/>
        <v>0</v>
      </c>
      <c r="I711" s="54"/>
      <c r="J711" s="69">
        <v>0</v>
      </c>
      <c r="K711" s="54"/>
      <c r="L711" s="69">
        <v>0</v>
      </c>
      <c r="M711" s="54"/>
      <c r="N711" s="69">
        <f t="shared" si="81"/>
        <v>0</v>
      </c>
      <c r="O711" s="54"/>
      <c r="P711" s="54"/>
      <c r="Q711" s="54"/>
      <c r="R711" s="54"/>
      <c r="S711" s="54"/>
      <c r="T711" s="54"/>
      <c r="U711" s="54"/>
    </row>
    <row r="712" spans="1:23" x14ac:dyDescent="0.25">
      <c r="A712" s="24" t="s">
        <v>1524</v>
      </c>
      <c r="B712" s="22"/>
      <c r="C712" s="22"/>
      <c r="D712" s="21"/>
      <c r="E712" s="21"/>
      <c r="F712" s="69">
        <f>SUM(F706:F711)</f>
        <v>0</v>
      </c>
      <c r="G712" s="54"/>
      <c r="H712" s="69">
        <f t="shared" si="76"/>
        <v>0</v>
      </c>
      <c r="I712" s="54"/>
      <c r="J712" s="69">
        <f>SUM(J706:J711)</f>
        <v>0</v>
      </c>
      <c r="K712" s="54"/>
      <c r="L712" s="69">
        <f>SUM(L706:L711)</f>
        <v>0</v>
      </c>
      <c r="M712" s="54"/>
      <c r="N712" s="69">
        <f>+J712-L712</f>
        <v>0</v>
      </c>
      <c r="O712" s="54"/>
      <c r="P712" s="54"/>
      <c r="Q712" s="54"/>
      <c r="R712" s="54"/>
      <c r="S712" s="54"/>
      <c r="T712" s="54"/>
      <c r="U712" s="54"/>
    </row>
    <row r="713" spans="1:23" x14ac:dyDescent="0.25">
      <c r="A713" s="13"/>
      <c r="B713" s="24" t="s">
        <v>1526</v>
      </c>
      <c r="C713" s="22"/>
      <c r="D713" s="21"/>
      <c r="E713" s="21"/>
      <c r="F713" s="33">
        <f>F704+F712</f>
        <v>0</v>
      </c>
      <c r="G713" s="54"/>
      <c r="H713" s="33">
        <f t="shared" si="76"/>
        <v>0</v>
      </c>
      <c r="I713" s="54"/>
      <c r="J713" s="33">
        <f>J704+J712</f>
        <v>0</v>
      </c>
      <c r="K713" s="54"/>
      <c r="L713" s="33">
        <f>L704+L712</f>
        <v>0</v>
      </c>
      <c r="M713" s="54"/>
      <c r="N713" s="33">
        <f>+J713-L713</f>
        <v>0</v>
      </c>
      <c r="O713" s="54"/>
      <c r="P713" s="54"/>
      <c r="Q713" s="54"/>
      <c r="R713" s="54"/>
      <c r="S713" s="54"/>
      <c r="T713" s="54"/>
      <c r="U713" s="54"/>
      <c r="V713" s="71"/>
      <c r="W713" s="71"/>
    </row>
    <row r="714" spans="1:23" x14ac:dyDescent="0.25">
      <c r="A714" s="24" t="s">
        <v>1528</v>
      </c>
      <c r="B714" s="22"/>
      <c r="C714" s="22"/>
      <c r="D714" s="21"/>
      <c r="E714" s="21"/>
      <c r="F714" s="33">
        <f>+F713+F690+F672+F654+F636+F618</f>
        <v>0</v>
      </c>
      <c r="G714" s="54"/>
      <c r="H714" s="33">
        <f t="shared" si="76"/>
        <v>0</v>
      </c>
      <c r="I714" s="54"/>
      <c r="J714" s="33">
        <f>+J713+J690+J672+J654+J636+J618</f>
        <v>0</v>
      </c>
      <c r="K714" s="54"/>
      <c r="L714" s="33">
        <f>+L713+L690+L672+L654+L636+L618</f>
        <v>0</v>
      </c>
      <c r="M714" s="54"/>
      <c r="N714" s="33">
        <f>+J714-L714</f>
        <v>0</v>
      </c>
      <c r="O714" s="54"/>
      <c r="P714" s="54"/>
      <c r="Q714" s="54"/>
      <c r="R714" s="54"/>
      <c r="S714" s="54"/>
      <c r="T714" s="54"/>
      <c r="U714" s="54"/>
      <c r="V714" s="71"/>
      <c r="W714" s="71"/>
    </row>
    <row r="715" spans="1:23" x14ac:dyDescent="0.25">
      <c r="A715" s="24"/>
      <c r="B715" s="24" t="s">
        <v>46</v>
      </c>
      <c r="C715" s="22" t="s">
        <v>237</v>
      </c>
      <c r="D715" s="21"/>
      <c r="E715" s="21"/>
      <c r="F715" s="54">
        <v>0</v>
      </c>
      <c r="G715" s="54"/>
      <c r="H715" s="54">
        <f t="shared" si="76"/>
        <v>0</v>
      </c>
      <c r="I715" s="54"/>
      <c r="J715" s="54">
        <v>0</v>
      </c>
      <c r="K715" s="54"/>
      <c r="L715" s="54">
        <v>0</v>
      </c>
      <c r="M715" s="54"/>
      <c r="N715" s="69">
        <f>+J715-L715</f>
        <v>0</v>
      </c>
      <c r="O715" s="54"/>
      <c r="P715" s="54"/>
      <c r="Q715" s="54"/>
      <c r="R715" s="54"/>
      <c r="S715" s="54"/>
      <c r="T715" s="54"/>
      <c r="U715" s="54"/>
      <c r="V715" s="71"/>
      <c r="W715" s="71"/>
    </row>
    <row r="716" spans="1:23" x14ac:dyDescent="0.25">
      <c r="A716" s="24"/>
      <c r="B716" s="24"/>
      <c r="C716" s="22"/>
      <c r="D716" s="21"/>
      <c r="E716" s="21"/>
      <c r="F716" s="54"/>
      <c r="G716" s="54"/>
      <c r="H716" s="54"/>
      <c r="I716" s="54"/>
      <c r="J716" s="54"/>
      <c r="K716" s="54"/>
      <c r="L716" s="54"/>
      <c r="M716" s="54"/>
      <c r="N716" s="69"/>
      <c r="O716" s="54"/>
      <c r="P716" s="54"/>
      <c r="Q716" s="54"/>
      <c r="R716" s="54"/>
      <c r="S716" s="54"/>
      <c r="T716" s="54"/>
      <c r="U716" s="54"/>
      <c r="V716" s="71"/>
      <c r="W716" s="71"/>
    </row>
    <row r="717" spans="1:23" x14ac:dyDescent="0.25">
      <c r="A717" s="24" t="s">
        <v>1571</v>
      </c>
      <c r="B717" s="22"/>
      <c r="C717" s="22"/>
      <c r="D717" s="21"/>
      <c r="E717" s="21"/>
      <c r="F717" s="33">
        <f>+F714+F596+F524+F715</f>
        <v>2795829</v>
      </c>
      <c r="G717" s="54"/>
      <c r="H717" s="33">
        <f>J717-F717</f>
        <v>0</v>
      </c>
      <c r="I717" s="54"/>
      <c r="J717" s="33">
        <f>+J714+J596+J524+J715</f>
        <v>2795829</v>
      </c>
      <c r="K717" s="54"/>
      <c r="L717" s="33">
        <f>+L714+L596+L524+L715</f>
        <v>2745982</v>
      </c>
      <c r="M717" s="54"/>
      <c r="N717" s="33">
        <f>+J717-L717</f>
        <v>49847</v>
      </c>
      <c r="O717" s="54"/>
      <c r="P717" s="54"/>
      <c r="Q717" s="54"/>
      <c r="R717" s="54"/>
      <c r="S717" s="54"/>
      <c r="T717" s="54"/>
      <c r="U717" s="54"/>
      <c r="V717" s="71"/>
      <c r="W717" s="71"/>
    </row>
    <row r="718" spans="1:23" x14ac:dyDescent="0.25">
      <c r="A718" s="24"/>
      <c r="B718" s="22"/>
      <c r="C718" s="22"/>
      <c r="D718" s="21"/>
      <c r="E718" s="21"/>
      <c r="F718" s="54"/>
      <c r="G718" s="54"/>
      <c r="H718" s="54"/>
      <c r="I718" s="54"/>
      <c r="J718" s="77"/>
      <c r="K718" s="77"/>
      <c r="L718" s="77"/>
      <c r="M718" s="54"/>
      <c r="N718" s="54"/>
      <c r="O718" s="54"/>
      <c r="P718" s="54"/>
      <c r="Q718" s="54"/>
      <c r="R718" s="54"/>
      <c r="S718" s="54"/>
      <c r="T718" s="54"/>
      <c r="U718" s="54"/>
      <c r="V718" s="71"/>
      <c r="W718" s="71"/>
    </row>
    <row r="719" spans="1:23" x14ac:dyDescent="0.25">
      <c r="A719" s="24" t="s">
        <v>1573</v>
      </c>
      <c r="B719" s="22"/>
      <c r="C719" s="22"/>
      <c r="D719" s="21"/>
      <c r="E719" s="21"/>
      <c r="F719" s="54"/>
      <c r="G719" s="54"/>
      <c r="H719" s="54"/>
      <c r="I719" s="54"/>
      <c r="J719" s="54"/>
      <c r="K719" s="54"/>
      <c r="L719" s="54"/>
      <c r="M719" s="54"/>
      <c r="N719" s="54"/>
      <c r="O719" s="54"/>
      <c r="P719" s="54"/>
      <c r="Q719" s="54"/>
      <c r="R719" s="54"/>
      <c r="S719" s="54"/>
      <c r="T719" s="54"/>
      <c r="U719" s="54"/>
      <c r="V719" s="71"/>
      <c r="W719" s="71"/>
    </row>
    <row r="720" spans="1:23" x14ac:dyDescent="0.25">
      <c r="A720" s="24"/>
      <c r="B720" s="24" t="s">
        <v>238</v>
      </c>
      <c r="C720" s="22"/>
      <c r="D720" s="21"/>
      <c r="E720" s="21"/>
      <c r="F720" s="54">
        <f>F717-F729</f>
        <v>2780329</v>
      </c>
      <c r="G720" s="54"/>
      <c r="H720" s="54">
        <f t="shared" si="76"/>
        <v>0</v>
      </c>
      <c r="I720" s="54"/>
      <c r="J720" s="54">
        <f>J717-F729</f>
        <v>2780329</v>
      </c>
      <c r="K720" s="54"/>
      <c r="L720" s="54">
        <f>L717+49334-F729</f>
        <v>2779816</v>
      </c>
      <c r="M720" s="54"/>
      <c r="N720" s="54">
        <f>+J720-L720</f>
        <v>513</v>
      </c>
      <c r="O720" s="54"/>
      <c r="P720" s="54"/>
      <c r="Q720" s="54"/>
      <c r="R720" s="54"/>
      <c r="S720" s="54"/>
      <c r="T720" s="54"/>
      <c r="U720" s="54"/>
      <c r="V720" s="71"/>
      <c r="W720" s="71"/>
    </row>
    <row r="721" spans="1:23" x14ac:dyDescent="0.25">
      <c r="A721" s="24"/>
      <c r="B721" s="24" t="s">
        <v>47</v>
      </c>
      <c r="C721" s="22"/>
      <c r="D721" s="21"/>
      <c r="E721" s="21"/>
      <c r="F721" s="54"/>
      <c r="G721" s="54"/>
      <c r="H721" s="54"/>
      <c r="I721" s="54"/>
      <c r="J721" s="54"/>
      <c r="K721" s="54"/>
      <c r="L721" s="54"/>
      <c r="M721" s="54"/>
      <c r="N721" s="54"/>
      <c r="O721" s="54"/>
      <c r="P721" s="54"/>
      <c r="Q721" s="54"/>
      <c r="R721" s="54"/>
      <c r="S721" s="54"/>
      <c r="T721" s="54"/>
      <c r="U721" s="54"/>
      <c r="V721" s="71"/>
      <c r="W721" s="71"/>
    </row>
    <row r="722" spans="1:23" x14ac:dyDescent="0.25">
      <c r="A722" s="24"/>
      <c r="B722" s="24" t="s">
        <v>48</v>
      </c>
      <c r="C722" s="22"/>
      <c r="D722" s="21"/>
      <c r="E722" s="21"/>
      <c r="F722" s="54">
        <v>0</v>
      </c>
      <c r="G722" s="54"/>
      <c r="H722" s="54">
        <f t="shared" si="76"/>
        <v>0</v>
      </c>
      <c r="I722" s="54"/>
      <c r="J722" s="54">
        <v>0</v>
      </c>
      <c r="K722" s="54"/>
      <c r="L722" s="54">
        <v>0</v>
      </c>
      <c r="M722" s="54"/>
      <c r="N722" s="54">
        <f>+J722-L722</f>
        <v>0</v>
      </c>
      <c r="O722" s="54"/>
      <c r="P722" s="54"/>
      <c r="Q722" s="54"/>
      <c r="R722" s="54"/>
      <c r="S722" s="54"/>
      <c r="T722" s="54"/>
      <c r="U722" s="54"/>
      <c r="V722" s="71"/>
      <c r="W722" s="71"/>
    </row>
    <row r="723" spans="1:23" x14ac:dyDescent="0.25">
      <c r="A723" s="24"/>
      <c r="B723" s="24" t="s">
        <v>1612</v>
      </c>
      <c r="C723" s="22"/>
      <c r="D723" s="21"/>
      <c r="E723" s="21"/>
      <c r="F723" s="54">
        <v>0</v>
      </c>
      <c r="G723" s="54"/>
      <c r="H723" s="54">
        <f t="shared" si="76"/>
        <v>0</v>
      </c>
      <c r="I723" s="54"/>
      <c r="J723" s="54">
        <v>0</v>
      </c>
      <c r="K723" s="54"/>
      <c r="L723" s="54">
        <v>0</v>
      </c>
      <c r="M723" s="54"/>
      <c r="N723" s="54">
        <f>+J723-L723</f>
        <v>0</v>
      </c>
      <c r="O723" s="54"/>
      <c r="P723" s="54"/>
      <c r="Q723" s="54"/>
      <c r="R723" s="54"/>
      <c r="S723" s="54"/>
      <c r="T723" s="54"/>
      <c r="U723" s="54"/>
      <c r="V723" s="71"/>
      <c r="W723" s="71"/>
    </row>
    <row r="724" spans="1:23" x14ac:dyDescent="0.25">
      <c r="A724" s="24" t="s">
        <v>1572</v>
      </c>
      <c r="B724" s="22"/>
      <c r="C724" s="22"/>
      <c r="D724" s="21"/>
      <c r="E724" s="21"/>
      <c r="F724" s="33">
        <f>SUM(F720:F723)</f>
        <v>2780329</v>
      </c>
      <c r="G724" s="54"/>
      <c r="H724" s="33">
        <f t="shared" si="76"/>
        <v>0</v>
      </c>
      <c r="I724" s="54"/>
      <c r="J724" s="33">
        <f>SUM(J720:J723)</f>
        <v>2780329</v>
      </c>
      <c r="K724" s="54"/>
      <c r="L724" s="33">
        <f>SUM(L720:L723)</f>
        <v>2779816</v>
      </c>
      <c r="M724" s="54"/>
      <c r="N724" s="33">
        <f>SUM(N720:N723)</f>
        <v>513</v>
      </c>
      <c r="O724" s="54"/>
      <c r="P724" s="54"/>
      <c r="Q724" s="54"/>
      <c r="R724" s="54"/>
      <c r="S724" s="54"/>
      <c r="T724" s="54"/>
      <c r="U724" s="54"/>
    </row>
    <row r="725" spans="1:23" x14ac:dyDescent="0.25">
      <c r="A725" s="24"/>
      <c r="B725" s="22"/>
      <c r="C725" s="22"/>
      <c r="D725" s="21"/>
      <c r="E725" s="21"/>
      <c r="F725" s="54"/>
      <c r="G725" s="54"/>
      <c r="H725" s="54"/>
      <c r="I725" s="54"/>
      <c r="J725" s="54"/>
      <c r="K725" s="54"/>
      <c r="L725" s="54"/>
      <c r="M725" s="54"/>
      <c r="N725" s="54"/>
      <c r="O725" s="54"/>
      <c r="P725" s="54"/>
      <c r="Q725" s="54"/>
      <c r="R725" s="54"/>
      <c r="S725" s="54"/>
      <c r="T725" s="54"/>
      <c r="U725" s="54"/>
    </row>
    <row r="726" spans="1:23" x14ac:dyDescent="0.25">
      <c r="A726" s="24" t="s">
        <v>1576</v>
      </c>
      <c r="B726" s="22"/>
      <c r="C726" s="22"/>
      <c r="D726" s="21"/>
      <c r="E726" s="21"/>
      <c r="F726" s="54"/>
      <c r="G726" s="54"/>
      <c r="H726" s="54"/>
      <c r="I726" s="54"/>
      <c r="J726" s="54"/>
      <c r="K726" s="54"/>
      <c r="L726" s="54"/>
      <c r="M726" s="54"/>
      <c r="N726" s="54"/>
      <c r="O726" s="54"/>
      <c r="P726" s="54"/>
      <c r="Q726" s="54"/>
      <c r="R726" s="54"/>
      <c r="S726" s="54"/>
      <c r="T726" s="54"/>
      <c r="U726" s="54"/>
    </row>
    <row r="727" spans="1:23" x14ac:dyDescent="0.25">
      <c r="A727" s="22"/>
      <c r="B727" s="24" t="s">
        <v>1577</v>
      </c>
      <c r="C727" s="22"/>
      <c r="D727" s="21"/>
      <c r="E727" s="21"/>
      <c r="F727" s="69">
        <f>+F724-F717</f>
        <v>-15500</v>
      </c>
      <c r="G727" s="54"/>
      <c r="H727" s="69">
        <f>+H724-H717</f>
        <v>0</v>
      </c>
      <c r="I727" s="54"/>
      <c r="J727" s="69">
        <f>+J724-J717</f>
        <v>-15500</v>
      </c>
      <c r="K727" s="54"/>
      <c r="L727" s="69">
        <f>+L724-L717</f>
        <v>33834</v>
      </c>
      <c r="M727" s="54"/>
      <c r="N727" s="69">
        <f>-(+J727-L727)</f>
        <v>49334</v>
      </c>
      <c r="O727" s="54"/>
      <c r="P727" s="54"/>
      <c r="Q727" s="54"/>
      <c r="R727" s="54"/>
      <c r="S727" s="54"/>
      <c r="T727" s="54"/>
      <c r="U727" s="54"/>
    </row>
    <row r="728" spans="1:23" x14ac:dyDescent="0.25">
      <c r="A728" s="22"/>
      <c r="B728" s="24"/>
      <c r="C728" s="22"/>
      <c r="D728" s="21"/>
      <c r="E728" s="21"/>
      <c r="F728" s="69"/>
      <c r="G728" s="54"/>
      <c r="H728" s="69"/>
      <c r="I728" s="54"/>
      <c r="J728" s="69"/>
      <c r="K728" s="54"/>
      <c r="L728" s="69"/>
      <c r="M728" s="54"/>
      <c r="N728" s="69"/>
      <c r="O728" s="54"/>
      <c r="P728" s="54"/>
      <c r="Q728" s="54"/>
      <c r="R728" s="54"/>
      <c r="S728" s="54"/>
      <c r="T728" s="54"/>
      <c r="U728" s="54"/>
    </row>
    <row r="729" spans="1:23" x14ac:dyDescent="0.25">
      <c r="A729" s="24" t="s">
        <v>1574</v>
      </c>
      <c r="B729" s="24"/>
      <c r="C729" s="22"/>
      <c r="D729" s="21"/>
      <c r="E729" s="21"/>
      <c r="F729" s="54">
        <f>'Lincoln Exp. Sum.pg19'!H595</f>
        <v>15500</v>
      </c>
      <c r="G729" s="54"/>
      <c r="H729" s="54">
        <f>J729-F729</f>
        <v>0</v>
      </c>
      <c r="I729" s="54"/>
      <c r="J729" s="54">
        <f>F729</f>
        <v>15500</v>
      </c>
      <c r="K729" s="54"/>
      <c r="L729" s="54">
        <f>J729</f>
        <v>15500</v>
      </c>
      <c r="M729" s="54"/>
      <c r="N729" s="54">
        <f>-(+J729-L729)</f>
        <v>0</v>
      </c>
      <c r="O729" s="54"/>
      <c r="P729" s="54"/>
      <c r="Q729" s="54"/>
      <c r="R729" s="54"/>
      <c r="S729" s="54"/>
      <c r="T729" s="54"/>
      <c r="U729" s="54"/>
    </row>
    <row r="730" spans="1:23" x14ac:dyDescent="0.25">
      <c r="A730" s="22"/>
      <c r="B730" s="24"/>
      <c r="C730" s="22"/>
      <c r="D730" s="21"/>
      <c r="E730" s="21"/>
      <c r="F730" s="69"/>
      <c r="G730" s="54"/>
      <c r="H730" s="69"/>
      <c r="I730" s="54"/>
      <c r="J730" s="69"/>
      <c r="K730" s="54"/>
      <c r="L730" s="69"/>
      <c r="M730" s="54"/>
      <c r="N730" s="69"/>
      <c r="O730" s="54"/>
      <c r="P730" s="54"/>
      <c r="Q730" s="54"/>
      <c r="R730" s="54"/>
      <c r="S730" s="54"/>
      <c r="T730" s="54"/>
      <c r="U730" s="54"/>
    </row>
    <row r="731" spans="1:23" ht="15.75" thickBot="1" x14ac:dyDescent="0.3">
      <c r="A731" s="24" t="s">
        <v>1575</v>
      </c>
      <c r="B731" s="24"/>
      <c r="C731" s="22"/>
      <c r="D731" s="21"/>
      <c r="E731" s="21"/>
      <c r="F731" s="78">
        <f>+F729+F727</f>
        <v>0</v>
      </c>
      <c r="G731" s="70"/>
      <c r="H731" s="78">
        <f>+H729+H727</f>
        <v>0</v>
      </c>
      <c r="I731" s="70"/>
      <c r="J731" s="78">
        <f>+J729+J727</f>
        <v>0</v>
      </c>
      <c r="K731" s="70"/>
      <c r="L731" s="78">
        <f>+L729+L727</f>
        <v>49334</v>
      </c>
      <c r="M731" s="70"/>
      <c r="N731" s="78">
        <f>+N729+N727</f>
        <v>49334</v>
      </c>
      <c r="O731" s="79"/>
      <c r="P731" s="79"/>
      <c r="Q731" s="79"/>
      <c r="R731" s="79"/>
      <c r="S731" s="79"/>
      <c r="T731" s="79"/>
      <c r="U731" s="79"/>
    </row>
    <row r="732" spans="1:23" ht="15.75" thickTop="1" x14ac:dyDescent="0.25">
      <c r="A732" s="22"/>
      <c r="B732" s="24"/>
      <c r="C732" s="22"/>
      <c r="D732" s="21"/>
      <c r="E732" s="21"/>
      <c r="F732" s="70"/>
      <c r="G732" s="70"/>
      <c r="H732" s="70"/>
      <c r="I732" s="70"/>
      <c r="J732" s="70"/>
      <c r="K732" s="70"/>
      <c r="L732" s="80"/>
      <c r="M732" s="70"/>
      <c r="N732" s="70"/>
      <c r="O732" s="70"/>
      <c r="P732" s="70"/>
      <c r="Q732" s="70"/>
      <c r="R732" s="70"/>
      <c r="S732" s="70"/>
      <c r="T732" s="70"/>
      <c r="U732" s="70"/>
    </row>
    <row r="733" spans="1:23" customFormat="1" ht="12.75" x14ac:dyDescent="0.2"/>
    <row r="734" spans="1:23" x14ac:dyDescent="0.25">
      <c r="D734" s="17"/>
      <c r="E734" s="17"/>
      <c r="F734" s="17"/>
      <c r="G734" s="17"/>
      <c r="H734" s="17"/>
      <c r="I734" s="17"/>
      <c r="J734" s="71"/>
      <c r="K734" s="81"/>
      <c r="L734" s="71"/>
      <c r="N734" s="71"/>
      <c r="O734" s="17"/>
      <c r="P734" s="17"/>
      <c r="Q734" s="17"/>
      <c r="R734" s="17"/>
      <c r="S734" s="17"/>
      <c r="T734" s="17"/>
      <c r="U734" s="17"/>
    </row>
    <row r="735" spans="1:23" x14ac:dyDescent="0.25">
      <c r="D735" s="17"/>
      <c r="E735" s="17"/>
      <c r="F735" s="17"/>
      <c r="G735" s="17"/>
      <c r="H735" s="17"/>
      <c r="I735" s="17"/>
      <c r="J735" s="71"/>
      <c r="K735" s="81"/>
      <c r="L735" s="71"/>
      <c r="N735" s="71"/>
      <c r="O735" s="17"/>
      <c r="P735" s="17"/>
      <c r="Q735" s="17"/>
      <c r="R735" s="17"/>
      <c r="S735" s="17"/>
      <c r="T735" s="17"/>
      <c r="U735" s="17"/>
    </row>
    <row r="736" spans="1:23" x14ac:dyDescent="0.25">
      <c r="D736" s="17"/>
      <c r="E736" s="17"/>
      <c r="F736" s="17"/>
      <c r="G736" s="17"/>
      <c r="H736" s="17"/>
      <c r="I736" s="17"/>
      <c r="J736" s="71"/>
      <c r="K736" s="81"/>
      <c r="L736" s="71"/>
      <c r="N736" s="71"/>
      <c r="O736" s="17"/>
      <c r="P736" s="17"/>
      <c r="Q736" s="17"/>
      <c r="R736" s="17"/>
      <c r="S736" s="17"/>
      <c r="T736" s="17"/>
      <c r="U736" s="17"/>
    </row>
    <row r="737" spans="4:21" x14ac:dyDescent="0.25">
      <c r="D737" s="17"/>
      <c r="E737" s="17"/>
      <c r="F737" s="17"/>
      <c r="G737" s="17"/>
      <c r="H737" s="17"/>
      <c r="I737" s="17"/>
      <c r="J737" s="71"/>
      <c r="K737" s="81"/>
      <c r="L737" s="71"/>
      <c r="N737" s="71"/>
      <c r="O737" s="17"/>
      <c r="P737" s="17"/>
      <c r="Q737" s="17"/>
      <c r="R737" s="17"/>
      <c r="S737" s="17"/>
      <c r="T737" s="17"/>
      <c r="U737" s="17"/>
    </row>
    <row r="738" spans="4:21" x14ac:dyDescent="0.25">
      <c r="D738" s="17"/>
      <c r="E738" s="17"/>
      <c r="F738" s="17"/>
      <c r="G738" s="17"/>
      <c r="H738" s="17"/>
      <c r="I738" s="17"/>
      <c r="J738" s="71"/>
      <c r="K738" s="81"/>
      <c r="L738" s="71"/>
      <c r="N738" s="71"/>
      <c r="O738" s="17"/>
      <c r="P738" s="17"/>
      <c r="Q738" s="17"/>
      <c r="R738" s="17"/>
      <c r="S738" s="17"/>
      <c r="T738" s="17"/>
      <c r="U738" s="17"/>
    </row>
    <row r="739" spans="4:21" x14ac:dyDescent="0.25">
      <c r="D739" s="17"/>
      <c r="E739" s="17"/>
      <c r="F739" s="17"/>
      <c r="G739" s="17"/>
      <c r="H739" s="17"/>
      <c r="I739" s="17"/>
      <c r="J739" s="71"/>
      <c r="K739" s="81"/>
      <c r="L739" s="71"/>
      <c r="N739" s="71"/>
      <c r="O739" s="17"/>
      <c r="P739" s="17"/>
      <c r="Q739" s="17"/>
      <c r="R739" s="17"/>
      <c r="S739" s="17"/>
      <c r="T739" s="17"/>
      <c r="U739" s="17"/>
    </row>
    <row r="740" spans="4:21" x14ac:dyDescent="0.25">
      <c r="D740" s="17"/>
      <c r="E740" s="17"/>
      <c r="F740" s="17"/>
      <c r="G740" s="17"/>
      <c r="H740" s="17"/>
      <c r="I740" s="17"/>
      <c r="J740" s="71"/>
      <c r="K740" s="81"/>
      <c r="L740" s="71"/>
      <c r="N740" s="71"/>
      <c r="O740" s="17"/>
      <c r="P740" s="17"/>
      <c r="Q740" s="17"/>
      <c r="R740" s="17"/>
      <c r="S740" s="17"/>
      <c r="T740" s="17"/>
      <c r="U740" s="17"/>
    </row>
    <row r="741" spans="4:21" x14ac:dyDescent="0.25">
      <c r="D741" s="17"/>
      <c r="E741" s="17"/>
      <c r="F741" s="17"/>
      <c r="G741" s="17"/>
      <c r="H741" s="17"/>
      <c r="I741" s="17"/>
      <c r="J741" s="71"/>
      <c r="K741" s="81"/>
      <c r="L741" s="71"/>
      <c r="N741" s="71"/>
      <c r="O741" s="17"/>
      <c r="P741" s="17"/>
      <c r="Q741" s="17"/>
      <c r="R741" s="17"/>
      <c r="S741" s="17"/>
      <c r="T741" s="17"/>
      <c r="U741" s="17"/>
    </row>
    <row r="742" spans="4:21" x14ac:dyDescent="0.25">
      <c r="D742" s="17"/>
      <c r="E742" s="17"/>
      <c r="F742" s="17"/>
      <c r="G742" s="17"/>
      <c r="H742" s="17"/>
      <c r="I742" s="17"/>
      <c r="J742" s="71"/>
      <c r="K742" s="81"/>
      <c r="M742" s="81"/>
      <c r="N742" s="71"/>
      <c r="O742" s="17"/>
      <c r="P742" s="17"/>
      <c r="Q742" s="17"/>
      <c r="R742" s="17"/>
      <c r="S742" s="17"/>
      <c r="T742" s="17"/>
      <c r="U742" s="17"/>
    </row>
    <row r="743" spans="4:21" x14ac:dyDescent="0.25">
      <c r="D743" s="17"/>
      <c r="E743" s="17"/>
      <c r="F743" s="17"/>
      <c r="G743" s="17"/>
      <c r="H743" s="17"/>
      <c r="I743" s="17"/>
      <c r="J743" s="71"/>
      <c r="K743" s="81"/>
      <c r="M743" s="81"/>
      <c r="N743" s="71"/>
      <c r="O743" s="17"/>
      <c r="P743" s="17"/>
      <c r="Q743" s="17"/>
      <c r="R743" s="17"/>
      <c r="S743" s="17"/>
      <c r="T743" s="17"/>
      <c r="U743" s="17"/>
    </row>
    <row r="744" spans="4:21" x14ac:dyDescent="0.25">
      <c r="D744" s="17"/>
      <c r="E744" s="17"/>
      <c r="F744" s="17"/>
      <c r="G744" s="17"/>
      <c r="H744" s="17"/>
      <c r="I744" s="17"/>
      <c r="J744" s="71"/>
      <c r="K744" s="81"/>
      <c r="M744" s="81"/>
      <c r="N744" s="71"/>
      <c r="O744" s="17"/>
      <c r="P744" s="17"/>
      <c r="Q744" s="17"/>
      <c r="R744" s="17"/>
      <c r="S744" s="17"/>
      <c r="T744" s="17"/>
      <c r="U744" s="17"/>
    </row>
    <row r="745" spans="4:21" x14ac:dyDescent="0.25">
      <c r="D745" s="17"/>
      <c r="E745" s="17"/>
      <c r="F745" s="17"/>
      <c r="G745" s="17"/>
      <c r="H745" s="17"/>
      <c r="I745" s="17"/>
      <c r="J745" s="71"/>
      <c r="K745" s="81"/>
      <c r="M745" s="81"/>
      <c r="N745" s="71"/>
      <c r="O745" s="17"/>
      <c r="P745" s="17"/>
      <c r="Q745" s="17"/>
      <c r="R745" s="17"/>
      <c r="S745" s="17"/>
      <c r="T745" s="17"/>
      <c r="U745" s="17"/>
    </row>
    <row r="746" spans="4:21" x14ac:dyDescent="0.25">
      <c r="D746" s="17"/>
      <c r="E746" s="17"/>
      <c r="F746" s="17"/>
      <c r="G746" s="17"/>
      <c r="H746" s="17"/>
      <c r="I746" s="17"/>
      <c r="J746" s="71"/>
      <c r="K746" s="81"/>
      <c r="M746" s="81"/>
      <c r="N746" s="71"/>
      <c r="O746" s="17"/>
      <c r="P746" s="17"/>
      <c r="Q746" s="17"/>
      <c r="R746" s="17"/>
      <c r="S746" s="17"/>
      <c r="T746" s="17"/>
      <c r="U746" s="17"/>
    </row>
    <row r="747" spans="4:21" x14ac:dyDescent="0.25">
      <c r="D747" s="17"/>
      <c r="E747" s="17"/>
      <c r="F747" s="17"/>
      <c r="G747" s="17"/>
      <c r="H747" s="17"/>
      <c r="I747" s="17"/>
      <c r="J747" s="71"/>
      <c r="K747" s="81"/>
      <c r="M747" s="81"/>
      <c r="N747" s="71"/>
      <c r="O747" s="17"/>
      <c r="P747" s="17"/>
      <c r="Q747" s="17"/>
      <c r="R747" s="17"/>
      <c r="S747" s="17"/>
      <c r="T747" s="17"/>
      <c r="U747" s="17"/>
    </row>
    <row r="748" spans="4:21" x14ac:dyDescent="0.25">
      <c r="D748" s="17"/>
      <c r="E748" s="17"/>
      <c r="F748" s="17"/>
      <c r="G748" s="17"/>
      <c r="H748" s="17"/>
      <c r="I748" s="17"/>
      <c r="J748" s="71"/>
      <c r="K748" s="81"/>
      <c r="M748" s="81"/>
      <c r="N748" s="71"/>
      <c r="O748" s="17"/>
      <c r="P748" s="17"/>
      <c r="Q748" s="17"/>
      <c r="R748" s="17"/>
      <c r="S748" s="17"/>
      <c r="T748" s="17"/>
      <c r="U748" s="17"/>
    </row>
    <row r="749" spans="4:21" x14ac:dyDescent="0.25">
      <c r="D749" s="17"/>
      <c r="E749" s="17"/>
      <c r="F749" s="17"/>
      <c r="G749" s="17"/>
      <c r="H749" s="17"/>
      <c r="I749" s="17"/>
      <c r="J749" s="71"/>
      <c r="K749" s="81"/>
      <c r="M749" s="81"/>
      <c r="N749" s="71"/>
      <c r="O749" s="17"/>
      <c r="P749" s="17"/>
      <c r="Q749" s="17"/>
      <c r="R749" s="17"/>
      <c r="S749" s="17"/>
      <c r="T749" s="17"/>
      <c r="U749" s="17"/>
    </row>
    <row r="750" spans="4:21" x14ac:dyDescent="0.25">
      <c r="D750" s="17"/>
      <c r="E750" s="17"/>
      <c r="F750" s="17"/>
      <c r="G750" s="17"/>
      <c r="H750" s="17"/>
      <c r="I750" s="17"/>
      <c r="J750" s="71"/>
      <c r="K750" s="81"/>
      <c r="M750" s="81"/>
      <c r="N750" s="71"/>
      <c r="O750" s="17"/>
      <c r="P750" s="17"/>
      <c r="Q750" s="17"/>
      <c r="R750" s="17"/>
      <c r="S750" s="17"/>
      <c r="T750" s="17"/>
      <c r="U750" s="17"/>
    </row>
    <row r="751" spans="4:21" x14ac:dyDescent="0.25">
      <c r="D751" s="17"/>
      <c r="E751" s="17"/>
      <c r="F751" s="17"/>
      <c r="G751" s="17"/>
      <c r="H751" s="17"/>
      <c r="I751" s="17"/>
      <c r="J751" s="71"/>
      <c r="K751" s="81"/>
      <c r="M751" s="81"/>
      <c r="N751" s="71"/>
      <c r="O751" s="17"/>
      <c r="P751" s="17"/>
      <c r="Q751" s="17"/>
      <c r="R751" s="17"/>
      <c r="S751" s="17"/>
      <c r="T751" s="17"/>
      <c r="U751" s="17"/>
    </row>
    <row r="752" spans="4:21" x14ac:dyDescent="0.25">
      <c r="D752" s="17"/>
      <c r="E752" s="17"/>
      <c r="F752" s="17"/>
      <c r="G752" s="17"/>
      <c r="H752" s="17"/>
      <c r="I752" s="17"/>
      <c r="J752" s="71"/>
      <c r="K752" s="81"/>
      <c r="M752" s="81"/>
      <c r="N752" s="71"/>
      <c r="O752" s="17"/>
      <c r="P752" s="17"/>
      <c r="Q752" s="17"/>
      <c r="R752" s="17"/>
      <c r="S752" s="17"/>
      <c r="T752" s="17"/>
      <c r="U752" s="17"/>
    </row>
    <row r="753" spans="4:21" x14ac:dyDescent="0.25">
      <c r="D753" s="17"/>
      <c r="E753" s="17"/>
      <c r="F753" s="17"/>
      <c r="G753" s="17"/>
      <c r="H753" s="17"/>
      <c r="I753" s="17"/>
      <c r="J753" s="71"/>
      <c r="K753" s="81"/>
      <c r="M753" s="81"/>
      <c r="N753" s="71"/>
      <c r="O753" s="17"/>
      <c r="P753" s="17"/>
      <c r="Q753" s="17"/>
      <c r="R753" s="17"/>
      <c r="S753" s="17"/>
      <c r="T753" s="17"/>
      <c r="U753" s="17"/>
    </row>
    <row r="754" spans="4:21" x14ac:dyDescent="0.25">
      <c r="D754" s="17"/>
      <c r="E754" s="17"/>
      <c r="F754" s="17"/>
      <c r="G754" s="17"/>
      <c r="H754" s="17"/>
      <c r="I754" s="17"/>
      <c r="J754" s="71"/>
      <c r="K754" s="81"/>
      <c r="M754" s="81"/>
      <c r="N754" s="71"/>
      <c r="O754" s="17"/>
      <c r="P754" s="17"/>
      <c r="Q754" s="17"/>
      <c r="R754" s="17"/>
      <c r="S754" s="17"/>
      <c r="T754" s="17"/>
      <c r="U754" s="17"/>
    </row>
    <row r="755" spans="4:21" x14ac:dyDescent="0.25">
      <c r="D755" s="17"/>
      <c r="E755" s="17"/>
      <c r="F755" s="17"/>
      <c r="G755" s="17"/>
      <c r="H755" s="17"/>
      <c r="I755" s="17"/>
      <c r="J755" s="18"/>
      <c r="K755" s="18"/>
      <c r="O755" s="17"/>
      <c r="P755" s="17"/>
      <c r="Q755" s="17"/>
      <c r="R755" s="17"/>
      <c r="S755" s="17"/>
      <c r="T755" s="17"/>
      <c r="U755" s="17"/>
    </row>
    <row r="756" spans="4:21" x14ac:dyDescent="0.25">
      <c r="D756" s="17"/>
      <c r="E756" s="17"/>
      <c r="F756" s="17"/>
      <c r="G756" s="17"/>
      <c r="H756" s="17"/>
      <c r="I756" s="17"/>
      <c r="J756" s="18"/>
      <c r="K756" s="18"/>
      <c r="O756" s="17"/>
      <c r="P756" s="17"/>
      <c r="Q756" s="17"/>
      <c r="R756" s="17"/>
      <c r="S756" s="17"/>
      <c r="T756" s="17"/>
      <c r="U756" s="17"/>
    </row>
    <row r="757" spans="4:21" x14ac:dyDescent="0.25">
      <c r="D757" s="17"/>
      <c r="E757" s="17"/>
      <c r="F757" s="17"/>
      <c r="G757" s="17"/>
      <c r="H757" s="17"/>
      <c r="I757" s="17"/>
      <c r="J757" s="18"/>
      <c r="K757" s="18"/>
      <c r="O757" s="17"/>
      <c r="P757" s="17"/>
      <c r="Q757" s="17"/>
      <c r="R757" s="17"/>
      <c r="S757" s="17"/>
      <c r="T757" s="17"/>
      <c r="U757" s="17"/>
    </row>
    <row r="758" spans="4:21" x14ac:dyDescent="0.25">
      <c r="D758" s="17"/>
      <c r="E758" s="17"/>
      <c r="F758" s="17"/>
      <c r="G758" s="17"/>
      <c r="H758" s="17"/>
      <c r="I758" s="17"/>
      <c r="J758" s="18"/>
      <c r="K758" s="18"/>
      <c r="O758" s="17"/>
      <c r="P758" s="17"/>
      <c r="Q758" s="17"/>
      <c r="R758" s="17"/>
      <c r="S758" s="17"/>
      <c r="T758" s="17"/>
      <c r="U758" s="17"/>
    </row>
    <row r="759" spans="4:21" x14ac:dyDescent="0.25">
      <c r="D759" s="17"/>
      <c r="E759" s="17"/>
      <c r="F759" s="17"/>
      <c r="G759" s="17"/>
      <c r="H759" s="17"/>
      <c r="I759" s="17"/>
      <c r="J759" s="18"/>
      <c r="K759" s="18"/>
      <c r="O759" s="17"/>
      <c r="P759" s="17"/>
      <c r="Q759" s="17"/>
      <c r="R759" s="17"/>
      <c r="S759" s="17"/>
      <c r="T759" s="17"/>
      <c r="U759" s="17"/>
    </row>
    <row r="760" spans="4:21" x14ac:dyDescent="0.25">
      <c r="D760" s="17"/>
      <c r="E760" s="17"/>
      <c r="F760" s="17"/>
      <c r="G760" s="17"/>
      <c r="H760" s="17"/>
      <c r="I760" s="17"/>
      <c r="J760" s="18"/>
      <c r="K760" s="18"/>
      <c r="O760" s="17"/>
      <c r="P760" s="17"/>
      <c r="Q760" s="17"/>
      <c r="R760" s="17"/>
      <c r="S760" s="17"/>
      <c r="T760" s="17"/>
      <c r="U760" s="17"/>
    </row>
    <row r="761" spans="4:21" x14ac:dyDescent="0.25">
      <c r="D761" s="17"/>
      <c r="E761" s="17"/>
      <c r="F761" s="17"/>
      <c r="G761" s="17"/>
      <c r="H761" s="17"/>
      <c r="I761" s="17"/>
      <c r="J761" s="18"/>
      <c r="K761" s="18"/>
      <c r="O761" s="17"/>
      <c r="P761" s="17"/>
      <c r="Q761" s="17"/>
      <c r="R761" s="17"/>
      <c r="S761" s="17"/>
      <c r="T761" s="17"/>
      <c r="U761" s="17"/>
    </row>
    <row r="762" spans="4:21" x14ac:dyDescent="0.25">
      <c r="D762" s="17"/>
      <c r="E762" s="17"/>
      <c r="F762" s="17"/>
      <c r="G762" s="17"/>
      <c r="H762" s="17"/>
      <c r="I762" s="17"/>
      <c r="J762" s="18"/>
      <c r="K762" s="18"/>
      <c r="O762" s="17"/>
      <c r="P762" s="17"/>
      <c r="Q762" s="17"/>
      <c r="R762" s="17"/>
      <c r="S762" s="17"/>
      <c r="T762" s="17"/>
      <c r="U762" s="17"/>
    </row>
    <row r="763" spans="4:21" x14ac:dyDescent="0.25">
      <c r="D763" s="17"/>
      <c r="E763" s="17"/>
      <c r="F763" s="17"/>
      <c r="G763" s="17"/>
      <c r="H763" s="17"/>
      <c r="I763" s="17"/>
      <c r="J763" s="18"/>
      <c r="K763" s="18"/>
      <c r="O763" s="17"/>
      <c r="P763" s="17"/>
      <c r="Q763" s="17"/>
      <c r="R763" s="17"/>
      <c r="S763" s="17"/>
      <c r="T763" s="17"/>
      <c r="U763" s="17"/>
    </row>
    <row r="764" spans="4:21" x14ac:dyDescent="0.25">
      <c r="D764" s="17"/>
      <c r="E764" s="17"/>
      <c r="F764" s="17"/>
      <c r="G764" s="17"/>
      <c r="H764" s="17"/>
      <c r="I764" s="17"/>
      <c r="J764" s="18"/>
      <c r="K764" s="18"/>
      <c r="O764" s="17"/>
      <c r="P764" s="17"/>
      <c r="Q764" s="17"/>
      <c r="R764" s="17"/>
      <c r="S764" s="17"/>
      <c r="T764" s="17"/>
      <c r="U764" s="17"/>
    </row>
    <row r="765" spans="4:21" x14ac:dyDescent="0.25">
      <c r="D765" s="17"/>
      <c r="E765" s="17"/>
      <c r="F765" s="17"/>
      <c r="G765" s="17"/>
      <c r="H765" s="17"/>
      <c r="I765" s="17"/>
      <c r="J765" s="18"/>
      <c r="K765" s="18"/>
      <c r="O765" s="17"/>
      <c r="P765" s="17"/>
      <c r="Q765" s="17"/>
      <c r="R765" s="17"/>
      <c r="S765" s="17"/>
      <c r="T765" s="17"/>
      <c r="U765" s="17"/>
    </row>
    <row r="766" spans="4:21" x14ac:dyDescent="0.25">
      <c r="D766" s="17"/>
      <c r="E766" s="17"/>
      <c r="F766" s="17"/>
      <c r="G766" s="17"/>
      <c r="H766" s="17"/>
      <c r="I766" s="17"/>
      <c r="J766" s="18"/>
      <c r="K766" s="18"/>
      <c r="O766" s="17"/>
      <c r="P766" s="17"/>
      <c r="Q766" s="17"/>
      <c r="R766" s="17"/>
      <c r="S766" s="17"/>
      <c r="T766" s="17"/>
      <c r="U766" s="17"/>
    </row>
    <row r="767" spans="4:21" x14ac:dyDescent="0.25">
      <c r="D767" s="17"/>
      <c r="E767" s="17"/>
      <c r="F767" s="17"/>
      <c r="G767" s="17"/>
      <c r="H767" s="17"/>
      <c r="I767" s="17"/>
      <c r="J767" s="18"/>
      <c r="K767" s="18"/>
      <c r="O767" s="17"/>
      <c r="P767" s="17"/>
      <c r="Q767" s="17"/>
      <c r="R767" s="17"/>
      <c r="S767" s="17"/>
      <c r="T767" s="17"/>
      <c r="U767" s="17"/>
    </row>
    <row r="768" spans="4:21" x14ac:dyDescent="0.25">
      <c r="D768" s="17"/>
      <c r="E768" s="17"/>
      <c r="F768" s="17"/>
      <c r="G768" s="17"/>
      <c r="H768" s="17"/>
      <c r="I768" s="17"/>
      <c r="J768" s="18"/>
      <c r="K768" s="18"/>
      <c r="O768" s="17"/>
      <c r="P768" s="17"/>
      <c r="Q768" s="17"/>
      <c r="R768" s="17"/>
      <c r="S768" s="17"/>
      <c r="T768" s="17"/>
      <c r="U768" s="17"/>
    </row>
    <row r="769" spans="4:21" x14ac:dyDescent="0.25">
      <c r="D769" s="17"/>
      <c r="E769" s="17"/>
      <c r="F769" s="17"/>
      <c r="G769" s="17"/>
      <c r="H769" s="17"/>
      <c r="I769" s="17"/>
      <c r="J769" s="18"/>
      <c r="K769" s="18"/>
      <c r="O769" s="17"/>
      <c r="P769" s="17"/>
      <c r="Q769" s="17"/>
      <c r="R769" s="17"/>
      <c r="S769" s="17"/>
      <c r="T769" s="17"/>
      <c r="U769" s="17"/>
    </row>
    <row r="770" spans="4:21" x14ac:dyDescent="0.25">
      <c r="D770" s="17"/>
      <c r="E770" s="17"/>
      <c r="F770" s="17"/>
      <c r="G770" s="17"/>
      <c r="H770" s="17"/>
      <c r="I770" s="17"/>
      <c r="J770" s="18"/>
      <c r="K770" s="18"/>
      <c r="O770" s="17"/>
      <c r="P770" s="17"/>
      <c r="Q770" s="17"/>
      <c r="R770" s="17"/>
      <c r="S770" s="17"/>
      <c r="T770" s="17"/>
      <c r="U770" s="17"/>
    </row>
    <row r="771" spans="4:21" x14ac:dyDescent="0.25">
      <c r="D771" s="17"/>
      <c r="E771" s="17"/>
      <c r="F771" s="17"/>
      <c r="G771" s="17"/>
      <c r="H771" s="17"/>
      <c r="I771" s="17"/>
      <c r="J771" s="18"/>
      <c r="K771" s="18"/>
      <c r="O771" s="17"/>
      <c r="P771" s="17"/>
      <c r="Q771" s="17"/>
      <c r="R771" s="17"/>
      <c r="S771" s="17"/>
      <c r="T771" s="17"/>
      <c r="U771" s="17"/>
    </row>
    <row r="772" spans="4:21" x14ac:dyDescent="0.25">
      <c r="D772" s="17"/>
      <c r="E772" s="17"/>
      <c r="F772" s="17"/>
      <c r="G772" s="17"/>
      <c r="H772" s="17"/>
      <c r="I772" s="17"/>
      <c r="J772" s="18"/>
      <c r="K772" s="18"/>
      <c r="O772" s="17"/>
      <c r="P772" s="17"/>
      <c r="Q772" s="17"/>
      <c r="R772" s="17"/>
      <c r="S772" s="17"/>
      <c r="T772" s="17"/>
      <c r="U772" s="17"/>
    </row>
    <row r="773" spans="4:21" x14ac:dyDescent="0.25">
      <c r="D773" s="17"/>
      <c r="E773" s="17"/>
      <c r="F773" s="17"/>
      <c r="G773" s="17"/>
      <c r="H773" s="17"/>
      <c r="I773" s="17"/>
      <c r="J773" s="18"/>
      <c r="K773" s="18"/>
      <c r="O773" s="17"/>
      <c r="P773" s="17"/>
      <c r="Q773" s="17"/>
      <c r="R773" s="17"/>
      <c r="S773" s="17"/>
      <c r="T773" s="17"/>
      <c r="U773" s="17"/>
    </row>
    <row r="774" spans="4:21" x14ac:dyDescent="0.25">
      <c r="D774" s="17"/>
      <c r="E774" s="17"/>
      <c r="F774" s="17"/>
      <c r="G774" s="17"/>
      <c r="H774" s="17"/>
      <c r="I774" s="17"/>
      <c r="J774" s="18"/>
      <c r="K774" s="18"/>
      <c r="O774" s="17"/>
      <c r="P774" s="17"/>
      <c r="Q774" s="17"/>
      <c r="R774" s="17"/>
      <c r="S774" s="17"/>
      <c r="T774" s="17"/>
      <c r="U774" s="17"/>
    </row>
    <row r="775" spans="4:21" x14ac:dyDescent="0.25">
      <c r="D775" s="17"/>
      <c r="E775" s="17"/>
      <c r="F775" s="17"/>
      <c r="G775" s="17"/>
      <c r="H775" s="17"/>
      <c r="I775" s="17"/>
      <c r="J775" s="18"/>
      <c r="K775" s="18"/>
      <c r="O775" s="17"/>
      <c r="P775" s="17"/>
      <c r="Q775" s="17"/>
      <c r="R775" s="17"/>
      <c r="S775" s="17"/>
      <c r="T775" s="17"/>
      <c r="U775" s="17"/>
    </row>
    <row r="776" spans="4:21" x14ac:dyDescent="0.25">
      <c r="D776" s="17"/>
      <c r="E776" s="17"/>
      <c r="F776" s="17"/>
      <c r="G776" s="17"/>
      <c r="H776" s="17"/>
      <c r="I776" s="17"/>
      <c r="J776" s="18"/>
      <c r="K776" s="18"/>
      <c r="O776" s="17"/>
      <c r="P776" s="17"/>
      <c r="Q776" s="17"/>
      <c r="R776" s="17"/>
      <c r="S776" s="17"/>
      <c r="T776" s="17"/>
      <c r="U776" s="17"/>
    </row>
    <row r="777" spans="4:21" x14ac:dyDescent="0.25">
      <c r="D777" s="17"/>
      <c r="E777" s="17"/>
      <c r="F777" s="17"/>
      <c r="G777" s="17"/>
      <c r="H777" s="17"/>
      <c r="I777" s="17"/>
      <c r="J777" s="18"/>
      <c r="K777" s="18"/>
      <c r="O777" s="17"/>
      <c r="P777" s="17"/>
      <c r="Q777" s="17"/>
      <c r="R777" s="17"/>
      <c r="S777" s="17"/>
      <c r="T777" s="17"/>
      <c r="U777" s="17"/>
    </row>
    <row r="778" spans="4:21" x14ac:dyDescent="0.25">
      <c r="D778" s="17"/>
      <c r="E778" s="17"/>
      <c r="F778" s="17"/>
      <c r="G778" s="17"/>
      <c r="H778" s="17"/>
      <c r="I778" s="17"/>
      <c r="J778" s="18"/>
      <c r="K778" s="18"/>
      <c r="O778" s="17"/>
      <c r="P778" s="17"/>
      <c r="Q778" s="17"/>
      <c r="R778" s="17"/>
      <c r="S778" s="17"/>
      <c r="T778" s="17"/>
      <c r="U778" s="17"/>
    </row>
    <row r="779" spans="4:21" x14ac:dyDescent="0.25">
      <c r="D779" s="17"/>
      <c r="E779" s="17"/>
      <c r="F779" s="17"/>
      <c r="G779" s="17"/>
      <c r="H779" s="17"/>
      <c r="I779" s="17"/>
      <c r="J779" s="18"/>
      <c r="K779" s="18"/>
      <c r="O779" s="17"/>
      <c r="P779" s="17"/>
      <c r="Q779" s="17"/>
      <c r="R779" s="17"/>
      <c r="S779" s="17"/>
      <c r="T779" s="17"/>
      <c r="U779" s="17"/>
    </row>
    <row r="780" spans="4:21" x14ac:dyDescent="0.25">
      <c r="D780" s="17"/>
      <c r="E780" s="17"/>
      <c r="F780" s="17"/>
      <c r="G780" s="17"/>
      <c r="H780" s="17"/>
      <c r="I780" s="17"/>
      <c r="J780" s="18"/>
      <c r="K780" s="18"/>
      <c r="O780" s="17"/>
      <c r="P780" s="17"/>
      <c r="Q780" s="17"/>
      <c r="R780" s="17"/>
      <c r="S780" s="17"/>
      <c r="T780" s="17"/>
      <c r="U780" s="17"/>
    </row>
    <row r="781" spans="4:21" x14ac:dyDescent="0.25">
      <c r="D781" s="17"/>
      <c r="E781" s="17"/>
      <c r="F781" s="17"/>
      <c r="G781" s="17"/>
      <c r="H781" s="17"/>
      <c r="I781" s="17"/>
      <c r="J781" s="18"/>
      <c r="K781" s="18"/>
      <c r="O781" s="17"/>
      <c r="P781" s="17"/>
      <c r="Q781" s="17"/>
      <c r="R781" s="17"/>
      <c r="S781" s="17"/>
      <c r="T781" s="17"/>
      <c r="U781" s="17"/>
    </row>
    <row r="782" spans="4:21" x14ac:dyDescent="0.25">
      <c r="D782" s="17"/>
      <c r="E782" s="17"/>
      <c r="F782" s="17"/>
      <c r="G782" s="17"/>
      <c r="H782" s="17"/>
      <c r="I782" s="17"/>
      <c r="J782" s="18"/>
      <c r="K782" s="18"/>
      <c r="O782" s="17"/>
      <c r="P782" s="17"/>
      <c r="Q782" s="17"/>
      <c r="R782" s="17"/>
      <c r="S782" s="17"/>
      <c r="T782" s="17"/>
      <c r="U782" s="17"/>
    </row>
    <row r="783" spans="4:21" x14ac:dyDescent="0.25">
      <c r="D783" s="17"/>
      <c r="E783" s="17"/>
      <c r="F783" s="17"/>
      <c r="G783" s="17"/>
      <c r="H783" s="17"/>
      <c r="I783" s="17"/>
      <c r="J783" s="18"/>
      <c r="K783" s="18"/>
      <c r="O783" s="17"/>
      <c r="P783" s="17"/>
      <c r="Q783" s="17"/>
      <c r="R783" s="17"/>
      <c r="S783" s="17"/>
      <c r="T783" s="17"/>
      <c r="U783" s="17"/>
    </row>
    <row r="784" spans="4:21" x14ac:dyDescent="0.25">
      <c r="D784" s="17"/>
      <c r="E784" s="17"/>
      <c r="F784" s="17"/>
      <c r="G784" s="17"/>
      <c r="H784" s="17"/>
      <c r="I784" s="17"/>
      <c r="J784" s="18"/>
      <c r="K784" s="18"/>
      <c r="O784" s="17"/>
      <c r="P784" s="17"/>
      <c r="Q784" s="17"/>
      <c r="R784" s="17"/>
      <c r="S784" s="17"/>
      <c r="T784" s="17"/>
      <c r="U784" s="17"/>
    </row>
    <row r="785" spans="4:21" x14ac:dyDescent="0.25">
      <c r="D785" s="17"/>
      <c r="E785" s="17"/>
      <c r="F785" s="17"/>
      <c r="G785" s="17"/>
      <c r="H785" s="17"/>
      <c r="I785" s="17"/>
      <c r="J785" s="18"/>
      <c r="K785" s="18"/>
      <c r="O785" s="17"/>
      <c r="P785" s="17"/>
      <c r="Q785" s="17"/>
      <c r="R785" s="17"/>
      <c r="S785" s="17"/>
      <c r="T785" s="17"/>
      <c r="U785" s="17"/>
    </row>
    <row r="786" spans="4:21" x14ac:dyDescent="0.25">
      <c r="D786" s="17"/>
      <c r="E786" s="17"/>
      <c r="F786" s="17"/>
      <c r="G786" s="17"/>
      <c r="H786" s="17"/>
      <c r="I786" s="17"/>
      <c r="J786" s="18"/>
      <c r="K786" s="18"/>
      <c r="O786" s="17"/>
      <c r="P786" s="17"/>
      <c r="Q786" s="17"/>
      <c r="R786" s="17"/>
      <c r="S786" s="17"/>
      <c r="T786" s="17"/>
      <c r="U786" s="17"/>
    </row>
    <row r="787" spans="4:21" x14ac:dyDescent="0.25">
      <c r="D787" s="17"/>
      <c r="E787" s="17"/>
      <c r="F787" s="17"/>
      <c r="G787" s="17"/>
      <c r="H787" s="17"/>
      <c r="I787" s="17"/>
      <c r="J787" s="18"/>
      <c r="K787" s="18"/>
      <c r="O787" s="17"/>
      <c r="P787" s="17"/>
      <c r="Q787" s="17"/>
      <c r="R787" s="17"/>
      <c r="S787" s="17"/>
      <c r="T787" s="17"/>
      <c r="U787" s="17"/>
    </row>
    <row r="788" spans="4:21" x14ac:dyDescent="0.25">
      <c r="D788" s="17"/>
      <c r="E788" s="17"/>
      <c r="F788" s="17"/>
      <c r="G788" s="17"/>
      <c r="H788" s="17"/>
      <c r="I788" s="17"/>
      <c r="J788" s="18"/>
      <c r="K788" s="18"/>
      <c r="O788" s="17"/>
      <c r="P788" s="17"/>
      <c r="Q788" s="17"/>
      <c r="R788" s="17"/>
      <c r="S788" s="17"/>
      <c r="T788" s="17"/>
      <c r="U788" s="17"/>
    </row>
    <row r="789" spans="4:21" x14ac:dyDescent="0.25">
      <c r="D789" s="17"/>
      <c r="E789" s="17"/>
      <c r="F789" s="17"/>
      <c r="G789" s="17"/>
      <c r="H789" s="17"/>
      <c r="I789" s="17"/>
      <c r="J789" s="18"/>
      <c r="K789" s="18"/>
      <c r="O789" s="17"/>
      <c r="P789" s="17"/>
      <c r="Q789" s="17"/>
      <c r="R789" s="17"/>
      <c r="S789" s="17"/>
      <c r="T789" s="17"/>
      <c r="U789" s="17"/>
    </row>
    <row r="790" spans="4:21" x14ac:dyDescent="0.25">
      <c r="D790" s="17"/>
      <c r="E790" s="17"/>
      <c r="F790" s="17"/>
      <c r="G790" s="17"/>
      <c r="H790" s="17"/>
      <c r="I790" s="17"/>
      <c r="J790" s="18"/>
      <c r="K790" s="18"/>
      <c r="O790" s="17"/>
      <c r="P790" s="17"/>
      <c r="Q790" s="17"/>
      <c r="R790" s="17"/>
      <c r="S790" s="17"/>
      <c r="T790" s="17"/>
      <c r="U790" s="17"/>
    </row>
    <row r="791" spans="4:21" x14ac:dyDescent="0.25">
      <c r="D791" s="17"/>
      <c r="E791" s="17"/>
      <c r="F791" s="17"/>
      <c r="G791" s="17"/>
      <c r="H791" s="17"/>
      <c r="I791" s="17"/>
      <c r="J791" s="18"/>
      <c r="K791" s="18"/>
      <c r="O791" s="17"/>
      <c r="P791" s="17"/>
      <c r="Q791" s="17"/>
      <c r="R791" s="17"/>
      <c r="S791" s="17"/>
      <c r="T791" s="17"/>
      <c r="U791" s="17"/>
    </row>
    <row r="792" spans="4:21" x14ac:dyDescent="0.25">
      <c r="D792" s="17"/>
      <c r="E792" s="17"/>
      <c r="F792" s="17"/>
      <c r="G792" s="17"/>
      <c r="H792" s="17"/>
      <c r="I792" s="17"/>
      <c r="J792" s="18"/>
      <c r="K792" s="18"/>
      <c r="O792" s="17"/>
      <c r="P792" s="17"/>
      <c r="Q792" s="17"/>
      <c r="R792" s="17"/>
      <c r="S792" s="17"/>
      <c r="T792" s="17"/>
      <c r="U792" s="17"/>
    </row>
    <row r="793" spans="4:21" x14ac:dyDescent="0.25">
      <c r="D793" s="17"/>
      <c r="E793" s="17"/>
      <c r="F793" s="17"/>
      <c r="G793" s="17"/>
      <c r="H793" s="17"/>
      <c r="I793" s="17"/>
      <c r="J793" s="18"/>
      <c r="K793" s="18"/>
      <c r="O793" s="17"/>
      <c r="P793" s="17"/>
      <c r="Q793" s="17"/>
      <c r="R793" s="17"/>
      <c r="S793" s="17"/>
      <c r="T793" s="17"/>
      <c r="U793" s="17"/>
    </row>
    <row r="794" spans="4:21" x14ac:dyDescent="0.25">
      <c r="D794" s="17"/>
      <c r="E794" s="17"/>
      <c r="F794" s="17"/>
      <c r="G794" s="17"/>
      <c r="H794" s="17"/>
      <c r="I794" s="17"/>
      <c r="J794" s="18"/>
      <c r="K794" s="18"/>
      <c r="O794" s="17"/>
      <c r="P794" s="17"/>
      <c r="Q794" s="17"/>
      <c r="R794" s="17"/>
      <c r="S794" s="17"/>
      <c r="T794" s="17"/>
      <c r="U794" s="17"/>
    </row>
    <row r="795" spans="4:21" x14ac:dyDescent="0.25">
      <c r="D795" s="17"/>
      <c r="E795" s="17"/>
      <c r="F795" s="17"/>
      <c r="G795" s="17"/>
      <c r="H795" s="17"/>
      <c r="I795" s="17"/>
      <c r="J795" s="18"/>
      <c r="K795" s="18"/>
      <c r="O795" s="17"/>
      <c r="P795" s="17"/>
      <c r="Q795" s="17"/>
      <c r="R795" s="17"/>
      <c r="S795" s="17"/>
      <c r="T795" s="17"/>
      <c r="U795" s="17"/>
    </row>
    <row r="796" spans="4:21" x14ac:dyDescent="0.25">
      <c r="D796" s="17"/>
      <c r="E796" s="17"/>
      <c r="F796" s="17"/>
      <c r="G796" s="17"/>
      <c r="H796" s="17"/>
      <c r="I796" s="17"/>
      <c r="J796" s="18"/>
      <c r="K796" s="18"/>
      <c r="O796" s="17"/>
      <c r="P796" s="17"/>
      <c r="Q796" s="17"/>
      <c r="R796" s="17"/>
      <c r="S796" s="17"/>
      <c r="T796" s="17"/>
      <c r="U796" s="17"/>
    </row>
    <row r="797" spans="4:21" x14ac:dyDescent="0.25">
      <c r="D797" s="17"/>
      <c r="E797" s="17"/>
      <c r="F797" s="17"/>
      <c r="G797" s="17"/>
      <c r="H797" s="17"/>
      <c r="I797" s="17"/>
      <c r="J797" s="18"/>
      <c r="K797" s="18"/>
      <c r="O797" s="17"/>
      <c r="P797" s="17"/>
      <c r="Q797" s="17"/>
      <c r="R797" s="17"/>
      <c r="S797" s="17"/>
      <c r="T797" s="17"/>
      <c r="U797" s="17"/>
    </row>
    <row r="798" spans="4:21" x14ac:dyDescent="0.25">
      <c r="D798" s="17"/>
      <c r="E798" s="17"/>
      <c r="F798" s="17"/>
      <c r="G798" s="17"/>
      <c r="H798" s="17"/>
      <c r="I798" s="17"/>
      <c r="J798" s="18"/>
      <c r="K798" s="18"/>
      <c r="O798" s="17"/>
      <c r="P798" s="17"/>
      <c r="Q798" s="17"/>
      <c r="R798" s="17"/>
      <c r="S798" s="17"/>
      <c r="T798" s="17"/>
      <c r="U798" s="17"/>
    </row>
    <row r="799" spans="4:21" x14ac:dyDescent="0.25">
      <c r="D799" s="17"/>
      <c r="E799" s="17"/>
      <c r="F799" s="17"/>
      <c r="G799" s="17"/>
      <c r="H799" s="17"/>
      <c r="I799" s="17"/>
      <c r="J799" s="18"/>
      <c r="K799" s="18"/>
      <c r="O799" s="17"/>
      <c r="P799" s="17"/>
      <c r="Q799" s="17"/>
      <c r="R799" s="17"/>
      <c r="S799" s="17"/>
      <c r="T799" s="17"/>
      <c r="U799" s="17"/>
    </row>
    <row r="800" spans="4:21" x14ac:dyDescent="0.25">
      <c r="D800" s="17"/>
      <c r="E800" s="17"/>
      <c r="F800" s="17"/>
      <c r="G800" s="17"/>
      <c r="H800" s="17"/>
      <c r="I800" s="17"/>
      <c r="J800" s="18"/>
      <c r="K800" s="18"/>
      <c r="O800" s="17"/>
      <c r="P800" s="17"/>
      <c r="Q800" s="17"/>
      <c r="R800" s="17"/>
      <c r="S800" s="17"/>
      <c r="T800" s="17"/>
      <c r="U800" s="17"/>
    </row>
    <row r="801" spans="4:21" x14ac:dyDescent="0.25">
      <c r="D801" s="17"/>
      <c r="E801" s="17"/>
      <c r="F801" s="17"/>
      <c r="G801" s="17"/>
      <c r="H801" s="17"/>
      <c r="I801" s="17"/>
      <c r="J801" s="18"/>
      <c r="K801" s="18"/>
      <c r="O801" s="17"/>
      <c r="P801" s="17"/>
      <c r="Q801" s="17"/>
      <c r="R801" s="17"/>
      <c r="S801" s="17"/>
      <c r="T801" s="17"/>
      <c r="U801" s="17"/>
    </row>
    <row r="802" spans="4:21" x14ac:dyDescent="0.25">
      <c r="D802" s="17"/>
      <c r="E802" s="17"/>
      <c r="F802" s="17"/>
      <c r="G802" s="17"/>
      <c r="H802" s="17"/>
      <c r="I802" s="17"/>
      <c r="J802" s="18"/>
      <c r="K802" s="18"/>
      <c r="O802" s="17"/>
      <c r="P802" s="17"/>
      <c r="Q802" s="17"/>
      <c r="R802" s="17"/>
      <c r="S802" s="17"/>
      <c r="T802" s="17"/>
      <c r="U802" s="17"/>
    </row>
    <row r="803" spans="4:21" x14ac:dyDescent="0.25">
      <c r="D803" s="17"/>
      <c r="E803" s="17"/>
      <c r="F803" s="17"/>
      <c r="G803" s="17"/>
      <c r="H803" s="17"/>
      <c r="I803" s="17"/>
      <c r="J803" s="18"/>
      <c r="K803" s="18"/>
      <c r="O803" s="17"/>
      <c r="P803" s="17"/>
      <c r="Q803" s="17"/>
      <c r="R803" s="17"/>
      <c r="S803" s="17"/>
      <c r="T803" s="17"/>
      <c r="U803" s="17"/>
    </row>
    <row r="804" spans="4:21" x14ac:dyDescent="0.25">
      <c r="D804" s="17"/>
      <c r="E804" s="17"/>
      <c r="F804" s="17"/>
      <c r="G804" s="17"/>
      <c r="H804" s="17"/>
      <c r="I804" s="17"/>
      <c r="J804" s="18"/>
      <c r="K804" s="18"/>
      <c r="O804" s="17"/>
      <c r="P804" s="17"/>
      <c r="Q804" s="17"/>
      <c r="R804" s="17"/>
      <c r="S804" s="17"/>
      <c r="T804" s="17"/>
      <c r="U804" s="17"/>
    </row>
    <row r="805" spans="4:21" x14ac:dyDescent="0.25">
      <c r="D805" s="17"/>
      <c r="E805" s="17"/>
      <c r="F805" s="17"/>
      <c r="G805" s="17"/>
      <c r="H805" s="17"/>
      <c r="I805" s="17"/>
      <c r="J805" s="18"/>
      <c r="K805" s="18"/>
      <c r="O805" s="17"/>
      <c r="P805" s="17"/>
      <c r="Q805" s="17"/>
      <c r="R805" s="17"/>
      <c r="S805" s="17"/>
      <c r="T805" s="17"/>
      <c r="U805" s="17"/>
    </row>
  </sheetData>
  <mergeCells count="4">
    <mergeCell ref="A3:N3"/>
    <mergeCell ref="A4:N4"/>
    <mergeCell ref="A5:N5"/>
    <mergeCell ref="A6:N6"/>
  </mergeCells>
  <phoneticPr fontId="0" type="noConversion"/>
  <pageMargins left="0.5" right="0.5" top="1" bottom="1" header="0.5" footer="0.5"/>
  <pageSetup scale="72" firstPageNumber="18" fitToWidth="0" fitToHeight="0" orientation="portrait" r:id="rId1"/>
  <headerFooter alignWithMargins="0">
    <oddHeader xml:space="preserve">&amp;R&amp;"Times New Roman,Regular" &amp;"Times New Roman,Bold"Exhibit D-3a&amp;"Arial,Regular"
</oddHeader>
    <oddFooter>&amp;C
&amp;R&amp;"Times New Roman,Italic"[Updated 7/09]</oddFooter>
  </headerFooter>
  <rowBreaks count="12" manualBreakCount="12">
    <brk id="56" max="13" man="1"/>
    <brk id="106" max="13" man="1"/>
    <brk id="156" max="13" man="1"/>
    <brk id="205" max="13" man="1"/>
    <brk id="274" max="13" man="1"/>
    <brk id="331" max="13" man="1"/>
    <brk id="375" max="13" man="1"/>
    <brk id="422" max="13" man="1"/>
    <brk id="471" max="13" man="1"/>
    <brk id="525" max="13" man="1"/>
    <brk id="574" max="13" man="1"/>
    <brk id="627" max="1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C671"/>
  <sheetViews>
    <sheetView topLeftCell="C1" zoomScaleNormal="100" workbookViewId="0">
      <selection activeCell="C1" sqref="C1:P1"/>
    </sheetView>
  </sheetViews>
  <sheetFormatPr defaultColWidth="9.140625" defaultRowHeight="15" x14ac:dyDescent="0.25"/>
  <cols>
    <col min="1" max="1" width="8.28515625" style="45" hidden="1" customWidth="1"/>
    <col min="2" max="2" width="5" style="17" hidden="1" customWidth="1"/>
    <col min="3" max="3" width="3.140625" style="18" customWidth="1"/>
    <col min="4" max="4" width="48" style="18" customWidth="1"/>
    <col min="5" max="5" width="14.42578125" style="18" hidden="1" customWidth="1"/>
    <col min="6" max="6" width="15.85546875" style="20" hidden="1" customWidth="1"/>
    <col min="7" max="7" width="1.7109375" style="20" customWidth="1"/>
    <col min="8" max="8" width="12.85546875" style="20" customWidth="1"/>
    <col min="9" max="9" width="1.7109375" style="20" customWidth="1"/>
    <col min="10" max="10" width="12.85546875" style="20" customWidth="1"/>
    <col min="11" max="11" width="1.5703125" style="20" customWidth="1"/>
    <col min="12" max="12" width="12" style="13" bestFit="1" customWidth="1"/>
    <col min="13" max="13" width="1.7109375" style="13" customWidth="1"/>
    <col min="14" max="14" width="11.85546875" style="13" bestFit="1" customWidth="1"/>
    <col min="15" max="15" width="1.7109375" style="13" customWidth="1"/>
    <col min="16" max="16" width="19" style="13" customWidth="1"/>
    <col min="17" max="17" width="2.7109375" style="20" customWidth="1"/>
    <col min="18" max="18" width="12" style="20" bestFit="1" customWidth="1"/>
    <col min="19" max="19" width="1.28515625" style="20" customWidth="1"/>
    <col min="20" max="20" width="12" style="20" bestFit="1" customWidth="1"/>
    <col min="21" max="21" width="1.28515625" style="20" customWidth="1"/>
    <col min="22" max="22" width="9.85546875" style="20" bestFit="1" customWidth="1"/>
    <col min="23" max="23" width="2.7109375" style="20" customWidth="1"/>
    <col min="24" max="16384" width="9.140625" style="13"/>
  </cols>
  <sheetData>
    <row r="1" spans="1:27" x14ac:dyDescent="0.25">
      <c r="B1" s="1"/>
      <c r="C1" s="84" t="s">
        <v>464</v>
      </c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5"/>
      <c r="R1" s="5"/>
      <c r="S1" s="5"/>
      <c r="T1" s="5"/>
      <c r="U1" s="5"/>
      <c r="V1" s="5"/>
      <c r="W1" s="1"/>
    </row>
    <row r="2" spans="1:27" x14ac:dyDescent="0.25">
      <c r="A2" s="53"/>
      <c r="B2" s="1"/>
      <c r="C2" s="85" t="s">
        <v>1578</v>
      </c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66"/>
      <c r="R2" s="66"/>
      <c r="S2" s="66"/>
      <c r="T2" s="66"/>
      <c r="U2" s="66"/>
      <c r="V2" s="66"/>
      <c r="W2" s="1"/>
    </row>
    <row r="3" spans="1:27" x14ac:dyDescent="0.25">
      <c r="B3" s="1"/>
      <c r="C3" s="85" t="s">
        <v>82</v>
      </c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66"/>
      <c r="R3" s="66"/>
      <c r="S3" s="66"/>
      <c r="T3" s="66"/>
      <c r="U3" s="66"/>
      <c r="V3" s="66"/>
      <c r="W3" s="1"/>
    </row>
    <row r="4" spans="1:27" x14ac:dyDescent="0.25">
      <c r="B4" s="1"/>
      <c r="C4" s="85" t="s">
        <v>240</v>
      </c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66"/>
      <c r="R4" s="66"/>
      <c r="S4" s="66"/>
      <c r="T4" s="66"/>
      <c r="U4" s="66"/>
      <c r="V4" s="66"/>
      <c r="W4" s="1"/>
    </row>
    <row r="5" spans="1:27" s="44" customFormat="1" ht="12.75" x14ac:dyDescent="0.2">
      <c r="A5" s="51"/>
    </row>
    <row r="6" spans="1:27" s="44" customFormat="1" ht="12.75" x14ac:dyDescent="0.2">
      <c r="A6" s="51"/>
    </row>
    <row r="7" spans="1:27" x14ac:dyDescent="0.25">
      <c r="A7" s="47" t="s">
        <v>465</v>
      </c>
      <c r="B7" s="23"/>
      <c r="C7" s="24"/>
      <c r="D7" s="4" t="s">
        <v>463</v>
      </c>
      <c r="E7" s="30"/>
      <c r="F7" s="2"/>
      <c r="G7" s="2"/>
      <c r="H7" s="6" t="s">
        <v>80</v>
      </c>
      <c r="I7" s="6"/>
      <c r="J7" s="6" t="s">
        <v>1579</v>
      </c>
      <c r="K7" s="2"/>
      <c r="L7" s="6" t="s">
        <v>78</v>
      </c>
      <c r="M7" s="6"/>
      <c r="N7" s="6"/>
      <c r="O7" s="6"/>
      <c r="P7" s="6" t="s">
        <v>1566</v>
      </c>
      <c r="Q7" s="2"/>
      <c r="R7" s="6"/>
      <c r="S7" s="6"/>
      <c r="T7" s="6"/>
      <c r="U7" s="6"/>
      <c r="V7" s="6"/>
      <c r="W7" s="2"/>
      <c r="Y7" s="16"/>
      <c r="Z7" s="16"/>
      <c r="AA7" s="16"/>
    </row>
    <row r="8" spans="1:27" x14ac:dyDescent="0.25">
      <c r="A8" s="47"/>
      <c r="B8" s="23"/>
      <c r="C8" s="24"/>
      <c r="D8" s="6"/>
      <c r="E8" s="23" t="s">
        <v>466</v>
      </c>
      <c r="F8" s="23" t="s">
        <v>467</v>
      </c>
      <c r="G8" s="23"/>
      <c r="H8" s="35" t="s">
        <v>1579</v>
      </c>
      <c r="I8" s="6"/>
      <c r="J8" s="35" t="s">
        <v>79</v>
      </c>
      <c r="K8" s="23"/>
      <c r="L8" s="35" t="s">
        <v>1579</v>
      </c>
      <c r="M8" s="6"/>
      <c r="N8" s="35" t="s">
        <v>1565</v>
      </c>
      <c r="O8" s="6"/>
      <c r="P8" s="35" t="s">
        <v>81</v>
      </c>
      <c r="Q8" s="23"/>
      <c r="R8" s="6"/>
      <c r="S8" s="6"/>
      <c r="T8" s="6"/>
      <c r="U8" s="6"/>
      <c r="V8" s="6"/>
      <c r="W8" s="23"/>
      <c r="X8" s="16"/>
      <c r="Y8" s="16"/>
      <c r="Z8" s="16"/>
      <c r="AA8" s="16"/>
    </row>
    <row r="9" spans="1:27" x14ac:dyDescent="0.25">
      <c r="A9" s="48"/>
      <c r="B9" s="21"/>
      <c r="C9" s="24" t="s">
        <v>1557</v>
      </c>
      <c r="D9" s="3"/>
      <c r="E9" s="21"/>
      <c r="F9" s="21"/>
      <c r="G9" s="21"/>
      <c r="H9" s="21"/>
      <c r="I9" s="21"/>
      <c r="J9" s="21"/>
      <c r="K9" s="21"/>
      <c r="L9" s="3"/>
      <c r="M9" s="3"/>
      <c r="N9" s="3"/>
      <c r="O9" s="3"/>
      <c r="P9" s="3"/>
      <c r="Q9" s="21"/>
      <c r="R9" s="21"/>
      <c r="S9" s="21"/>
      <c r="T9" s="21"/>
      <c r="U9" s="21"/>
      <c r="V9" s="21"/>
      <c r="W9" s="21"/>
    </row>
    <row r="10" spans="1:27" ht="26.25" x14ac:dyDescent="0.25">
      <c r="A10" s="48"/>
      <c r="B10" s="21"/>
      <c r="C10" s="25" t="s">
        <v>468</v>
      </c>
      <c r="D10" s="3"/>
      <c r="E10" s="31"/>
      <c r="F10" s="26" t="s">
        <v>1530</v>
      </c>
      <c r="G10" s="26"/>
      <c r="H10" s="26"/>
      <c r="I10" s="26"/>
      <c r="J10" s="26"/>
      <c r="K10" s="26"/>
      <c r="L10" s="7"/>
      <c r="M10" s="11"/>
      <c r="N10" s="7"/>
      <c r="O10" s="11"/>
      <c r="P10" s="8"/>
      <c r="Q10" s="26"/>
      <c r="R10" s="10"/>
      <c r="S10" s="11"/>
      <c r="T10" s="10"/>
      <c r="U10" s="3"/>
      <c r="V10" s="10"/>
      <c r="W10" s="26"/>
    </row>
    <row r="11" spans="1:27" x14ac:dyDescent="0.25">
      <c r="A11" s="48" t="s">
        <v>469</v>
      </c>
      <c r="B11" s="21"/>
      <c r="C11" s="22"/>
      <c r="D11" s="22" t="s">
        <v>241</v>
      </c>
      <c r="E11" s="32" t="s">
        <v>470</v>
      </c>
      <c r="F11" s="26" t="s">
        <v>471</v>
      </c>
      <c r="G11" s="26"/>
      <c r="H11" s="7">
        <f>26000-18000</f>
        <v>8000</v>
      </c>
      <c r="I11" s="10"/>
      <c r="J11" s="7">
        <f>L11-H11</f>
        <v>329</v>
      </c>
      <c r="K11" s="10"/>
      <c r="L11" s="7">
        <f>26329-18000</f>
        <v>8329</v>
      </c>
      <c r="M11" s="10"/>
      <c r="N11" s="7">
        <f>23064-18000-1</f>
        <v>5063</v>
      </c>
      <c r="O11" s="10"/>
      <c r="P11" s="7">
        <f>+L11-N11</f>
        <v>3266</v>
      </c>
      <c r="Q11" s="10"/>
      <c r="R11" s="10"/>
      <c r="S11" s="10"/>
      <c r="T11" s="10"/>
      <c r="U11" s="10"/>
      <c r="V11" s="10"/>
      <c r="W11" s="10"/>
    </row>
    <row r="12" spans="1:27" x14ac:dyDescent="0.25">
      <c r="A12" s="48" t="s">
        <v>472</v>
      </c>
      <c r="B12" s="21"/>
      <c r="C12" s="22"/>
      <c r="D12" s="22" t="s">
        <v>473</v>
      </c>
      <c r="E12" s="32" t="s">
        <v>474</v>
      </c>
      <c r="F12" s="21" t="s">
        <v>475</v>
      </c>
      <c r="G12" s="21"/>
      <c r="H12" s="8">
        <f>155000+18000</f>
        <v>173000</v>
      </c>
      <c r="I12" s="11"/>
      <c r="J12" s="8">
        <f>L12-H12</f>
        <v>-5000</v>
      </c>
      <c r="K12" s="11"/>
      <c r="L12" s="8">
        <f>150000+18000</f>
        <v>168000</v>
      </c>
      <c r="M12" s="11"/>
      <c r="N12" s="8">
        <f>150000+18000</f>
        <v>168000</v>
      </c>
      <c r="O12" s="11"/>
      <c r="P12" s="8">
        <f>+L12-N12</f>
        <v>0</v>
      </c>
      <c r="Q12" s="11"/>
      <c r="R12" s="11"/>
      <c r="S12" s="11"/>
      <c r="T12" s="11"/>
      <c r="U12" s="11"/>
      <c r="V12" s="11"/>
      <c r="W12" s="11"/>
    </row>
    <row r="13" spans="1:27" x14ac:dyDescent="0.25">
      <c r="A13" s="48" t="s">
        <v>476</v>
      </c>
      <c r="B13" s="21"/>
      <c r="C13" s="22"/>
      <c r="D13" s="22" t="s">
        <v>477</v>
      </c>
      <c r="E13" s="32" t="s">
        <v>478</v>
      </c>
      <c r="F13" s="21" t="s">
        <v>479</v>
      </c>
      <c r="G13" s="21"/>
      <c r="H13" s="8">
        <v>195000</v>
      </c>
      <c r="I13" s="11"/>
      <c r="J13" s="8">
        <f>L13-H13</f>
        <v>5000</v>
      </c>
      <c r="K13" s="11"/>
      <c r="L13" s="8">
        <f>200000</f>
        <v>200000</v>
      </c>
      <c r="M13" s="11"/>
      <c r="N13" s="8">
        <v>200000</v>
      </c>
      <c r="O13" s="11"/>
      <c r="P13" s="8">
        <f>+L13-N13</f>
        <v>0</v>
      </c>
      <c r="Q13" s="11"/>
      <c r="R13" s="11"/>
      <c r="S13" s="11"/>
      <c r="T13" s="11"/>
      <c r="U13" s="11"/>
      <c r="V13" s="11"/>
      <c r="W13" s="11"/>
    </row>
    <row r="14" spans="1:27" x14ac:dyDescent="0.25">
      <c r="A14" s="48" t="s">
        <v>480</v>
      </c>
      <c r="B14" s="21"/>
      <c r="C14" s="22"/>
      <c r="D14" s="22" t="s">
        <v>481</v>
      </c>
      <c r="E14" s="32" t="s">
        <v>482</v>
      </c>
      <c r="F14" s="21" t="s">
        <v>483</v>
      </c>
      <c r="G14" s="21"/>
      <c r="H14" s="8">
        <f>105000-26871</f>
        <v>78129</v>
      </c>
      <c r="I14" s="11"/>
      <c r="J14" s="8">
        <f>L14-H14</f>
        <v>31871</v>
      </c>
      <c r="K14" s="11"/>
      <c r="L14" s="8">
        <v>110000</v>
      </c>
      <c r="M14" s="11"/>
      <c r="N14" s="8">
        <v>110000</v>
      </c>
      <c r="O14" s="11"/>
      <c r="P14" s="8">
        <f>+L14-N14</f>
        <v>0</v>
      </c>
      <c r="Q14" s="11"/>
      <c r="R14" s="11"/>
      <c r="S14" s="11"/>
      <c r="T14" s="11"/>
      <c r="U14" s="11"/>
      <c r="V14" s="11"/>
      <c r="W14" s="11"/>
    </row>
    <row r="15" spans="1:27" x14ac:dyDescent="0.25">
      <c r="A15" s="48"/>
      <c r="B15" s="21"/>
      <c r="C15" s="22"/>
      <c r="D15" s="5" t="s">
        <v>1584</v>
      </c>
      <c r="E15" s="5"/>
      <c r="F15" s="21"/>
      <c r="G15" s="21"/>
      <c r="H15" s="8"/>
      <c r="I15" s="11"/>
      <c r="J15" s="8"/>
      <c r="K15" s="11"/>
      <c r="L15" s="8"/>
      <c r="M15" s="11"/>
      <c r="N15" s="8"/>
      <c r="O15" s="11"/>
      <c r="P15" s="8"/>
      <c r="Q15" s="11"/>
      <c r="R15" s="11"/>
      <c r="S15" s="11"/>
      <c r="T15" s="11"/>
      <c r="U15" s="11"/>
      <c r="V15" s="11"/>
      <c r="W15" s="11"/>
    </row>
    <row r="16" spans="1:27" x14ac:dyDescent="0.25">
      <c r="A16" s="48" t="s">
        <v>70</v>
      </c>
      <c r="B16" s="21"/>
      <c r="C16" s="22"/>
      <c r="D16" s="22" t="s">
        <v>518</v>
      </c>
      <c r="E16" s="13" t="s">
        <v>1585</v>
      </c>
      <c r="F16" s="21"/>
      <c r="G16" s="21"/>
      <c r="H16" s="8">
        <v>0</v>
      </c>
      <c r="I16" s="11"/>
      <c r="J16" s="8">
        <f t="shared" ref="J16:J23" si="0">L16-H16</f>
        <v>0</v>
      </c>
      <c r="K16" s="11"/>
      <c r="L16" s="8">
        <v>0</v>
      </c>
      <c r="M16" s="11"/>
      <c r="N16" s="8">
        <v>0</v>
      </c>
      <c r="O16" s="11"/>
      <c r="P16" s="8">
        <f t="shared" ref="P16:P23" si="1">+L16-N16</f>
        <v>0</v>
      </c>
      <c r="Q16" s="11"/>
      <c r="R16" s="11"/>
      <c r="S16" s="11"/>
      <c r="T16" s="11"/>
      <c r="U16" s="11"/>
      <c r="V16" s="11"/>
      <c r="W16" s="11"/>
    </row>
    <row r="17" spans="1:25" x14ac:dyDescent="0.25">
      <c r="A17" s="48" t="s">
        <v>88</v>
      </c>
      <c r="B17" s="21"/>
      <c r="C17" s="22"/>
      <c r="D17" s="22" t="s">
        <v>486</v>
      </c>
      <c r="E17" s="13" t="s">
        <v>95</v>
      </c>
      <c r="F17" s="21"/>
      <c r="G17" s="21"/>
      <c r="H17" s="8">
        <v>0</v>
      </c>
      <c r="I17" s="11"/>
      <c r="J17" s="8">
        <f t="shared" si="0"/>
        <v>0</v>
      </c>
      <c r="K17" s="11"/>
      <c r="L17" s="8">
        <v>0</v>
      </c>
      <c r="M17" s="11"/>
      <c r="N17" s="8">
        <v>0</v>
      </c>
      <c r="O17" s="11"/>
      <c r="P17" s="8">
        <f t="shared" si="1"/>
        <v>0</v>
      </c>
      <c r="Q17" s="11"/>
      <c r="R17" s="11"/>
      <c r="S17" s="11"/>
      <c r="T17" s="11"/>
      <c r="U17" s="11"/>
      <c r="V17" s="11"/>
      <c r="W17" s="11"/>
    </row>
    <row r="18" spans="1:25" x14ac:dyDescent="0.25">
      <c r="A18" s="48" t="s">
        <v>71</v>
      </c>
      <c r="B18" s="21"/>
      <c r="C18" s="22"/>
      <c r="D18" s="22" t="s">
        <v>94</v>
      </c>
      <c r="E18" s="13" t="s">
        <v>1586</v>
      </c>
      <c r="F18" s="21"/>
      <c r="G18" s="21"/>
      <c r="H18" s="8">
        <v>0</v>
      </c>
      <c r="I18" s="11"/>
      <c r="J18" s="8">
        <f t="shared" si="0"/>
        <v>0</v>
      </c>
      <c r="K18" s="11"/>
      <c r="L18" s="8">
        <v>0</v>
      </c>
      <c r="M18" s="11"/>
      <c r="N18" s="8">
        <v>0</v>
      </c>
      <c r="O18" s="11"/>
      <c r="P18" s="8">
        <f t="shared" si="1"/>
        <v>0</v>
      </c>
      <c r="Q18" s="11"/>
      <c r="R18" s="11"/>
      <c r="S18" s="11"/>
      <c r="T18" s="11"/>
      <c r="U18" s="11"/>
      <c r="V18" s="11"/>
      <c r="W18" s="11"/>
    </row>
    <row r="19" spans="1:25" x14ac:dyDescent="0.25">
      <c r="A19" s="48" t="s">
        <v>89</v>
      </c>
      <c r="B19" s="21"/>
      <c r="C19" s="22"/>
      <c r="D19" s="22" t="s">
        <v>494</v>
      </c>
      <c r="E19" s="13" t="s">
        <v>96</v>
      </c>
      <c r="F19" s="21"/>
      <c r="G19" s="21"/>
      <c r="H19" s="8">
        <v>0</v>
      </c>
      <c r="I19" s="11"/>
      <c r="J19" s="8">
        <f t="shared" si="0"/>
        <v>0</v>
      </c>
      <c r="K19" s="11"/>
      <c r="L19" s="8">
        <v>0</v>
      </c>
      <c r="M19" s="11"/>
      <c r="N19" s="8">
        <v>0</v>
      </c>
      <c r="O19" s="11"/>
      <c r="P19" s="8">
        <f t="shared" si="1"/>
        <v>0</v>
      </c>
      <c r="Q19" s="11"/>
      <c r="R19" s="11"/>
      <c r="S19" s="11"/>
      <c r="T19" s="11"/>
      <c r="U19" s="11"/>
      <c r="V19" s="11"/>
      <c r="W19" s="11"/>
    </row>
    <row r="20" spans="1:25" x14ac:dyDescent="0.25">
      <c r="A20" s="48" t="s">
        <v>90</v>
      </c>
      <c r="B20" s="21"/>
      <c r="C20" s="22"/>
      <c r="D20" s="22" t="s">
        <v>498</v>
      </c>
      <c r="E20" s="13" t="s">
        <v>97</v>
      </c>
      <c r="F20" s="21"/>
      <c r="G20" s="21"/>
      <c r="H20" s="8">
        <v>0</v>
      </c>
      <c r="I20" s="11"/>
      <c r="J20" s="8">
        <f t="shared" si="0"/>
        <v>0</v>
      </c>
      <c r="K20" s="11"/>
      <c r="L20" s="8">
        <v>0</v>
      </c>
      <c r="M20" s="11"/>
      <c r="N20" s="8">
        <v>0</v>
      </c>
      <c r="O20" s="11"/>
      <c r="P20" s="8">
        <f t="shared" si="1"/>
        <v>0</v>
      </c>
      <c r="Q20" s="11"/>
      <c r="R20" s="11"/>
      <c r="S20" s="11"/>
      <c r="T20" s="11"/>
      <c r="U20" s="11"/>
      <c r="V20" s="11"/>
      <c r="W20" s="11"/>
    </row>
    <row r="21" spans="1:25" x14ac:dyDescent="0.25">
      <c r="A21" s="48" t="s">
        <v>91</v>
      </c>
      <c r="B21" s="21"/>
      <c r="C21" s="22"/>
      <c r="D21" s="22" t="s">
        <v>502</v>
      </c>
      <c r="E21" s="13" t="s">
        <v>98</v>
      </c>
      <c r="F21" s="21"/>
      <c r="G21" s="21"/>
      <c r="H21" s="8">
        <v>0</v>
      </c>
      <c r="I21" s="11"/>
      <c r="J21" s="8">
        <f t="shared" si="0"/>
        <v>0</v>
      </c>
      <c r="K21" s="11"/>
      <c r="L21" s="8">
        <v>0</v>
      </c>
      <c r="M21" s="11"/>
      <c r="N21" s="8">
        <v>0</v>
      </c>
      <c r="O21" s="11"/>
      <c r="P21" s="8">
        <f t="shared" si="1"/>
        <v>0</v>
      </c>
      <c r="Q21" s="11"/>
      <c r="R21" s="11"/>
      <c r="S21" s="11"/>
      <c r="T21" s="11"/>
      <c r="U21" s="11"/>
      <c r="V21" s="11"/>
      <c r="W21" s="11"/>
    </row>
    <row r="22" spans="1:25" x14ac:dyDescent="0.25">
      <c r="A22" s="48" t="s">
        <v>92</v>
      </c>
      <c r="B22" s="21"/>
      <c r="C22" s="22"/>
      <c r="D22" s="22" t="s">
        <v>506</v>
      </c>
      <c r="E22" s="13" t="s">
        <v>99</v>
      </c>
      <c r="F22" s="21"/>
      <c r="G22" s="21"/>
      <c r="H22" s="8">
        <v>0</v>
      </c>
      <c r="I22" s="11"/>
      <c r="J22" s="8">
        <f t="shared" si="0"/>
        <v>0</v>
      </c>
      <c r="K22" s="11"/>
      <c r="L22" s="8">
        <v>0</v>
      </c>
      <c r="M22" s="11"/>
      <c r="N22" s="8">
        <v>0</v>
      </c>
      <c r="O22" s="11"/>
      <c r="P22" s="8">
        <f t="shared" si="1"/>
        <v>0</v>
      </c>
      <c r="Q22" s="11"/>
      <c r="R22" s="11"/>
      <c r="S22" s="11"/>
      <c r="T22" s="11"/>
      <c r="U22" s="11"/>
      <c r="V22" s="11"/>
      <c r="W22" s="11"/>
    </row>
    <row r="23" spans="1:25" x14ac:dyDescent="0.25">
      <c r="A23" s="48" t="s">
        <v>93</v>
      </c>
      <c r="B23" s="21"/>
      <c r="C23" s="22"/>
      <c r="D23" s="22" t="s">
        <v>510</v>
      </c>
      <c r="E23" s="13" t="s">
        <v>100</v>
      </c>
      <c r="F23" s="21"/>
      <c r="G23" s="21"/>
      <c r="H23" s="8">
        <v>0</v>
      </c>
      <c r="I23" s="11"/>
      <c r="J23" s="8">
        <f t="shared" si="0"/>
        <v>0</v>
      </c>
      <c r="K23" s="11"/>
      <c r="L23" s="8">
        <v>0</v>
      </c>
      <c r="M23" s="11"/>
      <c r="N23" s="8">
        <v>0</v>
      </c>
      <c r="O23" s="11"/>
      <c r="P23" s="8">
        <f t="shared" si="1"/>
        <v>0</v>
      </c>
      <c r="Q23" s="11"/>
      <c r="R23" s="11"/>
      <c r="S23" s="11"/>
      <c r="T23" s="11"/>
      <c r="U23" s="11"/>
      <c r="V23" s="11"/>
      <c r="W23" s="11"/>
    </row>
    <row r="24" spans="1:25" x14ac:dyDescent="0.25">
      <c r="A24" s="48"/>
      <c r="B24" s="21"/>
      <c r="C24" s="24" t="s">
        <v>484</v>
      </c>
      <c r="D24" s="22"/>
      <c r="E24" s="32"/>
      <c r="F24" s="21"/>
      <c r="G24" s="21"/>
      <c r="H24" s="8"/>
      <c r="I24" s="11"/>
      <c r="J24" s="8"/>
      <c r="K24" s="11"/>
      <c r="L24" s="8"/>
      <c r="M24" s="11"/>
      <c r="N24" s="8"/>
      <c r="O24" s="11"/>
      <c r="P24" s="8"/>
      <c r="Q24" s="11"/>
      <c r="R24" s="11"/>
      <c r="S24" s="11"/>
      <c r="T24" s="11"/>
      <c r="U24" s="11"/>
      <c r="V24" s="11"/>
      <c r="W24" s="11"/>
    </row>
    <row r="25" spans="1:25" x14ac:dyDescent="0.25">
      <c r="A25" s="48" t="s">
        <v>485</v>
      </c>
      <c r="B25" s="21"/>
      <c r="C25" s="22"/>
      <c r="D25" s="22" t="s">
        <v>486</v>
      </c>
      <c r="E25" s="32" t="s">
        <v>487</v>
      </c>
      <c r="F25" s="21" t="s">
        <v>488</v>
      </c>
      <c r="G25" s="21"/>
      <c r="H25" s="8">
        <v>128000</v>
      </c>
      <c r="I25" s="11"/>
      <c r="J25" s="8">
        <f t="shared" ref="J25:J32" si="2">L25-H25</f>
        <v>-8000</v>
      </c>
      <c r="K25" s="11"/>
      <c r="L25" s="8">
        <v>120000</v>
      </c>
      <c r="M25" s="11"/>
      <c r="N25" s="8">
        <v>120000</v>
      </c>
      <c r="O25" s="11"/>
      <c r="P25" s="8">
        <f t="shared" ref="P25:P30" si="3">+L25-N25</f>
        <v>0</v>
      </c>
      <c r="Q25" s="11"/>
      <c r="R25" s="11"/>
      <c r="S25" s="11"/>
      <c r="T25" s="11"/>
      <c r="U25" s="11"/>
      <c r="V25" s="11"/>
      <c r="W25" s="11"/>
    </row>
    <row r="26" spans="1:25" x14ac:dyDescent="0.25">
      <c r="A26" s="48" t="s">
        <v>489</v>
      </c>
      <c r="B26" s="21"/>
      <c r="C26" s="22"/>
      <c r="D26" s="22" t="s">
        <v>490</v>
      </c>
      <c r="E26" s="32" t="s">
        <v>491</v>
      </c>
      <c r="F26" s="21" t="s">
        <v>492</v>
      </c>
      <c r="G26" s="21"/>
      <c r="H26" s="8">
        <v>40000</v>
      </c>
      <c r="I26" s="11"/>
      <c r="J26" s="8">
        <f t="shared" si="2"/>
        <v>10000</v>
      </c>
      <c r="K26" s="11"/>
      <c r="L26" s="8">
        <v>50000</v>
      </c>
      <c r="M26" s="11"/>
      <c r="N26" s="8">
        <v>50000</v>
      </c>
      <c r="O26" s="11"/>
      <c r="P26" s="8">
        <f t="shared" si="3"/>
        <v>0</v>
      </c>
      <c r="Q26" s="11"/>
      <c r="R26" s="11"/>
      <c r="S26" s="11"/>
      <c r="T26" s="11"/>
      <c r="U26" s="11"/>
      <c r="V26" s="11"/>
      <c r="W26" s="11"/>
    </row>
    <row r="27" spans="1:25" x14ac:dyDescent="0.25">
      <c r="A27" s="48" t="s">
        <v>493</v>
      </c>
      <c r="B27" s="21"/>
      <c r="C27" s="22"/>
      <c r="D27" s="22" t="s">
        <v>494</v>
      </c>
      <c r="E27" s="32" t="s">
        <v>495</v>
      </c>
      <c r="F27" s="21" t="s">
        <v>496</v>
      </c>
      <c r="G27" s="21"/>
      <c r="H27" s="8">
        <v>50000</v>
      </c>
      <c r="I27" s="11"/>
      <c r="J27" s="8">
        <f t="shared" si="2"/>
        <v>0</v>
      </c>
      <c r="K27" s="11"/>
      <c r="L27" s="8">
        <v>50000</v>
      </c>
      <c r="M27" s="11"/>
      <c r="N27" s="8">
        <v>50000</v>
      </c>
      <c r="O27" s="11"/>
      <c r="P27" s="8">
        <f t="shared" si="3"/>
        <v>0</v>
      </c>
      <c r="Q27" s="11"/>
      <c r="R27" s="11"/>
      <c r="S27" s="11"/>
      <c r="T27" s="11"/>
      <c r="U27" s="11"/>
      <c r="V27" s="11"/>
      <c r="W27" s="11"/>
    </row>
    <row r="28" spans="1:25" x14ac:dyDescent="0.25">
      <c r="A28" s="48" t="s">
        <v>497</v>
      </c>
      <c r="B28" s="21"/>
      <c r="C28" s="22"/>
      <c r="D28" s="22" t="s">
        <v>498</v>
      </c>
      <c r="E28" s="32" t="s">
        <v>499</v>
      </c>
      <c r="F28" s="21" t="s">
        <v>500</v>
      </c>
      <c r="G28" s="21"/>
      <c r="H28" s="8">
        <v>30000</v>
      </c>
      <c r="I28" s="11"/>
      <c r="J28" s="8">
        <f t="shared" si="2"/>
        <v>0</v>
      </c>
      <c r="K28" s="11"/>
      <c r="L28" s="8">
        <v>30000</v>
      </c>
      <c r="M28" s="11"/>
      <c r="N28" s="8">
        <v>30000</v>
      </c>
      <c r="O28" s="11"/>
      <c r="P28" s="8">
        <f t="shared" si="3"/>
        <v>0</v>
      </c>
      <c r="Q28" s="11"/>
      <c r="R28" s="11"/>
      <c r="S28" s="11"/>
      <c r="T28" s="11"/>
      <c r="U28" s="11"/>
      <c r="V28" s="11"/>
      <c r="W28" s="11"/>
    </row>
    <row r="29" spans="1:25" x14ac:dyDescent="0.25">
      <c r="A29" s="48" t="s">
        <v>501</v>
      </c>
      <c r="B29" s="21"/>
      <c r="C29" s="22"/>
      <c r="D29" s="22" t="s">
        <v>502</v>
      </c>
      <c r="E29" s="32" t="s">
        <v>503</v>
      </c>
      <c r="F29" s="21" t="s">
        <v>504</v>
      </c>
      <c r="G29" s="21"/>
      <c r="H29" s="8">
        <v>5000</v>
      </c>
      <c r="I29" s="11"/>
      <c r="J29" s="8">
        <f t="shared" si="2"/>
        <v>0</v>
      </c>
      <c r="K29" s="11"/>
      <c r="L29" s="8">
        <v>5000</v>
      </c>
      <c r="M29" s="11"/>
      <c r="N29" s="8">
        <v>4248</v>
      </c>
      <c r="O29" s="11"/>
      <c r="P29" s="8">
        <f t="shared" si="3"/>
        <v>752</v>
      </c>
      <c r="Q29" s="11"/>
      <c r="R29" s="11"/>
      <c r="S29" s="11"/>
      <c r="T29" s="11"/>
      <c r="U29" s="11"/>
      <c r="V29" s="11"/>
      <c r="W29" s="11"/>
    </row>
    <row r="30" spans="1:25" x14ac:dyDescent="0.25">
      <c r="A30" s="48" t="s">
        <v>505</v>
      </c>
      <c r="B30" s="21"/>
      <c r="C30" s="22"/>
      <c r="D30" s="22" t="s">
        <v>506</v>
      </c>
      <c r="E30" s="32" t="s">
        <v>507</v>
      </c>
      <c r="F30" s="21" t="s">
        <v>508</v>
      </c>
      <c r="G30" s="21"/>
      <c r="H30" s="8">
        <v>3000</v>
      </c>
      <c r="I30" s="11"/>
      <c r="J30" s="8">
        <f t="shared" si="2"/>
        <v>2000</v>
      </c>
      <c r="K30" s="11"/>
      <c r="L30" s="8">
        <v>5000</v>
      </c>
      <c r="M30" s="11"/>
      <c r="N30" s="8">
        <v>4500</v>
      </c>
      <c r="O30" s="11"/>
      <c r="P30" s="8">
        <f t="shared" si="3"/>
        <v>500</v>
      </c>
      <c r="Q30" s="11"/>
      <c r="R30" s="11"/>
      <c r="S30" s="11"/>
      <c r="T30" s="11"/>
      <c r="U30" s="11"/>
      <c r="V30" s="11"/>
      <c r="W30" s="11"/>
    </row>
    <row r="31" spans="1:25" x14ac:dyDescent="0.25">
      <c r="A31" s="48" t="s">
        <v>509</v>
      </c>
      <c r="B31" s="21"/>
      <c r="C31" s="22"/>
      <c r="D31" s="22" t="s">
        <v>510</v>
      </c>
      <c r="E31" s="32" t="s">
        <v>511</v>
      </c>
      <c r="F31" s="21" t="s">
        <v>512</v>
      </c>
      <c r="G31" s="21"/>
      <c r="H31" s="8">
        <v>0</v>
      </c>
      <c r="I31" s="11"/>
      <c r="J31" s="8">
        <f t="shared" si="2"/>
        <v>0</v>
      </c>
      <c r="K31" s="11"/>
      <c r="L31" s="8">
        <v>0</v>
      </c>
      <c r="M31" s="11"/>
      <c r="N31" s="8"/>
      <c r="O31" s="11"/>
      <c r="P31" s="8"/>
      <c r="Q31" s="11"/>
      <c r="R31" s="11"/>
      <c r="S31" s="11"/>
      <c r="T31" s="11"/>
      <c r="U31" s="11"/>
      <c r="V31" s="11"/>
      <c r="W31" s="11"/>
    </row>
    <row r="32" spans="1:25" x14ac:dyDescent="0.25">
      <c r="A32" s="48" t="s">
        <v>513</v>
      </c>
      <c r="B32" s="21"/>
      <c r="D32" s="24" t="s">
        <v>514</v>
      </c>
      <c r="E32" s="32"/>
      <c r="F32" s="21"/>
      <c r="G32" s="21"/>
      <c r="H32" s="33">
        <f>SUM(H11:H31)</f>
        <v>710129</v>
      </c>
      <c r="I32" s="54"/>
      <c r="J32" s="33">
        <f t="shared" si="2"/>
        <v>36200</v>
      </c>
      <c r="K32" s="54"/>
      <c r="L32" s="33">
        <f>SUM(L11:L31)</f>
        <v>746329</v>
      </c>
      <c r="M32" s="54"/>
      <c r="N32" s="33">
        <f>SUM(N11:N31)</f>
        <v>741811</v>
      </c>
      <c r="O32" s="54"/>
      <c r="P32" s="33">
        <f>+L32-N32</f>
        <v>4518</v>
      </c>
      <c r="Q32" s="54"/>
      <c r="R32" s="54"/>
      <c r="S32" s="54"/>
      <c r="T32" s="54"/>
      <c r="U32" s="54"/>
      <c r="V32" s="54"/>
      <c r="W32" s="54"/>
      <c r="X32" s="14"/>
      <c r="Y32" s="14"/>
    </row>
    <row r="33" spans="1:23" x14ac:dyDescent="0.25">
      <c r="A33" s="48"/>
      <c r="B33" s="21"/>
      <c r="C33" s="24"/>
      <c r="D33" s="22"/>
      <c r="E33" s="32"/>
      <c r="F33" s="21"/>
      <c r="G33" s="21"/>
      <c r="H33" s="8"/>
      <c r="I33" s="11"/>
      <c r="J33" s="8"/>
      <c r="K33" s="11"/>
      <c r="L33" s="8"/>
      <c r="M33" s="11"/>
      <c r="N33" s="8"/>
      <c r="O33" s="11"/>
      <c r="P33" s="8"/>
      <c r="Q33" s="11"/>
      <c r="R33" s="11"/>
      <c r="S33" s="11"/>
      <c r="T33" s="11"/>
      <c r="U33" s="11"/>
      <c r="V33" s="11"/>
      <c r="W33" s="11"/>
    </row>
    <row r="34" spans="1:23" x14ac:dyDescent="0.25">
      <c r="A34" s="48"/>
      <c r="B34" s="21"/>
      <c r="C34" s="24" t="s">
        <v>515</v>
      </c>
      <c r="D34" s="22"/>
      <c r="E34" s="32"/>
      <c r="F34" s="21"/>
      <c r="G34" s="21"/>
      <c r="H34" s="8"/>
      <c r="I34" s="11"/>
      <c r="J34" s="8"/>
      <c r="K34" s="11"/>
      <c r="L34" s="8"/>
      <c r="M34" s="11"/>
      <c r="N34" s="8"/>
      <c r="O34" s="11"/>
      <c r="P34" s="8"/>
      <c r="Q34" s="11"/>
      <c r="R34" s="11"/>
      <c r="S34" s="11"/>
      <c r="T34" s="11"/>
      <c r="U34" s="11"/>
      <c r="V34" s="11"/>
      <c r="W34" s="11"/>
    </row>
    <row r="35" spans="1:23" x14ac:dyDescent="0.25">
      <c r="A35" s="47" t="s">
        <v>1568</v>
      </c>
      <c r="B35" s="21"/>
      <c r="C35" s="24" t="s">
        <v>516</v>
      </c>
      <c r="D35" s="22"/>
      <c r="E35" s="22"/>
      <c r="F35" s="21"/>
      <c r="G35" s="21"/>
      <c r="H35" s="8"/>
      <c r="I35" s="11"/>
      <c r="J35" s="8"/>
      <c r="K35" s="11"/>
      <c r="L35" s="8"/>
      <c r="M35" s="11"/>
      <c r="N35" s="8"/>
      <c r="O35" s="11"/>
      <c r="P35" s="8"/>
      <c r="Q35" s="11"/>
      <c r="R35" s="11"/>
      <c r="S35" s="11"/>
      <c r="T35" s="11"/>
      <c r="U35" s="11"/>
      <c r="V35" s="11"/>
      <c r="W35" s="11"/>
    </row>
    <row r="36" spans="1:23" x14ac:dyDescent="0.25">
      <c r="A36" s="48" t="s">
        <v>517</v>
      </c>
      <c r="B36" s="21"/>
      <c r="C36" s="22"/>
      <c r="D36" s="22" t="s">
        <v>518</v>
      </c>
      <c r="E36" s="22" t="s">
        <v>519</v>
      </c>
      <c r="F36" s="21" t="s">
        <v>520</v>
      </c>
      <c r="G36" s="21"/>
      <c r="H36" s="8">
        <v>9800</v>
      </c>
      <c r="I36" s="11"/>
      <c r="J36" s="8">
        <f t="shared" ref="J36:J44" si="4">L36-H36</f>
        <v>200</v>
      </c>
      <c r="K36" s="11"/>
      <c r="L36" s="8">
        <v>10000</v>
      </c>
      <c r="M36" s="11"/>
      <c r="N36" s="8">
        <v>9920</v>
      </c>
      <c r="O36" s="11"/>
      <c r="P36" s="8">
        <f t="shared" ref="P36:P44" si="5">+L36-N36</f>
        <v>80</v>
      </c>
      <c r="Q36" s="11"/>
      <c r="R36" s="11"/>
      <c r="S36" s="11"/>
      <c r="T36" s="11"/>
      <c r="U36" s="11"/>
      <c r="V36" s="11"/>
      <c r="W36" s="11"/>
    </row>
    <row r="37" spans="1:23" x14ac:dyDescent="0.25">
      <c r="A37" s="48" t="s">
        <v>521</v>
      </c>
      <c r="B37" s="21"/>
      <c r="C37" s="22"/>
      <c r="D37" s="22" t="s">
        <v>486</v>
      </c>
      <c r="E37" s="22" t="s">
        <v>522</v>
      </c>
      <c r="F37" s="21" t="s">
        <v>523</v>
      </c>
      <c r="G37" s="21"/>
      <c r="H37" s="8">
        <v>14500</v>
      </c>
      <c r="I37" s="11"/>
      <c r="J37" s="8">
        <f t="shared" si="4"/>
        <v>500</v>
      </c>
      <c r="K37" s="11"/>
      <c r="L37" s="8">
        <v>15000</v>
      </c>
      <c r="M37" s="11"/>
      <c r="N37" s="8">
        <v>15000</v>
      </c>
      <c r="O37" s="11"/>
      <c r="P37" s="8">
        <f t="shared" si="5"/>
        <v>0</v>
      </c>
      <c r="Q37" s="11"/>
      <c r="R37" s="11"/>
      <c r="S37" s="11"/>
      <c r="T37" s="11"/>
      <c r="U37" s="11"/>
      <c r="V37" s="11"/>
      <c r="W37" s="11"/>
    </row>
    <row r="38" spans="1:23" x14ac:dyDescent="0.25">
      <c r="A38" s="48" t="s">
        <v>524</v>
      </c>
      <c r="B38" s="21"/>
      <c r="C38" s="22"/>
      <c r="D38" s="22" t="s">
        <v>490</v>
      </c>
      <c r="E38" s="22" t="s">
        <v>525</v>
      </c>
      <c r="F38" s="21" t="s">
        <v>526</v>
      </c>
      <c r="G38" s="21"/>
      <c r="H38" s="8">
        <v>7500</v>
      </c>
      <c r="I38" s="11"/>
      <c r="J38" s="8">
        <f t="shared" si="4"/>
        <v>-500</v>
      </c>
      <c r="K38" s="11"/>
      <c r="L38" s="8">
        <v>7000</v>
      </c>
      <c r="M38" s="11"/>
      <c r="N38" s="8">
        <v>7000</v>
      </c>
      <c r="O38" s="11"/>
      <c r="P38" s="8">
        <f t="shared" si="5"/>
        <v>0</v>
      </c>
      <c r="Q38" s="11"/>
      <c r="R38" s="11"/>
      <c r="S38" s="11"/>
      <c r="T38" s="11"/>
      <c r="U38" s="11"/>
      <c r="V38" s="11"/>
      <c r="W38" s="11"/>
    </row>
    <row r="39" spans="1:23" x14ac:dyDescent="0.25">
      <c r="A39" s="48" t="s">
        <v>527</v>
      </c>
      <c r="B39" s="21"/>
      <c r="C39" s="22"/>
      <c r="D39" s="22" t="s">
        <v>494</v>
      </c>
      <c r="E39" s="22" t="s">
        <v>528</v>
      </c>
      <c r="F39" s="21" t="s">
        <v>529</v>
      </c>
      <c r="G39" s="21"/>
      <c r="H39" s="8">
        <v>7000</v>
      </c>
      <c r="I39" s="11"/>
      <c r="J39" s="8">
        <f t="shared" si="4"/>
        <v>500</v>
      </c>
      <c r="K39" s="11"/>
      <c r="L39" s="8">
        <v>7500</v>
      </c>
      <c r="M39" s="11"/>
      <c r="N39" s="8">
        <v>7500</v>
      </c>
      <c r="O39" s="11"/>
      <c r="P39" s="8">
        <f t="shared" si="5"/>
        <v>0</v>
      </c>
      <c r="Q39" s="11"/>
      <c r="R39" s="11"/>
      <c r="S39" s="11"/>
      <c r="T39" s="11"/>
      <c r="U39" s="11"/>
      <c r="V39" s="11"/>
      <c r="W39" s="11"/>
    </row>
    <row r="40" spans="1:23" x14ac:dyDescent="0.25">
      <c r="A40" s="48" t="s">
        <v>530</v>
      </c>
      <c r="B40" s="21"/>
      <c r="C40" s="22"/>
      <c r="D40" s="22" t="s">
        <v>498</v>
      </c>
      <c r="E40" s="22" t="s">
        <v>531</v>
      </c>
      <c r="F40" s="21" t="s">
        <v>532</v>
      </c>
      <c r="G40" s="21"/>
      <c r="H40" s="8">
        <v>5000</v>
      </c>
      <c r="I40" s="11"/>
      <c r="J40" s="8">
        <f t="shared" si="4"/>
        <v>0</v>
      </c>
      <c r="K40" s="11"/>
      <c r="L40" s="8">
        <v>5000</v>
      </c>
      <c r="M40" s="11"/>
      <c r="N40" s="8">
        <v>5000</v>
      </c>
      <c r="O40" s="11"/>
      <c r="P40" s="8">
        <f t="shared" si="5"/>
        <v>0</v>
      </c>
      <c r="Q40" s="11"/>
      <c r="R40" s="11"/>
      <c r="S40" s="11"/>
      <c r="T40" s="11"/>
      <c r="U40" s="11"/>
      <c r="V40" s="11"/>
      <c r="W40" s="11"/>
    </row>
    <row r="41" spans="1:23" x14ac:dyDescent="0.25">
      <c r="A41" s="48" t="s">
        <v>533</v>
      </c>
      <c r="B41" s="21"/>
      <c r="C41" s="22"/>
      <c r="D41" s="22" t="s">
        <v>502</v>
      </c>
      <c r="E41" s="22" t="s">
        <v>534</v>
      </c>
      <c r="F41" s="21" t="s">
        <v>535</v>
      </c>
      <c r="G41" s="21"/>
      <c r="H41" s="8">
        <v>1000</v>
      </c>
      <c r="I41" s="11"/>
      <c r="J41" s="8">
        <f t="shared" si="4"/>
        <v>0</v>
      </c>
      <c r="K41" s="11"/>
      <c r="L41" s="8">
        <v>1000</v>
      </c>
      <c r="M41" s="11"/>
      <c r="N41" s="8">
        <v>975</v>
      </c>
      <c r="O41" s="11"/>
      <c r="P41" s="8">
        <f t="shared" si="5"/>
        <v>25</v>
      </c>
      <c r="Q41" s="11"/>
      <c r="R41" s="11"/>
      <c r="S41" s="11"/>
      <c r="T41" s="11"/>
      <c r="U41" s="11"/>
      <c r="V41" s="11"/>
      <c r="W41" s="11"/>
    </row>
    <row r="42" spans="1:23" x14ac:dyDescent="0.25">
      <c r="A42" s="48" t="s">
        <v>536</v>
      </c>
      <c r="B42" s="21"/>
      <c r="C42" s="22"/>
      <c r="D42" s="22" t="s">
        <v>506</v>
      </c>
      <c r="E42" s="22" t="s">
        <v>537</v>
      </c>
      <c r="F42" s="21" t="s">
        <v>538</v>
      </c>
      <c r="G42" s="21"/>
      <c r="H42" s="8">
        <v>200</v>
      </c>
      <c r="I42" s="11"/>
      <c r="J42" s="8">
        <f t="shared" si="4"/>
        <v>0</v>
      </c>
      <c r="K42" s="11"/>
      <c r="L42" s="8">
        <v>200</v>
      </c>
      <c r="M42" s="11"/>
      <c r="N42" s="8">
        <v>200</v>
      </c>
      <c r="O42" s="11"/>
      <c r="P42" s="8">
        <f t="shared" si="5"/>
        <v>0</v>
      </c>
      <c r="Q42" s="11"/>
      <c r="R42" s="11"/>
      <c r="S42" s="11"/>
      <c r="T42" s="11"/>
      <c r="U42" s="11"/>
      <c r="V42" s="11"/>
      <c r="W42" s="11"/>
    </row>
    <row r="43" spans="1:23" x14ac:dyDescent="0.25">
      <c r="A43" s="48" t="s">
        <v>539</v>
      </c>
      <c r="B43" s="21"/>
      <c r="C43" s="22"/>
      <c r="D43" s="22" t="s">
        <v>510</v>
      </c>
      <c r="E43" s="22" t="s">
        <v>540</v>
      </c>
      <c r="F43" s="21" t="s">
        <v>541</v>
      </c>
      <c r="G43" s="21"/>
      <c r="H43" s="8">
        <v>300</v>
      </c>
      <c r="I43" s="11"/>
      <c r="J43" s="8">
        <f t="shared" si="4"/>
        <v>0</v>
      </c>
      <c r="K43" s="11"/>
      <c r="L43" s="8">
        <v>300</v>
      </c>
      <c r="M43" s="11"/>
      <c r="N43" s="8">
        <v>300</v>
      </c>
      <c r="O43" s="11"/>
      <c r="P43" s="8">
        <f t="shared" si="5"/>
        <v>0</v>
      </c>
      <c r="Q43" s="11"/>
      <c r="R43" s="11"/>
      <c r="S43" s="11"/>
      <c r="T43" s="11"/>
      <c r="U43" s="11"/>
      <c r="V43" s="11"/>
      <c r="W43" s="11"/>
    </row>
    <row r="44" spans="1:23" x14ac:dyDescent="0.25">
      <c r="A44" s="48" t="s">
        <v>542</v>
      </c>
      <c r="B44" s="21"/>
      <c r="C44" s="24" t="s">
        <v>543</v>
      </c>
      <c r="D44" s="22"/>
      <c r="E44" s="22"/>
      <c r="F44" s="21" t="s">
        <v>1531</v>
      </c>
      <c r="G44" s="21"/>
      <c r="H44" s="34">
        <f>SUM(H36:H43)</f>
        <v>45300</v>
      </c>
      <c r="I44" s="11"/>
      <c r="J44" s="34">
        <f t="shared" si="4"/>
        <v>700</v>
      </c>
      <c r="K44" s="11"/>
      <c r="L44" s="34">
        <f>SUM(L36:L43)</f>
        <v>46000</v>
      </c>
      <c r="M44" s="11"/>
      <c r="N44" s="34">
        <f>SUM(N36:N43)</f>
        <v>45895</v>
      </c>
      <c r="O44" s="11"/>
      <c r="P44" s="34">
        <f t="shared" si="5"/>
        <v>105</v>
      </c>
      <c r="Q44" s="11"/>
      <c r="R44" s="11"/>
      <c r="S44" s="11"/>
      <c r="T44" s="11"/>
      <c r="U44" s="11"/>
      <c r="V44" s="11"/>
      <c r="W44" s="11"/>
    </row>
    <row r="45" spans="1:23" x14ac:dyDescent="0.25">
      <c r="A45" s="48"/>
      <c r="B45" s="21"/>
      <c r="C45" s="24" t="s">
        <v>544</v>
      </c>
      <c r="D45" s="22"/>
      <c r="E45" s="22"/>
      <c r="F45" s="21"/>
      <c r="G45" s="21"/>
      <c r="H45" s="8"/>
      <c r="I45" s="11"/>
      <c r="J45" s="8"/>
      <c r="K45" s="11"/>
      <c r="L45" s="8"/>
      <c r="M45" s="11"/>
      <c r="N45" s="8"/>
      <c r="O45" s="11"/>
      <c r="P45" s="8"/>
      <c r="Q45" s="11"/>
      <c r="R45" s="11"/>
      <c r="S45" s="11"/>
      <c r="T45" s="11"/>
      <c r="U45" s="11"/>
      <c r="V45" s="11"/>
      <c r="W45" s="11"/>
    </row>
    <row r="46" spans="1:23" x14ac:dyDescent="0.25">
      <c r="A46" s="48" t="s">
        <v>545</v>
      </c>
      <c r="B46" s="21"/>
      <c r="C46" s="22"/>
      <c r="D46" s="22" t="s">
        <v>518</v>
      </c>
      <c r="E46" s="22" t="s">
        <v>546</v>
      </c>
      <c r="F46" s="21" t="s">
        <v>547</v>
      </c>
      <c r="G46" s="21"/>
      <c r="H46" s="8">
        <v>0</v>
      </c>
      <c r="I46" s="11"/>
      <c r="J46" s="8">
        <f t="shared" ref="J46:J54" si="6">L46-H46</f>
        <v>0</v>
      </c>
      <c r="K46" s="11"/>
      <c r="L46" s="8">
        <v>0</v>
      </c>
      <c r="M46" s="11"/>
      <c r="N46" s="8">
        <v>0</v>
      </c>
      <c r="O46" s="11"/>
      <c r="P46" s="8">
        <f t="shared" ref="P46:P53" si="7">+L46-N46</f>
        <v>0</v>
      </c>
      <c r="Q46" s="11"/>
      <c r="R46" s="11"/>
      <c r="S46" s="11"/>
      <c r="T46" s="11"/>
      <c r="U46" s="11"/>
      <c r="V46" s="11"/>
      <c r="W46" s="11"/>
    </row>
    <row r="47" spans="1:23" x14ac:dyDescent="0.25">
      <c r="A47" s="48" t="s">
        <v>548</v>
      </c>
      <c r="B47" s="21"/>
      <c r="C47" s="22"/>
      <c r="D47" s="22" t="s">
        <v>486</v>
      </c>
      <c r="E47" s="22" t="s">
        <v>549</v>
      </c>
      <c r="F47" s="21" t="s">
        <v>550</v>
      </c>
      <c r="G47" s="21"/>
      <c r="H47" s="8">
        <v>0</v>
      </c>
      <c r="I47" s="11"/>
      <c r="J47" s="8">
        <f t="shared" si="6"/>
        <v>0</v>
      </c>
      <c r="K47" s="11"/>
      <c r="L47" s="8">
        <v>0</v>
      </c>
      <c r="M47" s="11"/>
      <c r="N47" s="8">
        <v>0</v>
      </c>
      <c r="O47" s="11"/>
      <c r="P47" s="8">
        <f t="shared" si="7"/>
        <v>0</v>
      </c>
      <c r="Q47" s="11"/>
      <c r="R47" s="11"/>
      <c r="S47" s="11"/>
      <c r="T47" s="11"/>
      <c r="U47" s="11"/>
      <c r="V47" s="11"/>
      <c r="W47" s="11"/>
    </row>
    <row r="48" spans="1:23" x14ac:dyDescent="0.25">
      <c r="A48" s="48" t="s">
        <v>551</v>
      </c>
      <c r="B48" s="21"/>
      <c r="C48" s="22"/>
      <c r="D48" s="22" t="s">
        <v>490</v>
      </c>
      <c r="E48" s="22" t="s">
        <v>552</v>
      </c>
      <c r="F48" s="21" t="s">
        <v>553</v>
      </c>
      <c r="G48" s="21"/>
      <c r="H48" s="8">
        <v>0</v>
      </c>
      <c r="I48" s="11"/>
      <c r="J48" s="8">
        <f t="shared" si="6"/>
        <v>0</v>
      </c>
      <c r="K48" s="11"/>
      <c r="L48" s="8">
        <v>0</v>
      </c>
      <c r="M48" s="11"/>
      <c r="N48" s="8">
        <v>0</v>
      </c>
      <c r="O48" s="11"/>
      <c r="P48" s="8">
        <f t="shared" si="7"/>
        <v>0</v>
      </c>
      <c r="Q48" s="11"/>
      <c r="R48" s="11"/>
      <c r="S48" s="11"/>
      <c r="T48" s="11"/>
      <c r="U48" s="11"/>
      <c r="V48" s="11"/>
      <c r="W48" s="11"/>
    </row>
    <row r="49" spans="1:23" x14ac:dyDescent="0.25">
      <c r="A49" s="48" t="s">
        <v>554</v>
      </c>
      <c r="B49" s="21"/>
      <c r="C49" s="22"/>
      <c r="D49" s="22" t="s">
        <v>494</v>
      </c>
      <c r="E49" s="22" t="s">
        <v>555</v>
      </c>
      <c r="F49" s="21" t="s">
        <v>556</v>
      </c>
      <c r="G49" s="21"/>
      <c r="H49" s="8">
        <v>0</v>
      </c>
      <c r="I49" s="11"/>
      <c r="J49" s="8">
        <f t="shared" si="6"/>
        <v>0</v>
      </c>
      <c r="K49" s="11"/>
      <c r="L49" s="8">
        <v>0</v>
      </c>
      <c r="M49" s="11"/>
      <c r="N49" s="8">
        <v>0</v>
      </c>
      <c r="O49" s="11"/>
      <c r="P49" s="8">
        <f t="shared" si="7"/>
        <v>0</v>
      </c>
      <c r="Q49" s="11"/>
      <c r="R49" s="11"/>
      <c r="S49" s="11"/>
      <c r="T49" s="11"/>
      <c r="U49" s="11"/>
      <c r="V49" s="11"/>
      <c r="W49" s="11"/>
    </row>
    <row r="50" spans="1:23" x14ac:dyDescent="0.25">
      <c r="A50" s="48" t="s">
        <v>557</v>
      </c>
      <c r="B50" s="21"/>
      <c r="C50" s="22"/>
      <c r="D50" s="22" t="s">
        <v>498</v>
      </c>
      <c r="E50" s="22" t="s">
        <v>558</v>
      </c>
      <c r="F50" s="21" t="s">
        <v>559</v>
      </c>
      <c r="G50" s="21"/>
      <c r="H50" s="8">
        <v>0</v>
      </c>
      <c r="I50" s="11"/>
      <c r="J50" s="8">
        <f t="shared" si="6"/>
        <v>0</v>
      </c>
      <c r="K50" s="11"/>
      <c r="L50" s="8">
        <v>0</v>
      </c>
      <c r="M50" s="11"/>
      <c r="N50" s="8">
        <v>0</v>
      </c>
      <c r="O50" s="11"/>
      <c r="P50" s="8">
        <f t="shared" si="7"/>
        <v>0</v>
      </c>
      <c r="Q50" s="11"/>
      <c r="R50" s="11"/>
      <c r="S50" s="11"/>
      <c r="T50" s="11"/>
      <c r="U50" s="11"/>
      <c r="V50" s="11"/>
      <c r="W50" s="11"/>
    </row>
    <row r="51" spans="1:23" x14ac:dyDescent="0.25">
      <c r="A51" s="48" t="s">
        <v>560</v>
      </c>
      <c r="B51" s="21"/>
      <c r="C51" s="22"/>
      <c r="D51" s="22" t="s">
        <v>502</v>
      </c>
      <c r="E51" s="22" t="s">
        <v>561</v>
      </c>
      <c r="F51" s="21" t="s">
        <v>562</v>
      </c>
      <c r="G51" s="21"/>
      <c r="H51" s="8">
        <v>0</v>
      </c>
      <c r="I51" s="11"/>
      <c r="J51" s="8">
        <f t="shared" si="6"/>
        <v>0</v>
      </c>
      <c r="K51" s="11"/>
      <c r="L51" s="8">
        <v>0</v>
      </c>
      <c r="M51" s="11"/>
      <c r="N51" s="8">
        <v>0</v>
      </c>
      <c r="O51" s="11"/>
      <c r="P51" s="8">
        <f t="shared" si="7"/>
        <v>0</v>
      </c>
      <c r="Q51" s="11"/>
      <c r="R51" s="11"/>
      <c r="S51" s="11"/>
      <c r="T51" s="11"/>
      <c r="U51" s="11"/>
      <c r="V51" s="11"/>
      <c r="W51" s="11"/>
    </row>
    <row r="52" spans="1:23" x14ac:dyDescent="0.25">
      <c r="A52" s="48" t="s">
        <v>563</v>
      </c>
      <c r="B52" s="21"/>
      <c r="C52" s="22"/>
      <c r="D52" s="22" t="s">
        <v>506</v>
      </c>
      <c r="E52" s="22" t="s">
        <v>564</v>
      </c>
      <c r="F52" s="21" t="s">
        <v>565</v>
      </c>
      <c r="G52" s="21"/>
      <c r="H52" s="8">
        <v>0</v>
      </c>
      <c r="I52" s="11"/>
      <c r="J52" s="8">
        <f t="shared" si="6"/>
        <v>0</v>
      </c>
      <c r="K52" s="11"/>
      <c r="L52" s="8">
        <v>0</v>
      </c>
      <c r="M52" s="11"/>
      <c r="N52" s="8">
        <v>0</v>
      </c>
      <c r="O52" s="11"/>
      <c r="P52" s="8">
        <f t="shared" si="7"/>
        <v>0</v>
      </c>
      <c r="Q52" s="11"/>
      <c r="R52" s="11"/>
      <c r="S52" s="11"/>
      <c r="T52" s="11"/>
      <c r="U52" s="11"/>
      <c r="V52" s="11"/>
      <c r="W52" s="11"/>
    </row>
    <row r="53" spans="1:23" x14ac:dyDescent="0.25">
      <c r="A53" s="48" t="s">
        <v>566</v>
      </c>
      <c r="B53" s="21"/>
      <c r="C53" s="22"/>
      <c r="D53" s="22" t="s">
        <v>510</v>
      </c>
      <c r="E53" s="22" t="s">
        <v>567</v>
      </c>
      <c r="F53" s="21" t="s">
        <v>568</v>
      </c>
      <c r="G53" s="21"/>
      <c r="H53" s="8">
        <v>0</v>
      </c>
      <c r="I53" s="11"/>
      <c r="J53" s="8">
        <f t="shared" si="6"/>
        <v>0</v>
      </c>
      <c r="K53" s="11"/>
      <c r="L53" s="8">
        <v>0</v>
      </c>
      <c r="M53" s="11"/>
      <c r="N53" s="8">
        <v>0</v>
      </c>
      <c r="O53" s="11"/>
      <c r="P53" s="8">
        <f t="shared" si="7"/>
        <v>0</v>
      </c>
      <c r="Q53" s="11"/>
      <c r="R53" s="11"/>
      <c r="S53" s="11"/>
      <c r="T53" s="11"/>
      <c r="U53" s="11"/>
      <c r="V53" s="11"/>
      <c r="W53" s="11"/>
    </row>
    <row r="54" spans="1:23" x14ac:dyDescent="0.25">
      <c r="A54" s="48" t="s">
        <v>569</v>
      </c>
      <c r="B54" s="21"/>
      <c r="C54" s="24" t="s">
        <v>570</v>
      </c>
      <c r="D54" s="22"/>
      <c r="E54" s="22"/>
      <c r="F54" s="21" t="s">
        <v>1532</v>
      </c>
      <c r="G54" s="21"/>
      <c r="H54" s="36">
        <f>SUM(H46:H53)</f>
        <v>0</v>
      </c>
      <c r="I54" s="27"/>
      <c r="J54" s="36">
        <f t="shared" si="6"/>
        <v>0</v>
      </c>
      <c r="K54" s="27"/>
      <c r="L54" s="36">
        <f>SUM(L46:L53)</f>
        <v>0</v>
      </c>
      <c r="M54" s="27"/>
      <c r="N54" s="36">
        <f>SUM(N46:N53)</f>
        <v>0</v>
      </c>
      <c r="O54" s="27">
        <f>SUM(O46:O53)</f>
        <v>0</v>
      </c>
      <c r="P54" s="36">
        <f>SUM(P46:P53)</f>
        <v>0</v>
      </c>
      <c r="Q54" s="27"/>
      <c r="R54" s="27"/>
      <c r="S54" s="27"/>
      <c r="T54" s="27"/>
      <c r="U54" s="27"/>
      <c r="V54" s="27"/>
      <c r="W54" s="27"/>
    </row>
    <row r="55" spans="1:23" x14ac:dyDescent="0.25">
      <c r="A55" s="48"/>
      <c r="B55" s="21"/>
      <c r="C55" s="24" t="s">
        <v>571</v>
      </c>
      <c r="D55" s="22"/>
      <c r="E55" s="22"/>
      <c r="F55" s="21"/>
      <c r="G55" s="21"/>
      <c r="H55" s="8"/>
      <c r="I55" s="11"/>
      <c r="J55" s="8"/>
      <c r="K55" s="11"/>
      <c r="L55" s="8"/>
      <c r="M55" s="11"/>
      <c r="N55" s="8"/>
      <c r="O55" s="11"/>
      <c r="P55" s="8"/>
      <c r="Q55" s="11"/>
      <c r="R55" s="11"/>
      <c r="S55" s="11"/>
      <c r="T55" s="11"/>
      <c r="U55" s="11"/>
      <c r="V55" s="11"/>
      <c r="W55" s="11"/>
    </row>
    <row r="56" spans="1:23" x14ac:dyDescent="0.25">
      <c r="A56" s="48" t="s">
        <v>572</v>
      </c>
      <c r="B56" s="21"/>
      <c r="C56" s="22"/>
      <c r="D56" s="22" t="s">
        <v>518</v>
      </c>
      <c r="E56" s="22" t="s">
        <v>573</v>
      </c>
      <c r="F56" s="21" t="s">
        <v>574</v>
      </c>
      <c r="G56" s="21"/>
      <c r="H56" s="8">
        <v>15500</v>
      </c>
      <c r="I56" s="11"/>
      <c r="J56" s="8">
        <f t="shared" ref="J56:J64" si="8">L56-H56</f>
        <v>-500</v>
      </c>
      <c r="K56" s="11"/>
      <c r="L56" s="8">
        <v>15000</v>
      </c>
      <c r="M56" s="11"/>
      <c r="N56" s="8">
        <v>14950</v>
      </c>
      <c r="O56" s="11"/>
      <c r="P56" s="8">
        <f t="shared" ref="P56:P64" si="9">+L56-N56</f>
        <v>50</v>
      </c>
      <c r="Q56" s="11"/>
      <c r="R56" s="11"/>
      <c r="S56" s="11"/>
      <c r="T56" s="11"/>
      <c r="U56" s="11"/>
      <c r="V56" s="11"/>
      <c r="W56" s="11"/>
    </row>
    <row r="57" spans="1:23" x14ac:dyDescent="0.25">
      <c r="A57" s="48" t="s">
        <v>575</v>
      </c>
      <c r="B57" s="21"/>
      <c r="C57" s="22"/>
      <c r="D57" s="22" t="s">
        <v>486</v>
      </c>
      <c r="E57" s="22" t="s">
        <v>576</v>
      </c>
      <c r="F57" s="21" t="s">
        <v>577</v>
      </c>
      <c r="G57" s="21"/>
      <c r="H57" s="8">
        <v>9000</v>
      </c>
      <c r="I57" s="11"/>
      <c r="J57" s="8">
        <f t="shared" si="8"/>
        <v>1000</v>
      </c>
      <c r="K57" s="11"/>
      <c r="L57" s="8">
        <v>10000</v>
      </c>
      <c r="M57" s="11"/>
      <c r="N57" s="8">
        <v>9500</v>
      </c>
      <c r="O57" s="11"/>
      <c r="P57" s="8">
        <f t="shared" si="9"/>
        <v>500</v>
      </c>
      <c r="Q57" s="11"/>
      <c r="R57" s="11"/>
      <c r="S57" s="11"/>
      <c r="T57" s="11"/>
      <c r="U57" s="11"/>
      <c r="V57" s="11"/>
      <c r="W57" s="11"/>
    </row>
    <row r="58" spans="1:23" x14ac:dyDescent="0.25">
      <c r="A58" s="48" t="s">
        <v>578</v>
      </c>
      <c r="B58" s="21"/>
      <c r="C58" s="22"/>
      <c r="D58" s="22" t="s">
        <v>490</v>
      </c>
      <c r="E58" s="22" t="s">
        <v>579</v>
      </c>
      <c r="F58" s="21" t="s">
        <v>580</v>
      </c>
      <c r="G58" s="21"/>
      <c r="H58" s="8">
        <v>4000</v>
      </c>
      <c r="I58" s="11"/>
      <c r="J58" s="8">
        <f t="shared" si="8"/>
        <v>1000</v>
      </c>
      <c r="K58" s="11"/>
      <c r="L58" s="8">
        <v>5000</v>
      </c>
      <c r="M58" s="11"/>
      <c r="N58" s="8">
        <v>4000</v>
      </c>
      <c r="O58" s="11"/>
      <c r="P58" s="8">
        <f t="shared" si="9"/>
        <v>1000</v>
      </c>
      <c r="Q58" s="11"/>
      <c r="R58" s="11"/>
      <c r="S58" s="11"/>
      <c r="T58" s="11"/>
      <c r="U58" s="11"/>
      <c r="V58" s="11"/>
      <c r="W58" s="11"/>
    </row>
    <row r="59" spans="1:23" x14ac:dyDescent="0.25">
      <c r="A59" s="48" t="s">
        <v>581</v>
      </c>
      <c r="B59" s="21"/>
      <c r="C59" s="22"/>
      <c r="D59" s="22" t="s">
        <v>494</v>
      </c>
      <c r="E59" s="22" t="s">
        <v>582</v>
      </c>
      <c r="F59" s="21" t="s">
        <v>583</v>
      </c>
      <c r="G59" s="21"/>
      <c r="H59" s="8">
        <v>5000</v>
      </c>
      <c r="I59" s="11"/>
      <c r="J59" s="8">
        <f t="shared" si="8"/>
        <v>-2000</v>
      </c>
      <c r="K59" s="11"/>
      <c r="L59" s="8">
        <v>3000</v>
      </c>
      <c r="M59" s="11"/>
      <c r="N59" s="8">
        <v>2500</v>
      </c>
      <c r="O59" s="11"/>
      <c r="P59" s="8">
        <f t="shared" si="9"/>
        <v>500</v>
      </c>
      <c r="Q59" s="11"/>
      <c r="R59" s="11"/>
      <c r="S59" s="11"/>
      <c r="T59" s="11"/>
      <c r="U59" s="11"/>
      <c r="V59" s="11"/>
      <c r="W59" s="11"/>
    </row>
    <row r="60" spans="1:23" x14ac:dyDescent="0.25">
      <c r="A60" s="48" t="s">
        <v>584</v>
      </c>
      <c r="B60" s="21"/>
      <c r="C60" s="22"/>
      <c r="D60" s="22" t="s">
        <v>498</v>
      </c>
      <c r="E60" s="22" t="s">
        <v>585</v>
      </c>
      <c r="F60" s="21" t="s">
        <v>586</v>
      </c>
      <c r="G60" s="21"/>
      <c r="H60" s="8">
        <v>3000</v>
      </c>
      <c r="I60" s="11"/>
      <c r="J60" s="8">
        <f t="shared" si="8"/>
        <v>0</v>
      </c>
      <c r="K60" s="11"/>
      <c r="L60" s="8">
        <v>3000</v>
      </c>
      <c r="M60" s="11"/>
      <c r="N60" s="8">
        <v>2800</v>
      </c>
      <c r="O60" s="11"/>
      <c r="P60" s="8">
        <f t="shared" si="9"/>
        <v>200</v>
      </c>
      <c r="Q60" s="11"/>
      <c r="R60" s="11"/>
      <c r="S60" s="11"/>
      <c r="T60" s="11"/>
      <c r="U60" s="11"/>
      <c r="V60" s="11"/>
      <c r="W60" s="11"/>
    </row>
    <row r="61" spans="1:23" x14ac:dyDescent="0.25">
      <c r="A61" s="48" t="s">
        <v>587</v>
      </c>
      <c r="B61" s="21"/>
      <c r="C61" s="22"/>
      <c r="D61" s="22" t="s">
        <v>502</v>
      </c>
      <c r="E61" s="22" t="s">
        <v>588</v>
      </c>
      <c r="F61" s="21" t="s">
        <v>589</v>
      </c>
      <c r="G61" s="21"/>
      <c r="H61" s="8">
        <v>1000</v>
      </c>
      <c r="I61" s="11"/>
      <c r="J61" s="8">
        <f t="shared" si="8"/>
        <v>0</v>
      </c>
      <c r="K61" s="11"/>
      <c r="L61" s="8">
        <v>1000</v>
      </c>
      <c r="M61" s="11"/>
      <c r="N61" s="8">
        <v>900</v>
      </c>
      <c r="O61" s="11"/>
      <c r="P61" s="8">
        <f t="shared" si="9"/>
        <v>100</v>
      </c>
      <c r="Q61" s="11"/>
      <c r="R61" s="11"/>
      <c r="S61" s="11"/>
      <c r="T61" s="11"/>
      <c r="U61" s="11"/>
      <c r="V61" s="11"/>
      <c r="W61" s="11"/>
    </row>
    <row r="62" spans="1:23" x14ac:dyDescent="0.25">
      <c r="A62" s="48" t="s">
        <v>590</v>
      </c>
      <c r="B62" s="21"/>
      <c r="C62" s="22"/>
      <c r="D62" s="22" t="s">
        <v>506</v>
      </c>
      <c r="E62" s="22" t="s">
        <v>591</v>
      </c>
      <c r="F62" s="21" t="s">
        <v>592</v>
      </c>
      <c r="G62" s="21"/>
      <c r="H62" s="8">
        <v>500</v>
      </c>
      <c r="I62" s="11"/>
      <c r="J62" s="8">
        <f t="shared" si="8"/>
        <v>0</v>
      </c>
      <c r="K62" s="11"/>
      <c r="L62" s="8">
        <v>500</v>
      </c>
      <c r="M62" s="11"/>
      <c r="N62" s="8">
        <v>478</v>
      </c>
      <c r="O62" s="11"/>
      <c r="P62" s="8">
        <f t="shared" si="9"/>
        <v>22</v>
      </c>
      <c r="Q62" s="11"/>
      <c r="R62" s="11"/>
      <c r="S62" s="11"/>
      <c r="T62" s="11"/>
      <c r="U62" s="11"/>
      <c r="V62" s="11"/>
      <c r="W62" s="11"/>
    </row>
    <row r="63" spans="1:23" x14ac:dyDescent="0.25">
      <c r="A63" s="48" t="s">
        <v>593</v>
      </c>
      <c r="B63" s="21"/>
      <c r="C63" s="22"/>
      <c r="D63" s="22" t="s">
        <v>510</v>
      </c>
      <c r="E63" s="22" t="s">
        <v>594</v>
      </c>
      <c r="F63" s="21" t="s">
        <v>595</v>
      </c>
      <c r="G63" s="21"/>
      <c r="H63" s="8">
        <v>500</v>
      </c>
      <c r="I63" s="11"/>
      <c r="J63" s="8">
        <f t="shared" si="8"/>
        <v>0</v>
      </c>
      <c r="K63" s="11"/>
      <c r="L63" s="8">
        <v>500</v>
      </c>
      <c r="M63" s="11"/>
      <c r="N63" s="8">
        <v>500</v>
      </c>
      <c r="O63" s="11"/>
      <c r="P63" s="8">
        <f t="shared" si="9"/>
        <v>0</v>
      </c>
      <c r="Q63" s="11"/>
      <c r="R63" s="11"/>
      <c r="S63" s="11"/>
      <c r="T63" s="11"/>
      <c r="U63" s="11"/>
      <c r="V63" s="11"/>
      <c r="W63" s="11"/>
    </row>
    <row r="64" spans="1:23" x14ac:dyDescent="0.25">
      <c r="A64" s="48" t="s">
        <v>596</v>
      </c>
      <c r="B64" s="21"/>
      <c r="C64" s="24" t="s">
        <v>597</v>
      </c>
      <c r="D64" s="22"/>
      <c r="E64" s="22"/>
      <c r="F64" s="21" t="s">
        <v>1533</v>
      </c>
      <c r="G64" s="21"/>
      <c r="H64" s="34">
        <f>SUM(H56:H63)</f>
        <v>38500</v>
      </c>
      <c r="I64" s="11"/>
      <c r="J64" s="34">
        <f t="shared" si="8"/>
        <v>-500</v>
      </c>
      <c r="K64" s="11"/>
      <c r="L64" s="34">
        <f>SUM(L56:L63)</f>
        <v>38000</v>
      </c>
      <c r="M64" s="11"/>
      <c r="N64" s="34">
        <f>SUM(N56:N63)</f>
        <v>35628</v>
      </c>
      <c r="O64" s="11"/>
      <c r="P64" s="34">
        <f t="shared" si="9"/>
        <v>2372</v>
      </c>
      <c r="Q64" s="11"/>
      <c r="R64" s="11"/>
      <c r="S64" s="11"/>
      <c r="T64" s="11"/>
      <c r="U64" s="11"/>
      <c r="V64" s="11"/>
      <c r="W64" s="11"/>
    </row>
    <row r="65" spans="1:23" x14ac:dyDescent="0.25">
      <c r="A65" s="48"/>
      <c r="B65" s="21"/>
      <c r="C65" s="24" t="s">
        <v>598</v>
      </c>
      <c r="D65" s="22"/>
      <c r="E65" s="22"/>
      <c r="F65" s="21"/>
      <c r="G65" s="21"/>
      <c r="H65" s="8"/>
      <c r="I65" s="11"/>
      <c r="J65" s="8"/>
      <c r="K65" s="11"/>
      <c r="L65" s="8"/>
      <c r="M65" s="11"/>
      <c r="N65" s="8"/>
      <c r="O65" s="11"/>
      <c r="P65" s="8"/>
      <c r="Q65" s="11"/>
      <c r="R65" s="11"/>
      <c r="S65" s="11"/>
      <c r="T65" s="11"/>
      <c r="U65" s="11"/>
      <c r="V65" s="11"/>
      <c r="W65" s="11"/>
    </row>
    <row r="66" spans="1:23" x14ac:dyDescent="0.25">
      <c r="A66" s="48" t="s">
        <v>599</v>
      </c>
      <c r="B66" s="21"/>
      <c r="C66" s="22"/>
      <c r="D66" s="22" t="s">
        <v>518</v>
      </c>
      <c r="E66" s="22" t="s">
        <v>600</v>
      </c>
      <c r="F66" s="21" t="s">
        <v>601</v>
      </c>
      <c r="G66" s="21"/>
      <c r="H66" s="8">
        <v>25500</v>
      </c>
      <c r="I66" s="11"/>
      <c r="J66" s="8">
        <f t="shared" ref="J66:J74" si="10">L66-H66</f>
        <v>-500</v>
      </c>
      <c r="K66" s="11"/>
      <c r="L66" s="8">
        <v>25000</v>
      </c>
      <c r="M66" s="11"/>
      <c r="N66" s="8">
        <v>24500</v>
      </c>
      <c r="O66" s="11"/>
      <c r="P66" s="8">
        <f t="shared" ref="P66:P74" si="11">+L66-N66</f>
        <v>500</v>
      </c>
      <c r="Q66" s="11"/>
      <c r="R66" s="11"/>
      <c r="S66" s="11"/>
      <c r="T66" s="11"/>
      <c r="U66" s="11"/>
      <c r="V66" s="11"/>
      <c r="W66" s="11"/>
    </row>
    <row r="67" spans="1:23" x14ac:dyDescent="0.25">
      <c r="A67" s="48" t="s">
        <v>602</v>
      </c>
      <c r="B67" s="21"/>
      <c r="C67" s="22"/>
      <c r="D67" s="22" t="s">
        <v>486</v>
      </c>
      <c r="E67" s="22" t="s">
        <v>603</v>
      </c>
      <c r="F67" s="21" t="s">
        <v>604</v>
      </c>
      <c r="G67" s="21"/>
      <c r="H67" s="8">
        <v>21000</v>
      </c>
      <c r="I67" s="11"/>
      <c r="J67" s="8">
        <f t="shared" si="10"/>
        <v>-1000</v>
      </c>
      <c r="K67" s="11"/>
      <c r="L67" s="8">
        <v>20000</v>
      </c>
      <c r="M67" s="11"/>
      <c r="N67" s="8">
        <v>19850</v>
      </c>
      <c r="O67" s="11"/>
      <c r="P67" s="8">
        <f t="shared" si="11"/>
        <v>150</v>
      </c>
      <c r="Q67" s="11"/>
      <c r="R67" s="11"/>
      <c r="S67" s="11"/>
      <c r="T67" s="11"/>
      <c r="U67" s="11"/>
      <c r="V67" s="11"/>
      <c r="W67" s="11"/>
    </row>
    <row r="68" spans="1:23" x14ac:dyDescent="0.25">
      <c r="A68" s="48" t="s">
        <v>605</v>
      </c>
      <c r="B68" s="21"/>
      <c r="C68" s="22"/>
      <c r="D68" s="22" t="s">
        <v>490</v>
      </c>
      <c r="E68" s="22" t="s">
        <v>606</v>
      </c>
      <c r="F68" s="21" t="s">
        <v>607</v>
      </c>
      <c r="G68" s="21"/>
      <c r="H68" s="8">
        <v>9000</v>
      </c>
      <c r="I68" s="11"/>
      <c r="J68" s="8">
        <f t="shared" si="10"/>
        <v>1000</v>
      </c>
      <c r="K68" s="11"/>
      <c r="L68" s="8">
        <v>10000</v>
      </c>
      <c r="M68" s="11"/>
      <c r="N68" s="8">
        <v>10000</v>
      </c>
      <c r="O68" s="11"/>
      <c r="P68" s="8">
        <f t="shared" si="11"/>
        <v>0</v>
      </c>
      <c r="Q68" s="11"/>
      <c r="R68" s="11"/>
      <c r="S68" s="11"/>
      <c r="T68" s="11"/>
      <c r="U68" s="11"/>
      <c r="V68" s="11"/>
      <c r="W68" s="11"/>
    </row>
    <row r="69" spans="1:23" x14ac:dyDescent="0.25">
      <c r="A69" s="48" t="s">
        <v>608</v>
      </c>
      <c r="B69" s="21"/>
      <c r="C69" s="22"/>
      <c r="D69" s="22" t="s">
        <v>494</v>
      </c>
      <c r="E69" s="22" t="s">
        <v>609</v>
      </c>
      <c r="F69" s="21" t="s">
        <v>610</v>
      </c>
      <c r="G69" s="21"/>
      <c r="H69" s="8">
        <v>4000</v>
      </c>
      <c r="I69" s="11"/>
      <c r="J69" s="8">
        <f t="shared" si="10"/>
        <v>1000</v>
      </c>
      <c r="K69" s="11"/>
      <c r="L69" s="8">
        <v>5000</v>
      </c>
      <c r="M69" s="11"/>
      <c r="N69" s="8">
        <v>4700</v>
      </c>
      <c r="O69" s="11"/>
      <c r="P69" s="8">
        <f t="shared" si="11"/>
        <v>300</v>
      </c>
      <c r="Q69" s="11"/>
      <c r="R69" s="11"/>
      <c r="S69" s="11"/>
      <c r="T69" s="11"/>
      <c r="U69" s="11"/>
      <c r="V69" s="11"/>
      <c r="W69" s="11"/>
    </row>
    <row r="70" spans="1:23" x14ac:dyDescent="0.25">
      <c r="A70" s="48" t="s">
        <v>611</v>
      </c>
      <c r="B70" s="21"/>
      <c r="C70" s="22"/>
      <c r="D70" s="22" t="s">
        <v>498</v>
      </c>
      <c r="E70" s="22" t="s">
        <v>612</v>
      </c>
      <c r="F70" s="21" t="s">
        <v>613</v>
      </c>
      <c r="G70" s="21"/>
      <c r="H70" s="8">
        <v>3000</v>
      </c>
      <c r="I70" s="11"/>
      <c r="J70" s="8">
        <f t="shared" si="10"/>
        <v>0</v>
      </c>
      <c r="K70" s="11"/>
      <c r="L70" s="8">
        <v>3000</v>
      </c>
      <c r="M70" s="11"/>
      <c r="N70" s="8">
        <v>2850</v>
      </c>
      <c r="O70" s="11"/>
      <c r="P70" s="8">
        <f t="shared" si="11"/>
        <v>150</v>
      </c>
      <c r="Q70" s="11"/>
      <c r="R70" s="11"/>
      <c r="S70" s="11"/>
      <c r="T70" s="11"/>
      <c r="U70" s="11"/>
      <c r="V70" s="11"/>
      <c r="W70" s="11"/>
    </row>
    <row r="71" spans="1:23" x14ac:dyDescent="0.25">
      <c r="A71" s="48" t="s">
        <v>614</v>
      </c>
      <c r="B71" s="21"/>
      <c r="C71" s="22"/>
      <c r="D71" s="22" t="s">
        <v>502</v>
      </c>
      <c r="E71" s="22" t="s">
        <v>615</v>
      </c>
      <c r="F71" s="21" t="s">
        <v>616</v>
      </c>
      <c r="G71" s="21"/>
      <c r="H71" s="8">
        <v>1000</v>
      </c>
      <c r="I71" s="11"/>
      <c r="J71" s="8">
        <f t="shared" si="10"/>
        <v>0</v>
      </c>
      <c r="K71" s="11"/>
      <c r="L71" s="8">
        <v>1000</v>
      </c>
      <c r="M71" s="11"/>
      <c r="N71" s="8">
        <v>1000</v>
      </c>
      <c r="O71" s="11"/>
      <c r="P71" s="8">
        <f t="shared" si="11"/>
        <v>0</v>
      </c>
      <c r="Q71" s="11"/>
      <c r="R71" s="11"/>
      <c r="S71" s="11"/>
      <c r="T71" s="11"/>
      <c r="U71" s="11"/>
      <c r="V71" s="11"/>
      <c r="W71" s="11"/>
    </row>
    <row r="72" spans="1:23" x14ac:dyDescent="0.25">
      <c r="A72" s="48" t="s">
        <v>617</v>
      </c>
      <c r="B72" s="21"/>
      <c r="C72" s="22"/>
      <c r="D72" s="22" t="s">
        <v>506</v>
      </c>
      <c r="E72" s="22" t="s">
        <v>618</v>
      </c>
      <c r="F72" s="21" t="s">
        <v>619</v>
      </c>
      <c r="G72" s="21"/>
      <c r="H72" s="8">
        <v>2000</v>
      </c>
      <c r="I72" s="11"/>
      <c r="J72" s="8">
        <f t="shared" si="10"/>
        <v>0</v>
      </c>
      <c r="K72" s="11"/>
      <c r="L72" s="8">
        <v>2000</v>
      </c>
      <c r="M72" s="11"/>
      <c r="N72" s="8">
        <v>2000</v>
      </c>
      <c r="O72" s="11"/>
      <c r="P72" s="8">
        <f t="shared" si="11"/>
        <v>0</v>
      </c>
      <c r="Q72" s="11"/>
      <c r="R72" s="11"/>
      <c r="S72" s="11"/>
      <c r="T72" s="11"/>
      <c r="U72" s="11"/>
      <c r="V72" s="11"/>
      <c r="W72" s="11"/>
    </row>
    <row r="73" spans="1:23" x14ac:dyDescent="0.25">
      <c r="A73" s="48" t="s">
        <v>620</v>
      </c>
      <c r="B73" s="21"/>
      <c r="C73" s="22"/>
      <c r="D73" s="22" t="s">
        <v>510</v>
      </c>
      <c r="E73" s="22" t="s">
        <v>621</v>
      </c>
      <c r="F73" s="21" t="s">
        <v>622</v>
      </c>
      <c r="G73" s="21"/>
      <c r="H73" s="8">
        <v>1000</v>
      </c>
      <c r="I73" s="11"/>
      <c r="J73" s="8">
        <f t="shared" si="10"/>
        <v>0</v>
      </c>
      <c r="K73" s="11"/>
      <c r="L73" s="8">
        <v>1000</v>
      </c>
      <c r="M73" s="11"/>
      <c r="N73" s="8">
        <v>995</v>
      </c>
      <c r="O73" s="11"/>
      <c r="P73" s="8">
        <f t="shared" si="11"/>
        <v>5</v>
      </c>
      <c r="Q73" s="11"/>
      <c r="R73" s="11"/>
      <c r="S73" s="11"/>
      <c r="T73" s="11"/>
      <c r="U73" s="11"/>
      <c r="V73" s="11"/>
      <c r="W73" s="11"/>
    </row>
    <row r="74" spans="1:23" x14ac:dyDescent="0.25">
      <c r="A74" s="48" t="s">
        <v>623</v>
      </c>
      <c r="B74" s="21"/>
      <c r="C74" s="24" t="s">
        <v>625</v>
      </c>
      <c r="D74" s="22"/>
      <c r="E74" s="22"/>
      <c r="F74" s="21" t="s">
        <v>1534</v>
      </c>
      <c r="G74" s="21"/>
      <c r="H74" s="34">
        <f>SUM(H66:H73)</f>
        <v>66500</v>
      </c>
      <c r="I74" s="11"/>
      <c r="J74" s="34">
        <f t="shared" si="10"/>
        <v>500</v>
      </c>
      <c r="K74" s="11"/>
      <c r="L74" s="34">
        <f>SUM(L66:L73)</f>
        <v>67000</v>
      </c>
      <c r="M74" s="11"/>
      <c r="N74" s="34">
        <f>SUM(N66:N73)</f>
        <v>65895</v>
      </c>
      <c r="O74" s="11"/>
      <c r="P74" s="34">
        <f t="shared" si="11"/>
        <v>1105</v>
      </c>
      <c r="Q74" s="11"/>
      <c r="R74" s="11"/>
      <c r="S74" s="11"/>
      <c r="T74" s="11"/>
      <c r="U74" s="11"/>
      <c r="V74" s="11"/>
      <c r="W74" s="11"/>
    </row>
    <row r="75" spans="1:23" x14ac:dyDescent="0.25">
      <c r="A75" s="48"/>
      <c r="B75" s="21"/>
      <c r="C75" s="24" t="s">
        <v>626</v>
      </c>
      <c r="D75" s="22"/>
      <c r="E75" s="22"/>
      <c r="F75" s="21"/>
      <c r="G75" s="21"/>
      <c r="H75" s="8"/>
      <c r="I75" s="11"/>
      <c r="J75" s="8"/>
      <c r="K75" s="11"/>
      <c r="L75" s="8"/>
      <c r="M75" s="11"/>
      <c r="N75" s="8"/>
      <c r="O75" s="11"/>
      <c r="P75" s="8"/>
      <c r="Q75" s="11"/>
      <c r="R75" s="11"/>
      <c r="S75" s="11"/>
      <c r="T75" s="11"/>
      <c r="U75" s="11"/>
      <c r="V75" s="11"/>
      <c r="W75" s="11"/>
    </row>
    <row r="76" spans="1:23" x14ac:dyDescent="0.25">
      <c r="A76" s="48" t="s">
        <v>627</v>
      </c>
      <c r="B76" s="21"/>
      <c r="C76" s="22"/>
      <c r="D76" s="22" t="s">
        <v>518</v>
      </c>
      <c r="E76" s="22" t="s">
        <v>628</v>
      </c>
      <c r="F76" s="21" t="s">
        <v>629</v>
      </c>
      <c r="G76" s="21"/>
      <c r="H76" s="8">
        <v>14500</v>
      </c>
      <c r="I76" s="11"/>
      <c r="J76" s="8">
        <f t="shared" ref="J76:J94" si="12">L76-H76</f>
        <v>500</v>
      </c>
      <c r="K76" s="11"/>
      <c r="L76" s="8">
        <v>15000</v>
      </c>
      <c r="M76" s="11"/>
      <c r="N76" s="8">
        <v>14950</v>
      </c>
      <c r="O76" s="11"/>
      <c r="P76" s="8">
        <f t="shared" ref="P76:P84" si="13">+L76-N76</f>
        <v>50</v>
      </c>
      <c r="Q76" s="11"/>
      <c r="R76" s="11"/>
      <c r="S76" s="11"/>
      <c r="T76" s="11"/>
      <c r="U76" s="11"/>
      <c r="V76" s="11"/>
      <c r="W76" s="11"/>
    </row>
    <row r="77" spans="1:23" x14ac:dyDescent="0.25">
      <c r="A77" s="48" t="s">
        <v>630</v>
      </c>
      <c r="B77" s="21"/>
      <c r="C77" s="22"/>
      <c r="D77" s="22" t="s">
        <v>486</v>
      </c>
      <c r="E77" s="22" t="s">
        <v>631</v>
      </c>
      <c r="F77" s="21" t="s">
        <v>632</v>
      </c>
      <c r="G77" s="21"/>
      <c r="H77" s="8">
        <v>13000</v>
      </c>
      <c r="I77" s="11"/>
      <c r="J77" s="8">
        <f t="shared" si="12"/>
        <v>-1000</v>
      </c>
      <c r="K77" s="11"/>
      <c r="L77" s="8">
        <v>12000</v>
      </c>
      <c r="M77" s="11"/>
      <c r="N77" s="8">
        <v>11950</v>
      </c>
      <c r="O77" s="11"/>
      <c r="P77" s="8">
        <f t="shared" si="13"/>
        <v>50</v>
      </c>
      <c r="Q77" s="11"/>
      <c r="R77" s="11"/>
      <c r="S77" s="11"/>
      <c r="T77" s="11"/>
      <c r="U77" s="11"/>
      <c r="V77" s="11"/>
      <c r="W77" s="11"/>
    </row>
    <row r="78" spans="1:23" x14ac:dyDescent="0.25">
      <c r="A78" s="48" t="s">
        <v>633</v>
      </c>
      <c r="B78" s="21"/>
      <c r="C78" s="22"/>
      <c r="D78" s="22" t="s">
        <v>490</v>
      </c>
      <c r="E78" s="22" t="s">
        <v>634</v>
      </c>
      <c r="F78" s="21" t="s">
        <v>635</v>
      </c>
      <c r="G78" s="21"/>
      <c r="H78" s="8">
        <v>8000</v>
      </c>
      <c r="I78" s="11"/>
      <c r="J78" s="8">
        <f t="shared" si="12"/>
        <v>0</v>
      </c>
      <c r="K78" s="11"/>
      <c r="L78" s="8">
        <v>8000</v>
      </c>
      <c r="M78" s="11"/>
      <c r="N78" s="8">
        <v>7900</v>
      </c>
      <c r="O78" s="11"/>
      <c r="P78" s="8">
        <f t="shared" si="13"/>
        <v>100</v>
      </c>
      <c r="Q78" s="11"/>
      <c r="R78" s="11"/>
      <c r="S78" s="11"/>
      <c r="T78" s="11"/>
      <c r="U78" s="11"/>
      <c r="V78" s="11"/>
      <c r="W78" s="11"/>
    </row>
    <row r="79" spans="1:23" x14ac:dyDescent="0.25">
      <c r="A79" s="48" t="s">
        <v>636</v>
      </c>
      <c r="B79" s="21"/>
      <c r="C79" s="22"/>
      <c r="D79" s="22" t="s">
        <v>494</v>
      </c>
      <c r="E79" s="22" t="s">
        <v>637</v>
      </c>
      <c r="F79" s="21" t="s">
        <v>638</v>
      </c>
      <c r="G79" s="21"/>
      <c r="H79" s="8">
        <v>2800</v>
      </c>
      <c r="I79" s="11"/>
      <c r="J79" s="8">
        <f t="shared" si="12"/>
        <v>200</v>
      </c>
      <c r="K79" s="11"/>
      <c r="L79" s="8">
        <v>3000</v>
      </c>
      <c r="M79" s="11"/>
      <c r="N79" s="8">
        <v>2900</v>
      </c>
      <c r="O79" s="11"/>
      <c r="P79" s="8">
        <f t="shared" si="13"/>
        <v>100</v>
      </c>
      <c r="Q79" s="11"/>
      <c r="R79" s="11"/>
      <c r="S79" s="11"/>
      <c r="T79" s="11"/>
      <c r="U79" s="11"/>
      <c r="V79" s="11"/>
      <c r="W79" s="11"/>
    </row>
    <row r="80" spans="1:23" x14ac:dyDescent="0.25">
      <c r="A80" s="48" t="s">
        <v>639</v>
      </c>
      <c r="B80" s="21"/>
      <c r="C80" s="22"/>
      <c r="D80" s="22" t="s">
        <v>498</v>
      </c>
      <c r="E80" s="22" t="s">
        <v>640</v>
      </c>
      <c r="F80" s="21" t="s">
        <v>641</v>
      </c>
      <c r="G80" s="21"/>
      <c r="H80" s="8">
        <v>2000</v>
      </c>
      <c r="I80" s="11"/>
      <c r="J80" s="8">
        <f t="shared" si="12"/>
        <v>0</v>
      </c>
      <c r="K80" s="11"/>
      <c r="L80" s="8">
        <v>2000</v>
      </c>
      <c r="M80" s="11"/>
      <c r="N80" s="8">
        <v>1600</v>
      </c>
      <c r="O80" s="11"/>
      <c r="P80" s="8">
        <f t="shared" si="13"/>
        <v>400</v>
      </c>
      <c r="Q80" s="11"/>
      <c r="R80" s="11"/>
      <c r="S80" s="11"/>
      <c r="T80" s="11"/>
      <c r="U80" s="11"/>
      <c r="V80" s="11"/>
      <c r="W80" s="11"/>
    </row>
    <row r="81" spans="1:55" x14ac:dyDescent="0.25">
      <c r="A81" s="48" t="s">
        <v>642</v>
      </c>
      <c r="B81" s="21"/>
      <c r="C81" s="22"/>
      <c r="D81" s="22" t="s">
        <v>502</v>
      </c>
      <c r="E81" s="22" t="s">
        <v>643</v>
      </c>
      <c r="F81" s="21" t="s">
        <v>644</v>
      </c>
      <c r="G81" s="21"/>
      <c r="H81" s="8">
        <v>3000</v>
      </c>
      <c r="I81" s="11"/>
      <c r="J81" s="8">
        <f t="shared" si="12"/>
        <v>0</v>
      </c>
      <c r="K81" s="11"/>
      <c r="L81" s="8">
        <v>3000</v>
      </c>
      <c r="M81" s="11"/>
      <c r="N81" s="8">
        <v>2520</v>
      </c>
      <c r="O81" s="11"/>
      <c r="P81" s="8">
        <f t="shared" si="13"/>
        <v>480</v>
      </c>
      <c r="Q81" s="11"/>
      <c r="R81" s="11"/>
      <c r="S81" s="11"/>
      <c r="T81" s="11"/>
      <c r="U81" s="11"/>
      <c r="V81" s="11"/>
      <c r="W81" s="11"/>
    </row>
    <row r="82" spans="1:55" x14ac:dyDescent="0.25">
      <c r="A82" s="48" t="s">
        <v>645</v>
      </c>
      <c r="B82" s="21"/>
      <c r="C82" s="22"/>
      <c r="D82" s="22" t="s">
        <v>506</v>
      </c>
      <c r="E82" s="22" t="s">
        <v>646</v>
      </c>
      <c r="F82" s="21" t="s">
        <v>647</v>
      </c>
      <c r="G82" s="21"/>
      <c r="H82" s="8">
        <v>500</v>
      </c>
      <c r="I82" s="11"/>
      <c r="J82" s="8">
        <f t="shared" si="12"/>
        <v>0</v>
      </c>
      <c r="K82" s="11"/>
      <c r="L82" s="8">
        <v>500</v>
      </c>
      <c r="M82" s="11"/>
      <c r="N82" s="8">
        <v>379</v>
      </c>
      <c r="O82" s="11"/>
      <c r="P82" s="8">
        <f t="shared" si="13"/>
        <v>121</v>
      </c>
      <c r="Q82" s="11"/>
      <c r="R82" s="11"/>
      <c r="S82" s="11"/>
      <c r="T82" s="11"/>
      <c r="U82" s="11"/>
      <c r="V82" s="11"/>
      <c r="W82" s="11"/>
    </row>
    <row r="83" spans="1:55" x14ac:dyDescent="0.25">
      <c r="A83" s="48" t="s">
        <v>648</v>
      </c>
      <c r="B83" s="21"/>
      <c r="C83" s="22"/>
      <c r="D83" s="22" t="s">
        <v>510</v>
      </c>
      <c r="E83" s="22" t="s">
        <v>649</v>
      </c>
      <c r="F83" s="21" t="s">
        <v>650</v>
      </c>
      <c r="G83" s="21"/>
      <c r="H83" s="8">
        <v>300</v>
      </c>
      <c r="I83" s="11"/>
      <c r="J83" s="8">
        <f t="shared" si="12"/>
        <v>200</v>
      </c>
      <c r="K83" s="11"/>
      <c r="L83" s="8">
        <v>500</v>
      </c>
      <c r="M83" s="11"/>
      <c r="N83" s="8">
        <v>390</v>
      </c>
      <c r="O83" s="11"/>
      <c r="P83" s="8">
        <f t="shared" si="13"/>
        <v>110</v>
      </c>
      <c r="Q83" s="11"/>
      <c r="R83" s="11"/>
      <c r="S83" s="11"/>
      <c r="T83" s="11"/>
      <c r="U83" s="11"/>
      <c r="V83" s="11"/>
      <c r="W83" s="11"/>
    </row>
    <row r="84" spans="1:55" x14ac:dyDescent="0.25">
      <c r="A84" s="48" t="s">
        <v>651</v>
      </c>
      <c r="B84" s="21"/>
      <c r="C84" s="24" t="s">
        <v>652</v>
      </c>
      <c r="D84" s="22"/>
      <c r="E84" s="22"/>
      <c r="F84" s="21" t="s">
        <v>1535</v>
      </c>
      <c r="G84" s="21"/>
      <c r="H84" s="34">
        <f>SUM(H76:H83)</f>
        <v>44100</v>
      </c>
      <c r="I84" s="11"/>
      <c r="J84" s="34">
        <f t="shared" si="12"/>
        <v>-100</v>
      </c>
      <c r="K84" s="11"/>
      <c r="L84" s="34">
        <f>SUM(L76:L83)</f>
        <v>44000</v>
      </c>
      <c r="M84" s="11"/>
      <c r="N84" s="34">
        <f>SUM(N76:N83)</f>
        <v>42589</v>
      </c>
      <c r="O84" s="11"/>
      <c r="P84" s="34">
        <f t="shared" si="13"/>
        <v>1411</v>
      </c>
      <c r="Q84" s="11"/>
      <c r="R84" s="11"/>
      <c r="S84" s="11"/>
      <c r="T84" s="11"/>
      <c r="U84" s="11"/>
      <c r="V84" s="11"/>
      <c r="W84" s="11"/>
    </row>
    <row r="85" spans="1:55" ht="12.6" customHeight="1" x14ac:dyDescent="0.25">
      <c r="A85" s="48"/>
      <c r="B85" s="21"/>
      <c r="C85" s="24" t="s">
        <v>653</v>
      </c>
      <c r="D85" s="22"/>
      <c r="E85" s="22"/>
      <c r="F85" s="21"/>
      <c r="G85" s="21"/>
      <c r="H85" s="8"/>
      <c r="I85" s="11"/>
      <c r="J85" s="8">
        <f t="shared" si="12"/>
        <v>0</v>
      </c>
      <c r="K85" s="11"/>
      <c r="L85" s="8"/>
      <c r="M85" s="11"/>
      <c r="N85" s="8"/>
      <c r="O85" s="11"/>
      <c r="P85" s="8"/>
      <c r="Q85" s="11"/>
      <c r="R85" s="11"/>
      <c r="S85" s="11"/>
      <c r="T85" s="11"/>
      <c r="U85" s="11"/>
      <c r="V85" s="11"/>
      <c r="W85" s="11"/>
    </row>
    <row r="86" spans="1:55" x14ac:dyDescent="0.25">
      <c r="A86" s="48" t="s">
        <v>654</v>
      </c>
      <c r="B86" s="21"/>
      <c r="C86" s="22"/>
      <c r="D86" s="22" t="s">
        <v>518</v>
      </c>
      <c r="E86" s="22" t="s">
        <v>655</v>
      </c>
      <c r="F86" s="21" t="s">
        <v>656</v>
      </c>
      <c r="G86" s="21"/>
      <c r="H86" s="8">
        <v>0</v>
      </c>
      <c r="I86" s="11"/>
      <c r="J86" s="8">
        <f t="shared" si="12"/>
        <v>0</v>
      </c>
      <c r="K86" s="11"/>
      <c r="L86" s="8">
        <v>0</v>
      </c>
      <c r="M86" s="11"/>
      <c r="N86" s="8">
        <v>0</v>
      </c>
      <c r="O86" s="11"/>
      <c r="P86" s="8">
        <f t="shared" ref="P86:P94" si="14">+L86-N86</f>
        <v>0</v>
      </c>
      <c r="Q86" s="11"/>
      <c r="R86" s="11"/>
      <c r="S86" s="11"/>
      <c r="T86" s="11"/>
      <c r="U86" s="11"/>
      <c r="V86" s="11"/>
      <c r="W86" s="11"/>
    </row>
    <row r="87" spans="1:55" x14ac:dyDescent="0.25">
      <c r="A87" s="48" t="s">
        <v>657</v>
      </c>
      <c r="B87" s="21"/>
      <c r="C87" s="22"/>
      <c r="D87" s="22" t="s">
        <v>486</v>
      </c>
      <c r="E87" s="22" t="s">
        <v>658</v>
      </c>
      <c r="F87" s="21" t="s">
        <v>659</v>
      </c>
      <c r="G87" s="21"/>
      <c r="H87" s="8">
        <v>0</v>
      </c>
      <c r="I87" s="11"/>
      <c r="J87" s="8">
        <f t="shared" si="12"/>
        <v>0</v>
      </c>
      <c r="K87" s="11"/>
      <c r="L87" s="8">
        <v>0</v>
      </c>
      <c r="M87" s="11"/>
      <c r="N87" s="8">
        <v>0</v>
      </c>
      <c r="O87" s="11"/>
      <c r="P87" s="8">
        <f t="shared" si="14"/>
        <v>0</v>
      </c>
      <c r="Q87" s="11"/>
      <c r="R87" s="11"/>
      <c r="S87" s="11"/>
      <c r="T87" s="11"/>
      <c r="U87" s="11"/>
      <c r="V87" s="11"/>
      <c r="W87" s="11"/>
    </row>
    <row r="88" spans="1:55" x14ac:dyDescent="0.25">
      <c r="A88" s="48" t="s">
        <v>660</v>
      </c>
      <c r="B88" s="21"/>
      <c r="C88" s="22"/>
      <c r="D88" s="22" t="s">
        <v>490</v>
      </c>
      <c r="E88" s="22" t="s">
        <v>661</v>
      </c>
      <c r="F88" s="21" t="s">
        <v>662</v>
      </c>
      <c r="G88" s="21"/>
      <c r="H88" s="8">
        <v>0</v>
      </c>
      <c r="I88" s="11"/>
      <c r="J88" s="8">
        <f t="shared" si="12"/>
        <v>0</v>
      </c>
      <c r="K88" s="11"/>
      <c r="L88" s="8">
        <v>0</v>
      </c>
      <c r="M88" s="11"/>
      <c r="N88" s="8">
        <v>0</v>
      </c>
      <c r="O88" s="11"/>
      <c r="P88" s="8">
        <f t="shared" si="14"/>
        <v>0</v>
      </c>
      <c r="Q88" s="11"/>
      <c r="R88" s="11"/>
      <c r="S88" s="11"/>
      <c r="T88" s="11"/>
      <c r="U88" s="11"/>
      <c r="V88" s="11"/>
      <c r="W88" s="11"/>
    </row>
    <row r="89" spans="1:55" x14ac:dyDescent="0.25">
      <c r="A89" s="48" t="s">
        <v>663</v>
      </c>
      <c r="B89" s="21"/>
      <c r="C89" s="22"/>
      <c r="D89" s="22" t="s">
        <v>494</v>
      </c>
      <c r="E89" s="22" t="s">
        <v>664</v>
      </c>
      <c r="F89" s="21" t="s">
        <v>665</v>
      </c>
      <c r="G89" s="21"/>
      <c r="H89" s="8">
        <v>0</v>
      </c>
      <c r="I89" s="11"/>
      <c r="J89" s="8">
        <f t="shared" si="12"/>
        <v>0</v>
      </c>
      <c r="K89" s="11"/>
      <c r="L89" s="8">
        <v>0</v>
      </c>
      <c r="M89" s="11"/>
      <c r="N89" s="8">
        <v>0</v>
      </c>
      <c r="O89" s="11"/>
      <c r="P89" s="8">
        <f t="shared" si="14"/>
        <v>0</v>
      </c>
      <c r="Q89" s="11"/>
      <c r="R89" s="11"/>
      <c r="S89" s="11"/>
      <c r="T89" s="11"/>
      <c r="U89" s="11"/>
      <c r="V89" s="11"/>
      <c r="W89" s="11"/>
    </row>
    <row r="90" spans="1:55" x14ac:dyDescent="0.25">
      <c r="A90" s="48" t="s">
        <v>666</v>
      </c>
      <c r="B90" s="21"/>
      <c r="C90" s="22"/>
      <c r="D90" s="22" t="s">
        <v>498</v>
      </c>
      <c r="E90" s="22" t="s">
        <v>667</v>
      </c>
      <c r="F90" s="21" t="s">
        <v>668</v>
      </c>
      <c r="G90" s="21"/>
      <c r="H90" s="8">
        <v>0</v>
      </c>
      <c r="I90" s="11"/>
      <c r="J90" s="8">
        <f t="shared" si="12"/>
        <v>0</v>
      </c>
      <c r="K90" s="11"/>
      <c r="L90" s="8">
        <v>0</v>
      </c>
      <c r="M90" s="11"/>
      <c r="N90" s="8">
        <v>0</v>
      </c>
      <c r="O90" s="11"/>
      <c r="P90" s="8">
        <f t="shared" si="14"/>
        <v>0</v>
      </c>
      <c r="Q90" s="11"/>
      <c r="R90" s="11"/>
      <c r="S90" s="11"/>
      <c r="T90" s="11"/>
      <c r="U90" s="11"/>
      <c r="V90" s="11"/>
      <c r="W90" s="11"/>
    </row>
    <row r="91" spans="1:55" x14ac:dyDescent="0.25">
      <c r="A91" s="48" t="s">
        <v>669</v>
      </c>
      <c r="B91" s="21"/>
      <c r="C91" s="22"/>
      <c r="D91" s="22" t="s">
        <v>502</v>
      </c>
      <c r="E91" s="22" t="s">
        <v>670</v>
      </c>
      <c r="F91" s="21" t="s">
        <v>671</v>
      </c>
      <c r="G91" s="21"/>
      <c r="H91" s="8">
        <v>0</v>
      </c>
      <c r="I91" s="11"/>
      <c r="J91" s="8">
        <f t="shared" si="12"/>
        <v>0</v>
      </c>
      <c r="K91" s="11"/>
      <c r="L91" s="8">
        <v>0</v>
      </c>
      <c r="M91" s="11"/>
      <c r="N91" s="8">
        <v>0</v>
      </c>
      <c r="O91" s="11"/>
      <c r="P91" s="8">
        <f t="shared" si="14"/>
        <v>0</v>
      </c>
      <c r="Q91" s="11"/>
      <c r="R91" s="11"/>
      <c r="S91" s="11"/>
      <c r="T91" s="11"/>
      <c r="U91" s="11"/>
      <c r="V91" s="11"/>
      <c r="W91" s="11"/>
    </row>
    <row r="92" spans="1:55" x14ac:dyDescent="0.25">
      <c r="A92" s="48" t="s">
        <v>672</v>
      </c>
      <c r="B92" s="21"/>
      <c r="C92" s="22"/>
      <c r="D92" s="22" t="s">
        <v>506</v>
      </c>
      <c r="E92" s="22" t="s">
        <v>673</v>
      </c>
      <c r="F92" s="21" t="s">
        <v>674</v>
      </c>
      <c r="G92" s="21"/>
      <c r="H92" s="8">
        <v>0</v>
      </c>
      <c r="I92" s="11"/>
      <c r="J92" s="8">
        <f t="shared" si="12"/>
        <v>0</v>
      </c>
      <c r="K92" s="11"/>
      <c r="L92" s="8">
        <v>0</v>
      </c>
      <c r="M92" s="11"/>
      <c r="N92" s="8">
        <v>0</v>
      </c>
      <c r="O92" s="11"/>
      <c r="P92" s="8">
        <f t="shared" si="14"/>
        <v>0</v>
      </c>
      <c r="Q92" s="11"/>
      <c r="R92" s="11"/>
      <c r="S92" s="11"/>
      <c r="T92" s="11"/>
      <c r="U92" s="11"/>
      <c r="V92" s="11"/>
      <c r="W92" s="11"/>
    </row>
    <row r="93" spans="1:55" x14ac:dyDescent="0.25">
      <c r="A93" s="48" t="s">
        <v>675</v>
      </c>
      <c r="B93" s="21"/>
      <c r="C93" s="22"/>
      <c r="D93" s="22" t="s">
        <v>510</v>
      </c>
      <c r="E93" s="22" t="s">
        <v>676</v>
      </c>
      <c r="F93" s="21" t="s">
        <v>677</v>
      </c>
      <c r="G93" s="21"/>
      <c r="H93" s="8">
        <v>0</v>
      </c>
      <c r="I93" s="11"/>
      <c r="J93" s="8">
        <f t="shared" si="12"/>
        <v>0</v>
      </c>
      <c r="K93" s="11"/>
      <c r="L93" s="8">
        <v>0</v>
      </c>
      <c r="M93" s="11"/>
      <c r="N93" s="8">
        <v>0</v>
      </c>
      <c r="O93" s="11"/>
      <c r="P93" s="8">
        <f t="shared" si="14"/>
        <v>0</v>
      </c>
      <c r="Q93" s="11"/>
      <c r="R93" s="11"/>
      <c r="S93" s="11"/>
      <c r="T93" s="11"/>
      <c r="U93" s="11"/>
      <c r="V93" s="11"/>
      <c r="W93" s="11"/>
    </row>
    <row r="94" spans="1:55" x14ac:dyDescent="0.25">
      <c r="A94" s="48" t="s">
        <v>678</v>
      </c>
      <c r="B94" s="21"/>
      <c r="C94" s="24" t="s">
        <v>679</v>
      </c>
      <c r="D94" s="22"/>
      <c r="E94" s="22"/>
      <c r="F94" s="21" t="s">
        <v>1536</v>
      </c>
      <c r="G94" s="21"/>
      <c r="H94" s="36">
        <f>SUM(H86:H93)</f>
        <v>0</v>
      </c>
      <c r="I94" s="27"/>
      <c r="J94" s="36">
        <f t="shared" si="12"/>
        <v>0</v>
      </c>
      <c r="K94" s="27"/>
      <c r="L94" s="36">
        <f>SUM(L86:L93)</f>
        <v>0</v>
      </c>
      <c r="M94" s="27"/>
      <c r="N94" s="36">
        <f>SUM(N86:N93)</f>
        <v>0</v>
      </c>
      <c r="O94" s="27"/>
      <c r="P94" s="36">
        <f t="shared" si="14"/>
        <v>0</v>
      </c>
      <c r="Q94" s="27"/>
      <c r="R94" s="27"/>
      <c r="S94" s="27"/>
      <c r="T94" s="27"/>
      <c r="U94" s="27"/>
      <c r="V94" s="27"/>
      <c r="W94" s="27"/>
    </row>
    <row r="95" spans="1:55" s="19" customFormat="1" x14ac:dyDescent="0.25">
      <c r="A95" s="48"/>
      <c r="B95" s="21"/>
      <c r="C95" s="24" t="s">
        <v>680</v>
      </c>
      <c r="D95" s="22"/>
      <c r="E95" s="22"/>
      <c r="F95" s="21"/>
      <c r="G95" s="21"/>
      <c r="H95" s="27"/>
      <c r="I95" s="27"/>
      <c r="J95" s="27"/>
      <c r="K95" s="27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13"/>
      <c r="Y95" s="13"/>
      <c r="Z95" s="13"/>
      <c r="AA95" s="13"/>
      <c r="AB95" s="13"/>
      <c r="AC95" s="13"/>
      <c r="AD95" s="13"/>
      <c r="AE95" s="13"/>
      <c r="AF95" s="13"/>
      <c r="AG95" s="13"/>
      <c r="AH95" s="13"/>
      <c r="AI95" s="13"/>
      <c r="AJ95" s="13"/>
      <c r="AK95" s="13"/>
      <c r="AL95" s="13"/>
      <c r="AM95" s="13"/>
      <c r="AN95" s="13"/>
      <c r="AO95" s="13"/>
      <c r="AP95" s="13"/>
      <c r="AQ95" s="13"/>
      <c r="AR95" s="13"/>
      <c r="AS95" s="13"/>
      <c r="AT95" s="13"/>
      <c r="AU95" s="13"/>
      <c r="AV95" s="13"/>
      <c r="AW95" s="13"/>
      <c r="AX95" s="13"/>
      <c r="AY95" s="13"/>
      <c r="AZ95" s="13"/>
      <c r="BA95" s="13"/>
      <c r="BB95" s="13"/>
      <c r="BC95" s="13"/>
    </row>
    <row r="96" spans="1:55" x14ac:dyDescent="0.25">
      <c r="A96" s="48" t="s">
        <v>681</v>
      </c>
      <c r="B96" s="21"/>
      <c r="C96" s="22"/>
      <c r="D96" s="22" t="s">
        <v>518</v>
      </c>
      <c r="E96" s="22" t="s">
        <v>682</v>
      </c>
      <c r="F96" s="21" t="s">
        <v>683</v>
      </c>
      <c r="G96" s="21"/>
      <c r="H96" s="11">
        <v>18000</v>
      </c>
      <c r="I96" s="11"/>
      <c r="J96" s="11">
        <f t="shared" ref="J96:J104" si="15">L96-H96</f>
        <v>0</v>
      </c>
      <c r="K96" s="11"/>
      <c r="L96" s="11">
        <v>18000</v>
      </c>
      <c r="M96" s="11"/>
      <c r="N96" s="11">
        <v>17900</v>
      </c>
      <c r="O96" s="11"/>
      <c r="P96" s="11">
        <f t="shared" ref="P96:P104" si="16">+L96-N96</f>
        <v>100</v>
      </c>
      <c r="Q96" s="11"/>
      <c r="R96" s="11"/>
      <c r="S96" s="11"/>
      <c r="T96" s="11"/>
      <c r="U96" s="11"/>
      <c r="V96" s="11"/>
      <c r="W96" s="11"/>
    </row>
    <row r="97" spans="1:55" x14ac:dyDescent="0.25">
      <c r="A97" s="48" t="s">
        <v>684</v>
      </c>
      <c r="B97" s="21"/>
      <c r="C97" s="22"/>
      <c r="D97" s="22" t="s">
        <v>486</v>
      </c>
      <c r="E97" s="22" t="s">
        <v>685</v>
      </c>
      <c r="F97" s="21" t="s">
        <v>686</v>
      </c>
      <c r="G97" s="21"/>
      <c r="H97" s="11">
        <v>15000</v>
      </c>
      <c r="I97" s="11"/>
      <c r="J97" s="11">
        <f t="shared" si="15"/>
        <v>0</v>
      </c>
      <c r="K97" s="11"/>
      <c r="L97" s="11">
        <v>15000</v>
      </c>
      <c r="M97" s="11"/>
      <c r="N97" s="11">
        <v>14900</v>
      </c>
      <c r="O97" s="11"/>
      <c r="P97" s="11">
        <f t="shared" si="16"/>
        <v>100</v>
      </c>
      <c r="Q97" s="11"/>
      <c r="R97" s="11"/>
      <c r="S97" s="11"/>
      <c r="T97" s="11"/>
      <c r="U97" s="11"/>
      <c r="V97" s="11"/>
      <c r="W97" s="11"/>
    </row>
    <row r="98" spans="1:55" x14ac:dyDescent="0.25">
      <c r="A98" s="48" t="s">
        <v>687</v>
      </c>
      <c r="B98" s="21"/>
      <c r="C98" s="22"/>
      <c r="D98" s="22" t="s">
        <v>490</v>
      </c>
      <c r="E98" s="22" t="s">
        <v>688</v>
      </c>
      <c r="F98" s="21" t="s">
        <v>689</v>
      </c>
      <c r="G98" s="21"/>
      <c r="H98" s="11">
        <v>3000</v>
      </c>
      <c r="I98" s="11"/>
      <c r="J98" s="11">
        <f t="shared" si="15"/>
        <v>0</v>
      </c>
      <c r="K98" s="11"/>
      <c r="L98" s="11">
        <v>3000</v>
      </c>
      <c r="M98" s="11"/>
      <c r="N98" s="11">
        <v>3000</v>
      </c>
      <c r="O98" s="11"/>
      <c r="P98" s="11">
        <f t="shared" si="16"/>
        <v>0</v>
      </c>
      <c r="Q98" s="11"/>
      <c r="R98" s="11"/>
      <c r="S98" s="11"/>
      <c r="T98" s="11"/>
      <c r="U98" s="11"/>
      <c r="V98" s="11"/>
      <c r="W98" s="11"/>
    </row>
    <row r="99" spans="1:55" x14ac:dyDescent="0.25">
      <c r="A99" s="48" t="s">
        <v>690</v>
      </c>
      <c r="B99" s="21"/>
      <c r="C99" s="22"/>
      <c r="D99" s="22" t="s">
        <v>494</v>
      </c>
      <c r="E99" s="22" t="s">
        <v>691</v>
      </c>
      <c r="F99" s="21" t="s">
        <v>692</v>
      </c>
      <c r="G99" s="21"/>
      <c r="H99" s="11">
        <v>3000</v>
      </c>
      <c r="I99" s="11"/>
      <c r="J99" s="11">
        <f t="shared" si="15"/>
        <v>3000</v>
      </c>
      <c r="K99" s="11"/>
      <c r="L99" s="11">
        <v>6000</v>
      </c>
      <c r="M99" s="11"/>
      <c r="N99" s="11">
        <v>6000</v>
      </c>
      <c r="O99" s="11"/>
      <c r="P99" s="11">
        <f t="shared" si="16"/>
        <v>0</v>
      </c>
      <c r="Q99" s="11"/>
      <c r="R99" s="11"/>
      <c r="S99" s="11"/>
      <c r="T99" s="11"/>
      <c r="U99" s="11"/>
      <c r="V99" s="11"/>
      <c r="W99" s="11"/>
    </row>
    <row r="100" spans="1:55" x14ac:dyDescent="0.25">
      <c r="A100" s="48" t="s">
        <v>693</v>
      </c>
      <c r="B100" s="21"/>
      <c r="C100" s="22"/>
      <c r="D100" s="22" t="s">
        <v>498</v>
      </c>
      <c r="E100" s="22" t="s">
        <v>694</v>
      </c>
      <c r="F100" s="21" t="s">
        <v>695</v>
      </c>
      <c r="G100" s="21"/>
      <c r="H100" s="11">
        <v>5000</v>
      </c>
      <c r="I100" s="11"/>
      <c r="J100" s="11">
        <f t="shared" si="15"/>
        <v>0</v>
      </c>
      <c r="K100" s="11"/>
      <c r="L100" s="11">
        <v>5000</v>
      </c>
      <c r="M100" s="11"/>
      <c r="N100" s="11">
        <v>4500</v>
      </c>
      <c r="O100" s="11"/>
      <c r="P100" s="11">
        <f t="shared" si="16"/>
        <v>500</v>
      </c>
      <c r="Q100" s="11"/>
      <c r="R100" s="11"/>
      <c r="S100" s="11"/>
      <c r="T100" s="11"/>
      <c r="U100" s="11"/>
      <c r="V100" s="11"/>
      <c r="W100" s="11"/>
    </row>
    <row r="101" spans="1:55" x14ac:dyDescent="0.25">
      <c r="A101" s="48" t="s">
        <v>696</v>
      </c>
      <c r="B101" s="21"/>
      <c r="C101" s="22"/>
      <c r="D101" s="22" t="s">
        <v>502</v>
      </c>
      <c r="E101" s="22" t="s">
        <v>697</v>
      </c>
      <c r="F101" s="21" t="s">
        <v>698</v>
      </c>
      <c r="G101" s="21"/>
      <c r="H101" s="11">
        <v>500</v>
      </c>
      <c r="I101" s="11"/>
      <c r="J101" s="11">
        <f t="shared" si="15"/>
        <v>0</v>
      </c>
      <c r="K101" s="11"/>
      <c r="L101" s="11">
        <v>500</v>
      </c>
      <c r="M101" s="11"/>
      <c r="N101" s="11">
        <v>398</v>
      </c>
      <c r="O101" s="11"/>
      <c r="P101" s="11">
        <f t="shared" si="16"/>
        <v>102</v>
      </c>
      <c r="Q101" s="11"/>
      <c r="R101" s="11"/>
      <c r="S101" s="11"/>
      <c r="T101" s="11"/>
      <c r="U101" s="11"/>
      <c r="V101" s="11"/>
      <c r="W101" s="11"/>
    </row>
    <row r="102" spans="1:55" x14ac:dyDescent="0.25">
      <c r="A102" s="48" t="s">
        <v>699</v>
      </c>
      <c r="B102" s="21"/>
      <c r="C102" s="22"/>
      <c r="D102" s="22" t="s">
        <v>506</v>
      </c>
      <c r="E102" s="22" t="s">
        <v>700</v>
      </c>
      <c r="F102" s="21" t="s">
        <v>701</v>
      </c>
      <c r="G102" s="21"/>
      <c r="H102" s="11">
        <v>900</v>
      </c>
      <c r="I102" s="11"/>
      <c r="J102" s="11">
        <f t="shared" si="15"/>
        <v>0</v>
      </c>
      <c r="K102" s="11"/>
      <c r="L102" s="11">
        <v>900</v>
      </c>
      <c r="M102" s="11"/>
      <c r="N102" s="11">
        <v>800</v>
      </c>
      <c r="O102" s="11"/>
      <c r="P102" s="11">
        <f t="shared" si="16"/>
        <v>100</v>
      </c>
      <c r="Q102" s="11"/>
      <c r="R102" s="11"/>
      <c r="S102" s="11"/>
      <c r="T102" s="11"/>
      <c r="U102" s="11"/>
      <c r="V102" s="11"/>
      <c r="W102" s="11"/>
    </row>
    <row r="103" spans="1:55" x14ac:dyDescent="0.25">
      <c r="A103" s="48" t="s">
        <v>702</v>
      </c>
      <c r="B103" s="21"/>
      <c r="C103" s="22"/>
      <c r="D103" s="22" t="s">
        <v>510</v>
      </c>
      <c r="E103" s="22" t="s">
        <v>703</v>
      </c>
      <c r="F103" s="21" t="s">
        <v>704</v>
      </c>
      <c r="G103" s="21"/>
      <c r="H103" s="11">
        <v>900</v>
      </c>
      <c r="I103" s="11"/>
      <c r="J103" s="11">
        <f t="shared" si="15"/>
        <v>200</v>
      </c>
      <c r="K103" s="11"/>
      <c r="L103" s="11">
        <v>1100</v>
      </c>
      <c r="M103" s="11"/>
      <c r="N103" s="11">
        <v>1100</v>
      </c>
      <c r="O103" s="11"/>
      <c r="P103" s="11">
        <f t="shared" si="16"/>
        <v>0</v>
      </c>
      <c r="Q103" s="11"/>
      <c r="R103" s="11"/>
      <c r="S103" s="11"/>
      <c r="T103" s="11"/>
      <c r="U103" s="11"/>
      <c r="V103" s="11"/>
      <c r="W103" s="11"/>
    </row>
    <row r="104" spans="1:55" s="19" customFormat="1" x14ac:dyDescent="0.25">
      <c r="A104" s="48" t="s">
        <v>705</v>
      </c>
      <c r="B104" s="21"/>
      <c r="C104" s="24" t="s">
        <v>706</v>
      </c>
      <c r="D104" s="22"/>
      <c r="E104" s="22"/>
      <c r="F104" s="21" t="s">
        <v>1537</v>
      </c>
      <c r="G104" s="21"/>
      <c r="H104" s="36">
        <f>SUM(H96:H103)</f>
        <v>46300</v>
      </c>
      <c r="I104" s="27"/>
      <c r="J104" s="36">
        <f t="shared" si="15"/>
        <v>3200</v>
      </c>
      <c r="K104" s="27"/>
      <c r="L104" s="36">
        <f>SUM(L96:L103)</f>
        <v>49500</v>
      </c>
      <c r="M104" s="27"/>
      <c r="N104" s="36">
        <f>SUM(N96:N103)</f>
        <v>48598</v>
      </c>
      <c r="O104" s="27"/>
      <c r="P104" s="36">
        <f t="shared" si="16"/>
        <v>902</v>
      </c>
      <c r="Q104" s="27"/>
      <c r="R104" s="27"/>
      <c r="S104" s="27"/>
      <c r="T104" s="27"/>
      <c r="U104" s="27"/>
      <c r="V104" s="27"/>
      <c r="W104" s="27"/>
      <c r="X104" s="13"/>
      <c r="Y104" s="13"/>
      <c r="Z104" s="13"/>
      <c r="AA104" s="13"/>
      <c r="AB104" s="13"/>
      <c r="AC104" s="13"/>
      <c r="AD104" s="13"/>
      <c r="AE104" s="13"/>
      <c r="AF104" s="13"/>
      <c r="AG104" s="13"/>
      <c r="AH104" s="13"/>
      <c r="AI104" s="13"/>
      <c r="AJ104" s="13"/>
      <c r="AK104" s="13"/>
      <c r="AL104" s="13"/>
      <c r="AM104" s="13"/>
      <c r="AN104" s="13"/>
      <c r="AO104" s="13"/>
      <c r="AP104" s="13"/>
      <c r="AQ104" s="13"/>
      <c r="AR104" s="13"/>
      <c r="AS104" s="13"/>
      <c r="AT104" s="13"/>
      <c r="AU104" s="13"/>
      <c r="AV104" s="13"/>
      <c r="AW104" s="13"/>
      <c r="AX104" s="13"/>
      <c r="AY104" s="13"/>
      <c r="AZ104" s="13"/>
      <c r="BA104" s="13"/>
      <c r="BB104" s="13"/>
      <c r="BC104" s="13"/>
    </row>
    <row r="105" spans="1:55" x14ac:dyDescent="0.25">
      <c r="A105" s="48"/>
      <c r="B105" s="21"/>
      <c r="C105" s="24" t="s">
        <v>707</v>
      </c>
      <c r="D105" s="22"/>
      <c r="E105" s="22"/>
      <c r="F105" s="21"/>
      <c r="G105" s="21"/>
      <c r="H105" s="8"/>
      <c r="I105" s="11"/>
      <c r="J105" s="8"/>
      <c r="K105" s="11"/>
      <c r="L105" s="8"/>
      <c r="M105" s="11"/>
      <c r="N105" s="8"/>
      <c r="O105" s="11"/>
      <c r="P105" s="8"/>
      <c r="Q105" s="11"/>
      <c r="R105" s="11"/>
      <c r="S105" s="11"/>
      <c r="T105" s="11"/>
      <c r="U105" s="11"/>
      <c r="V105" s="11"/>
      <c r="W105" s="11"/>
    </row>
    <row r="106" spans="1:55" x14ac:dyDescent="0.25">
      <c r="A106" s="48" t="s">
        <v>708</v>
      </c>
      <c r="B106" s="21"/>
      <c r="C106" s="22"/>
      <c r="D106" s="22" t="s">
        <v>518</v>
      </c>
      <c r="E106" s="22" t="s">
        <v>709</v>
      </c>
      <c r="F106" s="21" t="s">
        <v>710</v>
      </c>
      <c r="G106" s="21"/>
      <c r="H106" s="8">
        <v>38000</v>
      </c>
      <c r="I106" s="11"/>
      <c r="J106" s="8">
        <f t="shared" ref="J106:J114" si="17">L106-H106</f>
        <v>2000</v>
      </c>
      <c r="K106" s="11"/>
      <c r="L106" s="8">
        <v>40000</v>
      </c>
      <c r="M106" s="11"/>
      <c r="N106" s="8">
        <v>39500</v>
      </c>
      <c r="O106" s="11"/>
      <c r="P106" s="8">
        <f t="shared" ref="P106:P114" si="18">+L106-N106</f>
        <v>500</v>
      </c>
      <c r="Q106" s="11"/>
      <c r="R106" s="11"/>
      <c r="S106" s="11"/>
      <c r="T106" s="11"/>
      <c r="U106" s="11"/>
      <c r="V106" s="11"/>
      <c r="W106" s="11"/>
    </row>
    <row r="107" spans="1:55" x14ac:dyDescent="0.25">
      <c r="A107" s="48" t="s">
        <v>711</v>
      </c>
      <c r="B107" s="21"/>
      <c r="C107" s="22"/>
      <c r="D107" s="22" t="s">
        <v>486</v>
      </c>
      <c r="E107" s="22" t="s">
        <v>712</v>
      </c>
      <c r="F107" s="21" t="s">
        <v>713</v>
      </c>
      <c r="G107" s="21"/>
      <c r="H107" s="8">
        <v>13000</v>
      </c>
      <c r="I107" s="11"/>
      <c r="J107" s="8">
        <f t="shared" si="17"/>
        <v>2000</v>
      </c>
      <c r="K107" s="11"/>
      <c r="L107" s="8">
        <v>15000</v>
      </c>
      <c r="M107" s="11"/>
      <c r="N107" s="8">
        <v>14900</v>
      </c>
      <c r="O107" s="11"/>
      <c r="P107" s="8">
        <f t="shared" si="18"/>
        <v>100</v>
      </c>
      <c r="Q107" s="11"/>
      <c r="R107" s="11"/>
      <c r="S107" s="11"/>
      <c r="T107" s="11"/>
      <c r="U107" s="11"/>
      <c r="V107" s="11"/>
      <c r="W107" s="11"/>
    </row>
    <row r="108" spans="1:55" x14ac:dyDescent="0.25">
      <c r="A108" s="48" t="s">
        <v>714</v>
      </c>
      <c r="B108" s="21"/>
      <c r="C108" s="22"/>
      <c r="D108" s="22" t="s">
        <v>490</v>
      </c>
      <c r="E108" s="22" t="s">
        <v>715</v>
      </c>
      <c r="F108" s="21" t="s">
        <v>716</v>
      </c>
      <c r="G108" s="21"/>
      <c r="H108" s="8">
        <v>5000</v>
      </c>
      <c r="I108" s="11"/>
      <c r="J108" s="8">
        <f t="shared" si="17"/>
        <v>-1000</v>
      </c>
      <c r="K108" s="11"/>
      <c r="L108" s="8">
        <v>4000</v>
      </c>
      <c r="M108" s="11"/>
      <c r="N108" s="8">
        <v>3558</v>
      </c>
      <c r="O108" s="11"/>
      <c r="P108" s="8">
        <f t="shared" si="18"/>
        <v>442</v>
      </c>
      <c r="Q108" s="11"/>
      <c r="R108" s="11"/>
      <c r="S108" s="11"/>
      <c r="T108" s="11"/>
      <c r="U108" s="11"/>
      <c r="V108" s="11"/>
      <c r="W108" s="11"/>
    </row>
    <row r="109" spans="1:55" x14ac:dyDescent="0.25">
      <c r="A109" s="48" t="s">
        <v>717</v>
      </c>
      <c r="B109" s="21"/>
      <c r="C109" s="22"/>
      <c r="D109" s="22" t="s">
        <v>494</v>
      </c>
      <c r="E109" s="22" t="s">
        <v>718</v>
      </c>
      <c r="F109" s="21" t="s">
        <v>719</v>
      </c>
      <c r="G109" s="21"/>
      <c r="H109" s="8">
        <v>5000</v>
      </c>
      <c r="I109" s="11"/>
      <c r="J109" s="8">
        <f t="shared" si="17"/>
        <v>-3000</v>
      </c>
      <c r="K109" s="11"/>
      <c r="L109" s="8">
        <v>2000</v>
      </c>
      <c r="M109" s="11"/>
      <c r="N109" s="8">
        <v>1500</v>
      </c>
      <c r="O109" s="11"/>
      <c r="P109" s="8">
        <f t="shared" si="18"/>
        <v>500</v>
      </c>
      <c r="Q109" s="11"/>
      <c r="R109" s="11"/>
      <c r="S109" s="11"/>
      <c r="T109" s="11"/>
      <c r="U109" s="11"/>
      <c r="V109" s="11"/>
      <c r="W109" s="11"/>
    </row>
    <row r="110" spans="1:55" x14ac:dyDescent="0.25">
      <c r="A110" s="48" t="s">
        <v>720</v>
      </c>
      <c r="B110" s="21"/>
      <c r="C110" s="22"/>
      <c r="D110" s="22" t="s">
        <v>498</v>
      </c>
      <c r="E110" s="22" t="s">
        <v>721</v>
      </c>
      <c r="F110" s="21" t="s">
        <v>722</v>
      </c>
      <c r="G110" s="21"/>
      <c r="H110" s="8">
        <v>2000</v>
      </c>
      <c r="I110" s="11"/>
      <c r="J110" s="8">
        <f t="shared" si="17"/>
        <v>2000</v>
      </c>
      <c r="K110" s="11"/>
      <c r="L110" s="8">
        <v>4000</v>
      </c>
      <c r="M110" s="11"/>
      <c r="N110" s="8">
        <v>3900</v>
      </c>
      <c r="O110" s="11"/>
      <c r="P110" s="8">
        <f t="shared" si="18"/>
        <v>100</v>
      </c>
      <c r="Q110" s="11"/>
      <c r="R110" s="11"/>
      <c r="S110" s="11"/>
      <c r="T110" s="11"/>
      <c r="U110" s="11"/>
      <c r="V110" s="11"/>
      <c r="W110" s="11"/>
    </row>
    <row r="111" spans="1:55" x14ac:dyDescent="0.25">
      <c r="A111" s="48" t="s">
        <v>723</v>
      </c>
      <c r="B111" s="21"/>
      <c r="C111" s="22"/>
      <c r="D111" s="22" t="s">
        <v>502</v>
      </c>
      <c r="E111" s="22" t="s">
        <v>724</v>
      </c>
      <c r="F111" s="21" t="s">
        <v>725</v>
      </c>
      <c r="G111" s="21"/>
      <c r="H111" s="8">
        <v>1500</v>
      </c>
      <c r="I111" s="11"/>
      <c r="J111" s="8">
        <f t="shared" si="17"/>
        <v>1500</v>
      </c>
      <c r="K111" s="11"/>
      <c r="L111" s="8">
        <v>3000</v>
      </c>
      <c r="M111" s="11"/>
      <c r="N111" s="8">
        <v>3000</v>
      </c>
      <c r="O111" s="11"/>
      <c r="P111" s="8">
        <f t="shared" si="18"/>
        <v>0</v>
      </c>
      <c r="Q111" s="11"/>
      <c r="R111" s="11"/>
      <c r="S111" s="11"/>
      <c r="T111" s="11"/>
      <c r="U111" s="11"/>
      <c r="V111" s="11"/>
      <c r="W111" s="11"/>
    </row>
    <row r="112" spans="1:55" x14ac:dyDescent="0.25">
      <c r="A112" s="48" t="s">
        <v>726</v>
      </c>
      <c r="B112" s="21"/>
      <c r="C112" s="22"/>
      <c r="D112" s="22" t="s">
        <v>506</v>
      </c>
      <c r="E112" s="22" t="s">
        <v>727</v>
      </c>
      <c r="F112" s="21" t="s">
        <v>728</v>
      </c>
      <c r="G112" s="21"/>
      <c r="H112" s="8">
        <v>500</v>
      </c>
      <c r="I112" s="11"/>
      <c r="J112" s="8">
        <f t="shared" si="17"/>
        <v>500</v>
      </c>
      <c r="K112" s="11"/>
      <c r="L112" s="8">
        <v>1000</v>
      </c>
      <c r="M112" s="11"/>
      <c r="N112" s="8">
        <v>900</v>
      </c>
      <c r="O112" s="11"/>
      <c r="P112" s="8">
        <f t="shared" si="18"/>
        <v>100</v>
      </c>
      <c r="Q112" s="11"/>
      <c r="R112" s="11"/>
      <c r="S112" s="11"/>
      <c r="T112" s="11"/>
      <c r="U112" s="11"/>
      <c r="V112" s="11"/>
      <c r="W112" s="11"/>
    </row>
    <row r="113" spans="1:23" x14ac:dyDescent="0.25">
      <c r="A113" s="48" t="s">
        <v>729</v>
      </c>
      <c r="B113" s="21"/>
      <c r="C113" s="22"/>
      <c r="D113" s="22" t="s">
        <v>510</v>
      </c>
      <c r="E113" s="22" t="s">
        <v>730</v>
      </c>
      <c r="F113" s="21" t="s">
        <v>731</v>
      </c>
      <c r="G113" s="21"/>
      <c r="H113" s="8">
        <v>2500</v>
      </c>
      <c r="I113" s="11"/>
      <c r="J113" s="8">
        <f t="shared" si="17"/>
        <v>0</v>
      </c>
      <c r="K113" s="11"/>
      <c r="L113" s="8">
        <v>2500</v>
      </c>
      <c r="M113" s="11"/>
      <c r="N113" s="8">
        <v>2000</v>
      </c>
      <c r="O113" s="11"/>
      <c r="P113" s="8">
        <f t="shared" si="18"/>
        <v>500</v>
      </c>
      <c r="Q113" s="11"/>
      <c r="R113" s="11"/>
      <c r="S113" s="11"/>
      <c r="T113" s="11"/>
      <c r="U113" s="11"/>
      <c r="V113" s="11"/>
      <c r="W113" s="11"/>
    </row>
    <row r="114" spans="1:23" x14ac:dyDescent="0.25">
      <c r="A114" s="48" t="s">
        <v>732</v>
      </c>
      <c r="B114" s="21"/>
      <c r="C114" s="24" t="s">
        <v>733</v>
      </c>
      <c r="D114" s="22"/>
      <c r="E114" s="22"/>
      <c r="F114" s="21" t="s">
        <v>1538</v>
      </c>
      <c r="G114" s="21"/>
      <c r="H114" s="34">
        <f>SUM(H106:H113)</f>
        <v>67500</v>
      </c>
      <c r="I114" s="11"/>
      <c r="J114" s="34">
        <f t="shared" si="17"/>
        <v>4000</v>
      </c>
      <c r="K114" s="11"/>
      <c r="L114" s="34">
        <f>SUM(L106:L113)</f>
        <v>71500</v>
      </c>
      <c r="M114" s="11"/>
      <c r="N114" s="34">
        <f>SUM(N106:N113)</f>
        <v>69258</v>
      </c>
      <c r="O114" s="11"/>
      <c r="P114" s="34">
        <f t="shared" si="18"/>
        <v>2242</v>
      </c>
      <c r="Q114" s="11"/>
      <c r="R114" s="11"/>
      <c r="S114" s="11"/>
      <c r="T114" s="11"/>
      <c r="U114" s="11"/>
      <c r="V114" s="11"/>
      <c r="W114" s="11"/>
    </row>
    <row r="115" spans="1:23" s="19" customFormat="1" ht="14.25" x14ac:dyDescent="0.2">
      <c r="A115" s="47"/>
      <c r="B115" s="23"/>
      <c r="C115" s="24" t="s">
        <v>734</v>
      </c>
      <c r="D115" s="24"/>
      <c r="E115" s="24"/>
      <c r="F115" s="23"/>
      <c r="G115" s="23"/>
      <c r="H115" s="12"/>
      <c r="I115" s="12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</row>
    <row r="116" spans="1:23" x14ac:dyDescent="0.25">
      <c r="A116" s="48" t="s">
        <v>735</v>
      </c>
      <c r="B116" s="21"/>
      <c r="C116" s="22"/>
      <c r="D116" s="22" t="s">
        <v>518</v>
      </c>
      <c r="E116" s="22" t="s">
        <v>736</v>
      </c>
      <c r="F116" s="21" t="s">
        <v>737</v>
      </c>
      <c r="G116" s="21"/>
      <c r="H116" s="11">
        <v>45000</v>
      </c>
      <c r="I116" s="11"/>
      <c r="J116" s="11">
        <f t="shared" ref="J116:J124" si="19">L116-H116</f>
        <v>0</v>
      </c>
      <c r="K116" s="11"/>
      <c r="L116" s="11">
        <v>45000</v>
      </c>
      <c r="M116" s="11"/>
      <c r="N116" s="11">
        <v>44500</v>
      </c>
      <c r="O116" s="11"/>
      <c r="P116" s="11">
        <f t="shared" ref="P116:P124" si="20">+L116-N116</f>
        <v>500</v>
      </c>
      <c r="Q116" s="11"/>
      <c r="R116" s="11"/>
      <c r="S116" s="11"/>
      <c r="T116" s="11"/>
      <c r="U116" s="11"/>
      <c r="V116" s="11"/>
      <c r="W116" s="11"/>
    </row>
    <row r="117" spans="1:23" x14ac:dyDescent="0.25">
      <c r="A117" s="48" t="s">
        <v>738</v>
      </c>
      <c r="B117" s="21"/>
      <c r="C117" s="22"/>
      <c r="D117" s="22" t="s">
        <v>486</v>
      </c>
      <c r="E117" s="22" t="s">
        <v>739</v>
      </c>
      <c r="F117" s="21" t="s">
        <v>740</v>
      </c>
      <c r="G117" s="21"/>
      <c r="H117" s="11">
        <v>25000</v>
      </c>
      <c r="I117" s="11"/>
      <c r="J117" s="11">
        <f t="shared" si="19"/>
        <v>2000</v>
      </c>
      <c r="K117" s="11"/>
      <c r="L117" s="11">
        <v>27000</v>
      </c>
      <c r="M117" s="11"/>
      <c r="N117" s="11">
        <v>26000</v>
      </c>
      <c r="O117" s="11"/>
      <c r="P117" s="11">
        <f t="shared" si="20"/>
        <v>1000</v>
      </c>
      <c r="Q117" s="11"/>
      <c r="R117" s="11"/>
      <c r="S117" s="11"/>
      <c r="T117" s="11"/>
      <c r="U117" s="11"/>
      <c r="V117" s="11"/>
      <c r="W117" s="11"/>
    </row>
    <row r="118" spans="1:23" x14ac:dyDescent="0.25">
      <c r="A118" s="48" t="s">
        <v>741</v>
      </c>
      <c r="B118" s="21"/>
      <c r="C118" s="22"/>
      <c r="D118" s="22" t="s">
        <v>490</v>
      </c>
      <c r="E118" s="22" t="s">
        <v>742</v>
      </c>
      <c r="F118" s="21" t="s">
        <v>743</v>
      </c>
      <c r="G118" s="21"/>
      <c r="H118" s="11">
        <v>15000</v>
      </c>
      <c r="I118" s="11"/>
      <c r="J118" s="11">
        <f t="shared" si="19"/>
        <v>-5000</v>
      </c>
      <c r="K118" s="11"/>
      <c r="L118" s="11">
        <v>10000</v>
      </c>
      <c r="M118" s="11"/>
      <c r="N118" s="11">
        <v>9800</v>
      </c>
      <c r="O118" s="11"/>
      <c r="P118" s="11">
        <f t="shared" si="20"/>
        <v>200</v>
      </c>
      <c r="Q118" s="11"/>
      <c r="R118" s="11"/>
      <c r="S118" s="11"/>
      <c r="T118" s="11"/>
      <c r="U118" s="11"/>
      <c r="V118" s="11"/>
      <c r="W118" s="11"/>
    </row>
    <row r="119" spans="1:23" x14ac:dyDescent="0.25">
      <c r="A119" s="48" t="s">
        <v>744</v>
      </c>
      <c r="B119" s="21"/>
      <c r="C119" s="22"/>
      <c r="D119" s="22" t="s">
        <v>494</v>
      </c>
      <c r="E119" s="22" t="s">
        <v>745</v>
      </c>
      <c r="F119" s="21" t="s">
        <v>746</v>
      </c>
      <c r="G119" s="21"/>
      <c r="H119" s="11">
        <v>3000</v>
      </c>
      <c r="I119" s="11"/>
      <c r="J119" s="11">
        <f t="shared" si="19"/>
        <v>0</v>
      </c>
      <c r="K119" s="11"/>
      <c r="L119" s="11">
        <v>3000</v>
      </c>
      <c r="M119" s="11"/>
      <c r="N119" s="11">
        <v>2955</v>
      </c>
      <c r="O119" s="11"/>
      <c r="P119" s="11">
        <f t="shared" si="20"/>
        <v>45</v>
      </c>
      <c r="Q119" s="11"/>
      <c r="R119" s="11"/>
      <c r="S119" s="11"/>
      <c r="T119" s="11"/>
      <c r="U119" s="11"/>
      <c r="V119" s="11"/>
      <c r="W119" s="11"/>
    </row>
    <row r="120" spans="1:23" x14ac:dyDescent="0.25">
      <c r="A120" s="48" t="s">
        <v>747</v>
      </c>
      <c r="B120" s="21"/>
      <c r="C120" s="22"/>
      <c r="D120" s="22" t="s">
        <v>498</v>
      </c>
      <c r="E120" s="22" t="s">
        <v>748</v>
      </c>
      <c r="F120" s="21" t="s">
        <v>749</v>
      </c>
      <c r="G120" s="21"/>
      <c r="H120" s="11">
        <v>2000</v>
      </c>
      <c r="I120" s="11"/>
      <c r="J120" s="11">
        <f t="shared" si="19"/>
        <v>0</v>
      </c>
      <c r="K120" s="11"/>
      <c r="L120" s="11">
        <v>2000</v>
      </c>
      <c r="M120" s="11"/>
      <c r="N120" s="11">
        <v>1950</v>
      </c>
      <c r="O120" s="11"/>
      <c r="P120" s="11">
        <f t="shared" si="20"/>
        <v>50</v>
      </c>
      <c r="Q120" s="11"/>
      <c r="R120" s="11"/>
      <c r="S120" s="11"/>
      <c r="T120" s="11"/>
      <c r="U120" s="11"/>
      <c r="V120" s="11"/>
      <c r="W120" s="11"/>
    </row>
    <row r="121" spans="1:23" x14ac:dyDescent="0.25">
      <c r="A121" s="48" t="s">
        <v>750</v>
      </c>
      <c r="B121" s="21"/>
      <c r="C121" s="22"/>
      <c r="D121" s="22" t="s">
        <v>502</v>
      </c>
      <c r="E121" s="22" t="s">
        <v>751</v>
      </c>
      <c r="F121" s="21" t="s">
        <v>752</v>
      </c>
      <c r="G121" s="21"/>
      <c r="H121" s="11">
        <v>1000</v>
      </c>
      <c r="I121" s="11"/>
      <c r="J121" s="11">
        <f t="shared" si="19"/>
        <v>0</v>
      </c>
      <c r="K121" s="11"/>
      <c r="L121" s="11">
        <v>1000</v>
      </c>
      <c r="M121" s="11"/>
      <c r="N121" s="11">
        <v>975</v>
      </c>
      <c r="O121" s="11"/>
      <c r="P121" s="11">
        <f t="shared" si="20"/>
        <v>25</v>
      </c>
      <c r="Q121" s="11"/>
      <c r="R121" s="11"/>
      <c r="S121" s="11"/>
      <c r="T121" s="11"/>
      <c r="U121" s="11"/>
      <c r="V121" s="11"/>
      <c r="W121" s="11"/>
    </row>
    <row r="122" spans="1:23" x14ac:dyDescent="0.25">
      <c r="A122" s="48" t="s">
        <v>753</v>
      </c>
      <c r="B122" s="21"/>
      <c r="C122" s="22"/>
      <c r="D122" s="22" t="s">
        <v>506</v>
      </c>
      <c r="E122" s="22" t="s">
        <v>754</v>
      </c>
      <c r="F122" s="21" t="s">
        <v>755</v>
      </c>
      <c r="G122" s="21"/>
      <c r="H122" s="11">
        <v>300</v>
      </c>
      <c r="I122" s="11"/>
      <c r="J122" s="11">
        <f t="shared" si="19"/>
        <v>200</v>
      </c>
      <c r="K122" s="11"/>
      <c r="L122" s="11">
        <v>500</v>
      </c>
      <c r="M122" s="11"/>
      <c r="N122" s="11">
        <v>475</v>
      </c>
      <c r="O122" s="11"/>
      <c r="P122" s="11">
        <f t="shared" si="20"/>
        <v>25</v>
      </c>
      <c r="Q122" s="11"/>
      <c r="R122" s="11"/>
      <c r="S122" s="11"/>
      <c r="T122" s="11"/>
      <c r="U122" s="11"/>
      <c r="V122" s="11"/>
      <c r="W122" s="11"/>
    </row>
    <row r="123" spans="1:23" x14ac:dyDescent="0.25">
      <c r="A123" s="48" t="s">
        <v>756</v>
      </c>
      <c r="B123" s="21"/>
      <c r="C123" s="22"/>
      <c r="D123" s="22" t="s">
        <v>510</v>
      </c>
      <c r="E123" s="22" t="s">
        <v>757</v>
      </c>
      <c r="F123" s="21" t="s">
        <v>758</v>
      </c>
      <c r="G123" s="21"/>
      <c r="H123" s="11">
        <v>1000</v>
      </c>
      <c r="I123" s="11"/>
      <c r="J123" s="11">
        <f t="shared" si="19"/>
        <v>0</v>
      </c>
      <c r="K123" s="11"/>
      <c r="L123" s="11">
        <v>1000</v>
      </c>
      <c r="M123" s="11"/>
      <c r="N123" s="11">
        <v>370</v>
      </c>
      <c r="O123" s="11"/>
      <c r="P123" s="11">
        <f t="shared" si="20"/>
        <v>630</v>
      </c>
      <c r="Q123" s="11"/>
      <c r="R123" s="11"/>
      <c r="S123" s="11"/>
      <c r="T123" s="11"/>
      <c r="U123" s="11"/>
      <c r="V123" s="11"/>
      <c r="W123" s="11"/>
    </row>
    <row r="124" spans="1:23" s="19" customFormat="1" ht="14.25" x14ac:dyDescent="0.2">
      <c r="A124" s="48" t="s">
        <v>759</v>
      </c>
      <c r="B124" s="21"/>
      <c r="C124" s="24" t="s">
        <v>760</v>
      </c>
      <c r="D124" s="24"/>
      <c r="E124" s="24"/>
      <c r="F124" s="21" t="s">
        <v>1539</v>
      </c>
      <c r="G124" s="21"/>
      <c r="H124" s="36">
        <f>SUM(H116:H123)</f>
        <v>92300</v>
      </c>
      <c r="I124" s="27"/>
      <c r="J124" s="36">
        <f t="shared" si="19"/>
        <v>-2800</v>
      </c>
      <c r="K124" s="27"/>
      <c r="L124" s="36">
        <f>SUM(L116:L123)</f>
        <v>89500</v>
      </c>
      <c r="M124" s="27"/>
      <c r="N124" s="36">
        <f>SUM(N116:N123)</f>
        <v>87025</v>
      </c>
      <c r="O124" s="27"/>
      <c r="P124" s="36">
        <f t="shared" si="20"/>
        <v>2475</v>
      </c>
      <c r="Q124" s="27"/>
      <c r="R124" s="27"/>
      <c r="S124" s="27"/>
      <c r="T124" s="27"/>
      <c r="U124" s="27"/>
      <c r="V124" s="27"/>
      <c r="W124" s="27"/>
    </row>
    <row r="125" spans="1:23" s="19" customFormat="1" ht="14.25" x14ac:dyDescent="0.2">
      <c r="A125" s="47"/>
      <c r="B125" s="23"/>
      <c r="C125" s="24" t="s">
        <v>761</v>
      </c>
      <c r="D125" s="24"/>
      <c r="E125" s="24"/>
      <c r="F125" s="5"/>
      <c r="G125" s="5"/>
      <c r="H125" s="12"/>
      <c r="I125" s="12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</row>
    <row r="126" spans="1:23" s="19" customFormat="1" ht="14.25" x14ac:dyDescent="0.2">
      <c r="A126" s="48" t="s">
        <v>762</v>
      </c>
      <c r="B126" s="21"/>
      <c r="C126" s="22"/>
      <c r="D126" s="22" t="s">
        <v>518</v>
      </c>
      <c r="E126" s="24" t="s">
        <v>763</v>
      </c>
      <c r="F126" s="21" t="s">
        <v>764</v>
      </c>
      <c r="G126" s="21"/>
      <c r="H126" s="11">
        <v>12000</v>
      </c>
      <c r="I126" s="11"/>
      <c r="J126" s="11">
        <f t="shared" ref="J126:J134" si="21">L126-H126</f>
        <v>0</v>
      </c>
      <c r="K126" s="11"/>
      <c r="L126" s="11">
        <v>12000</v>
      </c>
      <c r="M126" s="11"/>
      <c r="N126" s="11">
        <v>11500</v>
      </c>
      <c r="O126" s="11"/>
      <c r="P126" s="11">
        <f t="shared" ref="P126:P134" si="22">+L126-N126</f>
        <v>500</v>
      </c>
      <c r="Q126" s="11"/>
      <c r="R126" s="11"/>
      <c r="S126" s="11"/>
      <c r="T126" s="11"/>
      <c r="U126" s="11"/>
      <c r="V126" s="11"/>
      <c r="W126" s="11"/>
    </row>
    <row r="127" spans="1:23" s="19" customFormat="1" ht="14.25" x14ac:dyDescent="0.2">
      <c r="A127" s="48" t="s">
        <v>765</v>
      </c>
      <c r="B127" s="21"/>
      <c r="C127" s="22"/>
      <c r="D127" s="22" t="s">
        <v>486</v>
      </c>
      <c r="E127" s="24" t="s">
        <v>766</v>
      </c>
      <c r="F127" s="21" t="s">
        <v>767</v>
      </c>
      <c r="G127" s="21"/>
      <c r="H127" s="11">
        <v>5000</v>
      </c>
      <c r="I127" s="11"/>
      <c r="J127" s="11">
        <f t="shared" si="21"/>
        <v>0</v>
      </c>
      <c r="K127" s="11"/>
      <c r="L127" s="11">
        <v>5000</v>
      </c>
      <c r="M127" s="11"/>
      <c r="N127" s="11">
        <v>4900</v>
      </c>
      <c r="O127" s="11"/>
      <c r="P127" s="11">
        <f t="shared" si="22"/>
        <v>100</v>
      </c>
      <c r="Q127" s="11"/>
      <c r="R127" s="11"/>
      <c r="S127" s="11"/>
      <c r="T127" s="11"/>
      <c r="U127" s="11"/>
      <c r="V127" s="11"/>
      <c r="W127" s="11"/>
    </row>
    <row r="128" spans="1:23" s="19" customFormat="1" ht="14.25" x14ac:dyDescent="0.2">
      <c r="A128" s="48" t="s">
        <v>768</v>
      </c>
      <c r="B128" s="21"/>
      <c r="C128" s="22"/>
      <c r="D128" s="22" t="s">
        <v>490</v>
      </c>
      <c r="E128" s="24" t="s">
        <v>769</v>
      </c>
      <c r="F128" s="21" t="s">
        <v>770</v>
      </c>
      <c r="G128" s="21"/>
      <c r="H128" s="11">
        <v>3000</v>
      </c>
      <c r="I128" s="11"/>
      <c r="J128" s="11">
        <f t="shared" si="21"/>
        <v>0</v>
      </c>
      <c r="K128" s="11"/>
      <c r="L128" s="11">
        <v>3000</v>
      </c>
      <c r="M128" s="11"/>
      <c r="N128" s="11">
        <v>3000</v>
      </c>
      <c r="O128" s="11"/>
      <c r="P128" s="11">
        <f t="shared" si="22"/>
        <v>0</v>
      </c>
      <c r="Q128" s="11"/>
      <c r="R128" s="11"/>
      <c r="S128" s="11"/>
      <c r="T128" s="11"/>
      <c r="U128" s="11"/>
      <c r="V128" s="11"/>
      <c r="W128" s="11"/>
    </row>
    <row r="129" spans="1:25" s="19" customFormat="1" ht="14.25" x14ac:dyDescent="0.2">
      <c r="A129" s="48" t="s">
        <v>771</v>
      </c>
      <c r="B129" s="21"/>
      <c r="C129" s="22"/>
      <c r="D129" s="22" t="s">
        <v>494</v>
      </c>
      <c r="E129" s="24" t="s">
        <v>772</v>
      </c>
      <c r="F129" s="21" t="s">
        <v>773</v>
      </c>
      <c r="G129" s="21"/>
      <c r="H129" s="11">
        <v>4500</v>
      </c>
      <c r="I129" s="11"/>
      <c r="J129" s="11">
        <f t="shared" si="21"/>
        <v>500</v>
      </c>
      <c r="K129" s="11"/>
      <c r="L129" s="11">
        <v>5000</v>
      </c>
      <c r="M129" s="11"/>
      <c r="N129" s="11">
        <v>5000</v>
      </c>
      <c r="O129" s="11"/>
      <c r="P129" s="11">
        <f t="shared" si="22"/>
        <v>0</v>
      </c>
      <c r="Q129" s="11"/>
      <c r="R129" s="11"/>
      <c r="S129" s="11"/>
      <c r="T129" s="11"/>
      <c r="U129" s="11"/>
      <c r="V129" s="11"/>
      <c r="W129" s="11"/>
    </row>
    <row r="130" spans="1:25" s="19" customFormat="1" ht="14.25" x14ac:dyDescent="0.2">
      <c r="A130" s="48" t="s">
        <v>774</v>
      </c>
      <c r="B130" s="21"/>
      <c r="C130" s="22"/>
      <c r="D130" s="22" t="s">
        <v>498</v>
      </c>
      <c r="E130" s="24" t="s">
        <v>775</v>
      </c>
      <c r="F130" s="21" t="s">
        <v>776</v>
      </c>
      <c r="G130" s="21"/>
      <c r="H130" s="11">
        <v>0</v>
      </c>
      <c r="I130" s="11"/>
      <c r="J130" s="11">
        <f t="shared" si="21"/>
        <v>0</v>
      </c>
      <c r="K130" s="11"/>
      <c r="L130" s="11">
        <v>0</v>
      </c>
      <c r="M130" s="11"/>
      <c r="N130" s="11">
        <v>0</v>
      </c>
      <c r="O130" s="11"/>
      <c r="P130" s="11">
        <f t="shared" si="22"/>
        <v>0</v>
      </c>
      <c r="Q130" s="11"/>
      <c r="R130" s="11"/>
      <c r="S130" s="11"/>
      <c r="T130" s="11"/>
      <c r="U130" s="11"/>
      <c r="V130" s="11"/>
      <c r="W130" s="11"/>
    </row>
    <row r="131" spans="1:25" s="19" customFormat="1" ht="14.25" x14ac:dyDescent="0.2">
      <c r="A131" s="48" t="s">
        <v>777</v>
      </c>
      <c r="B131" s="21"/>
      <c r="C131" s="22"/>
      <c r="D131" s="22" t="s">
        <v>502</v>
      </c>
      <c r="E131" s="24" t="s">
        <v>778</v>
      </c>
      <c r="F131" s="21" t="s">
        <v>779</v>
      </c>
      <c r="G131" s="21"/>
      <c r="H131" s="11">
        <v>350</v>
      </c>
      <c r="I131" s="11"/>
      <c r="J131" s="11">
        <f t="shared" si="21"/>
        <v>150</v>
      </c>
      <c r="K131" s="11"/>
      <c r="L131" s="11">
        <v>500</v>
      </c>
      <c r="M131" s="11"/>
      <c r="N131" s="11">
        <v>478</v>
      </c>
      <c r="O131" s="11"/>
      <c r="P131" s="11">
        <f t="shared" si="22"/>
        <v>22</v>
      </c>
      <c r="Q131" s="11"/>
      <c r="R131" s="11"/>
      <c r="S131" s="11"/>
      <c r="T131" s="11"/>
      <c r="U131" s="11"/>
      <c r="V131" s="11"/>
      <c r="W131" s="11"/>
    </row>
    <row r="132" spans="1:25" s="19" customFormat="1" ht="14.25" x14ac:dyDescent="0.2">
      <c r="A132" s="48" t="s">
        <v>780</v>
      </c>
      <c r="B132" s="21"/>
      <c r="C132" s="22"/>
      <c r="D132" s="22" t="s">
        <v>506</v>
      </c>
      <c r="E132" s="24" t="s">
        <v>781</v>
      </c>
      <c r="F132" s="21" t="s">
        <v>782</v>
      </c>
      <c r="G132" s="21"/>
      <c r="H132" s="11">
        <v>500</v>
      </c>
      <c r="I132" s="11"/>
      <c r="J132" s="11">
        <f t="shared" si="21"/>
        <v>0</v>
      </c>
      <c r="K132" s="11"/>
      <c r="L132" s="11">
        <v>500</v>
      </c>
      <c r="M132" s="11"/>
      <c r="N132" s="11">
        <v>490</v>
      </c>
      <c r="O132" s="11"/>
      <c r="P132" s="11">
        <f t="shared" si="22"/>
        <v>10</v>
      </c>
      <c r="Q132" s="11"/>
      <c r="R132" s="11"/>
      <c r="S132" s="11"/>
      <c r="T132" s="11"/>
      <c r="U132" s="11"/>
      <c r="V132" s="11"/>
      <c r="W132" s="11"/>
    </row>
    <row r="133" spans="1:25" s="19" customFormat="1" ht="14.25" x14ac:dyDescent="0.2">
      <c r="A133" s="48" t="s">
        <v>783</v>
      </c>
      <c r="B133" s="21"/>
      <c r="C133" s="22"/>
      <c r="D133" s="22" t="s">
        <v>510</v>
      </c>
      <c r="E133" s="24" t="s">
        <v>784</v>
      </c>
      <c r="F133" s="21" t="s">
        <v>785</v>
      </c>
      <c r="G133" s="21"/>
      <c r="H133" s="11">
        <v>0</v>
      </c>
      <c r="I133" s="11"/>
      <c r="J133" s="11">
        <f t="shared" si="21"/>
        <v>0</v>
      </c>
      <c r="K133" s="11"/>
      <c r="L133" s="11">
        <v>0</v>
      </c>
      <c r="M133" s="11"/>
      <c r="N133" s="11">
        <v>0</v>
      </c>
      <c r="O133" s="11"/>
      <c r="P133" s="11">
        <f t="shared" si="22"/>
        <v>0</v>
      </c>
      <c r="Q133" s="11"/>
      <c r="R133" s="11"/>
      <c r="S133" s="11"/>
      <c r="T133" s="11"/>
      <c r="U133" s="11"/>
      <c r="V133" s="11"/>
      <c r="W133" s="11"/>
    </row>
    <row r="134" spans="1:25" s="19" customFormat="1" ht="14.25" x14ac:dyDescent="0.2">
      <c r="A134" s="48" t="s">
        <v>786</v>
      </c>
      <c r="B134" s="21"/>
      <c r="C134" s="24" t="s">
        <v>787</v>
      </c>
      <c r="D134" s="28"/>
      <c r="E134" s="24"/>
      <c r="F134" s="21" t="s">
        <v>1540</v>
      </c>
      <c r="G134" s="21"/>
      <c r="H134" s="36">
        <f>SUM(H126:H133)</f>
        <v>25350</v>
      </c>
      <c r="I134" s="27"/>
      <c r="J134" s="36">
        <f t="shared" si="21"/>
        <v>650</v>
      </c>
      <c r="K134" s="27"/>
      <c r="L134" s="36">
        <f>SUM(L126:L133)</f>
        <v>26000</v>
      </c>
      <c r="M134" s="27"/>
      <c r="N134" s="36">
        <f>SUM(N126:N133)</f>
        <v>25368</v>
      </c>
      <c r="O134" s="27"/>
      <c r="P134" s="36">
        <f t="shared" si="22"/>
        <v>632</v>
      </c>
      <c r="Q134" s="27"/>
      <c r="R134" s="27"/>
      <c r="S134" s="27"/>
      <c r="T134" s="27"/>
      <c r="U134" s="27"/>
      <c r="V134" s="27"/>
      <c r="W134" s="27"/>
    </row>
    <row r="135" spans="1:25" s="19" customFormat="1" ht="14.25" x14ac:dyDescent="0.2">
      <c r="A135" s="47"/>
      <c r="B135" s="23"/>
      <c r="C135" s="24" t="s">
        <v>788</v>
      </c>
      <c r="D135" s="24"/>
      <c r="E135" s="24"/>
      <c r="F135" s="23"/>
      <c r="G135" s="23"/>
      <c r="H135" s="12"/>
      <c r="I135" s="12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</row>
    <row r="136" spans="1:25" x14ac:dyDescent="0.25">
      <c r="A136" s="48" t="s">
        <v>789</v>
      </c>
      <c r="B136" s="21"/>
      <c r="C136" s="22"/>
      <c r="D136" s="22" t="s">
        <v>518</v>
      </c>
      <c r="E136" s="22" t="s">
        <v>790</v>
      </c>
      <c r="F136" s="21" t="s">
        <v>791</v>
      </c>
      <c r="G136" s="21"/>
      <c r="H136" s="11">
        <v>28000</v>
      </c>
      <c r="I136" s="11"/>
      <c r="J136" s="11">
        <f t="shared" ref="J136:J144" si="23">L136-H136</f>
        <v>2000</v>
      </c>
      <c r="K136" s="11"/>
      <c r="L136" s="11">
        <v>30000</v>
      </c>
      <c r="M136" s="11"/>
      <c r="N136" s="11">
        <v>29650</v>
      </c>
      <c r="O136" s="11"/>
      <c r="P136" s="11">
        <f t="shared" ref="P136:P144" si="24">+L136-N136</f>
        <v>350</v>
      </c>
      <c r="Q136" s="11"/>
      <c r="R136" s="11"/>
      <c r="S136" s="11"/>
      <c r="T136" s="11"/>
      <c r="U136" s="11"/>
      <c r="V136" s="11"/>
      <c r="W136" s="11"/>
    </row>
    <row r="137" spans="1:25" x14ac:dyDescent="0.25">
      <c r="A137" s="48" t="s">
        <v>792</v>
      </c>
      <c r="B137" s="21"/>
      <c r="C137" s="22"/>
      <c r="D137" s="22" t="s">
        <v>486</v>
      </c>
      <c r="E137" s="22" t="s">
        <v>793</v>
      </c>
      <c r="F137" s="21" t="s">
        <v>794</v>
      </c>
      <c r="G137" s="21"/>
      <c r="H137" s="11">
        <v>15000</v>
      </c>
      <c r="I137" s="11"/>
      <c r="J137" s="11">
        <f t="shared" si="23"/>
        <v>-2500</v>
      </c>
      <c r="K137" s="11"/>
      <c r="L137" s="11">
        <v>12500</v>
      </c>
      <c r="M137" s="11"/>
      <c r="N137" s="11">
        <v>12300</v>
      </c>
      <c r="O137" s="11"/>
      <c r="P137" s="11">
        <f t="shared" si="24"/>
        <v>200</v>
      </c>
      <c r="Q137" s="11"/>
      <c r="R137" s="11"/>
      <c r="S137" s="11"/>
      <c r="T137" s="11"/>
      <c r="U137" s="11"/>
      <c r="V137" s="11"/>
      <c r="W137" s="11"/>
    </row>
    <row r="138" spans="1:25" x14ac:dyDescent="0.25">
      <c r="A138" s="48" t="s">
        <v>795</v>
      </c>
      <c r="B138" s="21"/>
      <c r="C138" s="22"/>
      <c r="D138" s="22" t="s">
        <v>490</v>
      </c>
      <c r="E138" s="22" t="s">
        <v>796</v>
      </c>
      <c r="F138" s="21" t="s">
        <v>797</v>
      </c>
      <c r="G138" s="21"/>
      <c r="H138" s="11">
        <v>3000</v>
      </c>
      <c r="I138" s="11"/>
      <c r="J138" s="11">
        <f t="shared" si="23"/>
        <v>0</v>
      </c>
      <c r="K138" s="11"/>
      <c r="L138" s="11">
        <v>3000</v>
      </c>
      <c r="M138" s="11"/>
      <c r="N138" s="11">
        <v>1618</v>
      </c>
      <c r="O138" s="11"/>
      <c r="P138" s="11">
        <f t="shared" si="24"/>
        <v>1382</v>
      </c>
      <c r="Q138" s="11"/>
      <c r="R138" s="11"/>
      <c r="S138" s="11"/>
      <c r="T138" s="11"/>
      <c r="U138" s="11"/>
      <c r="V138" s="11"/>
      <c r="W138" s="11"/>
    </row>
    <row r="139" spans="1:25" x14ac:dyDescent="0.25">
      <c r="A139" s="48" t="s">
        <v>798</v>
      </c>
      <c r="B139" s="21"/>
      <c r="C139" s="22"/>
      <c r="D139" s="22" t="s">
        <v>494</v>
      </c>
      <c r="E139" s="22" t="s">
        <v>799</v>
      </c>
      <c r="F139" s="21" t="s">
        <v>800</v>
      </c>
      <c r="G139" s="21"/>
      <c r="H139" s="11">
        <v>1000</v>
      </c>
      <c r="I139" s="11"/>
      <c r="J139" s="11">
        <f t="shared" si="23"/>
        <v>0</v>
      </c>
      <c r="K139" s="11"/>
      <c r="L139" s="11">
        <v>1000</v>
      </c>
      <c r="M139" s="11"/>
      <c r="N139" s="11">
        <v>950</v>
      </c>
      <c r="O139" s="11"/>
      <c r="P139" s="11">
        <f t="shared" si="24"/>
        <v>50</v>
      </c>
      <c r="Q139" s="11"/>
      <c r="R139" s="11"/>
      <c r="S139" s="11"/>
      <c r="T139" s="11"/>
      <c r="U139" s="11"/>
      <c r="V139" s="11"/>
      <c r="W139" s="11"/>
    </row>
    <row r="140" spans="1:25" x14ac:dyDescent="0.25">
      <c r="A140" s="48" t="s">
        <v>801</v>
      </c>
      <c r="B140" s="21"/>
      <c r="C140" s="22"/>
      <c r="D140" s="22" t="s">
        <v>498</v>
      </c>
      <c r="E140" s="22" t="s">
        <v>802</v>
      </c>
      <c r="F140" s="21" t="s">
        <v>803</v>
      </c>
      <c r="G140" s="21"/>
      <c r="H140" s="11">
        <v>0</v>
      </c>
      <c r="I140" s="11"/>
      <c r="J140" s="11">
        <f t="shared" si="23"/>
        <v>0</v>
      </c>
      <c r="K140" s="11"/>
      <c r="L140" s="11">
        <v>0</v>
      </c>
      <c r="M140" s="11"/>
      <c r="N140" s="11">
        <v>0</v>
      </c>
      <c r="O140" s="11"/>
      <c r="P140" s="11">
        <f t="shared" si="24"/>
        <v>0</v>
      </c>
      <c r="Q140" s="11"/>
      <c r="R140" s="11"/>
      <c r="S140" s="11"/>
      <c r="T140" s="11"/>
      <c r="U140" s="11"/>
      <c r="V140" s="11"/>
      <c r="W140" s="11"/>
    </row>
    <row r="141" spans="1:25" x14ac:dyDescent="0.25">
      <c r="A141" s="48" t="s">
        <v>804</v>
      </c>
      <c r="B141" s="21"/>
      <c r="C141" s="22"/>
      <c r="D141" s="22" t="s">
        <v>502</v>
      </c>
      <c r="E141" s="22" t="s">
        <v>805</v>
      </c>
      <c r="F141" s="21" t="s">
        <v>806</v>
      </c>
      <c r="G141" s="21"/>
      <c r="H141" s="11">
        <v>300</v>
      </c>
      <c r="I141" s="11"/>
      <c r="J141" s="11">
        <f t="shared" si="23"/>
        <v>200</v>
      </c>
      <c r="K141" s="11"/>
      <c r="L141" s="11">
        <v>500</v>
      </c>
      <c r="M141" s="11"/>
      <c r="N141" s="11">
        <v>350</v>
      </c>
      <c r="O141" s="11"/>
      <c r="P141" s="11">
        <f t="shared" si="24"/>
        <v>150</v>
      </c>
      <c r="Q141" s="11"/>
      <c r="R141" s="11"/>
      <c r="S141" s="11"/>
      <c r="T141" s="11"/>
      <c r="U141" s="11"/>
      <c r="V141" s="11"/>
      <c r="W141" s="11"/>
    </row>
    <row r="142" spans="1:25" x14ac:dyDescent="0.25">
      <c r="A142" s="48" t="s">
        <v>807</v>
      </c>
      <c r="B142" s="21"/>
      <c r="C142" s="22"/>
      <c r="D142" s="22" t="s">
        <v>506</v>
      </c>
      <c r="E142" s="22" t="s">
        <v>808</v>
      </c>
      <c r="F142" s="21" t="s">
        <v>809</v>
      </c>
      <c r="G142" s="21"/>
      <c r="H142" s="11">
        <v>600</v>
      </c>
      <c r="I142" s="11"/>
      <c r="J142" s="11">
        <f t="shared" si="23"/>
        <v>-100</v>
      </c>
      <c r="K142" s="11"/>
      <c r="L142" s="11">
        <v>500</v>
      </c>
      <c r="M142" s="11"/>
      <c r="N142" s="11">
        <v>350</v>
      </c>
      <c r="O142" s="11"/>
      <c r="P142" s="11">
        <f t="shared" si="24"/>
        <v>150</v>
      </c>
      <c r="Q142" s="11"/>
      <c r="R142" s="11"/>
      <c r="S142" s="11"/>
      <c r="T142" s="11"/>
      <c r="U142" s="11"/>
      <c r="V142" s="11"/>
      <c r="W142" s="11"/>
    </row>
    <row r="143" spans="1:25" x14ac:dyDescent="0.25">
      <c r="A143" s="48" t="s">
        <v>810</v>
      </c>
      <c r="B143" s="21"/>
      <c r="C143" s="22"/>
      <c r="D143" s="22" t="s">
        <v>510</v>
      </c>
      <c r="E143" s="22" t="s">
        <v>811</v>
      </c>
      <c r="F143" s="21" t="s">
        <v>812</v>
      </c>
      <c r="G143" s="21"/>
      <c r="H143" s="11">
        <v>500</v>
      </c>
      <c r="I143" s="11"/>
      <c r="J143" s="11">
        <f t="shared" si="23"/>
        <v>0</v>
      </c>
      <c r="K143" s="11"/>
      <c r="L143" s="11">
        <v>500</v>
      </c>
      <c r="M143" s="11"/>
      <c r="N143" s="11">
        <v>480</v>
      </c>
      <c r="O143" s="11"/>
      <c r="P143" s="11">
        <f t="shared" si="24"/>
        <v>20</v>
      </c>
      <c r="Q143" s="11"/>
      <c r="R143" s="11"/>
      <c r="S143" s="11"/>
      <c r="T143" s="11"/>
      <c r="U143" s="11"/>
      <c r="V143" s="11"/>
      <c r="W143" s="11"/>
    </row>
    <row r="144" spans="1:25" s="19" customFormat="1" x14ac:dyDescent="0.25">
      <c r="A144" s="48" t="s">
        <v>813</v>
      </c>
      <c r="B144" s="21"/>
      <c r="C144" s="24" t="s">
        <v>814</v>
      </c>
      <c r="D144" s="24"/>
      <c r="E144" s="24"/>
      <c r="F144" s="21" t="s">
        <v>1541</v>
      </c>
      <c r="G144" s="21"/>
      <c r="H144" s="36">
        <f>SUM(H136:H143)</f>
        <v>48400</v>
      </c>
      <c r="I144" s="27"/>
      <c r="J144" s="36">
        <f t="shared" si="23"/>
        <v>-400</v>
      </c>
      <c r="K144" s="27"/>
      <c r="L144" s="36">
        <f>SUM(L136:L143)</f>
        <v>48000</v>
      </c>
      <c r="M144" s="27"/>
      <c r="N144" s="36">
        <f>SUM(N136:N143)</f>
        <v>45698</v>
      </c>
      <c r="O144" s="27"/>
      <c r="P144" s="36">
        <f t="shared" si="24"/>
        <v>2302</v>
      </c>
      <c r="Q144" s="27"/>
      <c r="R144" s="27"/>
      <c r="S144" s="27"/>
      <c r="T144" s="27"/>
      <c r="U144" s="27"/>
      <c r="V144" s="27"/>
      <c r="W144" s="27"/>
      <c r="X144" s="13"/>
      <c r="Y144" s="13"/>
    </row>
    <row r="145" spans="1:25" s="19" customFormat="1" x14ac:dyDescent="0.25">
      <c r="A145" s="48"/>
      <c r="B145" s="21"/>
      <c r="C145" s="24"/>
      <c r="D145" s="24" t="s">
        <v>101</v>
      </c>
      <c r="E145" s="24"/>
      <c r="F145" s="21"/>
      <c r="G145" s="21"/>
      <c r="H145" s="27"/>
      <c r="I145" s="27"/>
      <c r="J145" s="27"/>
      <c r="K145" s="27"/>
      <c r="L145" s="27"/>
      <c r="M145" s="27"/>
      <c r="N145" s="27"/>
      <c r="O145" s="27"/>
      <c r="P145" s="27"/>
      <c r="Q145" s="27"/>
      <c r="R145" s="27"/>
      <c r="S145" s="27"/>
      <c r="T145" s="27"/>
      <c r="U145" s="27"/>
      <c r="V145" s="27"/>
      <c r="W145" s="27"/>
      <c r="X145" s="13"/>
      <c r="Y145" s="13"/>
    </row>
    <row r="146" spans="1:25" s="19" customFormat="1" x14ac:dyDescent="0.25">
      <c r="A146" s="48" t="s">
        <v>102</v>
      </c>
      <c r="B146" s="21"/>
      <c r="C146" s="24"/>
      <c r="D146" s="22" t="s">
        <v>518</v>
      </c>
      <c r="E146" s="22" t="s">
        <v>112</v>
      </c>
      <c r="F146" s="21"/>
      <c r="G146" s="21"/>
      <c r="H146" s="11">
        <v>0</v>
      </c>
      <c r="I146" s="11"/>
      <c r="J146" s="11">
        <f t="shared" ref="J146:J154" si="25">L146-H146</f>
        <v>0</v>
      </c>
      <c r="K146" s="11"/>
      <c r="L146" s="11">
        <v>0</v>
      </c>
      <c r="M146" s="11"/>
      <c r="N146" s="11">
        <v>0</v>
      </c>
      <c r="O146" s="11"/>
      <c r="P146" s="11">
        <f t="shared" ref="P146:P154" si="26">+L146-N146</f>
        <v>0</v>
      </c>
      <c r="Q146" s="27"/>
      <c r="R146" s="27"/>
      <c r="S146" s="27"/>
      <c r="T146" s="27"/>
      <c r="U146" s="27"/>
      <c r="V146" s="27"/>
      <c r="W146" s="27"/>
      <c r="X146" s="13"/>
      <c r="Y146" s="13"/>
    </row>
    <row r="147" spans="1:25" s="19" customFormat="1" x14ac:dyDescent="0.25">
      <c r="A147" s="48" t="s">
        <v>103</v>
      </c>
      <c r="B147" s="21"/>
      <c r="C147" s="24"/>
      <c r="D147" s="22" t="s">
        <v>486</v>
      </c>
      <c r="E147" s="22" t="s">
        <v>113</v>
      </c>
      <c r="F147" s="21"/>
      <c r="G147" s="21"/>
      <c r="H147" s="11">
        <v>0</v>
      </c>
      <c r="I147" s="11"/>
      <c r="J147" s="11">
        <f t="shared" si="25"/>
        <v>0</v>
      </c>
      <c r="K147" s="11"/>
      <c r="L147" s="11">
        <v>0</v>
      </c>
      <c r="M147" s="11"/>
      <c r="N147" s="11">
        <v>0</v>
      </c>
      <c r="O147" s="11"/>
      <c r="P147" s="11">
        <f t="shared" si="26"/>
        <v>0</v>
      </c>
      <c r="Q147" s="27"/>
      <c r="R147" s="27"/>
      <c r="S147" s="27"/>
      <c r="T147" s="27"/>
      <c r="U147" s="27"/>
      <c r="V147" s="27"/>
      <c r="W147" s="27"/>
      <c r="X147" s="13"/>
      <c r="Y147" s="13"/>
    </row>
    <row r="148" spans="1:25" s="19" customFormat="1" x14ac:dyDescent="0.25">
      <c r="A148" s="48" t="s">
        <v>104</v>
      </c>
      <c r="B148" s="21"/>
      <c r="C148" s="24"/>
      <c r="D148" s="22" t="s">
        <v>490</v>
      </c>
      <c r="E148" s="22" t="s">
        <v>114</v>
      </c>
      <c r="F148" s="21"/>
      <c r="G148" s="21"/>
      <c r="H148" s="11">
        <v>0</v>
      </c>
      <c r="I148" s="11"/>
      <c r="J148" s="11">
        <f t="shared" si="25"/>
        <v>0</v>
      </c>
      <c r="K148" s="11"/>
      <c r="L148" s="11">
        <v>0</v>
      </c>
      <c r="M148" s="11"/>
      <c r="N148" s="11">
        <v>0</v>
      </c>
      <c r="O148" s="11"/>
      <c r="P148" s="11">
        <f t="shared" si="26"/>
        <v>0</v>
      </c>
      <c r="Q148" s="27"/>
      <c r="R148" s="27"/>
      <c r="S148" s="27"/>
      <c r="T148" s="27"/>
      <c r="U148" s="27"/>
      <c r="V148" s="27"/>
      <c r="W148" s="27"/>
      <c r="X148" s="13"/>
      <c r="Y148" s="13"/>
    </row>
    <row r="149" spans="1:25" s="19" customFormat="1" x14ac:dyDescent="0.25">
      <c r="A149" s="48" t="s">
        <v>105</v>
      </c>
      <c r="B149" s="21"/>
      <c r="C149" s="24"/>
      <c r="D149" s="22" t="s">
        <v>494</v>
      </c>
      <c r="E149" s="22" t="s">
        <v>115</v>
      </c>
      <c r="F149" s="21"/>
      <c r="G149" s="21"/>
      <c r="H149" s="11">
        <v>0</v>
      </c>
      <c r="I149" s="11"/>
      <c r="J149" s="11">
        <f t="shared" si="25"/>
        <v>0</v>
      </c>
      <c r="K149" s="11"/>
      <c r="L149" s="11">
        <v>0</v>
      </c>
      <c r="M149" s="11"/>
      <c r="N149" s="11">
        <v>0</v>
      </c>
      <c r="O149" s="11"/>
      <c r="P149" s="11">
        <f t="shared" si="26"/>
        <v>0</v>
      </c>
      <c r="Q149" s="27"/>
      <c r="R149" s="27"/>
      <c r="S149" s="27"/>
      <c r="T149" s="27"/>
      <c r="U149" s="27"/>
      <c r="V149" s="27"/>
      <c r="W149" s="27"/>
      <c r="X149" s="13"/>
      <c r="Y149" s="13"/>
    </row>
    <row r="150" spans="1:25" s="19" customFormat="1" x14ac:dyDescent="0.25">
      <c r="A150" s="48" t="s">
        <v>106</v>
      </c>
      <c r="B150" s="21"/>
      <c r="C150" s="24"/>
      <c r="D150" s="22" t="s">
        <v>498</v>
      </c>
      <c r="E150" s="22" t="s">
        <v>116</v>
      </c>
      <c r="F150" s="21"/>
      <c r="G150" s="21"/>
      <c r="H150" s="11">
        <v>0</v>
      </c>
      <c r="I150" s="11"/>
      <c r="J150" s="11">
        <f t="shared" si="25"/>
        <v>0</v>
      </c>
      <c r="K150" s="11"/>
      <c r="L150" s="11">
        <v>0</v>
      </c>
      <c r="M150" s="11"/>
      <c r="N150" s="11">
        <v>0</v>
      </c>
      <c r="O150" s="11"/>
      <c r="P150" s="11">
        <f t="shared" si="26"/>
        <v>0</v>
      </c>
      <c r="Q150" s="27"/>
      <c r="R150" s="27"/>
      <c r="S150" s="27"/>
      <c r="T150" s="27"/>
      <c r="U150" s="27"/>
      <c r="V150" s="27"/>
      <c r="W150" s="27"/>
      <c r="X150" s="13"/>
      <c r="Y150" s="13"/>
    </row>
    <row r="151" spans="1:25" s="19" customFormat="1" x14ac:dyDescent="0.25">
      <c r="A151" s="48" t="s">
        <v>107</v>
      </c>
      <c r="B151" s="21"/>
      <c r="C151" s="24"/>
      <c r="D151" s="22" t="s">
        <v>502</v>
      </c>
      <c r="E151" s="22" t="s">
        <v>117</v>
      </c>
      <c r="F151" s="21"/>
      <c r="G151" s="21"/>
      <c r="H151" s="11">
        <v>0</v>
      </c>
      <c r="I151" s="11"/>
      <c r="J151" s="11">
        <f t="shared" si="25"/>
        <v>0</v>
      </c>
      <c r="K151" s="11"/>
      <c r="L151" s="11">
        <v>0</v>
      </c>
      <c r="M151" s="11"/>
      <c r="N151" s="11">
        <v>0</v>
      </c>
      <c r="O151" s="11"/>
      <c r="P151" s="11">
        <f t="shared" si="26"/>
        <v>0</v>
      </c>
      <c r="Q151" s="27"/>
      <c r="R151" s="27"/>
      <c r="S151" s="27"/>
      <c r="T151" s="27"/>
      <c r="U151" s="27"/>
      <c r="V151" s="27"/>
      <c r="W151" s="27"/>
      <c r="X151" s="13"/>
      <c r="Y151" s="13"/>
    </row>
    <row r="152" spans="1:25" s="19" customFormat="1" x14ac:dyDescent="0.25">
      <c r="A152" s="48" t="s">
        <v>108</v>
      </c>
      <c r="B152" s="21"/>
      <c r="C152" s="24"/>
      <c r="D152" s="22" t="s">
        <v>506</v>
      </c>
      <c r="E152" s="22" t="s">
        <v>118</v>
      </c>
      <c r="F152" s="21"/>
      <c r="G152" s="21"/>
      <c r="H152" s="11">
        <v>0</v>
      </c>
      <c r="I152" s="11"/>
      <c r="J152" s="11">
        <f t="shared" si="25"/>
        <v>0</v>
      </c>
      <c r="K152" s="11"/>
      <c r="L152" s="11">
        <v>0</v>
      </c>
      <c r="M152" s="11"/>
      <c r="N152" s="11">
        <v>0</v>
      </c>
      <c r="O152" s="11"/>
      <c r="P152" s="11">
        <f t="shared" si="26"/>
        <v>0</v>
      </c>
      <c r="Q152" s="27"/>
      <c r="R152" s="27"/>
      <c r="S152" s="27"/>
      <c r="T152" s="27"/>
      <c r="U152" s="27"/>
      <c r="V152" s="27"/>
      <c r="W152" s="27"/>
      <c r="X152" s="13"/>
      <c r="Y152" s="13"/>
    </row>
    <row r="153" spans="1:25" s="19" customFormat="1" x14ac:dyDescent="0.25">
      <c r="A153" s="48" t="s">
        <v>109</v>
      </c>
      <c r="B153" s="21"/>
      <c r="C153" s="24"/>
      <c r="D153" s="22" t="s">
        <v>510</v>
      </c>
      <c r="E153" s="22" t="s">
        <v>119</v>
      </c>
      <c r="F153" s="21"/>
      <c r="G153" s="21"/>
      <c r="H153" s="11">
        <v>0</v>
      </c>
      <c r="I153" s="11"/>
      <c r="J153" s="11">
        <f t="shared" si="25"/>
        <v>0</v>
      </c>
      <c r="K153" s="11"/>
      <c r="L153" s="11">
        <v>0</v>
      </c>
      <c r="M153" s="11"/>
      <c r="N153" s="11">
        <v>0</v>
      </c>
      <c r="O153" s="11"/>
      <c r="P153" s="11">
        <f t="shared" si="26"/>
        <v>0</v>
      </c>
      <c r="Q153" s="27"/>
      <c r="R153" s="27"/>
      <c r="S153" s="27"/>
      <c r="T153" s="27"/>
      <c r="U153" s="27"/>
      <c r="V153" s="27"/>
      <c r="W153" s="27"/>
      <c r="X153" s="13"/>
      <c r="Y153" s="13"/>
    </row>
    <row r="154" spans="1:25" s="19" customFormat="1" x14ac:dyDescent="0.25">
      <c r="A154" s="48" t="s">
        <v>110</v>
      </c>
      <c r="B154" s="21"/>
      <c r="C154" s="24" t="s">
        <v>111</v>
      </c>
      <c r="D154" s="24"/>
      <c r="E154" s="24"/>
      <c r="F154" s="21"/>
      <c r="G154" s="21"/>
      <c r="H154" s="36">
        <f>SUM(H146:H153)</f>
        <v>0</v>
      </c>
      <c r="I154" s="27"/>
      <c r="J154" s="36">
        <f t="shared" si="25"/>
        <v>0</v>
      </c>
      <c r="K154" s="27"/>
      <c r="L154" s="36">
        <f>SUM(L146:L153)</f>
        <v>0</v>
      </c>
      <c r="M154" s="27"/>
      <c r="N154" s="36">
        <f>SUM(N146:N153)</f>
        <v>0</v>
      </c>
      <c r="O154" s="27"/>
      <c r="P154" s="36">
        <f t="shared" si="26"/>
        <v>0</v>
      </c>
      <c r="Q154" s="27"/>
      <c r="R154" s="27"/>
      <c r="S154" s="27"/>
      <c r="T154" s="27"/>
      <c r="U154" s="27"/>
      <c r="V154" s="27"/>
      <c r="W154" s="27"/>
      <c r="X154" s="13"/>
      <c r="Y154" s="13"/>
    </row>
    <row r="155" spans="1:25" s="19" customFormat="1" x14ac:dyDescent="0.25">
      <c r="A155" s="47"/>
      <c r="B155" s="23"/>
      <c r="C155" s="24" t="s">
        <v>815</v>
      </c>
      <c r="D155" s="24"/>
      <c r="E155" s="24"/>
      <c r="F155" s="23"/>
      <c r="G155" s="23"/>
      <c r="H155" s="27"/>
      <c r="I155" s="27"/>
      <c r="J155" s="27"/>
      <c r="K155" s="27"/>
      <c r="L155" s="27"/>
      <c r="M155" s="27"/>
      <c r="N155" s="27"/>
      <c r="O155" s="27"/>
      <c r="P155" s="27"/>
      <c r="Q155" s="27"/>
      <c r="R155" s="27"/>
      <c r="S155" s="27"/>
      <c r="T155" s="27"/>
      <c r="U155" s="27"/>
      <c r="V155" s="27"/>
      <c r="W155" s="27"/>
      <c r="X155" s="13"/>
      <c r="Y155" s="13"/>
    </row>
    <row r="156" spans="1:25" x14ac:dyDescent="0.25">
      <c r="A156" s="48" t="s">
        <v>816</v>
      </c>
      <c r="B156" s="21"/>
      <c r="C156" s="22"/>
      <c r="D156" s="22" t="s">
        <v>518</v>
      </c>
      <c r="E156" s="22" t="s">
        <v>817</v>
      </c>
      <c r="F156" s="21" t="s">
        <v>818</v>
      </c>
      <c r="G156" s="21"/>
      <c r="H156" s="11">
        <v>0</v>
      </c>
      <c r="I156" s="11"/>
      <c r="J156" s="11">
        <f t="shared" ref="J156:J165" si="27">L156-H156</f>
        <v>0</v>
      </c>
      <c r="K156" s="11"/>
      <c r="L156" s="11">
        <v>0</v>
      </c>
      <c r="M156" s="11"/>
      <c r="N156" s="11">
        <v>0</v>
      </c>
      <c r="O156" s="11"/>
      <c r="P156" s="11">
        <f t="shared" ref="P156:P165" si="28">+L156-N156</f>
        <v>0</v>
      </c>
      <c r="Q156" s="11"/>
      <c r="R156" s="11"/>
      <c r="S156" s="11"/>
      <c r="T156" s="11"/>
      <c r="U156" s="11"/>
      <c r="V156" s="11"/>
      <c r="W156" s="11"/>
    </row>
    <row r="157" spans="1:25" x14ac:dyDescent="0.25">
      <c r="A157" s="48" t="s">
        <v>819</v>
      </c>
      <c r="B157" s="21"/>
      <c r="C157" s="22"/>
      <c r="D157" s="22" t="s">
        <v>486</v>
      </c>
      <c r="E157" s="22" t="s">
        <v>820</v>
      </c>
      <c r="F157" s="21" t="s">
        <v>821</v>
      </c>
      <c r="G157" s="21"/>
      <c r="H157" s="11">
        <v>0</v>
      </c>
      <c r="I157" s="11"/>
      <c r="J157" s="11">
        <f t="shared" si="27"/>
        <v>0</v>
      </c>
      <c r="K157" s="11"/>
      <c r="L157" s="11">
        <v>0</v>
      </c>
      <c r="M157" s="11"/>
      <c r="N157" s="11">
        <v>0</v>
      </c>
      <c r="O157" s="11"/>
      <c r="P157" s="11">
        <f t="shared" si="28"/>
        <v>0</v>
      </c>
      <c r="Q157" s="11"/>
      <c r="R157" s="11"/>
      <c r="S157" s="11"/>
      <c r="T157" s="11"/>
      <c r="U157" s="11"/>
      <c r="V157" s="11"/>
      <c r="W157" s="11"/>
    </row>
    <row r="158" spans="1:25" x14ac:dyDescent="0.25">
      <c r="A158" s="48" t="s">
        <v>822</v>
      </c>
      <c r="B158" s="21"/>
      <c r="C158" s="22"/>
      <c r="D158" s="22" t="s">
        <v>490</v>
      </c>
      <c r="E158" s="22" t="s">
        <v>823</v>
      </c>
      <c r="F158" s="21" t="s">
        <v>824</v>
      </c>
      <c r="G158" s="21"/>
      <c r="H158" s="11">
        <v>0</v>
      </c>
      <c r="I158" s="11"/>
      <c r="J158" s="11">
        <f t="shared" si="27"/>
        <v>0</v>
      </c>
      <c r="K158" s="11"/>
      <c r="L158" s="11">
        <v>0</v>
      </c>
      <c r="M158" s="11"/>
      <c r="N158" s="11">
        <v>0</v>
      </c>
      <c r="O158" s="11"/>
      <c r="P158" s="11">
        <f t="shared" si="28"/>
        <v>0</v>
      </c>
      <c r="Q158" s="11"/>
      <c r="R158" s="11"/>
      <c r="S158" s="11"/>
      <c r="T158" s="11"/>
      <c r="U158" s="11"/>
      <c r="V158" s="11"/>
      <c r="W158" s="11"/>
    </row>
    <row r="159" spans="1:25" x14ac:dyDescent="0.25">
      <c r="A159" s="48" t="s">
        <v>825</v>
      </c>
      <c r="B159" s="21"/>
      <c r="C159" s="22"/>
      <c r="D159" s="22" t="s">
        <v>494</v>
      </c>
      <c r="E159" s="22" t="s">
        <v>826</v>
      </c>
      <c r="F159" s="21" t="s">
        <v>827</v>
      </c>
      <c r="G159" s="21"/>
      <c r="H159" s="11">
        <v>0</v>
      </c>
      <c r="I159" s="11"/>
      <c r="J159" s="11">
        <f t="shared" si="27"/>
        <v>0</v>
      </c>
      <c r="K159" s="11"/>
      <c r="L159" s="11">
        <v>0</v>
      </c>
      <c r="M159" s="11"/>
      <c r="N159" s="11">
        <v>0</v>
      </c>
      <c r="O159" s="11"/>
      <c r="P159" s="11">
        <f t="shared" si="28"/>
        <v>0</v>
      </c>
      <c r="Q159" s="11"/>
      <c r="R159" s="11"/>
      <c r="S159" s="11"/>
      <c r="T159" s="11"/>
      <c r="U159" s="11"/>
      <c r="V159" s="11"/>
      <c r="W159" s="11"/>
    </row>
    <row r="160" spans="1:25" x14ac:dyDescent="0.25">
      <c r="A160" s="48" t="s">
        <v>828</v>
      </c>
      <c r="B160" s="21"/>
      <c r="C160" s="22"/>
      <c r="D160" s="22" t="s">
        <v>498</v>
      </c>
      <c r="E160" s="22" t="s">
        <v>829</v>
      </c>
      <c r="F160" s="21" t="s">
        <v>830</v>
      </c>
      <c r="G160" s="21"/>
      <c r="H160" s="11">
        <v>0</v>
      </c>
      <c r="I160" s="11"/>
      <c r="J160" s="11">
        <f t="shared" si="27"/>
        <v>0</v>
      </c>
      <c r="K160" s="11"/>
      <c r="L160" s="11">
        <v>0</v>
      </c>
      <c r="M160" s="11"/>
      <c r="N160" s="11">
        <v>0</v>
      </c>
      <c r="O160" s="11"/>
      <c r="P160" s="11">
        <f t="shared" si="28"/>
        <v>0</v>
      </c>
      <c r="Q160" s="11"/>
      <c r="R160" s="11"/>
      <c r="S160" s="11"/>
      <c r="T160" s="11"/>
      <c r="U160" s="11"/>
      <c r="V160" s="11"/>
      <c r="W160" s="11"/>
    </row>
    <row r="161" spans="1:25" x14ac:dyDescent="0.25">
      <c r="A161" s="48" t="s">
        <v>831</v>
      </c>
      <c r="B161" s="21"/>
      <c r="C161" s="22"/>
      <c r="D161" s="22" t="s">
        <v>502</v>
      </c>
      <c r="E161" s="22" t="s">
        <v>832</v>
      </c>
      <c r="F161" s="21" t="s">
        <v>833</v>
      </c>
      <c r="G161" s="21"/>
      <c r="H161" s="11">
        <v>0</v>
      </c>
      <c r="I161" s="11"/>
      <c r="J161" s="11">
        <f t="shared" si="27"/>
        <v>0</v>
      </c>
      <c r="K161" s="11"/>
      <c r="L161" s="11">
        <v>0</v>
      </c>
      <c r="M161" s="11"/>
      <c r="N161" s="11">
        <v>0</v>
      </c>
      <c r="O161" s="11"/>
      <c r="P161" s="11">
        <f t="shared" si="28"/>
        <v>0</v>
      </c>
      <c r="Q161" s="11"/>
      <c r="R161" s="11"/>
      <c r="S161" s="11"/>
      <c r="T161" s="11"/>
      <c r="U161" s="11"/>
      <c r="V161" s="11"/>
      <c r="W161" s="11"/>
    </row>
    <row r="162" spans="1:25" x14ac:dyDescent="0.25">
      <c r="A162" s="48" t="s">
        <v>834</v>
      </c>
      <c r="B162" s="21"/>
      <c r="C162" s="22"/>
      <c r="D162" s="22" t="s">
        <v>506</v>
      </c>
      <c r="E162" s="22" t="s">
        <v>835</v>
      </c>
      <c r="F162" s="21" t="s">
        <v>836</v>
      </c>
      <c r="G162" s="21"/>
      <c r="H162" s="11">
        <v>0</v>
      </c>
      <c r="I162" s="11"/>
      <c r="J162" s="11">
        <f t="shared" si="27"/>
        <v>0</v>
      </c>
      <c r="K162" s="11"/>
      <c r="L162" s="11">
        <v>0</v>
      </c>
      <c r="M162" s="11"/>
      <c r="N162" s="11">
        <v>0</v>
      </c>
      <c r="O162" s="11"/>
      <c r="P162" s="11">
        <f t="shared" si="28"/>
        <v>0</v>
      </c>
      <c r="Q162" s="11"/>
      <c r="R162" s="11"/>
      <c r="S162" s="11"/>
      <c r="T162" s="11"/>
      <c r="U162" s="11"/>
      <c r="V162" s="11"/>
      <c r="W162" s="11"/>
    </row>
    <row r="163" spans="1:25" x14ac:dyDescent="0.25">
      <c r="A163" s="48" t="s">
        <v>837</v>
      </c>
      <c r="B163" s="21"/>
      <c r="C163" s="22"/>
      <c r="D163" s="22" t="s">
        <v>510</v>
      </c>
      <c r="E163" s="22" t="s">
        <v>838</v>
      </c>
      <c r="F163" s="21" t="s">
        <v>839</v>
      </c>
      <c r="G163" s="21"/>
      <c r="H163" s="11">
        <v>0</v>
      </c>
      <c r="I163" s="11"/>
      <c r="J163" s="11">
        <f t="shared" si="27"/>
        <v>0</v>
      </c>
      <c r="K163" s="11"/>
      <c r="L163" s="11">
        <v>0</v>
      </c>
      <c r="M163" s="11"/>
      <c r="N163" s="11">
        <v>0</v>
      </c>
      <c r="O163" s="11"/>
      <c r="P163" s="11">
        <f t="shared" si="28"/>
        <v>0</v>
      </c>
      <c r="Q163" s="11"/>
      <c r="R163" s="11"/>
      <c r="S163" s="11"/>
      <c r="T163" s="11"/>
      <c r="U163" s="11"/>
      <c r="V163" s="11"/>
      <c r="W163" s="11"/>
    </row>
    <row r="164" spans="1:25" s="19" customFormat="1" x14ac:dyDescent="0.25">
      <c r="A164" s="48" t="s">
        <v>840</v>
      </c>
      <c r="B164" s="21"/>
      <c r="C164" s="24" t="s">
        <v>841</v>
      </c>
      <c r="D164" s="24"/>
      <c r="E164" s="24"/>
      <c r="F164" s="21" t="s">
        <v>1542</v>
      </c>
      <c r="G164" s="21"/>
      <c r="H164" s="36">
        <f>SUM(H156:H163)</f>
        <v>0</v>
      </c>
      <c r="I164" s="27"/>
      <c r="J164" s="36">
        <f t="shared" si="27"/>
        <v>0</v>
      </c>
      <c r="K164" s="27"/>
      <c r="L164" s="36">
        <f>SUM(L156:L163)</f>
        <v>0</v>
      </c>
      <c r="M164" s="27"/>
      <c r="N164" s="36">
        <f>SUM(N156:N163)</f>
        <v>0</v>
      </c>
      <c r="O164" s="27"/>
      <c r="P164" s="36">
        <f t="shared" si="28"/>
        <v>0</v>
      </c>
      <c r="Q164" s="27"/>
      <c r="R164" s="27"/>
      <c r="S164" s="27"/>
      <c r="T164" s="27"/>
      <c r="U164" s="27"/>
      <c r="V164" s="27"/>
      <c r="W164" s="27"/>
      <c r="X164" s="13"/>
      <c r="Y164" s="13"/>
    </row>
    <row r="165" spans="1:25" x14ac:dyDescent="0.25">
      <c r="A165" s="48" t="s">
        <v>842</v>
      </c>
      <c r="B165" s="21"/>
      <c r="D165" s="24" t="s">
        <v>843</v>
      </c>
      <c r="E165" s="22"/>
      <c r="F165" s="21"/>
      <c r="G165" s="21"/>
      <c r="H165" s="34">
        <f>H44+H54+H64+H74+H84+H94+H104+H114+H124+H134+H144+H154+H164</f>
        <v>474250</v>
      </c>
      <c r="I165" s="11"/>
      <c r="J165" s="34">
        <f t="shared" si="27"/>
        <v>5250</v>
      </c>
      <c r="K165" s="11"/>
      <c r="L165" s="34">
        <f>L44+L54+L64+L74+L84+L94+L104+L114+L124+L134+L144+L154+L164</f>
        <v>479500</v>
      </c>
      <c r="M165" s="11"/>
      <c r="N165" s="34">
        <f>N44+N54+N64+N74+N84+N94+N104+N114+N124+N134+N144+N154+N164</f>
        <v>465954</v>
      </c>
      <c r="O165" s="11"/>
      <c r="P165" s="34">
        <f t="shared" si="28"/>
        <v>13546</v>
      </c>
      <c r="Q165" s="11"/>
      <c r="R165" s="11"/>
      <c r="S165" s="11"/>
      <c r="T165" s="11"/>
      <c r="U165" s="11"/>
      <c r="V165" s="11"/>
      <c r="W165" s="11"/>
      <c r="X165" s="14"/>
    </row>
    <row r="166" spans="1:25" x14ac:dyDescent="0.25">
      <c r="A166" s="48"/>
      <c r="B166" s="21"/>
      <c r="C166" s="24"/>
      <c r="D166" s="22"/>
      <c r="E166" s="22"/>
      <c r="F166" s="21"/>
      <c r="G166" s="21"/>
      <c r="H166" s="8"/>
      <c r="I166" s="11"/>
      <c r="J166" s="8"/>
      <c r="K166" s="11"/>
      <c r="L166" s="8"/>
      <c r="M166" s="11"/>
      <c r="N166" s="8"/>
      <c r="O166" s="11"/>
      <c r="P166" s="8"/>
      <c r="Q166" s="11"/>
      <c r="R166" s="11"/>
      <c r="S166" s="11"/>
      <c r="T166" s="11"/>
      <c r="U166" s="11"/>
      <c r="V166" s="11"/>
      <c r="W166" s="11"/>
    </row>
    <row r="167" spans="1:25" x14ac:dyDescent="0.25">
      <c r="A167" s="48"/>
      <c r="B167" s="21"/>
      <c r="C167" s="24" t="s">
        <v>844</v>
      </c>
      <c r="D167" s="22"/>
      <c r="E167" s="22"/>
      <c r="F167" s="21"/>
      <c r="G167" s="21"/>
      <c r="H167" s="8"/>
      <c r="I167" s="11"/>
      <c r="J167" s="8"/>
      <c r="K167" s="11"/>
      <c r="L167" s="8"/>
      <c r="M167" s="11"/>
      <c r="N167" s="8"/>
      <c r="O167" s="11"/>
      <c r="P167" s="8"/>
      <c r="Q167" s="11"/>
      <c r="R167" s="11"/>
      <c r="S167" s="11"/>
      <c r="T167" s="11"/>
      <c r="U167" s="11"/>
      <c r="V167" s="11"/>
      <c r="W167" s="11"/>
    </row>
    <row r="168" spans="1:25" x14ac:dyDescent="0.25">
      <c r="A168" s="48" t="s">
        <v>845</v>
      </c>
      <c r="B168" s="21"/>
      <c r="C168" s="22"/>
      <c r="D168" s="22" t="s">
        <v>518</v>
      </c>
      <c r="E168" s="22" t="s">
        <v>846</v>
      </c>
      <c r="F168" s="21" t="s">
        <v>847</v>
      </c>
      <c r="G168" s="21"/>
      <c r="H168" s="8">
        <v>78000</v>
      </c>
      <c r="I168" s="11"/>
      <c r="J168" s="8">
        <f t="shared" ref="J168:J176" si="29">L168-H168</f>
        <v>2000</v>
      </c>
      <c r="K168" s="11"/>
      <c r="L168" s="8">
        <v>80000</v>
      </c>
      <c r="M168" s="11"/>
      <c r="N168" s="8">
        <v>78500</v>
      </c>
      <c r="O168" s="11"/>
      <c r="P168" s="8">
        <f t="shared" ref="P168:P176" si="30">+L168-N168</f>
        <v>1500</v>
      </c>
      <c r="Q168" s="11"/>
      <c r="R168" s="11"/>
      <c r="S168" s="11"/>
      <c r="T168" s="11"/>
      <c r="U168" s="11"/>
      <c r="V168" s="11"/>
      <c r="W168" s="11"/>
    </row>
    <row r="169" spans="1:25" x14ac:dyDescent="0.25">
      <c r="A169" s="48" t="s">
        <v>848</v>
      </c>
      <c r="B169" s="21"/>
      <c r="C169" s="22"/>
      <c r="D169" s="22" t="s">
        <v>486</v>
      </c>
      <c r="E169" s="22" t="s">
        <v>849</v>
      </c>
      <c r="F169" s="21" t="s">
        <v>850</v>
      </c>
      <c r="G169" s="21"/>
      <c r="H169" s="8">
        <v>35000</v>
      </c>
      <c r="I169" s="11"/>
      <c r="J169" s="8">
        <f t="shared" si="29"/>
        <v>-5000</v>
      </c>
      <c r="K169" s="11"/>
      <c r="L169" s="8">
        <v>30000</v>
      </c>
      <c r="M169" s="11"/>
      <c r="N169" s="8">
        <v>29500</v>
      </c>
      <c r="O169" s="11"/>
      <c r="P169" s="8">
        <f t="shared" si="30"/>
        <v>500</v>
      </c>
      <c r="Q169" s="11"/>
      <c r="R169" s="11"/>
      <c r="S169" s="11"/>
      <c r="T169" s="11"/>
      <c r="U169" s="11"/>
      <c r="V169" s="11"/>
      <c r="W169" s="11"/>
    </row>
    <row r="170" spans="1:25" x14ac:dyDescent="0.25">
      <c r="A170" s="48" t="s">
        <v>851</v>
      </c>
      <c r="B170" s="21"/>
      <c r="C170" s="22"/>
      <c r="D170" s="22" t="s">
        <v>490</v>
      </c>
      <c r="E170" s="22" t="s">
        <v>852</v>
      </c>
      <c r="F170" s="21" t="s">
        <v>853</v>
      </c>
      <c r="G170" s="21"/>
      <c r="H170" s="8">
        <v>5000</v>
      </c>
      <c r="I170" s="11"/>
      <c r="J170" s="8">
        <f t="shared" si="29"/>
        <v>0</v>
      </c>
      <c r="K170" s="11"/>
      <c r="L170" s="8">
        <v>5000</v>
      </c>
      <c r="M170" s="11"/>
      <c r="N170" s="8">
        <v>4500</v>
      </c>
      <c r="O170" s="11"/>
      <c r="P170" s="8">
        <f t="shared" si="30"/>
        <v>500</v>
      </c>
      <c r="Q170" s="11"/>
      <c r="R170" s="11"/>
      <c r="S170" s="11"/>
      <c r="T170" s="11"/>
      <c r="U170" s="11"/>
      <c r="V170" s="11"/>
      <c r="W170" s="11"/>
    </row>
    <row r="171" spans="1:25" x14ac:dyDescent="0.25">
      <c r="A171" s="48" t="s">
        <v>854</v>
      </c>
      <c r="B171" s="21"/>
      <c r="C171" s="22"/>
      <c r="D171" s="22" t="s">
        <v>494</v>
      </c>
      <c r="E171" s="22" t="s">
        <v>855</v>
      </c>
      <c r="F171" s="21" t="s">
        <v>856</v>
      </c>
      <c r="G171" s="21"/>
      <c r="H171" s="8">
        <v>5000</v>
      </c>
      <c r="I171" s="11"/>
      <c r="J171" s="8">
        <f t="shared" si="29"/>
        <v>0</v>
      </c>
      <c r="K171" s="11"/>
      <c r="L171" s="8">
        <v>5000</v>
      </c>
      <c r="M171" s="11"/>
      <c r="N171" s="8">
        <v>4500</v>
      </c>
      <c r="O171" s="11"/>
      <c r="P171" s="8">
        <f t="shared" si="30"/>
        <v>500</v>
      </c>
      <c r="Q171" s="11"/>
      <c r="R171" s="11"/>
      <c r="S171" s="11"/>
      <c r="T171" s="11"/>
      <c r="U171" s="11"/>
      <c r="V171" s="11"/>
      <c r="W171" s="11"/>
    </row>
    <row r="172" spans="1:25" x14ac:dyDescent="0.25">
      <c r="A172" s="48" t="s">
        <v>857</v>
      </c>
      <c r="B172" s="21"/>
      <c r="C172" s="22"/>
      <c r="D172" s="22" t="s">
        <v>498</v>
      </c>
      <c r="E172" s="22" t="s">
        <v>858</v>
      </c>
      <c r="F172" s="21" t="s">
        <v>859</v>
      </c>
      <c r="G172" s="21"/>
      <c r="H172" s="8">
        <v>2500</v>
      </c>
      <c r="I172" s="11"/>
      <c r="J172" s="8">
        <f t="shared" si="29"/>
        <v>0</v>
      </c>
      <c r="K172" s="11"/>
      <c r="L172" s="8">
        <v>2500</v>
      </c>
      <c r="M172" s="11"/>
      <c r="N172" s="8">
        <v>2205</v>
      </c>
      <c r="O172" s="11"/>
      <c r="P172" s="8">
        <f t="shared" si="30"/>
        <v>295</v>
      </c>
      <c r="Q172" s="11"/>
      <c r="R172" s="11"/>
      <c r="S172" s="11"/>
      <c r="T172" s="11"/>
      <c r="U172" s="11"/>
      <c r="V172" s="11"/>
      <c r="W172" s="11"/>
    </row>
    <row r="173" spans="1:25" x14ac:dyDescent="0.25">
      <c r="A173" s="48" t="s">
        <v>860</v>
      </c>
      <c r="B173" s="21"/>
      <c r="C173" s="22"/>
      <c r="D173" s="22" t="s">
        <v>502</v>
      </c>
      <c r="E173" s="22" t="s">
        <v>861</v>
      </c>
      <c r="F173" s="21" t="s">
        <v>862</v>
      </c>
      <c r="G173" s="21"/>
      <c r="H173" s="8">
        <v>5000</v>
      </c>
      <c r="I173" s="11"/>
      <c r="J173" s="8">
        <f t="shared" si="29"/>
        <v>0</v>
      </c>
      <c r="K173" s="11"/>
      <c r="L173" s="8">
        <v>5000</v>
      </c>
      <c r="M173" s="11"/>
      <c r="N173" s="8">
        <v>4395</v>
      </c>
      <c r="O173" s="11"/>
      <c r="P173" s="8">
        <f t="shared" si="30"/>
        <v>605</v>
      </c>
      <c r="Q173" s="11"/>
      <c r="R173" s="11"/>
      <c r="S173" s="11"/>
      <c r="T173" s="11"/>
      <c r="U173" s="11"/>
      <c r="V173" s="11"/>
      <c r="W173" s="11"/>
    </row>
    <row r="174" spans="1:25" x14ac:dyDescent="0.25">
      <c r="A174" s="48" t="s">
        <v>863</v>
      </c>
      <c r="B174" s="21"/>
      <c r="C174" s="22"/>
      <c r="D174" s="22" t="s">
        <v>506</v>
      </c>
      <c r="E174" s="22" t="s">
        <v>864</v>
      </c>
      <c r="F174" s="21" t="s">
        <v>865</v>
      </c>
      <c r="G174" s="21"/>
      <c r="H174" s="8">
        <v>2000</v>
      </c>
      <c r="I174" s="11"/>
      <c r="J174" s="8">
        <f t="shared" si="29"/>
        <v>0</v>
      </c>
      <c r="K174" s="11"/>
      <c r="L174" s="8">
        <v>2000</v>
      </c>
      <c r="M174" s="11"/>
      <c r="N174" s="8">
        <v>1900</v>
      </c>
      <c r="O174" s="11"/>
      <c r="P174" s="8">
        <f t="shared" si="30"/>
        <v>100</v>
      </c>
      <c r="Q174" s="11"/>
      <c r="R174" s="11"/>
      <c r="S174" s="11"/>
      <c r="T174" s="11"/>
      <c r="U174" s="11"/>
      <c r="V174" s="11"/>
      <c r="W174" s="11"/>
    </row>
    <row r="175" spans="1:25" x14ac:dyDescent="0.25">
      <c r="A175" s="48" t="s">
        <v>866</v>
      </c>
      <c r="B175" s="21"/>
      <c r="C175" s="22"/>
      <c r="D175" s="22" t="s">
        <v>510</v>
      </c>
      <c r="E175" s="22" t="s">
        <v>867</v>
      </c>
      <c r="F175" s="21" t="s">
        <v>868</v>
      </c>
      <c r="G175" s="21"/>
      <c r="H175" s="8">
        <v>350</v>
      </c>
      <c r="I175" s="11"/>
      <c r="J175" s="8">
        <f t="shared" si="29"/>
        <v>150</v>
      </c>
      <c r="K175" s="11"/>
      <c r="L175" s="8">
        <v>500</v>
      </c>
      <c r="M175" s="11"/>
      <c r="N175" s="8">
        <v>395</v>
      </c>
      <c r="O175" s="11"/>
      <c r="P175" s="8">
        <f t="shared" si="30"/>
        <v>105</v>
      </c>
      <c r="Q175" s="11"/>
      <c r="R175" s="11"/>
      <c r="S175" s="11"/>
      <c r="T175" s="11"/>
      <c r="U175" s="11"/>
      <c r="V175" s="11"/>
      <c r="W175" s="11"/>
    </row>
    <row r="176" spans="1:25" x14ac:dyDescent="0.25">
      <c r="A176" s="48" t="s">
        <v>869</v>
      </c>
      <c r="B176" s="21"/>
      <c r="C176" s="24" t="s">
        <v>870</v>
      </c>
      <c r="D176" s="22"/>
      <c r="E176" s="22"/>
      <c r="F176" s="21" t="s">
        <v>1543</v>
      </c>
      <c r="G176" s="21"/>
      <c r="H176" s="34">
        <f>SUM(H168:H175)</f>
        <v>132850</v>
      </c>
      <c r="I176" s="11"/>
      <c r="J176" s="34">
        <f t="shared" si="29"/>
        <v>-2850</v>
      </c>
      <c r="K176" s="11"/>
      <c r="L176" s="34">
        <f>SUM(L168:L175)</f>
        <v>130000</v>
      </c>
      <c r="M176" s="11"/>
      <c r="N176" s="34">
        <f>SUM(N168:N175)</f>
        <v>125895</v>
      </c>
      <c r="O176" s="11"/>
      <c r="P176" s="34">
        <f t="shared" si="30"/>
        <v>4105</v>
      </c>
      <c r="Q176" s="11"/>
      <c r="R176" s="11"/>
      <c r="S176" s="11"/>
      <c r="T176" s="11"/>
      <c r="U176" s="11"/>
      <c r="V176" s="11"/>
      <c r="W176" s="11"/>
    </row>
    <row r="177" spans="1:23" x14ac:dyDescent="0.25">
      <c r="A177" s="48"/>
      <c r="B177" s="21"/>
      <c r="C177" s="24" t="s">
        <v>871</v>
      </c>
      <c r="D177" s="22"/>
      <c r="E177" s="22"/>
      <c r="F177" s="21"/>
      <c r="G177" s="21"/>
      <c r="H177" s="11"/>
      <c r="I177" s="11"/>
      <c r="J177" s="11"/>
      <c r="K177" s="11"/>
      <c r="L177" s="11"/>
      <c r="M177" s="11"/>
      <c r="N177" s="11"/>
      <c r="O177" s="11"/>
      <c r="P177" s="11"/>
      <c r="Q177" s="11"/>
      <c r="R177" s="11"/>
      <c r="S177" s="11"/>
      <c r="T177" s="11"/>
      <c r="U177" s="11"/>
      <c r="V177" s="11"/>
      <c r="W177" s="11"/>
    </row>
    <row r="178" spans="1:23" x14ac:dyDescent="0.25">
      <c r="A178" s="48" t="s">
        <v>872</v>
      </c>
      <c r="B178" s="21"/>
      <c r="C178" s="22"/>
      <c r="D178" s="22" t="s">
        <v>518</v>
      </c>
      <c r="E178" s="22" t="s">
        <v>873</v>
      </c>
      <c r="F178" s="21" t="s">
        <v>874</v>
      </c>
      <c r="G178" s="21"/>
      <c r="H178" s="11">
        <v>25000</v>
      </c>
      <c r="I178" s="11"/>
      <c r="J178" s="11">
        <f t="shared" ref="J178:J186" si="31">L178-H178</f>
        <v>0</v>
      </c>
      <c r="K178" s="11"/>
      <c r="L178" s="11">
        <v>25000</v>
      </c>
      <c r="M178" s="11"/>
      <c r="N178" s="11">
        <v>24000</v>
      </c>
      <c r="O178" s="11"/>
      <c r="P178" s="11">
        <f t="shared" ref="P178:P186" si="32">+L178-N178</f>
        <v>1000</v>
      </c>
      <c r="Q178" s="11"/>
      <c r="R178" s="11"/>
      <c r="S178" s="11"/>
      <c r="T178" s="11"/>
      <c r="U178" s="11"/>
      <c r="V178" s="11"/>
      <c r="W178" s="11"/>
    </row>
    <row r="179" spans="1:23" x14ac:dyDescent="0.25">
      <c r="A179" s="48" t="s">
        <v>875</v>
      </c>
      <c r="B179" s="21"/>
      <c r="C179" s="22"/>
      <c r="D179" s="22" t="s">
        <v>486</v>
      </c>
      <c r="E179" s="22" t="s">
        <v>876</v>
      </c>
      <c r="F179" s="21" t="s">
        <v>877</v>
      </c>
      <c r="G179" s="21"/>
      <c r="H179" s="11">
        <v>9000</v>
      </c>
      <c r="I179" s="11"/>
      <c r="J179" s="11">
        <f t="shared" si="31"/>
        <v>1000</v>
      </c>
      <c r="K179" s="11"/>
      <c r="L179" s="11">
        <v>10000</v>
      </c>
      <c r="M179" s="11"/>
      <c r="N179" s="11">
        <v>9900</v>
      </c>
      <c r="O179" s="11"/>
      <c r="P179" s="11">
        <f t="shared" si="32"/>
        <v>100</v>
      </c>
      <c r="Q179" s="11"/>
      <c r="R179" s="11"/>
      <c r="S179" s="11"/>
      <c r="T179" s="11"/>
      <c r="U179" s="11"/>
      <c r="V179" s="11"/>
      <c r="W179" s="11"/>
    </row>
    <row r="180" spans="1:23" x14ac:dyDescent="0.25">
      <c r="A180" s="48" t="s">
        <v>878</v>
      </c>
      <c r="B180" s="21"/>
      <c r="C180" s="22"/>
      <c r="D180" s="22" t="s">
        <v>490</v>
      </c>
      <c r="E180" s="22" t="s">
        <v>879</v>
      </c>
      <c r="F180" s="21" t="s">
        <v>880</v>
      </c>
      <c r="G180" s="21"/>
      <c r="H180" s="11">
        <v>500</v>
      </c>
      <c r="I180" s="11"/>
      <c r="J180" s="11">
        <f t="shared" si="31"/>
        <v>0</v>
      </c>
      <c r="K180" s="11"/>
      <c r="L180" s="11">
        <v>500</v>
      </c>
      <c r="M180" s="11"/>
      <c r="N180" s="11">
        <v>400</v>
      </c>
      <c r="O180" s="11"/>
      <c r="P180" s="11">
        <f t="shared" si="32"/>
        <v>100</v>
      </c>
      <c r="Q180" s="11"/>
      <c r="R180" s="11"/>
      <c r="S180" s="11"/>
      <c r="T180" s="11"/>
      <c r="U180" s="11"/>
      <c r="V180" s="11"/>
      <c r="W180" s="11"/>
    </row>
    <row r="181" spans="1:23" x14ac:dyDescent="0.25">
      <c r="A181" s="48" t="s">
        <v>881</v>
      </c>
      <c r="B181" s="21"/>
      <c r="C181" s="22"/>
      <c r="D181" s="22" t="s">
        <v>494</v>
      </c>
      <c r="E181" s="22" t="s">
        <v>882</v>
      </c>
      <c r="F181" s="21" t="s">
        <v>883</v>
      </c>
      <c r="G181" s="21"/>
      <c r="H181" s="11">
        <v>500</v>
      </c>
      <c r="I181" s="11"/>
      <c r="J181" s="11">
        <f t="shared" si="31"/>
        <v>0</v>
      </c>
      <c r="K181" s="11"/>
      <c r="L181" s="11">
        <v>500</v>
      </c>
      <c r="M181" s="11"/>
      <c r="N181" s="11">
        <v>350</v>
      </c>
      <c r="O181" s="11"/>
      <c r="P181" s="11">
        <f t="shared" si="32"/>
        <v>150</v>
      </c>
      <c r="Q181" s="11"/>
      <c r="R181" s="11"/>
      <c r="S181" s="11"/>
      <c r="T181" s="11"/>
      <c r="U181" s="11"/>
      <c r="V181" s="11"/>
      <c r="W181" s="11"/>
    </row>
    <row r="182" spans="1:23" x14ac:dyDescent="0.25">
      <c r="A182" s="48" t="s">
        <v>884</v>
      </c>
      <c r="B182" s="21"/>
      <c r="C182" s="22"/>
      <c r="D182" s="22" t="s">
        <v>498</v>
      </c>
      <c r="E182" s="22" t="s">
        <v>885</v>
      </c>
      <c r="F182" s="21" t="s">
        <v>886</v>
      </c>
      <c r="G182" s="21"/>
      <c r="H182" s="11">
        <v>1800</v>
      </c>
      <c r="I182" s="11"/>
      <c r="J182" s="11">
        <f t="shared" si="31"/>
        <v>-300</v>
      </c>
      <c r="K182" s="11"/>
      <c r="L182" s="11">
        <v>1500</v>
      </c>
      <c r="M182" s="11"/>
      <c r="N182" s="11">
        <v>1450</v>
      </c>
      <c r="O182" s="11"/>
      <c r="P182" s="11">
        <f t="shared" si="32"/>
        <v>50</v>
      </c>
      <c r="Q182" s="11"/>
      <c r="R182" s="11"/>
      <c r="S182" s="11"/>
      <c r="T182" s="11"/>
      <c r="U182" s="11"/>
      <c r="V182" s="11"/>
      <c r="W182" s="11"/>
    </row>
    <row r="183" spans="1:23" x14ac:dyDescent="0.25">
      <c r="A183" s="48" t="s">
        <v>887</v>
      </c>
      <c r="B183" s="21"/>
      <c r="C183" s="22"/>
      <c r="D183" s="22" t="s">
        <v>502</v>
      </c>
      <c r="E183" s="22" t="s">
        <v>888</v>
      </c>
      <c r="F183" s="21" t="s">
        <v>889</v>
      </c>
      <c r="G183" s="21"/>
      <c r="H183" s="11">
        <v>200</v>
      </c>
      <c r="I183" s="11"/>
      <c r="J183" s="11">
        <f t="shared" si="31"/>
        <v>0</v>
      </c>
      <c r="K183" s="11"/>
      <c r="L183" s="11">
        <v>200</v>
      </c>
      <c r="M183" s="11"/>
      <c r="N183" s="11">
        <v>189</v>
      </c>
      <c r="O183" s="11"/>
      <c r="P183" s="11">
        <f t="shared" si="32"/>
        <v>11</v>
      </c>
      <c r="Q183" s="11"/>
      <c r="R183" s="11"/>
      <c r="S183" s="11"/>
      <c r="T183" s="11"/>
      <c r="U183" s="11"/>
      <c r="V183" s="11"/>
      <c r="W183" s="11"/>
    </row>
    <row r="184" spans="1:23" x14ac:dyDescent="0.25">
      <c r="A184" s="48" t="s">
        <v>890</v>
      </c>
      <c r="B184" s="21"/>
      <c r="C184" s="22"/>
      <c r="D184" s="22" t="s">
        <v>506</v>
      </c>
      <c r="E184" s="22" t="s">
        <v>891</v>
      </c>
      <c r="F184" s="21" t="s">
        <v>892</v>
      </c>
      <c r="G184" s="21"/>
      <c r="H184" s="11">
        <v>300</v>
      </c>
      <c r="I184" s="11"/>
      <c r="J184" s="11">
        <f t="shared" si="31"/>
        <v>0</v>
      </c>
      <c r="K184" s="11"/>
      <c r="L184" s="11">
        <v>300</v>
      </c>
      <c r="M184" s="11"/>
      <c r="N184" s="11">
        <v>300</v>
      </c>
      <c r="O184" s="11"/>
      <c r="P184" s="11">
        <f t="shared" si="32"/>
        <v>0</v>
      </c>
      <c r="Q184" s="11"/>
      <c r="R184" s="11"/>
      <c r="S184" s="11"/>
      <c r="T184" s="11"/>
      <c r="U184" s="11"/>
      <c r="V184" s="11"/>
      <c r="W184" s="11"/>
    </row>
    <row r="185" spans="1:23" x14ac:dyDescent="0.25">
      <c r="A185" s="48" t="s">
        <v>893</v>
      </c>
      <c r="B185" s="21"/>
      <c r="C185" s="22"/>
      <c r="D185" s="22" t="s">
        <v>510</v>
      </c>
      <c r="E185" s="22" t="s">
        <v>894</v>
      </c>
      <c r="F185" s="21" t="s">
        <v>895</v>
      </c>
      <c r="G185" s="21"/>
      <c r="H185" s="11">
        <v>0</v>
      </c>
      <c r="I185" s="11"/>
      <c r="J185" s="11">
        <f t="shared" si="31"/>
        <v>0</v>
      </c>
      <c r="K185" s="11"/>
      <c r="L185" s="11">
        <v>0</v>
      </c>
      <c r="M185" s="11"/>
      <c r="N185" s="11">
        <v>0</v>
      </c>
      <c r="O185" s="11"/>
      <c r="P185" s="11">
        <f t="shared" si="32"/>
        <v>0</v>
      </c>
      <c r="Q185" s="11"/>
      <c r="R185" s="11"/>
      <c r="S185" s="11"/>
      <c r="T185" s="11"/>
      <c r="U185" s="11"/>
      <c r="V185" s="11"/>
      <c r="W185" s="11"/>
    </row>
    <row r="186" spans="1:23" x14ac:dyDescent="0.25">
      <c r="A186" s="48" t="s">
        <v>896</v>
      </c>
      <c r="B186" s="21"/>
      <c r="C186" s="24" t="s">
        <v>897</v>
      </c>
      <c r="D186" s="22"/>
      <c r="E186" s="22"/>
      <c r="F186" s="21" t="s">
        <v>1544</v>
      </c>
      <c r="G186" s="21"/>
      <c r="H186" s="34">
        <f>SUM(H178:H185)</f>
        <v>37300</v>
      </c>
      <c r="I186" s="11"/>
      <c r="J186" s="34">
        <f t="shared" si="31"/>
        <v>700</v>
      </c>
      <c r="K186" s="11"/>
      <c r="L186" s="34">
        <f>SUM(L178:L185)</f>
        <v>38000</v>
      </c>
      <c r="M186" s="11"/>
      <c r="N186" s="34">
        <f>SUM(N178:N185)</f>
        <v>36589</v>
      </c>
      <c r="O186" s="11"/>
      <c r="P186" s="34">
        <f t="shared" si="32"/>
        <v>1411</v>
      </c>
      <c r="Q186" s="11"/>
      <c r="R186" s="11"/>
      <c r="S186" s="11"/>
      <c r="T186" s="11"/>
      <c r="U186" s="11"/>
      <c r="V186" s="11"/>
      <c r="W186" s="11"/>
    </row>
    <row r="187" spans="1:23" x14ac:dyDescent="0.25">
      <c r="A187" s="48"/>
      <c r="B187" s="21"/>
      <c r="C187" s="24" t="s">
        <v>898</v>
      </c>
      <c r="D187" s="22"/>
      <c r="E187" s="22"/>
      <c r="F187" s="21"/>
      <c r="G187" s="21"/>
      <c r="H187" s="11"/>
      <c r="I187" s="11"/>
      <c r="J187" s="11"/>
      <c r="K187" s="11"/>
      <c r="L187" s="11"/>
      <c r="M187" s="11"/>
      <c r="N187" s="11"/>
      <c r="O187" s="11"/>
      <c r="P187" s="11"/>
      <c r="Q187" s="11"/>
      <c r="R187" s="11"/>
      <c r="S187" s="11"/>
      <c r="T187" s="11"/>
      <c r="U187" s="11"/>
      <c r="V187" s="11"/>
      <c r="W187" s="11"/>
    </row>
    <row r="188" spans="1:23" x14ac:dyDescent="0.25">
      <c r="A188" s="48" t="s">
        <v>899</v>
      </c>
      <c r="B188" s="21"/>
      <c r="C188" s="22"/>
      <c r="D188" s="22" t="s">
        <v>518</v>
      </c>
      <c r="E188" s="22" t="s">
        <v>900</v>
      </c>
      <c r="F188" s="21" t="s">
        <v>901</v>
      </c>
      <c r="G188" s="21"/>
      <c r="H188" s="11">
        <v>23000</v>
      </c>
      <c r="I188" s="11"/>
      <c r="J188" s="11">
        <f t="shared" ref="J188:J196" si="33">L188-H188</f>
        <v>0</v>
      </c>
      <c r="K188" s="11"/>
      <c r="L188" s="11">
        <v>23000</v>
      </c>
      <c r="M188" s="11"/>
      <c r="N188" s="11">
        <v>23000</v>
      </c>
      <c r="O188" s="11"/>
      <c r="P188" s="11">
        <f t="shared" ref="P188:P196" si="34">+L188-N188</f>
        <v>0</v>
      </c>
      <c r="Q188" s="11"/>
      <c r="R188" s="11"/>
      <c r="S188" s="11"/>
      <c r="T188" s="11"/>
      <c r="U188" s="11"/>
      <c r="V188" s="11"/>
      <c r="W188" s="11"/>
    </row>
    <row r="189" spans="1:23" x14ac:dyDescent="0.25">
      <c r="A189" s="48" t="s">
        <v>902</v>
      </c>
      <c r="B189" s="21"/>
      <c r="C189" s="22"/>
      <c r="D189" s="22" t="s">
        <v>486</v>
      </c>
      <c r="E189" s="22" t="s">
        <v>903</v>
      </c>
      <c r="F189" s="21" t="s">
        <v>904</v>
      </c>
      <c r="G189" s="21"/>
      <c r="H189" s="11">
        <v>13500</v>
      </c>
      <c r="I189" s="11"/>
      <c r="J189" s="11">
        <f t="shared" si="33"/>
        <v>1500</v>
      </c>
      <c r="K189" s="11"/>
      <c r="L189" s="11">
        <v>15000</v>
      </c>
      <c r="M189" s="11"/>
      <c r="N189" s="11">
        <v>14995</v>
      </c>
      <c r="O189" s="11"/>
      <c r="P189" s="11">
        <f t="shared" si="34"/>
        <v>5</v>
      </c>
      <c r="Q189" s="11"/>
      <c r="R189" s="11"/>
      <c r="S189" s="11"/>
      <c r="T189" s="11"/>
      <c r="U189" s="11"/>
      <c r="V189" s="11"/>
      <c r="W189" s="11"/>
    </row>
    <row r="190" spans="1:23" x14ac:dyDescent="0.25">
      <c r="A190" s="48" t="s">
        <v>905</v>
      </c>
      <c r="B190" s="21"/>
      <c r="C190" s="22"/>
      <c r="D190" s="22" t="s">
        <v>490</v>
      </c>
      <c r="E190" s="22" t="s">
        <v>906</v>
      </c>
      <c r="F190" s="21" t="s">
        <v>907</v>
      </c>
      <c r="G190" s="21"/>
      <c r="H190" s="11">
        <v>6000</v>
      </c>
      <c r="I190" s="11"/>
      <c r="J190" s="11">
        <f t="shared" si="33"/>
        <v>-1000</v>
      </c>
      <c r="K190" s="11"/>
      <c r="L190" s="11">
        <v>5000</v>
      </c>
      <c r="M190" s="11"/>
      <c r="N190" s="11">
        <v>5000</v>
      </c>
      <c r="O190" s="11"/>
      <c r="P190" s="11">
        <f t="shared" si="34"/>
        <v>0</v>
      </c>
      <c r="Q190" s="11"/>
      <c r="R190" s="11"/>
      <c r="S190" s="11"/>
      <c r="T190" s="11"/>
      <c r="U190" s="11"/>
      <c r="V190" s="11"/>
      <c r="W190" s="11"/>
    </row>
    <row r="191" spans="1:23" x14ac:dyDescent="0.25">
      <c r="A191" s="48" t="s">
        <v>908</v>
      </c>
      <c r="B191" s="21"/>
      <c r="C191" s="22"/>
      <c r="D191" s="22" t="s">
        <v>494</v>
      </c>
      <c r="E191" s="22" t="s">
        <v>909</v>
      </c>
      <c r="F191" s="21" t="s">
        <v>910</v>
      </c>
      <c r="G191" s="21"/>
      <c r="H191" s="11">
        <v>1500</v>
      </c>
      <c r="I191" s="11"/>
      <c r="J191" s="11">
        <f t="shared" si="33"/>
        <v>0</v>
      </c>
      <c r="K191" s="11"/>
      <c r="L191" s="11">
        <v>1500</v>
      </c>
      <c r="M191" s="11"/>
      <c r="N191" s="11">
        <v>1400</v>
      </c>
      <c r="O191" s="11"/>
      <c r="P191" s="11">
        <f t="shared" si="34"/>
        <v>100</v>
      </c>
      <c r="Q191" s="11"/>
      <c r="R191" s="11"/>
      <c r="S191" s="11"/>
      <c r="T191" s="11"/>
      <c r="U191" s="11"/>
      <c r="V191" s="11"/>
      <c r="W191" s="11"/>
    </row>
    <row r="192" spans="1:23" x14ac:dyDescent="0.25">
      <c r="A192" s="48" t="s">
        <v>911</v>
      </c>
      <c r="B192" s="21"/>
      <c r="C192" s="22"/>
      <c r="D192" s="22" t="s">
        <v>498</v>
      </c>
      <c r="E192" s="22" t="s">
        <v>912</v>
      </c>
      <c r="F192" s="21" t="s">
        <v>913</v>
      </c>
      <c r="G192" s="21"/>
      <c r="H192" s="11">
        <v>0</v>
      </c>
      <c r="I192" s="11"/>
      <c r="J192" s="11">
        <f t="shared" si="33"/>
        <v>0</v>
      </c>
      <c r="K192" s="11"/>
      <c r="L192" s="11">
        <v>0</v>
      </c>
      <c r="M192" s="11"/>
      <c r="N192" s="11">
        <v>0</v>
      </c>
      <c r="O192" s="11"/>
      <c r="P192" s="11">
        <f t="shared" si="34"/>
        <v>0</v>
      </c>
      <c r="Q192" s="11"/>
      <c r="R192" s="11"/>
      <c r="S192" s="11"/>
      <c r="T192" s="11"/>
      <c r="U192" s="11"/>
      <c r="V192" s="11"/>
      <c r="W192" s="11"/>
    </row>
    <row r="193" spans="1:23" x14ac:dyDescent="0.25">
      <c r="A193" s="48" t="s">
        <v>914</v>
      </c>
      <c r="B193" s="21"/>
      <c r="C193" s="22"/>
      <c r="D193" s="22" t="s">
        <v>502</v>
      </c>
      <c r="E193" s="22" t="s">
        <v>915</v>
      </c>
      <c r="F193" s="21" t="s">
        <v>916</v>
      </c>
      <c r="G193" s="21"/>
      <c r="H193" s="11">
        <v>500</v>
      </c>
      <c r="I193" s="11"/>
      <c r="J193" s="11">
        <f t="shared" si="33"/>
        <v>0</v>
      </c>
      <c r="K193" s="11"/>
      <c r="L193" s="11">
        <v>500</v>
      </c>
      <c r="M193" s="11"/>
      <c r="N193" s="11">
        <v>450</v>
      </c>
      <c r="O193" s="11"/>
      <c r="P193" s="11">
        <f t="shared" si="34"/>
        <v>50</v>
      </c>
      <c r="Q193" s="11"/>
      <c r="R193" s="11"/>
      <c r="S193" s="11"/>
      <c r="T193" s="11"/>
      <c r="U193" s="11"/>
      <c r="V193" s="11"/>
      <c r="W193" s="11"/>
    </row>
    <row r="194" spans="1:23" x14ac:dyDescent="0.25">
      <c r="A194" s="48" t="s">
        <v>917</v>
      </c>
      <c r="B194" s="21"/>
      <c r="C194" s="22"/>
      <c r="D194" s="22" t="s">
        <v>506</v>
      </c>
      <c r="E194" s="22" t="s">
        <v>918</v>
      </c>
      <c r="F194" s="21" t="s">
        <v>919</v>
      </c>
      <c r="G194" s="21"/>
      <c r="H194" s="11">
        <v>1000</v>
      </c>
      <c r="I194" s="11"/>
      <c r="J194" s="11">
        <f t="shared" si="33"/>
        <v>0</v>
      </c>
      <c r="K194" s="11"/>
      <c r="L194" s="11">
        <v>1000</v>
      </c>
      <c r="M194" s="11"/>
      <c r="N194" s="11">
        <v>950</v>
      </c>
      <c r="O194" s="11"/>
      <c r="P194" s="11">
        <f t="shared" si="34"/>
        <v>50</v>
      </c>
      <c r="Q194" s="11"/>
      <c r="R194" s="11"/>
      <c r="S194" s="11"/>
      <c r="T194" s="11"/>
      <c r="U194" s="11"/>
      <c r="V194" s="11"/>
      <c r="W194" s="11"/>
    </row>
    <row r="195" spans="1:23" x14ac:dyDescent="0.25">
      <c r="A195" s="48" t="s">
        <v>920</v>
      </c>
      <c r="B195" s="21"/>
      <c r="C195" s="22"/>
      <c r="D195" s="22" t="s">
        <v>510</v>
      </c>
      <c r="E195" s="22" t="s">
        <v>921</v>
      </c>
      <c r="F195" s="21" t="s">
        <v>922</v>
      </c>
      <c r="G195" s="21"/>
      <c r="H195" s="11">
        <v>0</v>
      </c>
      <c r="I195" s="11"/>
      <c r="J195" s="11">
        <f t="shared" si="33"/>
        <v>0</v>
      </c>
      <c r="K195" s="11"/>
      <c r="L195" s="11">
        <v>0</v>
      </c>
      <c r="M195" s="11"/>
      <c r="N195" s="11">
        <v>0</v>
      </c>
      <c r="O195" s="11"/>
      <c r="P195" s="11">
        <f t="shared" si="34"/>
        <v>0</v>
      </c>
      <c r="Q195" s="11"/>
      <c r="R195" s="11"/>
      <c r="S195" s="11"/>
      <c r="T195" s="11"/>
      <c r="U195" s="11"/>
      <c r="V195" s="11"/>
      <c r="W195" s="11"/>
    </row>
    <row r="196" spans="1:23" x14ac:dyDescent="0.25">
      <c r="A196" s="48" t="s">
        <v>923</v>
      </c>
      <c r="B196" s="21"/>
      <c r="C196" s="24" t="s">
        <v>924</v>
      </c>
      <c r="D196" s="22"/>
      <c r="E196" s="22"/>
      <c r="F196" s="21" t="s">
        <v>1545</v>
      </c>
      <c r="G196" s="21"/>
      <c r="H196" s="34">
        <f>SUM(H188:H195)</f>
        <v>45500</v>
      </c>
      <c r="I196" s="11"/>
      <c r="J196" s="34">
        <f t="shared" si="33"/>
        <v>500</v>
      </c>
      <c r="K196" s="11"/>
      <c r="L196" s="34">
        <f>SUM(L188:L195)</f>
        <v>46000</v>
      </c>
      <c r="M196" s="11"/>
      <c r="N196" s="34">
        <f>SUM(N188:N195)</f>
        <v>45795</v>
      </c>
      <c r="O196" s="11"/>
      <c r="P196" s="34">
        <f t="shared" si="34"/>
        <v>205</v>
      </c>
      <c r="Q196" s="11"/>
      <c r="R196" s="11"/>
      <c r="S196" s="11"/>
      <c r="T196" s="11"/>
      <c r="U196" s="11"/>
      <c r="V196" s="11"/>
      <c r="W196" s="11"/>
    </row>
    <row r="197" spans="1:23" x14ac:dyDescent="0.25">
      <c r="A197" s="48"/>
      <c r="B197" s="21"/>
      <c r="C197" s="24" t="s">
        <v>925</v>
      </c>
      <c r="D197" s="22"/>
      <c r="E197" s="22"/>
      <c r="F197" s="21"/>
      <c r="G197" s="21"/>
      <c r="H197" s="11"/>
      <c r="I197" s="11"/>
      <c r="J197" s="11"/>
      <c r="K197" s="11"/>
      <c r="L197" s="11"/>
      <c r="M197" s="11"/>
      <c r="N197" s="11"/>
      <c r="O197" s="11"/>
      <c r="P197" s="11"/>
      <c r="Q197" s="11"/>
      <c r="R197" s="11"/>
      <c r="S197" s="11"/>
      <c r="T197" s="11"/>
      <c r="U197" s="11"/>
      <c r="V197" s="11"/>
      <c r="W197" s="11"/>
    </row>
    <row r="198" spans="1:23" x14ac:dyDescent="0.25">
      <c r="A198" s="48" t="s">
        <v>926</v>
      </c>
      <c r="B198" s="21"/>
      <c r="C198" s="22"/>
      <c r="D198" s="22" t="s">
        <v>927</v>
      </c>
      <c r="E198" s="22" t="s">
        <v>928</v>
      </c>
      <c r="F198" s="21" t="s">
        <v>929</v>
      </c>
      <c r="G198" s="21"/>
      <c r="H198" s="11">
        <v>48000</v>
      </c>
      <c r="I198" s="11"/>
      <c r="J198" s="11">
        <f t="shared" ref="J198:J203" si="35">L198-H198</f>
        <v>2000</v>
      </c>
      <c r="K198" s="11"/>
      <c r="L198" s="11">
        <v>50000</v>
      </c>
      <c r="M198" s="11"/>
      <c r="N198" s="11">
        <v>49500</v>
      </c>
      <c r="O198" s="11"/>
      <c r="P198" s="11">
        <f t="shared" ref="P198:P203" si="36">+L198-N198</f>
        <v>500</v>
      </c>
      <c r="Q198" s="11"/>
      <c r="R198" s="11"/>
      <c r="S198" s="11"/>
      <c r="T198" s="11"/>
      <c r="U198" s="11"/>
      <c r="V198" s="11"/>
      <c r="W198" s="11"/>
    </row>
    <row r="199" spans="1:23" x14ac:dyDescent="0.25">
      <c r="A199" s="48" t="s">
        <v>930</v>
      </c>
      <c r="B199" s="21"/>
      <c r="C199" s="22"/>
      <c r="D199" s="22" t="s">
        <v>931</v>
      </c>
      <c r="E199" s="22" t="s">
        <v>932</v>
      </c>
      <c r="F199" s="21" t="s">
        <v>933</v>
      </c>
      <c r="G199" s="21"/>
      <c r="H199" s="11">
        <v>15000</v>
      </c>
      <c r="I199" s="11"/>
      <c r="J199" s="11">
        <f t="shared" si="35"/>
        <v>-5000</v>
      </c>
      <c r="K199" s="11"/>
      <c r="L199" s="11">
        <v>10000</v>
      </c>
      <c r="M199" s="11"/>
      <c r="N199" s="11">
        <v>9994</v>
      </c>
      <c r="O199" s="11"/>
      <c r="P199" s="11">
        <f t="shared" si="36"/>
        <v>6</v>
      </c>
      <c r="Q199" s="11"/>
      <c r="R199" s="11"/>
      <c r="S199" s="11"/>
      <c r="T199" s="11"/>
      <c r="U199" s="11"/>
      <c r="V199" s="11"/>
      <c r="W199" s="11"/>
    </row>
    <row r="200" spans="1:23" x14ac:dyDescent="0.25">
      <c r="A200" s="48" t="s">
        <v>934</v>
      </c>
      <c r="B200" s="21"/>
      <c r="C200" s="22"/>
      <c r="D200" s="22" t="s">
        <v>935</v>
      </c>
      <c r="E200" s="22" t="s">
        <v>936</v>
      </c>
      <c r="F200" s="21" t="s">
        <v>937</v>
      </c>
      <c r="G200" s="21"/>
      <c r="H200" s="11">
        <v>5000</v>
      </c>
      <c r="I200" s="11"/>
      <c r="J200" s="11">
        <f t="shared" si="35"/>
        <v>0</v>
      </c>
      <c r="K200" s="11"/>
      <c r="L200" s="11">
        <v>5000</v>
      </c>
      <c r="M200" s="11"/>
      <c r="N200" s="11">
        <v>5000</v>
      </c>
      <c r="O200" s="11"/>
      <c r="P200" s="11">
        <f t="shared" si="36"/>
        <v>0</v>
      </c>
      <c r="Q200" s="11"/>
      <c r="R200" s="11"/>
      <c r="S200" s="11"/>
      <c r="T200" s="11"/>
      <c r="U200" s="11"/>
      <c r="V200" s="11"/>
      <c r="W200" s="11"/>
    </row>
    <row r="201" spans="1:23" x14ac:dyDescent="0.25">
      <c r="A201" s="48" t="s">
        <v>938</v>
      </c>
      <c r="B201" s="21"/>
      <c r="C201" s="22"/>
      <c r="D201" s="22" t="s">
        <v>510</v>
      </c>
      <c r="E201" s="22" t="s">
        <v>939</v>
      </c>
      <c r="F201" s="21" t="s">
        <v>940</v>
      </c>
      <c r="G201" s="21"/>
      <c r="H201" s="11">
        <f>6000+5000</f>
        <v>11000</v>
      </c>
      <c r="I201" s="11"/>
      <c r="J201" s="11">
        <f t="shared" si="35"/>
        <v>0</v>
      </c>
      <c r="K201" s="11"/>
      <c r="L201" s="11">
        <f>6000+5000</f>
        <v>11000</v>
      </c>
      <c r="M201" s="11"/>
      <c r="N201" s="11">
        <f>6000+5000</f>
        <v>11000</v>
      </c>
      <c r="O201" s="11"/>
      <c r="P201" s="11">
        <f t="shared" si="36"/>
        <v>0</v>
      </c>
      <c r="Q201" s="11"/>
      <c r="R201" s="11"/>
      <c r="S201" s="11"/>
      <c r="T201" s="11"/>
      <c r="U201" s="11"/>
      <c r="V201" s="11"/>
      <c r="W201" s="11"/>
    </row>
    <row r="202" spans="1:23" x14ac:dyDescent="0.25">
      <c r="A202" s="48" t="s">
        <v>941</v>
      </c>
      <c r="B202" s="21"/>
      <c r="C202" s="22"/>
      <c r="D202" s="22" t="s">
        <v>942</v>
      </c>
      <c r="E202" s="22" t="s">
        <v>943</v>
      </c>
      <c r="F202" s="21"/>
      <c r="G202" s="21"/>
      <c r="H202" s="11">
        <v>0</v>
      </c>
      <c r="I202" s="11"/>
      <c r="J202" s="11">
        <f t="shared" si="35"/>
        <v>0</v>
      </c>
      <c r="K202" s="11"/>
      <c r="L202" s="11">
        <v>0</v>
      </c>
      <c r="M202" s="11"/>
      <c r="N202" s="11">
        <v>0</v>
      </c>
      <c r="O202" s="11"/>
      <c r="P202" s="11">
        <f t="shared" si="36"/>
        <v>0</v>
      </c>
      <c r="Q202" s="11"/>
      <c r="R202" s="11"/>
      <c r="S202" s="11"/>
      <c r="T202" s="11"/>
      <c r="U202" s="11"/>
      <c r="V202" s="11"/>
      <c r="W202" s="11"/>
    </row>
    <row r="203" spans="1:23" x14ac:dyDescent="0.25">
      <c r="A203" s="48" t="s">
        <v>944</v>
      </c>
      <c r="B203" s="21"/>
      <c r="C203" s="24" t="s">
        <v>945</v>
      </c>
      <c r="D203" s="22"/>
      <c r="E203" s="22"/>
      <c r="F203" s="21" t="s">
        <v>1546</v>
      </c>
      <c r="G203" s="21"/>
      <c r="H203" s="34">
        <f>SUM(H198:H202)</f>
        <v>79000</v>
      </c>
      <c r="I203" s="11"/>
      <c r="J203" s="34">
        <f t="shared" si="35"/>
        <v>-3000</v>
      </c>
      <c r="K203" s="11"/>
      <c r="L203" s="34">
        <f>SUM(L198:L202)</f>
        <v>76000</v>
      </c>
      <c r="M203" s="11"/>
      <c r="N203" s="34">
        <f>SUM(N198:N202)</f>
        <v>75494</v>
      </c>
      <c r="O203" s="11"/>
      <c r="P203" s="34">
        <f t="shared" si="36"/>
        <v>506</v>
      </c>
      <c r="Q203" s="11"/>
      <c r="R203" s="11"/>
      <c r="S203" s="11"/>
      <c r="T203" s="11"/>
      <c r="U203" s="11"/>
      <c r="V203" s="11"/>
      <c r="W203" s="11"/>
    </row>
    <row r="204" spans="1:23" x14ac:dyDescent="0.25">
      <c r="A204" s="48"/>
      <c r="B204" s="21"/>
      <c r="C204" s="24" t="s">
        <v>120</v>
      </c>
      <c r="D204" s="22"/>
      <c r="E204" s="22"/>
      <c r="F204" s="21"/>
      <c r="G204" s="21"/>
      <c r="H204" s="11"/>
      <c r="I204" s="11"/>
      <c r="J204" s="11"/>
      <c r="K204" s="11"/>
      <c r="L204" s="11"/>
      <c r="M204" s="11"/>
      <c r="N204" s="11"/>
      <c r="O204" s="11"/>
      <c r="P204" s="11"/>
      <c r="Q204" s="11"/>
      <c r="R204" s="11"/>
      <c r="S204" s="11"/>
      <c r="T204" s="11"/>
      <c r="U204" s="11"/>
      <c r="V204" s="11"/>
      <c r="W204" s="11"/>
    </row>
    <row r="205" spans="1:23" x14ac:dyDescent="0.25">
      <c r="A205" s="48" t="s">
        <v>121</v>
      </c>
      <c r="B205" s="21"/>
      <c r="C205" s="24"/>
      <c r="D205" s="22" t="s">
        <v>927</v>
      </c>
      <c r="E205" s="22" t="s">
        <v>128</v>
      </c>
      <c r="F205" s="21" t="s">
        <v>133</v>
      </c>
      <c r="G205" s="21"/>
      <c r="H205" s="11">
        <v>0</v>
      </c>
      <c r="I205" s="11"/>
      <c r="J205" s="11">
        <f t="shared" ref="J205:J210" si="37">L205-H205</f>
        <v>0</v>
      </c>
      <c r="K205" s="11"/>
      <c r="L205" s="11">
        <v>0</v>
      </c>
      <c r="M205" s="11"/>
      <c r="N205" s="11">
        <v>0</v>
      </c>
      <c r="O205" s="11"/>
      <c r="P205" s="11">
        <f t="shared" ref="P205:P210" si="38">+L205-N205</f>
        <v>0</v>
      </c>
      <c r="Q205" s="11"/>
      <c r="R205" s="11"/>
      <c r="S205" s="11"/>
      <c r="T205" s="11"/>
      <c r="U205" s="11"/>
      <c r="V205" s="11"/>
      <c r="W205" s="11"/>
    </row>
    <row r="206" spans="1:23" x14ac:dyDescent="0.25">
      <c r="A206" s="48" t="s">
        <v>122</v>
      </c>
      <c r="B206" s="21"/>
      <c r="C206" s="24"/>
      <c r="D206" s="22" t="s">
        <v>931</v>
      </c>
      <c r="E206" s="22" t="s">
        <v>129</v>
      </c>
      <c r="F206" s="21" t="s">
        <v>134</v>
      </c>
      <c r="G206" s="21"/>
      <c r="H206" s="11">
        <v>0</v>
      </c>
      <c r="I206" s="11"/>
      <c r="J206" s="11">
        <f t="shared" si="37"/>
        <v>0</v>
      </c>
      <c r="K206" s="11"/>
      <c r="L206" s="11">
        <v>0</v>
      </c>
      <c r="M206" s="11"/>
      <c r="N206" s="11">
        <v>0</v>
      </c>
      <c r="O206" s="11"/>
      <c r="P206" s="11">
        <f t="shared" si="38"/>
        <v>0</v>
      </c>
      <c r="Q206" s="11"/>
      <c r="R206" s="11"/>
      <c r="S206" s="11"/>
      <c r="T206" s="11"/>
      <c r="U206" s="11"/>
      <c r="V206" s="11"/>
      <c r="W206" s="11"/>
    </row>
    <row r="207" spans="1:23" x14ac:dyDescent="0.25">
      <c r="A207" s="48" t="s">
        <v>123</v>
      </c>
      <c r="B207" s="21"/>
      <c r="C207" s="24"/>
      <c r="D207" s="22" t="s">
        <v>935</v>
      </c>
      <c r="E207" s="22" t="s">
        <v>130</v>
      </c>
      <c r="F207" s="21" t="s">
        <v>135</v>
      </c>
      <c r="G207" s="21"/>
      <c r="H207" s="11">
        <v>0</v>
      </c>
      <c r="I207" s="11"/>
      <c r="J207" s="11">
        <f t="shared" si="37"/>
        <v>0</v>
      </c>
      <c r="K207" s="11"/>
      <c r="L207" s="11">
        <v>0</v>
      </c>
      <c r="M207" s="11"/>
      <c r="N207" s="11">
        <v>0</v>
      </c>
      <c r="O207" s="11"/>
      <c r="P207" s="11">
        <f t="shared" si="38"/>
        <v>0</v>
      </c>
      <c r="Q207" s="11"/>
      <c r="R207" s="11"/>
      <c r="S207" s="11"/>
      <c r="T207" s="11"/>
      <c r="U207" s="11"/>
      <c r="V207" s="11"/>
      <c r="W207" s="11"/>
    </row>
    <row r="208" spans="1:23" x14ac:dyDescent="0.25">
      <c r="A208" s="48" t="s">
        <v>124</v>
      </c>
      <c r="B208" s="21"/>
      <c r="C208" s="24"/>
      <c r="D208" s="22" t="s">
        <v>510</v>
      </c>
      <c r="E208" s="22" t="s">
        <v>131</v>
      </c>
      <c r="F208" s="21" t="s">
        <v>136</v>
      </c>
      <c r="G208" s="21"/>
      <c r="H208" s="11">
        <v>0</v>
      </c>
      <c r="I208" s="11"/>
      <c r="J208" s="11">
        <f t="shared" si="37"/>
        <v>0</v>
      </c>
      <c r="K208" s="11"/>
      <c r="L208" s="11">
        <v>0</v>
      </c>
      <c r="M208" s="11"/>
      <c r="N208" s="11">
        <v>0</v>
      </c>
      <c r="O208" s="11"/>
      <c r="P208" s="11">
        <f t="shared" si="38"/>
        <v>0</v>
      </c>
      <c r="Q208" s="11"/>
      <c r="R208" s="11"/>
      <c r="S208" s="11"/>
      <c r="T208" s="11"/>
      <c r="U208" s="11"/>
      <c r="V208" s="11"/>
      <c r="W208" s="11"/>
    </row>
    <row r="209" spans="1:23" x14ac:dyDescent="0.25">
      <c r="A209" s="48" t="s">
        <v>125</v>
      </c>
      <c r="B209" s="21"/>
      <c r="C209" s="24"/>
      <c r="D209" s="22" t="s">
        <v>942</v>
      </c>
      <c r="E209" s="22" t="s">
        <v>132</v>
      </c>
      <c r="F209" s="21"/>
      <c r="G209" s="21"/>
      <c r="H209" s="11">
        <v>0</v>
      </c>
      <c r="I209" s="11"/>
      <c r="J209" s="11">
        <f t="shared" si="37"/>
        <v>0</v>
      </c>
      <c r="K209" s="11"/>
      <c r="L209" s="11">
        <v>0</v>
      </c>
      <c r="M209" s="11"/>
      <c r="N209" s="11">
        <v>0</v>
      </c>
      <c r="O209" s="11"/>
      <c r="P209" s="11">
        <f t="shared" si="38"/>
        <v>0</v>
      </c>
      <c r="Q209" s="11"/>
      <c r="R209" s="11"/>
      <c r="S209" s="11"/>
      <c r="T209" s="11"/>
      <c r="U209" s="11"/>
      <c r="V209" s="11"/>
      <c r="W209" s="11"/>
    </row>
    <row r="210" spans="1:23" x14ac:dyDescent="0.25">
      <c r="A210" s="48" t="s">
        <v>126</v>
      </c>
      <c r="B210" s="21"/>
      <c r="C210" s="24" t="s">
        <v>127</v>
      </c>
      <c r="D210" s="22"/>
      <c r="E210" s="22"/>
      <c r="F210" s="21" t="s">
        <v>137</v>
      </c>
      <c r="G210" s="21"/>
      <c r="H210" s="34">
        <f>SUM(H205:H209)</f>
        <v>0</v>
      </c>
      <c r="I210" s="11"/>
      <c r="J210" s="34">
        <f t="shared" si="37"/>
        <v>0</v>
      </c>
      <c r="K210" s="11"/>
      <c r="L210" s="34">
        <f>SUM(L205:L209)</f>
        <v>0</v>
      </c>
      <c r="M210" s="11"/>
      <c r="N210" s="34">
        <f>SUM(N205:N209)</f>
        <v>0</v>
      </c>
      <c r="O210" s="11"/>
      <c r="P210" s="34">
        <f t="shared" si="38"/>
        <v>0</v>
      </c>
      <c r="Q210" s="11"/>
      <c r="R210" s="11"/>
      <c r="S210" s="11"/>
      <c r="T210" s="11"/>
      <c r="U210" s="11"/>
      <c r="V210" s="11"/>
      <c r="W210" s="11"/>
    </row>
    <row r="211" spans="1:23" x14ac:dyDescent="0.25">
      <c r="A211" s="48"/>
      <c r="B211" s="21"/>
      <c r="C211" s="24" t="s">
        <v>946</v>
      </c>
      <c r="D211" s="24"/>
      <c r="E211" s="22"/>
      <c r="F211" s="21"/>
      <c r="G211" s="21"/>
      <c r="H211" s="11"/>
      <c r="I211" s="11"/>
      <c r="J211" s="11"/>
      <c r="K211" s="11"/>
      <c r="L211" s="11"/>
      <c r="M211" s="11"/>
      <c r="N211" s="11"/>
      <c r="O211" s="11"/>
      <c r="P211" s="11"/>
      <c r="Q211" s="11"/>
      <c r="R211" s="11"/>
      <c r="S211" s="11"/>
      <c r="T211" s="11"/>
      <c r="U211" s="11"/>
      <c r="V211" s="11"/>
      <c r="W211" s="11"/>
    </row>
    <row r="212" spans="1:23" x14ac:dyDescent="0.25">
      <c r="A212" s="48" t="s">
        <v>947</v>
      </c>
      <c r="B212" s="21"/>
      <c r="C212" s="22"/>
      <c r="D212" s="22" t="s">
        <v>927</v>
      </c>
      <c r="E212" s="22" t="s">
        <v>948</v>
      </c>
      <c r="F212" s="21" t="s">
        <v>949</v>
      </c>
      <c r="G212" s="21"/>
      <c r="H212" s="11">
        <v>20000</v>
      </c>
      <c r="I212" s="11"/>
      <c r="J212" s="11">
        <f t="shared" ref="J212:J217" si="39">L212-H212</f>
        <v>0</v>
      </c>
      <c r="K212" s="11"/>
      <c r="L212" s="11">
        <v>20000</v>
      </c>
      <c r="M212" s="11"/>
      <c r="N212" s="11">
        <v>20000</v>
      </c>
      <c r="O212" s="11"/>
      <c r="P212" s="11">
        <f t="shared" ref="P212:P217" si="40">+L212-N212</f>
        <v>0</v>
      </c>
      <c r="Q212" s="11"/>
      <c r="R212" s="11"/>
      <c r="S212" s="11"/>
      <c r="T212" s="11"/>
      <c r="U212" s="11"/>
      <c r="V212" s="11"/>
      <c r="W212" s="11"/>
    </row>
    <row r="213" spans="1:23" x14ac:dyDescent="0.25">
      <c r="A213" s="48" t="s">
        <v>950</v>
      </c>
      <c r="B213" s="21"/>
      <c r="C213" s="22"/>
      <c r="D213" s="22" t="s">
        <v>931</v>
      </c>
      <c r="E213" s="22" t="s">
        <v>951</v>
      </c>
      <c r="F213" s="21" t="s">
        <v>952</v>
      </c>
      <c r="G213" s="21"/>
      <c r="H213" s="11">
        <v>8000</v>
      </c>
      <c r="I213" s="11"/>
      <c r="J213" s="11">
        <f t="shared" si="39"/>
        <v>0</v>
      </c>
      <c r="K213" s="11"/>
      <c r="L213" s="11">
        <v>8000</v>
      </c>
      <c r="M213" s="11"/>
      <c r="N213" s="11">
        <v>7990</v>
      </c>
      <c r="O213" s="11"/>
      <c r="P213" s="11">
        <f t="shared" si="40"/>
        <v>10</v>
      </c>
      <c r="Q213" s="11"/>
      <c r="R213" s="11"/>
      <c r="S213" s="11"/>
      <c r="T213" s="11"/>
      <c r="U213" s="11"/>
      <c r="V213" s="11"/>
      <c r="W213" s="11"/>
    </row>
    <row r="214" spans="1:23" x14ac:dyDescent="0.25">
      <c r="A214" s="48" t="s">
        <v>953</v>
      </c>
      <c r="B214" s="21"/>
      <c r="C214" s="22"/>
      <c r="D214" s="22" t="s">
        <v>935</v>
      </c>
      <c r="E214" s="22" t="s">
        <v>954</v>
      </c>
      <c r="F214" s="21" t="s">
        <v>955</v>
      </c>
      <c r="G214" s="21"/>
      <c r="H214" s="11">
        <v>4000</v>
      </c>
      <c r="I214" s="11"/>
      <c r="J214" s="11">
        <f t="shared" si="39"/>
        <v>1000</v>
      </c>
      <c r="K214" s="11"/>
      <c r="L214" s="11">
        <v>5000</v>
      </c>
      <c r="M214" s="11"/>
      <c r="N214" s="11">
        <v>4907</v>
      </c>
      <c r="O214" s="11"/>
      <c r="P214" s="11">
        <f t="shared" si="40"/>
        <v>93</v>
      </c>
      <c r="Q214" s="11"/>
      <c r="R214" s="11"/>
      <c r="S214" s="11"/>
      <c r="T214" s="11"/>
      <c r="U214" s="11"/>
      <c r="V214" s="11"/>
      <c r="W214" s="11"/>
    </row>
    <row r="215" spans="1:23" x14ac:dyDescent="0.25">
      <c r="A215" s="48" t="s">
        <v>956</v>
      </c>
      <c r="B215" s="21"/>
      <c r="C215" s="22"/>
      <c r="D215" s="22" t="s">
        <v>510</v>
      </c>
      <c r="E215" s="22" t="s">
        <v>957</v>
      </c>
      <c r="F215" s="21" t="s">
        <v>958</v>
      </c>
      <c r="G215" s="21"/>
      <c r="H215" s="11">
        <f>0+2000</f>
        <v>2000</v>
      </c>
      <c r="I215" s="11"/>
      <c r="J215" s="11">
        <f t="shared" si="39"/>
        <v>0</v>
      </c>
      <c r="K215" s="11"/>
      <c r="L215" s="11">
        <f>0+2000</f>
        <v>2000</v>
      </c>
      <c r="M215" s="11">
        <f>0+2000</f>
        <v>2000</v>
      </c>
      <c r="N215" s="11">
        <f>0+2000</f>
        <v>2000</v>
      </c>
      <c r="O215" s="11"/>
      <c r="P215" s="11">
        <f t="shared" si="40"/>
        <v>0</v>
      </c>
      <c r="Q215" s="11"/>
      <c r="R215" s="11"/>
      <c r="S215" s="11"/>
      <c r="T215" s="11"/>
      <c r="U215" s="11"/>
      <c r="V215" s="11"/>
      <c r="W215" s="11"/>
    </row>
    <row r="216" spans="1:23" x14ac:dyDescent="0.25">
      <c r="A216" s="48" t="s">
        <v>959</v>
      </c>
      <c r="B216" s="21"/>
      <c r="C216" s="22"/>
      <c r="D216" s="22" t="s">
        <v>942</v>
      </c>
      <c r="E216" s="22" t="s">
        <v>960</v>
      </c>
      <c r="F216" s="21"/>
      <c r="G216" s="21"/>
      <c r="H216" s="11">
        <v>0</v>
      </c>
      <c r="I216" s="11"/>
      <c r="J216" s="11">
        <f t="shared" si="39"/>
        <v>0</v>
      </c>
      <c r="K216" s="11"/>
      <c r="L216" s="11">
        <v>0</v>
      </c>
      <c r="M216" s="11"/>
      <c r="N216" s="11">
        <v>0</v>
      </c>
      <c r="O216" s="11"/>
      <c r="P216" s="11">
        <f t="shared" si="40"/>
        <v>0</v>
      </c>
      <c r="Q216" s="11"/>
      <c r="R216" s="11"/>
      <c r="S216" s="11"/>
      <c r="T216" s="11"/>
      <c r="U216" s="11"/>
      <c r="V216" s="11"/>
      <c r="W216" s="11"/>
    </row>
    <row r="217" spans="1:23" x14ac:dyDescent="0.25">
      <c r="A217" s="48" t="s">
        <v>961</v>
      </c>
      <c r="B217" s="21"/>
      <c r="C217" s="24" t="s">
        <v>962</v>
      </c>
      <c r="D217" s="22"/>
      <c r="E217" s="22"/>
      <c r="F217" s="21" t="s">
        <v>1547</v>
      </c>
      <c r="G217" s="21"/>
      <c r="H217" s="34">
        <f>SUM(H212:H216)</f>
        <v>34000</v>
      </c>
      <c r="I217" s="11"/>
      <c r="J217" s="34">
        <f t="shared" si="39"/>
        <v>1000</v>
      </c>
      <c r="K217" s="11"/>
      <c r="L217" s="34">
        <f>SUM(L212:L216)</f>
        <v>35000</v>
      </c>
      <c r="M217" s="11"/>
      <c r="N217" s="34">
        <f>SUM(N212:N216)</f>
        <v>34897</v>
      </c>
      <c r="O217" s="11"/>
      <c r="P217" s="34">
        <f t="shared" si="40"/>
        <v>103</v>
      </c>
      <c r="Q217" s="11"/>
      <c r="R217" s="11"/>
      <c r="S217" s="11"/>
      <c r="T217" s="11"/>
      <c r="U217" s="11"/>
      <c r="V217" s="11"/>
      <c r="W217" s="11"/>
    </row>
    <row r="218" spans="1:23" x14ac:dyDescent="0.25">
      <c r="A218" s="48"/>
      <c r="B218" s="21"/>
      <c r="C218" s="5" t="s">
        <v>138</v>
      </c>
      <c r="D218" s="24"/>
      <c r="E218" s="22"/>
      <c r="F218" s="21"/>
      <c r="G218" s="21"/>
      <c r="H218" s="11"/>
      <c r="I218" s="11"/>
      <c r="J218" s="11"/>
      <c r="K218" s="11"/>
      <c r="L218" s="11"/>
      <c r="M218" s="11"/>
      <c r="N218" s="11"/>
      <c r="O218" s="11"/>
      <c r="P218" s="11"/>
      <c r="Q218" s="11"/>
      <c r="R218" s="11"/>
      <c r="S218" s="11"/>
      <c r="T218" s="11"/>
      <c r="U218" s="11"/>
      <c r="V218" s="11"/>
      <c r="W218" s="11"/>
    </row>
    <row r="219" spans="1:23" x14ac:dyDescent="0.25">
      <c r="A219" s="48" t="s">
        <v>139</v>
      </c>
      <c r="B219" s="21"/>
      <c r="C219" s="13"/>
      <c r="D219" s="22" t="s">
        <v>927</v>
      </c>
      <c r="E219" s="22" t="s">
        <v>146</v>
      </c>
      <c r="F219" s="21"/>
      <c r="G219" s="21"/>
      <c r="H219" s="11">
        <v>0</v>
      </c>
      <c r="I219" s="11"/>
      <c r="J219" s="11">
        <f t="shared" ref="J219:J225" si="41">L219-H219</f>
        <v>0</v>
      </c>
      <c r="K219" s="11"/>
      <c r="L219" s="11">
        <v>0</v>
      </c>
      <c r="M219" s="11"/>
      <c r="N219" s="11">
        <v>0</v>
      </c>
      <c r="O219" s="11"/>
      <c r="P219" s="11">
        <f t="shared" ref="P219:P225" si="42">+L219-N219</f>
        <v>0</v>
      </c>
      <c r="Q219" s="11"/>
      <c r="R219" s="11"/>
      <c r="S219" s="11"/>
      <c r="T219" s="11"/>
      <c r="U219" s="11"/>
      <c r="V219" s="11"/>
      <c r="W219" s="11"/>
    </row>
    <row r="220" spans="1:23" x14ac:dyDescent="0.25">
      <c r="A220" s="48" t="s">
        <v>140</v>
      </c>
      <c r="B220" s="21"/>
      <c r="C220" s="13"/>
      <c r="D220" s="22" t="s">
        <v>931</v>
      </c>
      <c r="E220" s="22" t="s">
        <v>147</v>
      </c>
      <c r="F220" s="21"/>
      <c r="G220" s="21"/>
      <c r="H220" s="11">
        <v>0</v>
      </c>
      <c r="I220" s="11"/>
      <c r="J220" s="11">
        <f t="shared" si="41"/>
        <v>0</v>
      </c>
      <c r="K220" s="11"/>
      <c r="L220" s="11">
        <v>0</v>
      </c>
      <c r="M220" s="11"/>
      <c r="N220" s="11">
        <v>0</v>
      </c>
      <c r="O220" s="11"/>
      <c r="P220" s="11">
        <f t="shared" si="42"/>
        <v>0</v>
      </c>
      <c r="Q220" s="11"/>
      <c r="R220" s="11"/>
      <c r="S220" s="11"/>
      <c r="T220" s="11"/>
      <c r="U220" s="11"/>
      <c r="V220" s="11"/>
      <c r="W220" s="11"/>
    </row>
    <row r="221" spans="1:23" x14ac:dyDescent="0.25">
      <c r="A221" s="48" t="s">
        <v>142</v>
      </c>
      <c r="B221" s="21"/>
      <c r="C221" s="13"/>
      <c r="D221" s="22" t="s">
        <v>935</v>
      </c>
      <c r="E221" s="22" t="s">
        <v>149</v>
      </c>
      <c r="F221" s="21"/>
      <c r="G221" s="21"/>
      <c r="H221" s="11">
        <v>0</v>
      </c>
      <c r="I221" s="11"/>
      <c r="J221" s="11">
        <f t="shared" si="41"/>
        <v>0</v>
      </c>
      <c r="K221" s="11"/>
      <c r="L221" s="11">
        <v>0</v>
      </c>
      <c r="M221" s="11"/>
      <c r="N221" s="11">
        <v>0</v>
      </c>
      <c r="O221" s="11"/>
      <c r="P221" s="11">
        <f t="shared" si="42"/>
        <v>0</v>
      </c>
      <c r="Q221" s="11"/>
      <c r="R221" s="11"/>
      <c r="S221" s="11"/>
      <c r="T221" s="11"/>
      <c r="U221" s="11"/>
      <c r="V221" s="11"/>
      <c r="W221" s="11"/>
    </row>
    <row r="222" spans="1:23" x14ac:dyDescent="0.25">
      <c r="A222" s="48" t="s">
        <v>141</v>
      </c>
      <c r="B222" s="21"/>
      <c r="C222" s="13"/>
      <c r="D222" s="22" t="s">
        <v>510</v>
      </c>
      <c r="E222" s="22" t="s">
        <v>148</v>
      </c>
      <c r="F222" s="21"/>
      <c r="G222" s="21"/>
      <c r="H222" s="11">
        <v>0</v>
      </c>
      <c r="I222" s="11"/>
      <c r="J222" s="11">
        <f t="shared" si="41"/>
        <v>0</v>
      </c>
      <c r="K222" s="11"/>
      <c r="L222" s="11">
        <v>0</v>
      </c>
      <c r="M222" s="11"/>
      <c r="N222" s="11">
        <v>0</v>
      </c>
      <c r="O222" s="11"/>
      <c r="P222" s="11">
        <f t="shared" si="42"/>
        <v>0</v>
      </c>
      <c r="Q222" s="11"/>
      <c r="R222" s="11"/>
      <c r="S222" s="11"/>
      <c r="T222" s="11"/>
      <c r="U222" s="11"/>
      <c r="V222" s="11"/>
      <c r="W222" s="11"/>
    </row>
    <row r="223" spans="1:23" x14ac:dyDescent="0.25">
      <c r="A223" s="48" t="s">
        <v>143</v>
      </c>
      <c r="B223" s="21"/>
      <c r="C223" s="13"/>
      <c r="D223" s="22" t="s">
        <v>942</v>
      </c>
      <c r="E223" s="22" t="s">
        <v>150</v>
      </c>
      <c r="F223" s="21"/>
      <c r="G223" s="21"/>
      <c r="H223" s="11">
        <v>0</v>
      </c>
      <c r="I223" s="11"/>
      <c r="J223" s="11">
        <f t="shared" si="41"/>
        <v>0</v>
      </c>
      <c r="K223" s="11"/>
      <c r="L223" s="11">
        <v>0</v>
      </c>
      <c r="M223" s="11"/>
      <c r="N223" s="11">
        <v>0</v>
      </c>
      <c r="O223" s="11"/>
      <c r="P223" s="11">
        <f t="shared" si="42"/>
        <v>0</v>
      </c>
      <c r="Q223" s="11"/>
      <c r="R223" s="11"/>
      <c r="S223" s="11"/>
      <c r="T223" s="11"/>
      <c r="U223" s="11"/>
      <c r="V223" s="11"/>
      <c r="W223" s="11"/>
    </row>
    <row r="224" spans="1:23" x14ac:dyDescent="0.25">
      <c r="A224" s="48" t="s">
        <v>144</v>
      </c>
      <c r="B224" s="21"/>
      <c r="C224" s="5" t="s">
        <v>145</v>
      </c>
      <c r="D224" s="22"/>
      <c r="E224" s="22"/>
      <c r="F224" s="21"/>
      <c r="G224" s="21"/>
      <c r="H224" s="34">
        <f>SUM(H219:H223)</f>
        <v>0</v>
      </c>
      <c r="I224" s="11"/>
      <c r="J224" s="34">
        <f t="shared" si="41"/>
        <v>0</v>
      </c>
      <c r="K224" s="11"/>
      <c r="L224" s="34">
        <f>SUM(L219:L223)</f>
        <v>0</v>
      </c>
      <c r="M224" s="34">
        <f>SUM(M219:M223)</f>
        <v>0</v>
      </c>
      <c r="N224" s="34">
        <f>SUM(N219:N223)</f>
        <v>0</v>
      </c>
      <c r="O224" s="11"/>
      <c r="P224" s="34">
        <f t="shared" si="42"/>
        <v>0</v>
      </c>
      <c r="Q224" s="11"/>
      <c r="R224" s="11"/>
      <c r="S224" s="11"/>
      <c r="T224" s="11"/>
      <c r="U224" s="11"/>
      <c r="V224" s="11"/>
      <c r="W224" s="11"/>
    </row>
    <row r="225" spans="1:23" x14ac:dyDescent="0.25">
      <c r="A225" s="48"/>
      <c r="B225" s="21"/>
      <c r="C225" s="13"/>
      <c r="D225" s="24" t="s">
        <v>1569</v>
      </c>
      <c r="E225" s="22"/>
      <c r="F225" s="21"/>
      <c r="G225" s="21"/>
      <c r="H225" s="34">
        <f>H32+H165+H176+H186+H196+H203+H210+H217+H224</f>
        <v>1513029</v>
      </c>
      <c r="I225" s="11"/>
      <c r="J225" s="34">
        <f t="shared" si="41"/>
        <v>37800</v>
      </c>
      <c r="K225" s="11"/>
      <c r="L225" s="34">
        <f>L32+L165+L176+L186+L196+L203+L210+L217+L224</f>
        <v>1550829</v>
      </c>
      <c r="M225" s="11"/>
      <c r="N225" s="34">
        <f>N32+N165+N176+N186+N196+N203+N210+N217+N224</f>
        <v>1526435</v>
      </c>
      <c r="O225" s="11"/>
      <c r="P225" s="34">
        <f t="shared" si="42"/>
        <v>24394</v>
      </c>
      <c r="Q225" s="11"/>
      <c r="R225" s="11"/>
      <c r="S225" s="11"/>
      <c r="T225" s="11"/>
      <c r="U225" s="11"/>
      <c r="V225" s="11"/>
      <c r="W225" s="11"/>
    </row>
    <row r="226" spans="1:23" x14ac:dyDescent="0.25">
      <c r="A226" s="48"/>
      <c r="B226" s="21"/>
      <c r="C226" s="24" t="s">
        <v>1587</v>
      </c>
      <c r="D226" s="22"/>
      <c r="E226" s="22"/>
      <c r="F226" s="21"/>
      <c r="G226" s="21"/>
      <c r="H226" s="11"/>
      <c r="I226" s="11"/>
      <c r="J226" s="11"/>
      <c r="K226" s="11"/>
      <c r="L226" s="11"/>
      <c r="M226" s="11"/>
      <c r="N226" s="11"/>
      <c r="O226" s="11"/>
      <c r="P226" s="11"/>
      <c r="Q226" s="11"/>
      <c r="R226" s="11"/>
      <c r="S226" s="11"/>
      <c r="T226" s="11"/>
      <c r="U226" s="11"/>
      <c r="V226" s="11"/>
      <c r="W226" s="11"/>
    </row>
    <row r="227" spans="1:23" x14ac:dyDescent="0.25">
      <c r="A227" s="48" t="s">
        <v>151</v>
      </c>
      <c r="B227" s="21"/>
      <c r="C227" s="24"/>
      <c r="D227" s="22" t="s">
        <v>157</v>
      </c>
      <c r="E227" s="22" t="s">
        <v>337</v>
      </c>
      <c r="F227" s="21"/>
      <c r="G227" s="21"/>
      <c r="H227" s="11">
        <v>0</v>
      </c>
      <c r="I227" s="11"/>
      <c r="J227" s="11">
        <f t="shared" ref="J227:J236" si="43">L227-H227</f>
        <v>0</v>
      </c>
      <c r="K227" s="11"/>
      <c r="L227" s="11">
        <v>0</v>
      </c>
      <c r="M227" s="11"/>
      <c r="N227" s="11">
        <v>0</v>
      </c>
      <c r="O227" s="11"/>
      <c r="P227" s="11">
        <f t="shared" ref="P227:P236" si="44">+L227-N227</f>
        <v>0</v>
      </c>
      <c r="Q227" s="11"/>
      <c r="R227" s="11"/>
      <c r="S227" s="11"/>
      <c r="T227" s="11"/>
      <c r="U227" s="11"/>
      <c r="V227" s="11"/>
      <c r="W227" s="11"/>
    </row>
    <row r="228" spans="1:23" x14ac:dyDescent="0.25">
      <c r="A228" s="48" t="s">
        <v>152</v>
      </c>
      <c r="B228" s="21"/>
      <c r="C228" s="24"/>
      <c r="D228" s="22" t="s">
        <v>336</v>
      </c>
      <c r="E228" s="22" t="s">
        <v>338</v>
      </c>
      <c r="F228" s="21"/>
      <c r="G228" s="21"/>
      <c r="H228" s="11">
        <v>0</v>
      </c>
      <c r="I228" s="11"/>
      <c r="J228" s="11">
        <f t="shared" si="43"/>
        <v>0</v>
      </c>
      <c r="K228" s="11"/>
      <c r="L228" s="11">
        <v>0</v>
      </c>
      <c r="M228" s="11"/>
      <c r="N228" s="11">
        <v>0</v>
      </c>
      <c r="O228" s="11"/>
      <c r="P228" s="11">
        <f t="shared" si="44"/>
        <v>0</v>
      </c>
      <c r="Q228" s="11"/>
      <c r="R228" s="11"/>
      <c r="S228" s="11"/>
      <c r="T228" s="11"/>
      <c r="U228" s="11"/>
      <c r="V228" s="11"/>
      <c r="W228" s="11"/>
    </row>
    <row r="229" spans="1:23" x14ac:dyDescent="0.25">
      <c r="A229" s="48" t="s">
        <v>153</v>
      </c>
      <c r="B229" s="21"/>
      <c r="C229" s="24"/>
      <c r="D229" s="22" t="s">
        <v>156</v>
      </c>
      <c r="E229" s="22" t="s">
        <v>339</v>
      </c>
      <c r="F229" s="21"/>
      <c r="G229" s="21"/>
      <c r="H229" s="11">
        <v>0</v>
      </c>
      <c r="I229" s="11"/>
      <c r="J229" s="11">
        <f t="shared" si="43"/>
        <v>0</v>
      </c>
      <c r="K229" s="11"/>
      <c r="L229" s="11">
        <v>0</v>
      </c>
      <c r="M229" s="11"/>
      <c r="N229" s="11">
        <v>0</v>
      </c>
      <c r="O229" s="11"/>
      <c r="P229" s="11">
        <f t="shared" si="44"/>
        <v>0</v>
      </c>
      <c r="Q229" s="11"/>
      <c r="R229" s="11"/>
      <c r="S229" s="11"/>
      <c r="T229" s="11"/>
      <c r="U229" s="11"/>
      <c r="V229" s="11"/>
      <c r="W229" s="11"/>
    </row>
    <row r="230" spans="1:23" x14ac:dyDescent="0.25">
      <c r="A230" s="48" t="s">
        <v>154</v>
      </c>
      <c r="B230" s="21"/>
      <c r="C230" s="24"/>
      <c r="D230" s="22" t="s">
        <v>155</v>
      </c>
      <c r="E230" s="22" t="s">
        <v>340</v>
      </c>
      <c r="F230" s="21"/>
      <c r="G230" s="21"/>
      <c r="H230" s="11">
        <v>0</v>
      </c>
      <c r="I230" s="11"/>
      <c r="J230" s="11">
        <f t="shared" si="43"/>
        <v>0</v>
      </c>
      <c r="K230" s="11"/>
      <c r="L230" s="11">
        <v>0</v>
      </c>
      <c r="M230" s="11"/>
      <c r="N230" s="11">
        <v>0</v>
      </c>
      <c r="O230" s="11"/>
      <c r="P230" s="11">
        <f t="shared" si="44"/>
        <v>0</v>
      </c>
      <c r="Q230" s="11"/>
      <c r="R230" s="11"/>
      <c r="S230" s="11"/>
      <c r="T230" s="11"/>
      <c r="U230" s="11"/>
      <c r="V230" s="11"/>
      <c r="W230" s="11"/>
    </row>
    <row r="231" spans="1:23" x14ac:dyDescent="0.25">
      <c r="A231" s="49" t="s">
        <v>1588</v>
      </c>
      <c r="B231" s="21"/>
      <c r="C231" s="24"/>
      <c r="D231" s="22" t="s">
        <v>1589</v>
      </c>
      <c r="E231" s="22" t="s">
        <v>1597</v>
      </c>
      <c r="F231" s="21"/>
      <c r="G231" s="21"/>
      <c r="H231" s="11">
        <v>0</v>
      </c>
      <c r="I231" s="11"/>
      <c r="J231" s="11">
        <f t="shared" si="43"/>
        <v>0</v>
      </c>
      <c r="K231" s="11"/>
      <c r="L231" s="11">
        <v>0</v>
      </c>
      <c r="M231" s="11"/>
      <c r="N231" s="11">
        <v>0</v>
      </c>
      <c r="O231" s="11"/>
      <c r="P231" s="11">
        <f t="shared" si="44"/>
        <v>0</v>
      </c>
      <c r="Q231" s="11"/>
      <c r="R231" s="11"/>
      <c r="S231" s="11"/>
      <c r="T231" s="11"/>
      <c r="U231" s="11"/>
      <c r="V231" s="11"/>
      <c r="W231" s="11"/>
    </row>
    <row r="232" spans="1:23" x14ac:dyDescent="0.25">
      <c r="A232" s="49" t="s">
        <v>1590</v>
      </c>
      <c r="B232" s="21"/>
      <c r="C232" s="24"/>
      <c r="D232" s="22" t="s">
        <v>1234</v>
      </c>
      <c r="E232" s="22" t="s">
        <v>1598</v>
      </c>
      <c r="F232" s="21"/>
      <c r="G232" s="21"/>
      <c r="H232" s="11">
        <v>0</v>
      </c>
      <c r="I232" s="11"/>
      <c r="J232" s="11">
        <f t="shared" si="43"/>
        <v>0</v>
      </c>
      <c r="K232" s="11"/>
      <c r="L232" s="11">
        <v>0</v>
      </c>
      <c r="M232" s="11"/>
      <c r="N232" s="11">
        <v>0</v>
      </c>
      <c r="O232" s="11"/>
      <c r="P232" s="11">
        <f t="shared" si="44"/>
        <v>0</v>
      </c>
      <c r="Q232" s="11"/>
      <c r="R232" s="11"/>
      <c r="S232" s="11"/>
      <c r="T232" s="11"/>
      <c r="U232" s="11"/>
      <c r="V232" s="11"/>
      <c r="W232" s="11"/>
    </row>
    <row r="233" spans="1:23" x14ac:dyDescent="0.25">
      <c r="A233" s="48" t="s">
        <v>1233</v>
      </c>
      <c r="B233" s="21"/>
      <c r="C233" s="24"/>
      <c r="D233" s="22" t="s">
        <v>1235</v>
      </c>
      <c r="E233" s="22" t="s">
        <v>1244</v>
      </c>
      <c r="F233" s="21"/>
      <c r="G233" s="21"/>
      <c r="H233" s="11">
        <v>0</v>
      </c>
      <c r="I233" s="11"/>
      <c r="J233" s="11">
        <f t="shared" si="43"/>
        <v>0</v>
      </c>
      <c r="K233" s="11"/>
      <c r="L233" s="11">
        <v>0</v>
      </c>
      <c r="M233" s="11"/>
      <c r="N233" s="11">
        <v>0</v>
      </c>
      <c r="O233" s="11"/>
      <c r="P233" s="11">
        <f t="shared" si="44"/>
        <v>0</v>
      </c>
      <c r="Q233" s="11"/>
      <c r="R233" s="11"/>
      <c r="S233" s="11"/>
      <c r="T233" s="11"/>
      <c r="U233" s="11"/>
      <c r="V233" s="11"/>
      <c r="W233" s="11"/>
    </row>
    <row r="234" spans="1:23" x14ac:dyDescent="0.25">
      <c r="A234" s="49" t="s">
        <v>1591</v>
      </c>
      <c r="B234" s="21"/>
      <c r="C234" s="24"/>
      <c r="D234" s="22" t="s">
        <v>1592</v>
      </c>
      <c r="E234" s="22" t="s">
        <v>1599</v>
      </c>
      <c r="F234" s="21"/>
      <c r="G234" s="21"/>
      <c r="H234" s="11">
        <v>0</v>
      </c>
      <c r="I234" s="11"/>
      <c r="J234" s="11">
        <f t="shared" si="43"/>
        <v>0</v>
      </c>
      <c r="K234" s="11"/>
      <c r="L234" s="11">
        <v>0</v>
      </c>
      <c r="M234" s="11"/>
      <c r="N234" s="11">
        <v>0</v>
      </c>
      <c r="O234" s="11"/>
      <c r="P234" s="11">
        <f t="shared" si="44"/>
        <v>0</v>
      </c>
      <c r="Q234" s="11"/>
      <c r="R234" s="11"/>
      <c r="S234" s="11"/>
      <c r="T234" s="11"/>
      <c r="U234" s="11"/>
      <c r="V234" s="11"/>
      <c r="W234" s="11"/>
    </row>
    <row r="235" spans="1:23" x14ac:dyDescent="0.25">
      <c r="A235" s="49" t="s">
        <v>1593</v>
      </c>
      <c r="B235" s="21"/>
      <c r="C235" s="21"/>
      <c r="D235" s="22" t="s">
        <v>1594</v>
      </c>
      <c r="E235" s="22" t="s">
        <v>0</v>
      </c>
      <c r="F235" s="21"/>
      <c r="G235" s="21"/>
      <c r="H235" s="11">
        <v>0</v>
      </c>
      <c r="I235" s="11"/>
      <c r="J235" s="11">
        <f t="shared" si="43"/>
        <v>0</v>
      </c>
      <c r="K235" s="11"/>
      <c r="L235" s="11">
        <v>0</v>
      </c>
      <c r="M235" s="11"/>
      <c r="N235" s="11">
        <v>0</v>
      </c>
      <c r="O235" s="11"/>
      <c r="P235" s="11">
        <f t="shared" si="44"/>
        <v>0</v>
      </c>
      <c r="Q235" s="11"/>
      <c r="R235" s="11"/>
      <c r="S235" s="11"/>
      <c r="T235" s="11"/>
      <c r="U235" s="11"/>
      <c r="V235" s="11"/>
      <c r="W235" s="11"/>
    </row>
    <row r="236" spans="1:23" x14ac:dyDescent="0.25">
      <c r="A236" s="49" t="s">
        <v>1595</v>
      </c>
      <c r="B236" s="21"/>
      <c r="C236" s="24" t="s">
        <v>1596</v>
      </c>
      <c r="D236" s="22"/>
      <c r="E236" s="22"/>
      <c r="F236" s="21"/>
      <c r="G236" s="21"/>
      <c r="H236" s="34">
        <f>SUM(H227:H235)</f>
        <v>0</v>
      </c>
      <c r="I236" s="11"/>
      <c r="J236" s="34">
        <f t="shared" si="43"/>
        <v>0</v>
      </c>
      <c r="K236" s="11"/>
      <c r="L236" s="34">
        <f>SUM(L227:L235)</f>
        <v>0</v>
      </c>
      <c r="M236" s="34">
        <f>SUM(M227:M235)</f>
        <v>0</v>
      </c>
      <c r="N236" s="34">
        <f>SUM(N227:N235)</f>
        <v>0</v>
      </c>
      <c r="O236" s="11"/>
      <c r="P236" s="34">
        <f t="shared" si="44"/>
        <v>0</v>
      </c>
      <c r="Q236" s="11"/>
      <c r="R236" s="11"/>
      <c r="S236" s="11"/>
      <c r="T236" s="11"/>
      <c r="U236" s="11"/>
      <c r="V236" s="11"/>
      <c r="W236" s="11"/>
    </row>
    <row r="237" spans="1:23" x14ac:dyDescent="0.25">
      <c r="A237" s="48"/>
      <c r="B237" s="21"/>
      <c r="C237" s="24" t="s">
        <v>963</v>
      </c>
      <c r="D237" s="22"/>
      <c r="E237" s="22"/>
      <c r="F237" s="21"/>
      <c r="G237" s="21"/>
      <c r="H237" s="8"/>
      <c r="I237" s="11"/>
      <c r="J237" s="8"/>
      <c r="K237" s="11"/>
      <c r="L237" s="8"/>
      <c r="M237" s="11"/>
      <c r="N237" s="8"/>
      <c r="O237" s="11"/>
      <c r="P237" s="8"/>
      <c r="Q237" s="11"/>
      <c r="R237" s="11"/>
      <c r="S237" s="11"/>
      <c r="T237" s="11"/>
      <c r="U237" s="11"/>
      <c r="V237" s="11"/>
      <c r="W237" s="11"/>
    </row>
    <row r="238" spans="1:23" x14ac:dyDescent="0.25">
      <c r="A238" s="48" t="s">
        <v>964</v>
      </c>
      <c r="B238" s="21"/>
      <c r="C238" s="22"/>
      <c r="D238" s="22" t="s">
        <v>927</v>
      </c>
      <c r="E238" s="22" t="s">
        <v>965</v>
      </c>
      <c r="F238" s="21" t="s">
        <v>966</v>
      </c>
      <c r="G238" s="21"/>
      <c r="H238" s="8">
        <v>28000</v>
      </c>
      <c r="I238" s="11"/>
      <c r="J238" s="8">
        <f t="shared" ref="J238:J243" si="45">L238-H238</f>
        <v>2000</v>
      </c>
      <c r="K238" s="11"/>
      <c r="L238" s="8">
        <v>30000</v>
      </c>
      <c r="M238" s="11"/>
      <c r="N238" s="8">
        <v>29500</v>
      </c>
      <c r="O238" s="11"/>
      <c r="P238" s="8">
        <f t="shared" ref="P238:P243" si="46">+L238-N238</f>
        <v>500</v>
      </c>
      <c r="Q238" s="11"/>
      <c r="R238" s="11"/>
      <c r="S238" s="11"/>
      <c r="T238" s="11"/>
      <c r="U238" s="11"/>
      <c r="V238" s="11"/>
      <c r="W238" s="11"/>
    </row>
    <row r="239" spans="1:23" x14ac:dyDescent="0.25">
      <c r="A239" s="48" t="s">
        <v>967</v>
      </c>
      <c r="B239" s="21"/>
      <c r="C239" s="22"/>
      <c r="D239" s="22" t="s">
        <v>968</v>
      </c>
      <c r="E239" s="22" t="s">
        <v>969</v>
      </c>
      <c r="F239" s="21" t="s">
        <v>970</v>
      </c>
      <c r="G239" s="21"/>
      <c r="H239" s="8">
        <v>15000</v>
      </c>
      <c r="I239" s="11"/>
      <c r="J239" s="8">
        <f t="shared" si="45"/>
        <v>-5000</v>
      </c>
      <c r="K239" s="11"/>
      <c r="L239" s="8">
        <v>10000</v>
      </c>
      <c r="M239" s="11"/>
      <c r="N239" s="8">
        <v>9500</v>
      </c>
      <c r="O239" s="11"/>
      <c r="P239" s="8">
        <f t="shared" si="46"/>
        <v>500</v>
      </c>
      <c r="Q239" s="11"/>
      <c r="R239" s="11"/>
      <c r="S239" s="11"/>
      <c r="T239" s="11"/>
      <c r="U239" s="11"/>
      <c r="V239" s="11"/>
      <c r="W239" s="11"/>
    </row>
    <row r="240" spans="1:23" x14ac:dyDescent="0.25">
      <c r="A240" s="48" t="s">
        <v>971</v>
      </c>
      <c r="B240" s="21"/>
      <c r="C240" s="22"/>
      <c r="D240" s="22" t="s">
        <v>498</v>
      </c>
      <c r="E240" s="22" t="s">
        <v>972</v>
      </c>
      <c r="F240" s="21" t="s">
        <v>973</v>
      </c>
      <c r="G240" s="21"/>
      <c r="H240" s="8">
        <v>1000</v>
      </c>
      <c r="I240" s="11"/>
      <c r="J240" s="8">
        <f t="shared" si="45"/>
        <v>3500</v>
      </c>
      <c r="K240" s="11"/>
      <c r="L240" s="8">
        <v>4500</v>
      </c>
      <c r="M240" s="11"/>
      <c r="N240" s="8">
        <v>3900</v>
      </c>
      <c r="O240" s="11"/>
      <c r="P240" s="8">
        <f t="shared" si="46"/>
        <v>600</v>
      </c>
      <c r="Q240" s="11"/>
      <c r="R240" s="11"/>
      <c r="S240" s="11"/>
      <c r="T240" s="11"/>
      <c r="U240" s="11"/>
      <c r="V240" s="11"/>
      <c r="W240" s="11"/>
    </row>
    <row r="241" spans="1:23" x14ac:dyDescent="0.25">
      <c r="A241" s="48" t="s">
        <v>974</v>
      </c>
      <c r="B241" s="21"/>
      <c r="C241" s="22"/>
      <c r="D241" s="22" t="s">
        <v>935</v>
      </c>
      <c r="E241" s="22" t="s">
        <v>975</v>
      </c>
      <c r="F241" s="21" t="s">
        <v>976</v>
      </c>
      <c r="G241" s="21"/>
      <c r="H241" s="8">
        <v>2500</v>
      </c>
      <c r="I241" s="11"/>
      <c r="J241" s="8">
        <f t="shared" si="45"/>
        <v>500</v>
      </c>
      <c r="K241" s="11"/>
      <c r="L241" s="8">
        <v>3000</v>
      </c>
      <c r="M241" s="11"/>
      <c r="N241" s="8">
        <v>2995</v>
      </c>
      <c r="O241" s="11"/>
      <c r="P241" s="8">
        <f t="shared" si="46"/>
        <v>5</v>
      </c>
      <c r="Q241" s="11"/>
      <c r="R241" s="11"/>
      <c r="S241" s="11"/>
      <c r="T241" s="11"/>
      <c r="U241" s="11"/>
      <c r="V241" s="11"/>
      <c r="W241" s="11"/>
    </row>
    <row r="242" spans="1:23" x14ac:dyDescent="0.25">
      <c r="A242" s="48" t="s">
        <v>977</v>
      </c>
      <c r="B242" s="21"/>
      <c r="C242" s="22"/>
      <c r="D242" s="22" t="s">
        <v>510</v>
      </c>
      <c r="E242" s="22" t="s">
        <v>978</v>
      </c>
      <c r="F242" s="21" t="s">
        <v>979</v>
      </c>
      <c r="G242" s="21"/>
      <c r="H242" s="8">
        <v>0</v>
      </c>
      <c r="I242" s="11"/>
      <c r="J242" s="8">
        <f t="shared" si="45"/>
        <v>0</v>
      </c>
      <c r="K242" s="11"/>
      <c r="L242" s="8">
        <v>0</v>
      </c>
      <c r="M242" s="11"/>
      <c r="N242" s="8">
        <v>0</v>
      </c>
      <c r="O242" s="11"/>
      <c r="P242" s="8">
        <f t="shared" si="46"/>
        <v>0</v>
      </c>
      <c r="Q242" s="11"/>
      <c r="R242" s="11"/>
      <c r="S242" s="11"/>
      <c r="T242" s="11"/>
      <c r="U242" s="11"/>
      <c r="V242" s="11"/>
      <c r="W242" s="11"/>
    </row>
    <row r="243" spans="1:23" x14ac:dyDescent="0.25">
      <c r="A243" s="48" t="s">
        <v>980</v>
      </c>
      <c r="B243" s="21"/>
      <c r="C243" s="24" t="s">
        <v>981</v>
      </c>
      <c r="D243" s="22"/>
      <c r="E243" s="22"/>
      <c r="F243" s="21" t="s">
        <v>1548</v>
      </c>
      <c r="G243" s="21"/>
      <c r="H243" s="34">
        <f>SUM(H238:H242)</f>
        <v>46500</v>
      </c>
      <c r="I243" s="11"/>
      <c r="J243" s="34">
        <f t="shared" si="45"/>
        <v>1000</v>
      </c>
      <c r="K243" s="11"/>
      <c r="L243" s="34">
        <f>SUM(L238:L242)</f>
        <v>47500</v>
      </c>
      <c r="M243" s="11"/>
      <c r="N243" s="34">
        <f>SUM(N238:N242)</f>
        <v>45895</v>
      </c>
      <c r="O243" s="11"/>
      <c r="P243" s="34">
        <f t="shared" si="46"/>
        <v>1605</v>
      </c>
      <c r="Q243" s="11"/>
      <c r="R243" s="11"/>
      <c r="S243" s="11"/>
      <c r="T243" s="11"/>
      <c r="U243" s="11"/>
      <c r="V243" s="11"/>
      <c r="W243" s="11"/>
    </row>
    <row r="244" spans="1:23" x14ac:dyDescent="0.25">
      <c r="A244" s="48"/>
      <c r="B244" s="21"/>
      <c r="C244" s="24" t="s">
        <v>982</v>
      </c>
      <c r="D244" s="22"/>
      <c r="E244" s="22"/>
      <c r="F244" s="21"/>
      <c r="G244" s="21"/>
      <c r="H244" s="8"/>
      <c r="I244" s="11"/>
      <c r="J244" s="8"/>
      <c r="K244" s="11"/>
      <c r="L244" s="8"/>
      <c r="M244" s="11"/>
      <c r="N244" s="8"/>
      <c r="O244" s="11"/>
      <c r="P244" s="8"/>
      <c r="Q244" s="11"/>
      <c r="R244" s="11"/>
      <c r="S244" s="11"/>
      <c r="T244" s="11"/>
      <c r="U244" s="11"/>
      <c r="V244" s="11"/>
      <c r="W244" s="11"/>
    </row>
    <row r="245" spans="1:23" x14ac:dyDescent="0.25">
      <c r="A245" s="48" t="s">
        <v>983</v>
      </c>
      <c r="B245" s="21"/>
      <c r="C245" s="22"/>
      <c r="D245" s="22" t="s">
        <v>927</v>
      </c>
      <c r="E245" s="22" t="s">
        <v>984</v>
      </c>
      <c r="F245" s="21" t="s">
        <v>985</v>
      </c>
      <c r="G245" s="21"/>
      <c r="H245" s="8">
        <v>40000</v>
      </c>
      <c r="I245" s="11"/>
      <c r="J245" s="8">
        <f t="shared" ref="J245:J250" si="47">L245-H245</f>
        <v>5000</v>
      </c>
      <c r="K245" s="11"/>
      <c r="L245" s="8">
        <v>45000</v>
      </c>
      <c r="M245" s="11"/>
      <c r="N245" s="8">
        <v>45000</v>
      </c>
      <c r="O245" s="11"/>
      <c r="P245" s="8">
        <f>+L245-N245</f>
        <v>0</v>
      </c>
      <c r="Q245" s="11"/>
      <c r="R245" s="11"/>
      <c r="S245" s="11"/>
      <c r="T245" s="11"/>
      <c r="U245" s="11"/>
      <c r="V245" s="11"/>
      <c r="W245" s="11"/>
    </row>
    <row r="246" spans="1:23" x14ac:dyDescent="0.25">
      <c r="A246" s="48" t="s">
        <v>986</v>
      </c>
      <c r="B246" s="21"/>
      <c r="C246" s="22"/>
      <c r="D246" s="22" t="s">
        <v>968</v>
      </c>
      <c r="E246" s="22" t="s">
        <v>987</v>
      </c>
      <c r="F246" s="21" t="s">
        <v>988</v>
      </c>
      <c r="G246" s="21"/>
      <c r="H246" s="8">
        <v>30000</v>
      </c>
      <c r="I246" s="11"/>
      <c r="J246" s="8">
        <f t="shared" si="47"/>
        <v>-5000</v>
      </c>
      <c r="K246" s="11"/>
      <c r="L246" s="8">
        <v>25000</v>
      </c>
      <c r="M246" s="11"/>
      <c r="N246" s="8">
        <v>25000</v>
      </c>
      <c r="O246" s="11"/>
      <c r="P246" s="8">
        <f>+L246-N246</f>
        <v>0</v>
      </c>
      <c r="Q246" s="11"/>
      <c r="R246" s="11"/>
      <c r="S246" s="11"/>
      <c r="T246" s="11"/>
      <c r="U246" s="11"/>
      <c r="V246" s="11"/>
      <c r="W246" s="11"/>
    </row>
    <row r="247" spans="1:23" x14ac:dyDescent="0.25">
      <c r="A247" s="48" t="s">
        <v>989</v>
      </c>
      <c r="B247" s="21"/>
      <c r="C247" s="22"/>
      <c r="D247" s="22" t="s">
        <v>498</v>
      </c>
      <c r="E247" s="22" t="s">
        <v>990</v>
      </c>
      <c r="F247" s="21" t="s">
        <v>991</v>
      </c>
      <c r="G247" s="21"/>
      <c r="H247" s="8">
        <v>500</v>
      </c>
      <c r="I247" s="11"/>
      <c r="J247" s="8">
        <f t="shared" si="47"/>
        <v>500</v>
      </c>
      <c r="K247" s="11"/>
      <c r="L247" s="8">
        <v>1000</v>
      </c>
      <c r="M247" s="11"/>
      <c r="N247" s="8">
        <v>1000</v>
      </c>
      <c r="O247" s="11"/>
      <c r="P247" s="8">
        <f>+L247-N247</f>
        <v>0</v>
      </c>
      <c r="Q247" s="11"/>
      <c r="R247" s="11"/>
      <c r="S247" s="11"/>
      <c r="T247" s="11"/>
      <c r="U247" s="11"/>
      <c r="V247" s="11"/>
      <c r="W247" s="11"/>
    </row>
    <row r="248" spans="1:23" x14ac:dyDescent="0.25">
      <c r="A248" s="48" t="s">
        <v>992</v>
      </c>
      <c r="B248" s="21"/>
      <c r="C248" s="22"/>
      <c r="D248" s="22" t="s">
        <v>935</v>
      </c>
      <c r="E248" s="22" t="s">
        <v>993</v>
      </c>
      <c r="F248" s="21" t="s">
        <v>994</v>
      </c>
      <c r="G248" s="21"/>
      <c r="H248" s="8">
        <v>2500</v>
      </c>
      <c r="I248" s="11"/>
      <c r="J248" s="8">
        <f t="shared" si="47"/>
        <v>500</v>
      </c>
      <c r="K248" s="11"/>
      <c r="L248" s="8">
        <v>3000</v>
      </c>
      <c r="M248" s="11"/>
      <c r="N248" s="8">
        <v>2600</v>
      </c>
      <c r="O248" s="11"/>
      <c r="P248" s="8">
        <f>+L248-N248</f>
        <v>400</v>
      </c>
      <c r="Q248" s="11"/>
      <c r="R248" s="11"/>
      <c r="S248" s="11"/>
      <c r="T248" s="11"/>
      <c r="U248" s="11"/>
      <c r="V248" s="11"/>
      <c r="W248" s="11"/>
    </row>
    <row r="249" spans="1:23" x14ac:dyDescent="0.25">
      <c r="A249" s="48" t="s">
        <v>995</v>
      </c>
      <c r="B249" s="21"/>
      <c r="C249" s="22"/>
      <c r="D249" s="22" t="s">
        <v>510</v>
      </c>
      <c r="E249" s="22" t="s">
        <v>996</v>
      </c>
      <c r="F249" s="21" t="s">
        <v>997</v>
      </c>
      <c r="G249" s="21"/>
      <c r="H249" s="8">
        <v>0</v>
      </c>
      <c r="I249" s="11"/>
      <c r="J249" s="8">
        <f t="shared" si="47"/>
        <v>1000</v>
      </c>
      <c r="K249" s="11"/>
      <c r="L249" s="8">
        <v>1000</v>
      </c>
      <c r="M249" s="11"/>
      <c r="N249" s="8">
        <v>989</v>
      </c>
      <c r="O249" s="11"/>
      <c r="P249" s="8">
        <f>SUM(P246:P248)</f>
        <v>400</v>
      </c>
      <c r="Q249" s="11"/>
      <c r="R249" s="11"/>
      <c r="S249" s="11"/>
      <c r="T249" s="11"/>
      <c r="U249" s="11"/>
      <c r="V249" s="11"/>
      <c r="W249" s="11"/>
    </row>
    <row r="250" spans="1:23" x14ac:dyDescent="0.25">
      <c r="A250" s="48" t="s">
        <v>998</v>
      </c>
      <c r="B250" s="21"/>
      <c r="C250" s="24" t="s">
        <v>999</v>
      </c>
      <c r="D250" s="22"/>
      <c r="E250" s="22"/>
      <c r="F250" s="21" t="s">
        <v>1549</v>
      </c>
      <c r="G250" s="21"/>
      <c r="H250" s="34">
        <f>SUM(H245:H249)</f>
        <v>73000</v>
      </c>
      <c r="I250" s="11"/>
      <c r="J250" s="34">
        <f t="shared" si="47"/>
        <v>2000</v>
      </c>
      <c r="K250" s="11"/>
      <c r="L250" s="34">
        <f>SUM(L245:L249)</f>
        <v>75000</v>
      </c>
      <c r="M250" s="11"/>
      <c r="N250" s="34">
        <f>SUM(N245:N249)</f>
        <v>74589</v>
      </c>
      <c r="O250" s="11"/>
      <c r="P250" s="34">
        <f>+L250-N250</f>
        <v>411</v>
      </c>
      <c r="Q250" s="11"/>
      <c r="R250" s="11"/>
      <c r="S250" s="11"/>
      <c r="T250" s="11"/>
      <c r="U250" s="11"/>
      <c r="V250" s="11"/>
      <c r="W250" s="11"/>
    </row>
    <row r="251" spans="1:23" x14ac:dyDescent="0.25">
      <c r="A251" s="48"/>
      <c r="B251" s="21"/>
      <c r="C251" s="24" t="s">
        <v>1</v>
      </c>
      <c r="D251" s="22"/>
      <c r="E251" s="22"/>
      <c r="F251" s="21"/>
      <c r="G251" s="21"/>
      <c r="H251" s="8"/>
      <c r="I251" s="11"/>
      <c r="J251" s="8"/>
      <c r="K251" s="11"/>
      <c r="L251" s="8"/>
      <c r="M251" s="11"/>
      <c r="N251" s="8"/>
      <c r="O251" s="11"/>
      <c r="P251" s="8"/>
      <c r="Q251" s="11"/>
      <c r="R251" s="11"/>
      <c r="S251" s="11"/>
      <c r="T251" s="11"/>
      <c r="U251" s="11"/>
      <c r="V251" s="11"/>
      <c r="W251" s="11"/>
    </row>
    <row r="252" spans="1:23" x14ac:dyDescent="0.25">
      <c r="A252" s="50" t="s">
        <v>39</v>
      </c>
      <c r="B252" s="21"/>
      <c r="C252" s="24"/>
      <c r="D252" s="22" t="s">
        <v>4</v>
      </c>
      <c r="E252" s="22" t="s">
        <v>43</v>
      </c>
      <c r="F252" s="21"/>
      <c r="G252" s="21"/>
      <c r="H252" s="8">
        <v>0</v>
      </c>
      <c r="I252" s="11"/>
      <c r="J252" s="8">
        <f>L252-H252</f>
        <v>0</v>
      </c>
      <c r="K252" s="11"/>
      <c r="L252" s="8">
        <v>0</v>
      </c>
      <c r="M252" s="11"/>
      <c r="N252" s="8">
        <v>0</v>
      </c>
      <c r="O252" s="11"/>
      <c r="P252" s="8">
        <f>+L252-N252</f>
        <v>0</v>
      </c>
      <c r="Q252" s="11"/>
      <c r="R252" s="11"/>
      <c r="S252" s="11"/>
      <c r="T252" s="11"/>
      <c r="U252" s="11"/>
      <c r="V252" s="11"/>
      <c r="W252" s="11"/>
    </row>
    <row r="253" spans="1:23" x14ac:dyDescent="0.25">
      <c r="A253" s="50" t="s">
        <v>40</v>
      </c>
      <c r="B253" s="21"/>
      <c r="C253" s="24"/>
      <c r="D253" s="22" t="s">
        <v>1014</v>
      </c>
      <c r="E253" s="22" t="s">
        <v>44</v>
      </c>
      <c r="F253" s="21"/>
      <c r="G253" s="21"/>
      <c r="H253" s="8">
        <v>0</v>
      </c>
      <c r="I253" s="11"/>
      <c r="J253" s="8">
        <f>L253-H253</f>
        <v>0</v>
      </c>
      <c r="K253" s="11"/>
      <c r="L253" s="8">
        <v>0</v>
      </c>
      <c r="M253" s="11"/>
      <c r="N253" s="8">
        <v>0</v>
      </c>
      <c r="O253" s="11"/>
      <c r="P253" s="8">
        <f>+L253-N253</f>
        <v>0</v>
      </c>
      <c r="Q253" s="11"/>
      <c r="R253" s="11"/>
      <c r="S253" s="11"/>
      <c r="T253" s="11"/>
      <c r="U253" s="11"/>
      <c r="V253" s="11"/>
      <c r="W253" s="11"/>
    </row>
    <row r="254" spans="1:23" x14ac:dyDescent="0.25">
      <c r="A254" s="50" t="s">
        <v>41</v>
      </c>
      <c r="B254" s="21"/>
      <c r="C254" s="24"/>
      <c r="D254" s="22" t="s">
        <v>935</v>
      </c>
      <c r="E254" s="22" t="s">
        <v>45</v>
      </c>
      <c r="F254" s="21"/>
      <c r="G254" s="21"/>
      <c r="H254" s="8">
        <v>0</v>
      </c>
      <c r="I254" s="11"/>
      <c r="J254" s="8">
        <f>L254-H254</f>
        <v>0</v>
      </c>
      <c r="K254" s="11"/>
      <c r="L254" s="8">
        <v>0</v>
      </c>
      <c r="M254" s="11"/>
      <c r="N254" s="8">
        <v>0</v>
      </c>
      <c r="O254" s="11"/>
      <c r="P254" s="8">
        <f>+L254-N254</f>
        <v>0</v>
      </c>
      <c r="Q254" s="11"/>
      <c r="R254" s="11"/>
      <c r="S254" s="11"/>
      <c r="T254" s="11"/>
      <c r="U254" s="11"/>
      <c r="V254" s="11"/>
      <c r="W254" s="11"/>
    </row>
    <row r="255" spans="1:23" x14ac:dyDescent="0.25">
      <c r="A255" s="45" t="s">
        <v>341</v>
      </c>
      <c r="B255" s="21"/>
      <c r="C255" s="24"/>
      <c r="D255" s="22" t="s">
        <v>510</v>
      </c>
      <c r="E255" s="22" t="s">
        <v>342</v>
      </c>
      <c r="F255" s="21"/>
      <c r="G255" s="21"/>
      <c r="H255" s="8">
        <v>0</v>
      </c>
      <c r="I255" s="11"/>
      <c r="J255" s="8">
        <f>L255-H255</f>
        <v>0</v>
      </c>
      <c r="K255" s="11"/>
      <c r="L255" s="8">
        <v>0</v>
      </c>
      <c r="M255" s="11"/>
      <c r="N255" s="8">
        <v>0</v>
      </c>
      <c r="O255" s="11"/>
      <c r="P255" s="8">
        <f>+L255-N255</f>
        <v>0</v>
      </c>
      <c r="Q255" s="11"/>
      <c r="R255" s="11"/>
      <c r="S255" s="11"/>
      <c r="T255" s="11"/>
      <c r="U255" s="11"/>
      <c r="V255" s="11"/>
      <c r="W255" s="11"/>
    </row>
    <row r="256" spans="1:23" x14ac:dyDescent="0.25">
      <c r="A256" s="50" t="s">
        <v>42</v>
      </c>
      <c r="B256" s="21"/>
      <c r="C256" s="24" t="s">
        <v>2</v>
      </c>
      <c r="D256" s="22"/>
      <c r="E256" s="22"/>
      <c r="F256" s="21"/>
      <c r="G256" s="21"/>
      <c r="H256" s="34">
        <f>SUM(H252:H255)</f>
        <v>0</v>
      </c>
      <c r="I256" s="11"/>
      <c r="J256" s="34">
        <f>L256-H256</f>
        <v>0</v>
      </c>
      <c r="K256" s="11"/>
      <c r="L256" s="34">
        <f>SUM(L252:L255)</f>
        <v>0</v>
      </c>
      <c r="M256" s="11"/>
      <c r="N256" s="34">
        <f>SUM(N252:N255)</f>
        <v>0</v>
      </c>
      <c r="O256" s="11"/>
      <c r="P256" s="34">
        <f>+L256-N256</f>
        <v>0</v>
      </c>
      <c r="Q256" s="11"/>
      <c r="R256" s="11"/>
      <c r="S256" s="11"/>
      <c r="T256" s="11"/>
      <c r="U256" s="11"/>
      <c r="V256" s="11"/>
      <c r="W256" s="11"/>
    </row>
    <row r="257" spans="1:23" x14ac:dyDescent="0.25">
      <c r="A257" s="50"/>
      <c r="B257" s="21"/>
      <c r="C257" s="24" t="s">
        <v>343</v>
      </c>
      <c r="D257" s="22"/>
      <c r="E257" s="22"/>
      <c r="F257" s="21"/>
      <c r="G257" s="21"/>
      <c r="H257" s="11"/>
      <c r="I257" s="11"/>
      <c r="J257" s="11"/>
      <c r="K257" s="11"/>
      <c r="L257" s="11"/>
      <c r="M257" s="11"/>
      <c r="N257" s="11"/>
      <c r="O257" s="11"/>
      <c r="P257" s="11"/>
      <c r="Q257" s="11"/>
      <c r="R257" s="11"/>
      <c r="S257" s="11"/>
      <c r="T257" s="11"/>
      <c r="U257" s="11"/>
      <c r="V257" s="11"/>
      <c r="W257" s="11"/>
    </row>
    <row r="258" spans="1:23" x14ac:dyDescent="0.25">
      <c r="A258" s="45" t="s">
        <v>344</v>
      </c>
      <c r="B258" s="21"/>
      <c r="C258" s="24"/>
      <c r="D258" s="22" t="s">
        <v>927</v>
      </c>
      <c r="E258" s="22" t="s">
        <v>350</v>
      </c>
      <c r="F258" s="21"/>
      <c r="G258" s="21"/>
      <c r="H258" s="8">
        <v>0</v>
      </c>
      <c r="I258" s="11"/>
      <c r="J258" s="8">
        <f>L258-H258</f>
        <v>0</v>
      </c>
      <c r="K258" s="11"/>
      <c r="L258" s="8">
        <v>0</v>
      </c>
      <c r="M258" s="11"/>
      <c r="N258" s="8">
        <v>0</v>
      </c>
      <c r="O258" s="11"/>
      <c r="P258" s="8">
        <f>+L258-N258</f>
        <v>0</v>
      </c>
      <c r="Q258" s="11"/>
      <c r="R258" s="11"/>
      <c r="S258" s="11"/>
      <c r="T258" s="11"/>
      <c r="U258" s="11"/>
      <c r="V258" s="11"/>
      <c r="W258" s="11"/>
    </row>
    <row r="259" spans="1:23" x14ac:dyDescent="0.25">
      <c r="A259" s="45" t="s">
        <v>345</v>
      </c>
      <c r="B259" s="21"/>
      <c r="C259" s="24"/>
      <c r="D259" s="22" t="s">
        <v>1014</v>
      </c>
      <c r="E259" s="22" t="s">
        <v>351</v>
      </c>
      <c r="F259" s="21"/>
      <c r="G259" s="21"/>
      <c r="H259" s="8">
        <v>0</v>
      </c>
      <c r="I259" s="11"/>
      <c r="J259" s="8">
        <f>L259-H259</f>
        <v>0</v>
      </c>
      <c r="K259" s="11"/>
      <c r="L259" s="8">
        <v>0</v>
      </c>
      <c r="M259" s="11"/>
      <c r="N259" s="8">
        <v>0</v>
      </c>
      <c r="O259" s="11"/>
      <c r="P259" s="8">
        <f>+L259-N259</f>
        <v>0</v>
      </c>
      <c r="Q259" s="11"/>
      <c r="R259" s="11"/>
      <c r="S259" s="11"/>
      <c r="T259" s="11"/>
      <c r="U259" s="11"/>
      <c r="V259" s="11"/>
      <c r="W259" s="11"/>
    </row>
    <row r="260" spans="1:23" x14ac:dyDescent="0.25">
      <c r="A260" s="45" t="s">
        <v>346</v>
      </c>
      <c r="B260" s="21"/>
      <c r="C260" s="24"/>
      <c r="D260" s="22" t="s">
        <v>935</v>
      </c>
      <c r="E260" s="22" t="s">
        <v>352</v>
      </c>
      <c r="F260" s="21"/>
      <c r="G260" s="21"/>
      <c r="H260" s="8">
        <v>0</v>
      </c>
      <c r="I260" s="11"/>
      <c r="J260" s="8">
        <f>L260-H260</f>
        <v>0</v>
      </c>
      <c r="K260" s="11"/>
      <c r="L260" s="8">
        <v>0</v>
      </c>
      <c r="M260" s="11"/>
      <c r="N260" s="8">
        <v>0</v>
      </c>
      <c r="O260" s="11"/>
      <c r="P260" s="8">
        <f>+L260-N260</f>
        <v>0</v>
      </c>
      <c r="Q260" s="11"/>
      <c r="R260" s="11"/>
      <c r="S260" s="11"/>
      <c r="T260" s="11"/>
      <c r="U260" s="11"/>
      <c r="V260" s="11"/>
      <c r="W260" s="11"/>
    </row>
    <row r="261" spans="1:23" x14ac:dyDescent="0.25">
      <c r="A261" s="45" t="s">
        <v>347</v>
      </c>
      <c r="B261" s="21"/>
      <c r="C261" s="24"/>
      <c r="D261" s="22" t="s">
        <v>510</v>
      </c>
      <c r="E261" s="22" t="s">
        <v>353</v>
      </c>
      <c r="F261" s="21"/>
      <c r="G261" s="21"/>
      <c r="H261" s="8">
        <v>0</v>
      </c>
      <c r="I261" s="11"/>
      <c r="J261" s="8">
        <f>L261-H261</f>
        <v>0</v>
      </c>
      <c r="K261" s="11"/>
      <c r="L261" s="8">
        <v>0</v>
      </c>
      <c r="M261" s="11"/>
      <c r="N261" s="8">
        <v>0</v>
      </c>
      <c r="O261" s="11"/>
      <c r="P261" s="8">
        <f>+L261-N261</f>
        <v>0</v>
      </c>
      <c r="Q261" s="11"/>
      <c r="R261" s="11"/>
      <c r="S261" s="11"/>
      <c r="T261" s="11"/>
      <c r="U261" s="11"/>
      <c r="V261" s="11"/>
      <c r="W261" s="11"/>
    </row>
    <row r="262" spans="1:23" x14ac:dyDescent="0.25">
      <c r="A262" s="45" t="s">
        <v>348</v>
      </c>
      <c r="B262" s="21"/>
      <c r="C262" s="24" t="s">
        <v>349</v>
      </c>
      <c r="D262" s="22"/>
      <c r="E262" s="22"/>
      <c r="F262" s="21"/>
      <c r="G262" s="21"/>
      <c r="H262" s="34">
        <f>SUM(H258:H261)</f>
        <v>0</v>
      </c>
      <c r="I262" s="11"/>
      <c r="J262" s="34">
        <f>L262-H262</f>
        <v>0</v>
      </c>
      <c r="K262" s="11"/>
      <c r="L262" s="34">
        <f>SUM(L258:L261)</f>
        <v>0</v>
      </c>
      <c r="M262" s="34">
        <f>SUM(M258:M261)</f>
        <v>0</v>
      </c>
      <c r="N262" s="34">
        <f>SUM(N258:N261)</f>
        <v>0</v>
      </c>
      <c r="O262" s="11"/>
      <c r="P262" s="34">
        <f>+L262-N262</f>
        <v>0</v>
      </c>
      <c r="Q262" s="11"/>
      <c r="R262" s="11"/>
      <c r="S262" s="11"/>
      <c r="T262" s="11"/>
      <c r="U262" s="11"/>
      <c r="V262" s="11"/>
      <c r="W262" s="11"/>
    </row>
    <row r="263" spans="1:23" x14ac:dyDescent="0.25">
      <c r="A263" s="48"/>
      <c r="B263" s="21"/>
      <c r="C263" s="24" t="s">
        <v>1000</v>
      </c>
      <c r="D263" s="22"/>
      <c r="E263" s="22"/>
      <c r="F263" s="21"/>
      <c r="G263" s="21"/>
      <c r="H263" s="8"/>
      <c r="I263" s="11"/>
      <c r="J263" s="8"/>
      <c r="K263" s="11"/>
      <c r="L263" s="8"/>
      <c r="M263" s="11"/>
      <c r="N263" s="8"/>
      <c r="O263" s="11"/>
      <c r="P263" s="8"/>
      <c r="Q263" s="11"/>
      <c r="R263" s="11"/>
      <c r="S263" s="11"/>
      <c r="T263" s="11"/>
      <c r="U263" s="11"/>
      <c r="V263" s="11"/>
      <c r="W263" s="11"/>
    </row>
    <row r="264" spans="1:23" x14ac:dyDescent="0.25">
      <c r="A264" s="48" t="s">
        <v>1001</v>
      </c>
      <c r="B264" s="21"/>
      <c r="C264" s="22"/>
      <c r="D264" s="22" t="s">
        <v>4</v>
      </c>
      <c r="E264" s="22" t="s">
        <v>1003</v>
      </c>
      <c r="F264" s="21" t="s">
        <v>1004</v>
      </c>
      <c r="G264" s="21"/>
      <c r="H264" s="8">
        <v>28000</v>
      </c>
      <c r="I264" s="11"/>
      <c r="J264" s="8">
        <f t="shared" ref="J264:J272" si="48">L264-H264</f>
        <v>7000</v>
      </c>
      <c r="K264" s="11"/>
      <c r="L264" s="8">
        <v>35000</v>
      </c>
      <c r="M264" s="11"/>
      <c r="N264" s="8">
        <v>35000</v>
      </c>
      <c r="O264" s="11"/>
      <c r="P264" s="8">
        <f t="shared" ref="P264:P272" si="49">+L264-N264</f>
        <v>0</v>
      </c>
      <c r="Q264" s="11"/>
      <c r="R264" s="11"/>
      <c r="S264" s="11"/>
      <c r="T264" s="11"/>
      <c r="U264" s="11"/>
      <c r="V264" s="11"/>
      <c r="W264" s="11"/>
    </row>
    <row r="265" spans="1:23" x14ac:dyDescent="0.25">
      <c r="A265" s="48" t="s">
        <v>1005</v>
      </c>
      <c r="B265" s="21"/>
      <c r="C265" s="22"/>
      <c r="D265" s="22" t="s">
        <v>1006</v>
      </c>
      <c r="E265" s="22" t="s">
        <v>1007</v>
      </c>
      <c r="F265" s="21" t="s">
        <v>1008</v>
      </c>
      <c r="G265" s="21"/>
      <c r="H265" s="8">
        <v>26000</v>
      </c>
      <c r="I265" s="11"/>
      <c r="J265" s="8">
        <f t="shared" si="48"/>
        <v>-6000</v>
      </c>
      <c r="K265" s="11"/>
      <c r="L265" s="8">
        <v>20000</v>
      </c>
      <c r="M265" s="11"/>
      <c r="N265" s="8">
        <v>20000</v>
      </c>
      <c r="O265" s="11"/>
      <c r="P265" s="8">
        <f t="shared" si="49"/>
        <v>0</v>
      </c>
      <c r="Q265" s="11"/>
      <c r="R265" s="11"/>
      <c r="S265" s="11"/>
      <c r="T265" s="11"/>
      <c r="U265" s="11"/>
      <c r="V265" s="11"/>
      <c r="W265" s="11"/>
    </row>
    <row r="266" spans="1:23" x14ac:dyDescent="0.25">
      <c r="A266" s="48" t="s">
        <v>1009</v>
      </c>
      <c r="B266" s="21"/>
      <c r="C266" s="22"/>
      <c r="D266" s="22" t="s">
        <v>1010</v>
      </c>
      <c r="E266" s="22" t="s">
        <v>1011</v>
      </c>
      <c r="F266" s="21" t="s">
        <v>1012</v>
      </c>
      <c r="G266" s="21"/>
      <c r="H266" s="8">
        <v>4000</v>
      </c>
      <c r="I266" s="11"/>
      <c r="J266" s="8">
        <f t="shared" si="48"/>
        <v>1000</v>
      </c>
      <c r="K266" s="11"/>
      <c r="L266" s="8">
        <v>5000</v>
      </c>
      <c r="M266" s="11"/>
      <c r="N266" s="8">
        <v>5000</v>
      </c>
      <c r="O266" s="11"/>
      <c r="P266" s="8">
        <f t="shared" si="49"/>
        <v>0</v>
      </c>
      <c r="Q266" s="11"/>
      <c r="R266" s="11"/>
      <c r="S266" s="11"/>
      <c r="T266" s="11"/>
      <c r="U266" s="11"/>
      <c r="V266" s="11"/>
      <c r="W266" s="11"/>
    </row>
    <row r="267" spans="1:23" x14ac:dyDescent="0.25">
      <c r="A267" s="48" t="s">
        <v>1013</v>
      </c>
      <c r="B267" s="21"/>
      <c r="C267" s="22"/>
      <c r="D267" s="22" t="s">
        <v>1014</v>
      </c>
      <c r="E267" s="22" t="s">
        <v>1015</v>
      </c>
      <c r="F267" s="21" t="s">
        <v>1016</v>
      </c>
      <c r="G267" s="21"/>
      <c r="H267" s="8">
        <v>1000</v>
      </c>
      <c r="I267" s="11"/>
      <c r="J267" s="8">
        <f t="shared" si="48"/>
        <v>0</v>
      </c>
      <c r="K267" s="11"/>
      <c r="L267" s="8">
        <v>1000</v>
      </c>
      <c r="M267" s="11"/>
      <c r="N267" s="8">
        <v>1000</v>
      </c>
      <c r="O267" s="11"/>
      <c r="P267" s="8">
        <f t="shared" si="49"/>
        <v>0</v>
      </c>
      <c r="Q267" s="11"/>
      <c r="R267" s="11"/>
      <c r="S267" s="11"/>
      <c r="T267" s="11"/>
      <c r="U267" s="11"/>
      <c r="V267" s="11"/>
      <c r="W267" s="11"/>
    </row>
    <row r="268" spans="1:23" x14ac:dyDescent="0.25">
      <c r="A268" s="48" t="s">
        <v>1017</v>
      </c>
      <c r="B268" s="21"/>
      <c r="C268" s="22"/>
      <c r="D268" s="22" t="s">
        <v>1018</v>
      </c>
      <c r="E268" s="22" t="s">
        <v>1019</v>
      </c>
      <c r="F268" s="21" t="s">
        <v>1020</v>
      </c>
      <c r="G268" s="21"/>
      <c r="H268" s="8">
        <v>2500</v>
      </c>
      <c r="I268" s="11"/>
      <c r="J268" s="8">
        <f t="shared" si="48"/>
        <v>500</v>
      </c>
      <c r="K268" s="11"/>
      <c r="L268" s="8">
        <v>3000</v>
      </c>
      <c r="M268" s="11"/>
      <c r="N268" s="8">
        <v>3000</v>
      </c>
      <c r="O268" s="11"/>
      <c r="P268" s="8">
        <f t="shared" si="49"/>
        <v>0</v>
      </c>
      <c r="Q268" s="11"/>
      <c r="R268" s="11"/>
      <c r="S268" s="11"/>
      <c r="T268" s="11"/>
      <c r="U268" s="11"/>
      <c r="V268" s="11"/>
      <c r="W268" s="11"/>
    </row>
    <row r="269" spans="1:23" x14ac:dyDescent="0.25">
      <c r="A269" s="48" t="s">
        <v>1021</v>
      </c>
      <c r="B269" s="21"/>
      <c r="C269" s="22"/>
      <c r="D269" s="22" t="s">
        <v>498</v>
      </c>
      <c r="E269" s="22" t="s">
        <v>1022</v>
      </c>
      <c r="F269" s="21" t="s">
        <v>1023</v>
      </c>
      <c r="G269" s="21"/>
      <c r="H269" s="8">
        <v>3000</v>
      </c>
      <c r="I269" s="11"/>
      <c r="J269" s="8">
        <f t="shared" si="48"/>
        <v>-1500</v>
      </c>
      <c r="K269" s="11"/>
      <c r="L269" s="8">
        <v>1500</v>
      </c>
      <c r="M269" s="11"/>
      <c r="N269" s="8">
        <v>1400</v>
      </c>
      <c r="O269" s="11"/>
      <c r="P269" s="8">
        <f t="shared" si="49"/>
        <v>100</v>
      </c>
      <c r="Q269" s="11"/>
      <c r="R269" s="11"/>
      <c r="S269" s="11"/>
      <c r="T269" s="11"/>
      <c r="U269" s="11"/>
      <c r="V269" s="11"/>
      <c r="W269" s="11"/>
    </row>
    <row r="270" spans="1:23" x14ac:dyDescent="0.25">
      <c r="A270" s="48" t="s">
        <v>1024</v>
      </c>
      <c r="B270" s="21"/>
      <c r="C270" s="22"/>
      <c r="D270" s="22" t="s">
        <v>935</v>
      </c>
      <c r="E270" s="22" t="s">
        <v>1025</v>
      </c>
      <c r="F270" s="21" t="s">
        <v>1026</v>
      </c>
      <c r="G270" s="21"/>
      <c r="H270" s="8">
        <v>500</v>
      </c>
      <c r="I270" s="11"/>
      <c r="J270" s="8">
        <f t="shared" si="48"/>
        <v>0</v>
      </c>
      <c r="K270" s="11"/>
      <c r="L270" s="8">
        <v>500</v>
      </c>
      <c r="M270" s="11"/>
      <c r="N270" s="8">
        <v>495</v>
      </c>
      <c r="O270" s="11"/>
      <c r="P270" s="8">
        <f t="shared" si="49"/>
        <v>5</v>
      </c>
      <c r="Q270" s="11"/>
      <c r="R270" s="11"/>
      <c r="S270" s="11"/>
      <c r="T270" s="11"/>
      <c r="U270" s="11"/>
      <c r="V270" s="11"/>
      <c r="W270" s="11"/>
    </row>
    <row r="271" spans="1:23" x14ac:dyDescent="0.25">
      <c r="A271" s="48" t="s">
        <v>1027</v>
      </c>
      <c r="B271" s="21"/>
      <c r="C271" s="22"/>
      <c r="D271" s="22" t="s">
        <v>510</v>
      </c>
      <c r="E271" s="22" t="s">
        <v>1028</v>
      </c>
      <c r="F271" s="21" t="s">
        <v>1029</v>
      </c>
      <c r="G271" s="21"/>
      <c r="H271" s="8">
        <v>0</v>
      </c>
      <c r="I271" s="11"/>
      <c r="J271" s="8">
        <f t="shared" si="48"/>
        <v>0</v>
      </c>
      <c r="K271" s="11"/>
      <c r="L271" s="8">
        <v>0</v>
      </c>
      <c r="M271" s="11"/>
      <c r="N271" s="8">
        <v>0</v>
      </c>
      <c r="O271" s="11"/>
      <c r="P271" s="8">
        <f t="shared" si="49"/>
        <v>0</v>
      </c>
      <c r="Q271" s="11"/>
      <c r="R271" s="11"/>
      <c r="S271" s="11"/>
      <c r="T271" s="11"/>
      <c r="U271" s="11"/>
      <c r="V271" s="11"/>
      <c r="W271" s="11"/>
    </row>
    <row r="272" spans="1:23" x14ac:dyDescent="0.25">
      <c r="A272" s="48" t="s">
        <v>1030</v>
      </c>
      <c r="B272" s="21"/>
      <c r="C272" s="24" t="s">
        <v>1031</v>
      </c>
      <c r="D272" s="22"/>
      <c r="E272" s="22"/>
      <c r="F272" s="21" t="s">
        <v>1550</v>
      </c>
      <c r="G272" s="21"/>
      <c r="H272" s="34">
        <f>SUM(H264:H271)</f>
        <v>65000</v>
      </c>
      <c r="I272" s="11"/>
      <c r="J272" s="34">
        <f t="shared" si="48"/>
        <v>1000</v>
      </c>
      <c r="K272" s="11"/>
      <c r="L272" s="34">
        <f>SUM(L264:L271)</f>
        <v>66000</v>
      </c>
      <c r="M272" s="11"/>
      <c r="N272" s="34">
        <f>SUM(N264:N271)</f>
        <v>65895</v>
      </c>
      <c r="O272" s="11"/>
      <c r="P272" s="34">
        <f t="shared" si="49"/>
        <v>105</v>
      </c>
      <c r="Q272" s="11"/>
      <c r="R272" s="11"/>
      <c r="S272" s="11"/>
      <c r="T272" s="11"/>
      <c r="U272" s="11"/>
      <c r="V272" s="11"/>
      <c r="W272" s="11"/>
    </row>
    <row r="273" spans="1:23" x14ac:dyDescent="0.25">
      <c r="A273" s="48"/>
      <c r="B273" s="21"/>
      <c r="C273" s="24" t="s">
        <v>354</v>
      </c>
      <c r="D273" s="22"/>
      <c r="E273" s="22"/>
      <c r="F273" s="21"/>
      <c r="G273" s="21"/>
      <c r="H273" s="11"/>
      <c r="I273" s="11"/>
      <c r="J273" s="11"/>
      <c r="K273" s="11"/>
      <c r="L273" s="11"/>
      <c r="M273" s="11"/>
      <c r="N273" s="11"/>
      <c r="O273" s="11"/>
      <c r="P273" s="11"/>
      <c r="Q273" s="11"/>
      <c r="R273" s="11"/>
      <c r="S273" s="11"/>
      <c r="T273" s="11"/>
      <c r="U273" s="11"/>
      <c r="V273" s="11"/>
      <c r="W273" s="11"/>
    </row>
    <row r="274" spans="1:23" x14ac:dyDescent="0.25">
      <c r="A274" s="48" t="s">
        <v>355</v>
      </c>
      <c r="B274" s="21"/>
      <c r="C274" s="24"/>
      <c r="D274" s="22" t="s">
        <v>1002</v>
      </c>
      <c r="E274" s="22" t="s">
        <v>367</v>
      </c>
      <c r="F274" s="21"/>
      <c r="G274" s="21"/>
      <c r="H274" s="8">
        <v>0</v>
      </c>
      <c r="I274" s="11"/>
      <c r="J274" s="8">
        <f t="shared" ref="J274:J283" si="50">L274-H274</f>
        <v>0</v>
      </c>
      <c r="K274" s="11"/>
      <c r="L274" s="8">
        <v>0</v>
      </c>
      <c r="M274" s="11"/>
      <c r="N274" s="8">
        <v>0</v>
      </c>
      <c r="O274" s="11"/>
      <c r="P274" s="8">
        <f t="shared" ref="P274:P283" si="51">+L274-N274</f>
        <v>0</v>
      </c>
      <c r="Q274" s="11"/>
      <c r="R274" s="11"/>
      <c r="S274" s="11"/>
      <c r="T274" s="11"/>
      <c r="U274" s="11"/>
      <c r="V274" s="11"/>
      <c r="W274" s="11"/>
    </row>
    <row r="275" spans="1:23" x14ac:dyDescent="0.25">
      <c r="A275" s="48" t="s">
        <v>356</v>
      </c>
      <c r="B275" s="21"/>
      <c r="C275" s="24"/>
      <c r="D275" s="22" t="s">
        <v>1006</v>
      </c>
      <c r="E275" s="22" t="s">
        <v>368</v>
      </c>
      <c r="F275" s="21"/>
      <c r="G275" s="21"/>
      <c r="H275" s="8">
        <v>0</v>
      </c>
      <c r="I275" s="11"/>
      <c r="J275" s="8">
        <f t="shared" si="50"/>
        <v>0</v>
      </c>
      <c r="K275" s="11"/>
      <c r="L275" s="8">
        <v>0</v>
      </c>
      <c r="M275" s="11"/>
      <c r="N275" s="8">
        <v>0</v>
      </c>
      <c r="O275" s="11"/>
      <c r="P275" s="8">
        <f t="shared" si="51"/>
        <v>0</v>
      </c>
      <c r="Q275" s="11"/>
      <c r="R275" s="11"/>
      <c r="S275" s="11"/>
      <c r="T275" s="11"/>
      <c r="U275" s="11"/>
      <c r="V275" s="11"/>
      <c r="W275" s="11"/>
    </row>
    <row r="276" spans="1:23" x14ac:dyDescent="0.25">
      <c r="A276" s="48" t="s">
        <v>357</v>
      </c>
      <c r="B276" s="21"/>
      <c r="C276" s="24"/>
      <c r="D276" s="22" t="s">
        <v>1010</v>
      </c>
      <c r="E276" s="22" t="s">
        <v>369</v>
      </c>
      <c r="F276" s="21"/>
      <c r="G276" s="21"/>
      <c r="H276" s="8">
        <v>0</v>
      </c>
      <c r="I276" s="11"/>
      <c r="J276" s="8">
        <f t="shared" si="50"/>
        <v>0</v>
      </c>
      <c r="K276" s="11"/>
      <c r="L276" s="8">
        <v>0</v>
      </c>
      <c r="M276" s="11"/>
      <c r="N276" s="8">
        <v>0</v>
      </c>
      <c r="O276" s="11"/>
      <c r="P276" s="8">
        <f t="shared" si="51"/>
        <v>0</v>
      </c>
      <c r="Q276" s="11"/>
      <c r="R276" s="11"/>
      <c r="S276" s="11"/>
      <c r="T276" s="11"/>
      <c r="U276" s="11"/>
      <c r="V276" s="11"/>
      <c r="W276" s="11"/>
    </row>
    <row r="277" spans="1:23" x14ac:dyDescent="0.25">
      <c r="A277" s="48" t="s">
        <v>358</v>
      </c>
      <c r="B277" s="21"/>
      <c r="C277" s="24"/>
      <c r="D277" s="22" t="s">
        <v>1014</v>
      </c>
      <c r="E277" s="22" t="s">
        <v>370</v>
      </c>
      <c r="F277" s="21"/>
      <c r="G277" s="21"/>
      <c r="H277" s="8">
        <v>0</v>
      </c>
      <c r="I277" s="11"/>
      <c r="J277" s="8">
        <f t="shared" si="50"/>
        <v>0</v>
      </c>
      <c r="K277" s="11"/>
      <c r="L277" s="8">
        <v>0</v>
      </c>
      <c r="M277" s="11"/>
      <c r="N277" s="8">
        <v>0</v>
      </c>
      <c r="O277" s="11"/>
      <c r="P277" s="8">
        <f t="shared" si="51"/>
        <v>0</v>
      </c>
      <c r="Q277" s="11"/>
      <c r="R277" s="11"/>
      <c r="S277" s="11"/>
      <c r="T277" s="11"/>
      <c r="U277" s="11"/>
      <c r="V277" s="11"/>
      <c r="W277" s="11"/>
    </row>
    <row r="278" spans="1:23" x14ac:dyDescent="0.25">
      <c r="A278" s="48" t="s">
        <v>359</v>
      </c>
      <c r="B278" s="21"/>
      <c r="C278" s="24"/>
      <c r="D278" s="22" t="s">
        <v>1018</v>
      </c>
      <c r="E278" s="22" t="s">
        <v>371</v>
      </c>
      <c r="F278" s="21"/>
      <c r="G278" s="21"/>
      <c r="H278" s="8">
        <v>0</v>
      </c>
      <c r="I278" s="11"/>
      <c r="J278" s="8">
        <f t="shared" si="50"/>
        <v>0</v>
      </c>
      <c r="K278" s="11"/>
      <c r="L278" s="8">
        <v>0</v>
      </c>
      <c r="M278" s="11"/>
      <c r="N278" s="8">
        <v>0</v>
      </c>
      <c r="O278" s="11"/>
      <c r="P278" s="8">
        <f t="shared" si="51"/>
        <v>0</v>
      </c>
      <c r="Q278" s="11"/>
      <c r="R278" s="11"/>
      <c r="S278" s="11"/>
      <c r="T278" s="11"/>
      <c r="U278" s="11"/>
      <c r="V278" s="11"/>
      <c r="W278" s="11"/>
    </row>
    <row r="279" spans="1:23" x14ac:dyDescent="0.25">
      <c r="A279" s="48" t="s">
        <v>360</v>
      </c>
      <c r="B279" s="21"/>
      <c r="C279" s="24"/>
      <c r="D279" s="22" t="s">
        <v>365</v>
      </c>
      <c r="E279" s="22" t="s">
        <v>372</v>
      </c>
      <c r="F279" s="21"/>
      <c r="G279" s="21"/>
      <c r="H279" s="8">
        <v>0</v>
      </c>
      <c r="I279" s="11"/>
      <c r="J279" s="8">
        <f t="shared" si="50"/>
        <v>0</v>
      </c>
      <c r="K279" s="11"/>
      <c r="L279" s="8">
        <v>0</v>
      </c>
      <c r="M279" s="11"/>
      <c r="N279" s="8">
        <v>0</v>
      </c>
      <c r="O279" s="11"/>
      <c r="P279" s="8">
        <f t="shared" si="51"/>
        <v>0</v>
      </c>
      <c r="Q279" s="11"/>
      <c r="R279" s="11"/>
      <c r="S279" s="11"/>
      <c r="T279" s="11"/>
      <c r="U279" s="11"/>
      <c r="V279" s="11"/>
      <c r="W279" s="11"/>
    </row>
    <row r="280" spans="1:23" x14ac:dyDescent="0.25">
      <c r="A280" s="48" t="s">
        <v>361</v>
      </c>
      <c r="B280" s="21"/>
      <c r="C280" s="24"/>
      <c r="D280" s="22" t="s">
        <v>1236</v>
      </c>
      <c r="E280" s="22" t="s">
        <v>373</v>
      </c>
      <c r="F280" s="21"/>
      <c r="G280" s="21"/>
      <c r="H280" s="8">
        <v>0</v>
      </c>
      <c r="I280" s="11"/>
      <c r="J280" s="8">
        <f t="shared" si="50"/>
        <v>0</v>
      </c>
      <c r="K280" s="11"/>
      <c r="L280" s="8">
        <v>0</v>
      </c>
      <c r="M280" s="11"/>
      <c r="N280" s="8">
        <v>0</v>
      </c>
      <c r="O280" s="11"/>
      <c r="P280" s="8">
        <f t="shared" si="51"/>
        <v>0</v>
      </c>
      <c r="Q280" s="11"/>
      <c r="R280" s="11"/>
      <c r="S280" s="11"/>
      <c r="T280" s="11"/>
      <c r="U280" s="11"/>
      <c r="V280" s="11"/>
      <c r="W280" s="11"/>
    </row>
    <row r="281" spans="1:23" x14ac:dyDescent="0.25">
      <c r="A281" s="48" t="s">
        <v>362</v>
      </c>
      <c r="B281" s="21"/>
      <c r="C281" s="24"/>
      <c r="D281" s="22" t="s">
        <v>935</v>
      </c>
      <c r="E281" s="22" t="s">
        <v>374</v>
      </c>
      <c r="F281" s="21"/>
      <c r="G281" s="21"/>
      <c r="H281" s="8">
        <v>0</v>
      </c>
      <c r="I281" s="11"/>
      <c r="J281" s="8">
        <f t="shared" si="50"/>
        <v>0</v>
      </c>
      <c r="K281" s="11"/>
      <c r="L281" s="8">
        <v>0</v>
      </c>
      <c r="M281" s="11"/>
      <c r="N281" s="8">
        <v>0</v>
      </c>
      <c r="O281" s="11"/>
      <c r="P281" s="8">
        <f t="shared" si="51"/>
        <v>0</v>
      </c>
      <c r="Q281" s="11"/>
      <c r="R281" s="11"/>
      <c r="S281" s="11"/>
      <c r="T281" s="11"/>
      <c r="U281" s="11"/>
      <c r="V281" s="11"/>
      <c r="W281" s="11"/>
    </row>
    <row r="282" spans="1:23" x14ac:dyDescent="0.25">
      <c r="A282" s="48" t="s">
        <v>363</v>
      </c>
      <c r="B282" s="21"/>
      <c r="C282" s="24"/>
      <c r="D282" s="22" t="s">
        <v>510</v>
      </c>
      <c r="E282" s="22" t="s">
        <v>375</v>
      </c>
      <c r="F282" s="21"/>
      <c r="G282" s="21"/>
      <c r="H282" s="8">
        <v>0</v>
      </c>
      <c r="I282" s="11"/>
      <c r="J282" s="8">
        <f t="shared" si="50"/>
        <v>0</v>
      </c>
      <c r="K282" s="11"/>
      <c r="L282" s="8">
        <v>0</v>
      </c>
      <c r="M282" s="11"/>
      <c r="N282" s="8">
        <v>0</v>
      </c>
      <c r="O282" s="11"/>
      <c r="P282" s="8">
        <f t="shared" si="51"/>
        <v>0</v>
      </c>
      <c r="Q282" s="11"/>
      <c r="R282" s="11"/>
      <c r="S282" s="11"/>
      <c r="T282" s="11"/>
      <c r="U282" s="11"/>
      <c r="V282" s="11"/>
      <c r="W282" s="11"/>
    </row>
    <row r="283" spans="1:23" x14ac:dyDescent="0.25">
      <c r="A283" s="48" t="s">
        <v>364</v>
      </c>
      <c r="B283" s="21"/>
      <c r="C283" s="24" t="s">
        <v>366</v>
      </c>
      <c r="D283" s="22"/>
      <c r="E283" s="22"/>
      <c r="F283" s="21"/>
      <c r="G283" s="21"/>
      <c r="H283" s="34">
        <f>SUM(H274:H282)</f>
        <v>0</v>
      </c>
      <c r="I283" s="11"/>
      <c r="J283" s="34">
        <f t="shared" si="50"/>
        <v>0</v>
      </c>
      <c r="K283" s="11"/>
      <c r="L283" s="34">
        <f>SUM(L274:L282)</f>
        <v>0</v>
      </c>
      <c r="M283" s="34">
        <f>SUM(M274:M282)</f>
        <v>0</v>
      </c>
      <c r="N283" s="34">
        <f>SUM(N274:N282)</f>
        <v>0</v>
      </c>
      <c r="O283" s="11"/>
      <c r="P283" s="34">
        <f t="shared" si="51"/>
        <v>0</v>
      </c>
      <c r="Q283" s="11"/>
      <c r="R283" s="11"/>
      <c r="S283" s="11"/>
      <c r="T283" s="11"/>
      <c r="U283" s="11"/>
      <c r="V283" s="11"/>
      <c r="W283" s="11"/>
    </row>
    <row r="284" spans="1:23" x14ac:dyDescent="0.25">
      <c r="A284" s="48"/>
      <c r="B284" s="21"/>
      <c r="C284" s="24" t="s">
        <v>1032</v>
      </c>
      <c r="D284" s="22"/>
      <c r="E284" s="22"/>
      <c r="F284" s="21"/>
      <c r="G284" s="21"/>
      <c r="H284" s="8"/>
      <c r="I284" s="11"/>
      <c r="J284" s="8"/>
      <c r="K284" s="11"/>
      <c r="L284" s="8"/>
      <c r="M284" s="11"/>
      <c r="N284" s="8"/>
      <c r="O284" s="11"/>
      <c r="P284" s="8"/>
      <c r="Q284" s="11"/>
      <c r="R284" s="11"/>
      <c r="S284" s="11"/>
      <c r="T284" s="11"/>
      <c r="U284" s="11"/>
      <c r="V284" s="11"/>
      <c r="W284" s="11"/>
    </row>
    <row r="285" spans="1:23" x14ac:dyDescent="0.25">
      <c r="A285" s="48" t="s">
        <v>1033</v>
      </c>
      <c r="B285" s="21"/>
      <c r="C285" s="22"/>
      <c r="D285" s="22" t="s">
        <v>1034</v>
      </c>
      <c r="E285" s="22" t="s">
        <v>1035</v>
      </c>
      <c r="F285" s="21" t="s">
        <v>1036</v>
      </c>
      <c r="G285" s="21"/>
      <c r="H285" s="8">
        <v>28000</v>
      </c>
      <c r="I285" s="11"/>
      <c r="J285" s="8">
        <f t="shared" ref="J285:J294" si="52">L285-H285</f>
        <v>2000</v>
      </c>
      <c r="K285" s="11"/>
      <c r="L285" s="8">
        <v>30000</v>
      </c>
      <c r="M285" s="11"/>
      <c r="N285" s="8">
        <v>29000</v>
      </c>
      <c r="O285" s="11"/>
      <c r="P285" s="8">
        <f t="shared" ref="P285:P294" si="53">+L285-N285</f>
        <v>1000</v>
      </c>
      <c r="Q285" s="11"/>
      <c r="R285" s="11"/>
      <c r="S285" s="11"/>
      <c r="T285" s="11"/>
      <c r="U285" s="11"/>
      <c r="V285" s="11"/>
      <c r="W285" s="11"/>
    </row>
    <row r="286" spans="1:23" x14ac:dyDescent="0.25">
      <c r="A286" s="48" t="s">
        <v>1037</v>
      </c>
      <c r="B286" s="21"/>
      <c r="C286" s="22"/>
      <c r="D286" s="22" t="s">
        <v>1002</v>
      </c>
      <c r="E286" s="22" t="s">
        <v>1038</v>
      </c>
      <c r="F286" s="21" t="s">
        <v>1039</v>
      </c>
      <c r="G286" s="21"/>
      <c r="H286" s="8">
        <v>24000</v>
      </c>
      <c r="I286" s="11"/>
      <c r="J286" s="8">
        <f t="shared" si="52"/>
        <v>1000</v>
      </c>
      <c r="K286" s="11"/>
      <c r="L286" s="8">
        <v>25000</v>
      </c>
      <c r="M286" s="11"/>
      <c r="N286" s="8">
        <v>24000</v>
      </c>
      <c r="O286" s="11"/>
      <c r="P286" s="8">
        <f t="shared" si="53"/>
        <v>1000</v>
      </c>
      <c r="Q286" s="11"/>
      <c r="R286" s="11"/>
      <c r="S286" s="11"/>
      <c r="T286" s="11"/>
      <c r="U286" s="11"/>
      <c r="V286" s="11"/>
      <c r="W286" s="11"/>
    </row>
    <row r="287" spans="1:23" x14ac:dyDescent="0.25">
      <c r="A287" s="48" t="s">
        <v>1040</v>
      </c>
      <c r="B287" s="21"/>
      <c r="C287" s="22"/>
      <c r="D287" s="22" t="s">
        <v>1041</v>
      </c>
      <c r="E287" s="22" t="s">
        <v>1042</v>
      </c>
      <c r="F287" s="21" t="s">
        <v>1043</v>
      </c>
      <c r="G287" s="21"/>
      <c r="H287" s="8">
        <v>12000</v>
      </c>
      <c r="I287" s="11"/>
      <c r="J287" s="8">
        <f t="shared" si="52"/>
        <v>-3000</v>
      </c>
      <c r="K287" s="11"/>
      <c r="L287" s="8">
        <v>9000</v>
      </c>
      <c r="M287" s="11"/>
      <c r="N287" s="8">
        <v>8500</v>
      </c>
      <c r="O287" s="11"/>
      <c r="P287" s="8">
        <f t="shared" si="53"/>
        <v>500</v>
      </c>
      <c r="Q287" s="11"/>
      <c r="R287" s="11"/>
      <c r="S287" s="11"/>
      <c r="T287" s="11"/>
      <c r="U287" s="11"/>
      <c r="V287" s="11"/>
      <c r="W287" s="11"/>
    </row>
    <row r="288" spans="1:23" x14ac:dyDescent="0.25">
      <c r="A288" s="48" t="s">
        <v>1044</v>
      </c>
      <c r="B288" s="21"/>
      <c r="C288" s="22"/>
      <c r="D288" s="22" t="s">
        <v>1010</v>
      </c>
      <c r="E288" s="22" t="s">
        <v>1045</v>
      </c>
      <c r="F288" s="21" t="s">
        <v>1046</v>
      </c>
      <c r="G288" s="21"/>
      <c r="H288" s="8">
        <v>0</v>
      </c>
      <c r="I288" s="11"/>
      <c r="J288" s="8">
        <f t="shared" si="52"/>
        <v>0</v>
      </c>
      <c r="K288" s="11"/>
      <c r="L288" s="8">
        <v>0</v>
      </c>
      <c r="M288" s="11"/>
      <c r="N288" s="8">
        <v>0</v>
      </c>
      <c r="O288" s="11"/>
      <c r="P288" s="8">
        <f t="shared" si="53"/>
        <v>0</v>
      </c>
      <c r="Q288" s="11"/>
      <c r="R288" s="11"/>
      <c r="S288" s="11"/>
      <c r="T288" s="11"/>
      <c r="U288" s="11"/>
      <c r="V288" s="11"/>
      <c r="W288" s="11"/>
    </row>
    <row r="289" spans="1:23" x14ac:dyDescent="0.25">
      <c r="A289" s="48" t="s">
        <v>1047</v>
      </c>
      <c r="B289" s="21"/>
      <c r="C289" s="22"/>
      <c r="D289" s="22" t="s">
        <v>1048</v>
      </c>
      <c r="E289" s="22" t="s">
        <v>1049</v>
      </c>
      <c r="F289" s="21" t="s">
        <v>1050</v>
      </c>
      <c r="G289" s="21"/>
      <c r="H289" s="8">
        <v>1000</v>
      </c>
      <c r="I289" s="11"/>
      <c r="J289" s="8">
        <f t="shared" si="52"/>
        <v>0</v>
      </c>
      <c r="K289" s="11"/>
      <c r="L289" s="8">
        <v>1000</v>
      </c>
      <c r="M289" s="11"/>
      <c r="N289" s="8">
        <v>1000</v>
      </c>
      <c r="O289" s="11"/>
      <c r="P289" s="8">
        <f t="shared" si="53"/>
        <v>0</v>
      </c>
      <c r="Q289" s="11"/>
      <c r="R289" s="11"/>
      <c r="S289" s="11"/>
      <c r="T289" s="11"/>
      <c r="U289" s="11"/>
      <c r="V289" s="11"/>
      <c r="W289" s="11"/>
    </row>
    <row r="290" spans="1:23" x14ac:dyDescent="0.25">
      <c r="A290" s="48" t="s">
        <v>1051</v>
      </c>
      <c r="B290" s="21"/>
      <c r="C290" s="22"/>
      <c r="D290" s="22" t="s">
        <v>1052</v>
      </c>
      <c r="E290" s="22" t="s">
        <v>1053</v>
      </c>
      <c r="F290" s="21" t="s">
        <v>1054</v>
      </c>
      <c r="G290" s="21"/>
      <c r="H290" s="8">
        <v>2800</v>
      </c>
      <c r="I290" s="11"/>
      <c r="J290" s="8">
        <f t="shared" si="52"/>
        <v>-800</v>
      </c>
      <c r="K290" s="11"/>
      <c r="L290" s="8">
        <v>2000</v>
      </c>
      <c r="M290" s="11"/>
      <c r="N290" s="8">
        <v>2000</v>
      </c>
      <c r="O290" s="11"/>
      <c r="P290" s="8">
        <f t="shared" si="53"/>
        <v>0</v>
      </c>
      <c r="Q290" s="11"/>
      <c r="R290" s="11"/>
      <c r="S290" s="11"/>
      <c r="T290" s="11"/>
      <c r="U290" s="11"/>
      <c r="V290" s="11"/>
      <c r="W290" s="11"/>
    </row>
    <row r="291" spans="1:23" x14ac:dyDescent="0.25">
      <c r="A291" s="48" t="s">
        <v>1055</v>
      </c>
      <c r="B291" s="21"/>
      <c r="C291" s="22"/>
      <c r="D291" s="22" t="s">
        <v>1056</v>
      </c>
      <c r="E291" s="22" t="s">
        <v>1057</v>
      </c>
      <c r="F291" s="21" t="s">
        <v>1058</v>
      </c>
      <c r="G291" s="21"/>
      <c r="H291" s="8">
        <v>500</v>
      </c>
      <c r="I291" s="11"/>
      <c r="J291" s="8">
        <f t="shared" si="52"/>
        <v>0</v>
      </c>
      <c r="K291" s="11"/>
      <c r="L291" s="8">
        <v>500</v>
      </c>
      <c r="M291" s="11"/>
      <c r="N291" s="8">
        <v>412</v>
      </c>
      <c r="O291" s="11"/>
      <c r="P291" s="8">
        <f t="shared" si="53"/>
        <v>88</v>
      </c>
      <c r="Q291" s="11"/>
      <c r="R291" s="11"/>
      <c r="S291" s="11"/>
      <c r="T291" s="11"/>
      <c r="U291" s="11"/>
      <c r="V291" s="11"/>
      <c r="W291" s="11"/>
    </row>
    <row r="292" spans="1:23" x14ac:dyDescent="0.25">
      <c r="A292" s="48" t="s">
        <v>1059</v>
      </c>
      <c r="B292" s="21"/>
      <c r="C292" s="22"/>
      <c r="D292" s="22" t="s">
        <v>935</v>
      </c>
      <c r="E292" s="22" t="s">
        <v>1060</v>
      </c>
      <c r="F292" s="21" t="s">
        <v>1061</v>
      </c>
      <c r="G292" s="21"/>
      <c r="H292" s="8">
        <v>500</v>
      </c>
      <c r="I292" s="11"/>
      <c r="J292" s="8">
        <f t="shared" si="52"/>
        <v>0</v>
      </c>
      <c r="K292" s="11"/>
      <c r="L292" s="8">
        <v>500</v>
      </c>
      <c r="M292" s="11"/>
      <c r="N292" s="8">
        <v>500</v>
      </c>
      <c r="O292" s="11"/>
      <c r="P292" s="8">
        <f t="shared" si="53"/>
        <v>0</v>
      </c>
      <c r="Q292" s="11"/>
      <c r="R292" s="11"/>
      <c r="S292" s="11"/>
      <c r="T292" s="11"/>
      <c r="U292" s="11"/>
      <c r="V292" s="11"/>
      <c r="W292" s="11"/>
    </row>
    <row r="293" spans="1:23" x14ac:dyDescent="0.25">
      <c r="A293" s="48" t="s">
        <v>1062</v>
      </c>
      <c r="B293" s="21"/>
      <c r="C293" s="22"/>
      <c r="D293" s="22" t="s">
        <v>510</v>
      </c>
      <c r="E293" s="22" t="s">
        <v>1063</v>
      </c>
      <c r="F293" s="21" t="s">
        <v>1064</v>
      </c>
      <c r="G293" s="21"/>
      <c r="H293" s="8">
        <v>0</v>
      </c>
      <c r="I293" s="11"/>
      <c r="J293" s="8">
        <f t="shared" si="52"/>
        <v>0</v>
      </c>
      <c r="K293" s="11"/>
      <c r="L293" s="8">
        <v>0</v>
      </c>
      <c r="M293" s="11"/>
      <c r="N293" s="8">
        <v>0</v>
      </c>
      <c r="O293" s="11"/>
      <c r="P293" s="8">
        <f t="shared" si="53"/>
        <v>0</v>
      </c>
      <c r="Q293" s="11"/>
      <c r="R293" s="11"/>
      <c r="S293" s="11"/>
      <c r="T293" s="11"/>
      <c r="U293" s="11"/>
      <c r="V293" s="11"/>
      <c r="W293" s="11"/>
    </row>
    <row r="294" spans="1:23" x14ac:dyDescent="0.25">
      <c r="A294" s="48" t="s">
        <v>1065</v>
      </c>
      <c r="B294" s="21"/>
      <c r="C294" s="24" t="s">
        <v>1066</v>
      </c>
      <c r="D294" s="22"/>
      <c r="E294" s="22"/>
      <c r="F294" s="21" t="s">
        <v>1551</v>
      </c>
      <c r="G294" s="21"/>
      <c r="H294" s="34">
        <f>SUM(H285:H293)</f>
        <v>68800</v>
      </c>
      <c r="I294" s="11"/>
      <c r="J294" s="34">
        <f t="shared" si="52"/>
        <v>-800</v>
      </c>
      <c r="K294" s="11"/>
      <c r="L294" s="34">
        <f>SUM(L285:L293)</f>
        <v>68000</v>
      </c>
      <c r="M294" s="11"/>
      <c r="N294" s="34">
        <f>SUM(N285:N293)</f>
        <v>65412</v>
      </c>
      <c r="O294" s="11"/>
      <c r="P294" s="34">
        <f t="shared" si="53"/>
        <v>2588</v>
      </c>
      <c r="Q294" s="11"/>
      <c r="R294" s="11"/>
      <c r="S294" s="11"/>
      <c r="T294" s="11"/>
      <c r="U294" s="11"/>
      <c r="V294" s="11"/>
      <c r="W294" s="11"/>
    </row>
    <row r="295" spans="1:23" x14ac:dyDescent="0.25">
      <c r="A295" s="48"/>
      <c r="B295" s="21"/>
      <c r="C295" s="24" t="s">
        <v>1067</v>
      </c>
      <c r="D295" s="22"/>
      <c r="E295" s="22"/>
      <c r="F295" s="21"/>
      <c r="G295" s="21"/>
      <c r="H295" s="8"/>
      <c r="I295" s="11"/>
      <c r="J295" s="8"/>
      <c r="K295" s="11"/>
      <c r="L295" s="8"/>
      <c r="M295" s="11"/>
      <c r="N295" s="8"/>
      <c r="O295" s="11"/>
      <c r="P295" s="8"/>
      <c r="Q295" s="11"/>
      <c r="R295" s="11"/>
      <c r="S295" s="11"/>
      <c r="T295" s="11"/>
      <c r="U295" s="11"/>
      <c r="V295" s="11"/>
      <c r="W295" s="11"/>
    </row>
    <row r="296" spans="1:23" x14ac:dyDescent="0.25">
      <c r="A296" s="48" t="s">
        <v>1068</v>
      </c>
      <c r="B296" s="21"/>
      <c r="C296" s="22"/>
      <c r="D296" s="22" t="s">
        <v>927</v>
      </c>
      <c r="E296" s="22" t="s">
        <v>1069</v>
      </c>
      <c r="F296" s="21" t="s">
        <v>1070</v>
      </c>
      <c r="G296" s="21"/>
      <c r="H296" s="8">
        <v>35000</v>
      </c>
      <c r="I296" s="11"/>
      <c r="J296" s="8">
        <f t="shared" ref="J296:J301" si="54">L296-H296</f>
        <v>0</v>
      </c>
      <c r="K296" s="11"/>
      <c r="L296" s="8">
        <v>35000</v>
      </c>
      <c r="M296" s="11"/>
      <c r="N296" s="8">
        <v>32000</v>
      </c>
      <c r="O296" s="11"/>
      <c r="P296" s="8">
        <f t="shared" ref="P296:P301" si="55">+L296-N296</f>
        <v>3000</v>
      </c>
      <c r="Q296" s="11"/>
      <c r="R296" s="11"/>
      <c r="S296" s="11"/>
      <c r="T296" s="11"/>
      <c r="U296" s="11"/>
      <c r="V296" s="11"/>
      <c r="W296" s="11"/>
    </row>
    <row r="297" spans="1:23" x14ac:dyDescent="0.25">
      <c r="A297" s="48" t="s">
        <v>1071</v>
      </c>
      <c r="B297" s="21"/>
      <c r="C297" s="22"/>
      <c r="D297" s="22" t="s">
        <v>968</v>
      </c>
      <c r="E297" s="22" t="s">
        <v>1072</v>
      </c>
      <c r="F297" s="21" t="s">
        <v>1073</v>
      </c>
      <c r="G297" s="21"/>
      <c r="H297" s="8">
        <v>9000</v>
      </c>
      <c r="I297" s="11"/>
      <c r="J297" s="8">
        <f t="shared" si="54"/>
        <v>1000</v>
      </c>
      <c r="K297" s="11"/>
      <c r="L297" s="8">
        <v>10000</v>
      </c>
      <c r="M297" s="11"/>
      <c r="N297" s="8">
        <v>10000</v>
      </c>
      <c r="O297" s="11"/>
      <c r="P297" s="8">
        <f t="shared" si="55"/>
        <v>0</v>
      </c>
      <c r="Q297" s="11"/>
      <c r="R297" s="11"/>
      <c r="S297" s="11"/>
      <c r="T297" s="11"/>
      <c r="U297" s="11"/>
      <c r="V297" s="11"/>
      <c r="W297" s="11"/>
    </row>
    <row r="298" spans="1:23" x14ac:dyDescent="0.25">
      <c r="A298" s="48" t="s">
        <v>1074</v>
      </c>
      <c r="B298" s="21"/>
      <c r="C298" s="22"/>
      <c r="D298" s="22" t="s">
        <v>498</v>
      </c>
      <c r="E298" s="22" t="s">
        <v>1075</v>
      </c>
      <c r="F298" s="21" t="s">
        <v>1076</v>
      </c>
      <c r="G298" s="21"/>
      <c r="H298" s="8">
        <v>5000</v>
      </c>
      <c r="I298" s="11"/>
      <c r="J298" s="8">
        <f t="shared" si="54"/>
        <v>-3000</v>
      </c>
      <c r="K298" s="11"/>
      <c r="L298" s="8">
        <v>2000</v>
      </c>
      <c r="M298" s="11"/>
      <c r="N298" s="8">
        <v>1700</v>
      </c>
      <c r="O298" s="11"/>
      <c r="P298" s="8">
        <f t="shared" si="55"/>
        <v>300</v>
      </c>
      <c r="Q298" s="11"/>
      <c r="R298" s="11"/>
      <c r="S298" s="11"/>
      <c r="T298" s="11"/>
      <c r="U298" s="11"/>
      <c r="V298" s="11"/>
      <c r="W298" s="11"/>
    </row>
    <row r="299" spans="1:23" x14ac:dyDescent="0.25">
      <c r="A299" s="48" t="s">
        <v>1077</v>
      </c>
      <c r="B299" s="21"/>
      <c r="C299" s="22"/>
      <c r="D299" s="22" t="s">
        <v>935</v>
      </c>
      <c r="E299" s="22" t="s">
        <v>1078</v>
      </c>
      <c r="F299" s="21" t="s">
        <v>1079</v>
      </c>
      <c r="G299" s="21"/>
      <c r="H299" s="8">
        <v>500</v>
      </c>
      <c r="I299" s="11"/>
      <c r="J299" s="8">
        <f t="shared" si="54"/>
        <v>500</v>
      </c>
      <c r="K299" s="11"/>
      <c r="L299" s="8">
        <v>1000</v>
      </c>
      <c r="M299" s="11"/>
      <c r="N299" s="8">
        <v>1000</v>
      </c>
      <c r="O299" s="11"/>
      <c r="P299" s="8">
        <f t="shared" si="55"/>
        <v>0</v>
      </c>
      <c r="Q299" s="11"/>
      <c r="R299" s="11"/>
      <c r="S299" s="11"/>
      <c r="T299" s="11"/>
      <c r="U299" s="11"/>
      <c r="V299" s="11"/>
      <c r="W299" s="11"/>
    </row>
    <row r="300" spans="1:23" x14ac:dyDescent="0.25">
      <c r="A300" s="48" t="s">
        <v>1080</v>
      </c>
      <c r="B300" s="21"/>
      <c r="C300" s="22"/>
      <c r="D300" s="22" t="s">
        <v>510</v>
      </c>
      <c r="E300" s="22" t="s">
        <v>1081</v>
      </c>
      <c r="F300" s="21" t="s">
        <v>1082</v>
      </c>
      <c r="G300" s="21"/>
      <c r="H300" s="8">
        <v>1500</v>
      </c>
      <c r="I300" s="11"/>
      <c r="J300" s="8">
        <f t="shared" si="54"/>
        <v>-1000</v>
      </c>
      <c r="K300" s="11"/>
      <c r="L300" s="8">
        <v>500</v>
      </c>
      <c r="M300" s="11"/>
      <c r="N300" s="8">
        <v>425</v>
      </c>
      <c r="O300" s="11"/>
      <c r="P300" s="8">
        <f t="shared" si="55"/>
        <v>75</v>
      </c>
      <c r="Q300" s="11"/>
      <c r="R300" s="11"/>
      <c r="S300" s="11"/>
      <c r="T300" s="11"/>
      <c r="U300" s="11"/>
      <c r="V300" s="11"/>
      <c r="W300" s="11"/>
    </row>
    <row r="301" spans="1:23" x14ac:dyDescent="0.25">
      <c r="A301" s="48" t="s">
        <v>1083</v>
      </c>
      <c r="B301" s="21"/>
      <c r="C301" s="24" t="s">
        <v>1084</v>
      </c>
      <c r="D301" s="22"/>
      <c r="E301" s="22"/>
      <c r="F301" s="21" t="s">
        <v>1552</v>
      </c>
      <c r="G301" s="21"/>
      <c r="H301" s="34">
        <f>SUM(H296:H300)</f>
        <v>51000</v>
      </c>
      <c r="I301" s="11"/>
      <c r="J301" s="34">
        <f t="shared" si="54"/>
        <v>-2500</v>
      </c>
      <c r="K301" s="11"/>
      <c r="L301" s="34">
        <f>SUM(L296:L300)</f>
        <v>48500</v>
      </c>
      <c r="M301" s="11"/>
      <c r="N301" s="34">
        <f>SUM(N296:N300)</f>
        <v>45125</v>
      </c>
      <c r="O301" s="11"/>
      <c r="P301" s="34">
        <f t="shared" si="55"/>
        <v>3375</v>
      </c>
      <c r="Q301" s="11"/>
      <c r="R301" s="11"/>
      <c r="S301" s="11"/>
      <c r="T301" s="11"/>
      <c r="U301" s="11"/>
      <c r="V301" s="11"/>
      <c r="W301" s="11"/>
    </row>
    <row r="302" spans="1:23" x14ac:dyDescent="0.25">
      <c r="A302" s="48"/>
      <c r="B302" s="21"/>
      <c r="C302" s="24" t="s">
        <v>1085</v>
      </c>
      <c r="D302" s="22"/>
      <c r="E302" s="22"/>
      <c r="F302" s="21"/>
      <c r="G302" s="21"/>
      <c r="H302" s="8"/>
      <c r="I302" s="11"/>
      <c r="J302" s="8"/>
      <c r="K302" s="11"/>
      <c r="L302" s="8"/>
      <c r="M302" s="11"/>
      <c r="N302" s="8"/>
      <c r="O302" s="11"/>
      <c r="P302" s="8"/>
      <c r="Q302" s="11"/>
      <c r="R302" s="11"/>
      <c r="S302" s="11"/>
      <c r="T302" s="11"/>
      <c r="U302" s="11"/>
      <c r="V302" s="11"/>
      <c r="W302" s="11"/>
    </row>
    <row r="303" spans="1:23" x14ac:dyDescent="0.25">
      <c r="A303" s="48" t="s">
        <v>1086</v>
      </c>
      <c r="B303" s="21"/>
      <c r="C303" s="22"/>
      <c r="D303" s="22" t="s">
        <v>1087</v>
      </c>
      <c r="E303" s="22" t="s">
        <v>1088</v>
      </c>
      <c r="F303" s="21"/>
      <c r="G303" s="21"/>
      <c r="H303" s="8">
        <v>14400</v>
      </c>
      <c r="I303" s="11"/>
      <c r="J303" s="8">
        <f t="shared" ref="J303:J312" si="56">L303-H303</f>
        <v>600</v>
      </c>
      <c r="K303" s="11"/>
      <c r="L303" s="8">
        <v>15000</v>
      </c>
      <c r="M303" s="11"/>
      <c r="N303" s="8">
        <v>15000</v>
      </c>
      <c r="O303" s="11"/>
      <c r="P303" s="8">
        <f t="shared" ref="P303:P312" si="57">+L303-N303</f>
        <v>0</v>
      </c>
      <c r="Q303" s="11"/>
      <c r="R303" s="11"/>
      <c r="S303" s="11"/>
      <c r="T303" s="11"/>
      <c r="U303" s="11"/>
      <c r="V303" s="11"/>
      <c r="W303" s="11"/>
    </row>
    <row r="304" spans="1:23" x14ac:dyDescent="0.25">
      <c r="A304" s="48" t="s">
        <v>1089</v>
      </c>
      <c r="B304" s="21"/>
      <c r="C304" s="22"/>
      <c r="D304" s="22" t="s">
        <v>1002</v>
      </c>
      <c r="E304" s="22" t="s">
        <v>1090</v>
      </c>
      <c r="F304" s="21"/>
      <c r="G304" s="21"/>
      <c r="H304" s="8">
        <v>9600</v>
      </c>
      <c r="I304" s="11"/>
      <c r="J304" s="8">
        <f t="shared" si="56"/>
        <v>400</v>
      </c>
      <c r="K304" s="11"/>
      <c r="L304" s="8">
        <v>10000</v>
      </c>
      <c r="M304" s="11"/>
      <c r="N304" s="8">
        <v>8000</v>
      </c>
      <c r="O304" s="11"/>
      <c r="P304" s="8">
        <f t="shared" si="57"/>
        <v>2000</v>
      </c>
      <c r="Q304" s="11"/>
      <c r="R304" s="11"/>
      <c r="S304" s="11"/>
      <c r="T304" s="11"/>
      <c r="U304" s="11"/>
      <c r="V304" s="11"/>
      <c r="W304" s="11"/>
    </row>
    <row r="305" spans="1:23" x14ac:dyDescent="0.25">
      <c r="A305" s="48" t="s">
        <v>1091</v>
      </c>
      <c r="B305" s="21"/>
      <c r="C305" s="22"/>
      <c r="D305" s="22" t="s">
        <v>1092</v>
      </c>
      <c r="E305" s="22" t="s">
        <v>1093</v>
      </c>
      <c r="F305" s="21"/>
      <c r="G305" s="21"/>
      <c r="H305" s="8">
        <v>9000</v>
      </c>
      <c r="I305" s="11"/>
      <c r="J305" s="8">
        <f t="shared" si="56"/>
        <v>-1000</v>
      </c>
      <c r="K305" s="11"/>
      <c r="L305" s="8">
        <v>8000</v>
      </c>
      <c r="M305" s="11"/>
      <c r="N305" s="8">
        <v>8000</v>
      </c>
      <c r="O305" s="11"/>
      <c r="P305" s="8">
        <f t="shared" si="57"/>
        <v>0</v>
      </c>
      <c r="Q305" s="11"/>
      <c r="R305" s="11"/>
      <c r="S305" s="11"/>
      <c r="T305" s="11"/>
      <c r="U305" s="11"/>
      <c r="V305" s="11"/>
      <c r="W305" s="11"/>
    </row>
    <row r="306" spans="1:23" x14ac:dyDescent="0.25">
      <c r="A306" s="48" t="s">
        <v>1094</v>
      </c>
      <c r="B306" s="21"/>
      <c r="C306" s="22"/>
      <c r="D306" s="22" t="s">
        <v>1010</v>
      </c>
      <c r="E306" s="22" t="s">
        <v>1095</v>
      </c>
      <c r="F306" s="21"/>
      <c r="G306" s="21"/>
      <c r="H306" s="8">
        <v>0</v>
      </c>
      <c r="I306" s="11"/>
      <c r="J306" s="8">
        <f t="shared" si="56"/>
        <v>0</v>
      </c>
      <c r="K306" s="11"/>
      <c r="L306" s="8">
        <v>0</v>
      </c>
      <c r="M306" s="11"/>
      <c r="N306" s="8">
        <v>0</v>
      </c>
      <c r="O306" s="11"/>
      <c r="P306" s="8">
        <f t="shared" si="57"/>
        <v>0</v>
      </c>
      <c r="Q306" s="11"/>
      <c r="R306" s="11"/>
      <c r="S306" s="11"/>
      <c r="T306" s="11"/>
      <c r="U306" s="11"/>
      <c r="V306" s="11"/>
      <c r="W306" s="11"/>
    </row>
    <row r="307" spans="1:23" x14ac:dyDescent="0.25">
      <c r="A307" s="48" t="s">
        <v>1096</v>
      </c>
      <c r="B307" s="21"/>
      <c r="C307" s="22"/>
      <c r="D307" s="22" t="s">
        <v>1097</v>
      </c>
      <c r="E307" s="22" t="s">
        <v>1098</v>
      </c>
      <c r="F307" s="21" t="s">
        <v>1099</v>
      </c>
      <c r="G307" s="21"/>
      <c r="H307" s="8">
        <v>6500</v>
      </c>
      <c r="I307" s="11"/>
      <c r="J307" s="8">
        <f t="shared" si="56"/>
        <v>-1500</v>
      </c>
      <c r="K307" s="11"/>
      <c r="L307" s="8">
        <v>5000</v>
      </c>
      <c r="M307" s="11"/>
      <c r="N307" s="8">
        <v>4000</v>
      </c>
      <c r="O307" s="11"/>
      <c r="P307" s="8">
        <f t="shared" si="57"/>
        <v>1000</v>
      </c>
      <c r="Q307" s="11"/>
      <c r="R307" s="11"/>
      <c r="S307" s="11"/>
      <c r="T307" s="11"/>
      <c r="U307" s="11"/>
      <c r="V307" s="11"/>
      <c r="W307" s="11"/>
    </row>
    <row r="308" spans="1:23" x14ac:dyDescent="0.25">
      <c r="A308" s="48" t="s">
        <v>1100</v>
      </c>
      <c r="B308" s="21"/>
      <c r="C308" s="22"/>
      <c r="D308" s="22" t="s">
        <v>1018</v>
      </c>
      <c r="E308" s="22" t="s">
        <v>1101</v>
      </c>
      <c r="F308" s="21" t="s">
        <v>1102</v>
      </c>
      <c r="G308" s="21"/>
      <c r="H308" s="8">
        <v>500</v>
      </c>
      <c r="I308" s="11"/>
      <c r="J308" s="8">
        <f t="shared" si="56"/>
        <v>0</v>
      </c>
      <c r="K308" s="11"/>
      <c r="L308" s="8">
        <v>500</v>
      </c>
      <c r="M308" s="11"/>
      <c r="N308" s="8">
        <v>225</v>
      </c>
      <c r="O308" s="11"/>
      <c r="P308" s="8">
        <f t="shared" si="57"/>
        <v>275</v>
      </c>
      <c r="Q308" s="11"/>
      <c r="R308" s="11"/>
      <c r="S308" s="11"/>
      <c r="T308" s="11"/>
      <c r="U308" s="11"/>
      <c r="V308" s="11"/>
      <c r="W308" s="11"/>
    </row>
    <row r="309" spans="1:23" x14ac:dyDescent="0.25">
      <c r="A309" s="48" t="s">
        <v>1103</v>
      </c>
      <c r="B309" s="21"/>
      <c r="C309" s="22"/>
      <c r="D309" s="22" t="s">
        <v>498</v>
      </c>
      <c r="E309" s="22" t="s">
        <v>1104</v>
      </c>
      <c r="F309" s="21" t="s">
        <v>1105</v>
      </c>
      <c r="G309" s="21"/>
      <c r="H309" s="8">
        <v>0</v>
      </c>
      <c r="I309" s="11"/>
      <c r="J309" s="8">
        <f t="shared" si="56"/>
        <v>0</v>
      </c>
      <c r="K309" s="11"/>
      <c r="L309" s="8">
        <v>0</v>
      </c>
      <c r="M309" s="11"/>
      <c r="N309" s="8">
        <v>0</v>
      </c>
      <c r="O309" s="11"/>
      <c r="P309" s="8">
        <f t="shared" si="57"/>
        <v>0</v>
      </c>
      <c r="Q309" s="11"/>
      <c r="R309" s="11"/>
      <c r="S309" s="11"/>
      <c r="T309" s="11"/>
      <c r="U309" s="11"/>
      <c r="V309" s="11"/>
      <c r="W309" s="11"/>
    </row>
    <row r="310" spans="1:23" x14ac:dyDescent="0.25">
      <c r="A310" s="48" t="s">
        <v>1106</v>
      </c>
      <c r="B310" s="21"/>
      <c r="C310" s="22"/>
      <c r="D310" s="22" t="s">
        <v>935</v>
      </c>
      <c r="E310" s="22" t="s">
        <v>1107</v>
      </c>
      <c r="F310" s="21" t="s">
        <v>1108</v>
      </c>
      <c r="G310" s="21"/>
      <c r="H310" s="8">
        <v>1000</v>
      </c>
      <c r="I310" s="11"/>
      <c r="J310" s="8">
        <f t="shared" si="56"/>
        <v>0</v>
      </c>
      <c r="K310" s="11"/>
      <c r="L310" s="8">
        <v>1000</v>
      </c>
      <c r="M310" s="11"/>
      <c r="N310" s="8">
        <v>899</v>
      </c>
      <c r="O310" s="11"/>
      <c r="P310" s="8">
        <f t="shared" si="57"/>
        <v>101</v>
      </c>
      <c r="Q310" s="11"/>
      <c r="R310" s="11"/>
      <c r="S310" s="11"/>
      <c r="T310" s="11"/>
      <c r="U310" s="11"/>
      <c r="V310" s="11"/>
      <c r="W310" s="11"/>
    </row>
    <row r="311" spans="1:23" x14ac:dyDescent="0.25">
      <c r="A311" s="48" t="s">
        <v>1109</v>
      </c>
      <c r="B311" s="21"/>
      <c r="C311" s="22"/>
      <c r="D311" s="22" t="s">
        <v>510</v>
      </c>
      <c r="E311" s="22" t="s">
        <v>1110</v>
      </c>
      <c r="F311" s="21" t="s">
        <v>1111</v>
      </c>
      <c r="G311" s="21"/>
      <c r="H311" s="8">
        <v>0</v>
      </c>
      <c r="I311" s="11"/>
      <c r="J311" s="8">
        <f t="shared" si="56"/>
        <v>0</v>
      </c>
      <c r="K311" s="11"/>
      <c r="L311" s="8">
        <v>0</v>
      </c>
      <c r="M311" s="11"/>
      <c r="N311" s="8">
        <v>0</v>
      </c>
      <c r="O311" s="11"/>
      <c r="P311" s="8">
        <f t="shared" si="57"/>
        <v>0</v>
      </c>
      <c r="Q311" s="11"/>
      <c r="R311" s="11"/>
      <c r="S311" s="11"/>
      <c r="T311" s="11"/>
      <c r="U311" s="11"/>
      <c r="V311" s="11"/>
      <c r="W311" s="11"/>
    </row>
    <row r="312" spans="1:23" x14ac:dyDescent="0.25">
      <c r="A312" s="48" t="s">
        <v>1112</v>
      </c>
      <c r="B312" s="21"/>
      <c r="C312" s="24" t="s">
        <v>1113</v>
      </c>
      <c r="D312" s="22"/>
      <c r="E312" s="22"/>
      <c r="F312" s="21" t="s">
        <v>1553</v>
      </c>
      <c r="G312" s="21"/>
      <c r="H312" s="34">
        <f>SUM(H303:H311)</f>
        <v>41000</v>
      </c>
      <c r="I312" s="11"/>
      <c r="J312" s="34">
        <f t="shared" si="56"/>
        <v>-1500</v>
      </c>
      <c r="K312" s="11"/>
      <c r="L312" s="34">
        <f>SUM(L303:L311)</f>
        <v>39500</v>
      </c>
      <c r="M312" s="11"/>
      <c r="N312" s="34">
        <f>SUM(N303:N311)</f>
        <v>36124</v>
      </c>
      <c r="O312" s="11"/>
      <c r="P312" s="34">
        <f t="shared" si="57"/>
        <v>3376</v>
      </c>
      <c r="Q312" s="11"/>
      <c r="R312" s="11"/>
      <c r="S312" s="11"/>
      <c r="T312" s="11"/>
      <c r="U312" s="11"/>
      <c r="V312" s="11"/>
      <c r="W312" s="11"/>
    </row>
    <row r="313" spans="1:23" x14ac:dyDescent="0.25">
      <c r="A313" s="48"/>
      <c r="B313" s="21"/>
      <c r="C313" s="24" t="s">
        <v>3</v>
      </c>
      <c r="E313" s="22"/>
      <c r="F313" s="21"/>
      <c r="G313" s="21"/>
      <c r="H313" s="8"/>
      <c r="I313" s="11"/>
      <c r="J313" s="8"/>
      <c r="K313" s="11"/>
      <c r="L313" s="8"/>
      <c r="M313" s="11"/>
      <c r="N313" s="8"/>
      <c r="O313" s="11"/>
      <c r="P313" s="8"/>
      <c r="Q313" s="11"/>
      <c r="R313" s="11"/>
      <c r="S313" s="11"/>
      <c r="T313" s="11"/>
      <c r="U313" s="11"/>
      <c r="V313" s="11"/>
      <c r="W313" s="11"/>
    </row>
    <row r="314" spans="1:23" x14ac:dyDescent="0.25">
      <c r="A314" s="49" t="s">
        <v>32</v>
      </c>
      <c r="B314" s="21"/>
      <c r="C314" s="43"/>
      <c r="D314" s="22" t="s">
        <v>4</v>
      </c>
      <c r="E314" s="22" t="s">
        <v>20</v>
      </c>
      <c r="F314" s="21"/>
      <c r="G314" s="21"/>
      <c r="H314" s="8">
        <v>0</v>
      </c>
      <c r="I314" s="11"/>
      <c r="J314" s="8">
        <f t="shared" ref="J314:J323" si="58">L314-H314</f>
        <v>0</v>
      </c>
      <c r="K314" s="11"/>
      <c r="L314" s="8">
        <v>0</v>
      </c>
      <c r="M314" s="11"/>
      <c r="N314" s="8">
        <v>0</v>
      </c>
      <c r="O314" s="11"/>
      <c r="P314" s="8">
        <f t="shared" ref="P314:P323" si="59">+L314-N314</f>
        <v>0</v>
      </c>
      <c r="Q314" s="11"/>
      <c r="R314" s="11"/>
      <c r="S314" s="11"/>
      <c r="T314" s="11"/>
      <c r="U314" s="11"/>
      <c r="V314" s="11"/>
      <c r="W314" s="11"/>
    </row>
    <row r="315" spans="1:23" x14ac:dyDescent="0.25">
      <c r="A315" s="49" t="s">
        <v>33</v>
      </c>
      <c r="B315" s="21"/>
      <c r="C315" s="43"/>
      <c r="D315" s="22" t="s">
        <v>5</v>
      </c>
      <c r="E315" s="22" t="s">
        <v>21</v>
      </c>
      <c r="F315" s="21"/>
      <c r="G315" s="21"/>
      <c r="H315" s="8">
        <v>0</v>
      </c>
      <c r="I315" s="11"/>
      <c r="J315" s="8">
        <f t="shared" si="58"/>
        <v>0</v>
      </c>
      <c r="K315" s="11"/>
      <c r="L315" s="8">
        <v>0</v>
      </c>
      <c r="M315" s="11"/>
      <c r="N315" s="8">
        <v>0</v>
      </c>
      <c r="O315" s="11"/>
      <c r="P315" s="8">
        <f t="shared" si="59"/>
        <v>0</v>
      </c>
      <c r="Q315" s="11"/>
      <c r="R315" s="11"/>
      <c r="S315" s="11"/>
      <c r="T315" s="11"/>
      <c r="U315" s="11"/>
      <c r="V315" s="11"/>
      <c r="W315" s="11"/>
    </row>
    <row r="316" spans="1:23" x14ac:dyDescent="0.25">
      <c r="A316" s="49" t="s">
        <v>34</v>
      </c>
      <c r="B316" s="21"/>
      <c r="C316" s="43"/>
      <c r="D316" s="22" t="s">
        <v>1581</v>
      </c>
      <c r="E316" s="22" t="s">
        <v>22</v>
      </c>
      <c r="F316" s="21"/>
      <c r="G316" s="21"/>
      <c r="H316" s="8">
        <v>0</v>
      </c>
      <c r="I316" s="11"/>
      <c r="J316" s="8">
        <f t="shared" si="58"/>
        <v>0</v>
      </c>
      <c r="K316" s="11"/>
      <c r="L316" s="8">
        <v>0</v>
      </c>
      <c r="M316" s="11"/>
      <c r="N316" s="8">
        <v>0</v>
      </c>
      <c r="O316" s="11"/>
      <c r="P316" s="8">
        <f t="shared" si="59"/>
        <v>0</v>
      </c>
      <c r="Q316" s="11"/>
      <c r="R316" s="11"/>
      <c r="S316" s="11"/>
      <c r="T316" s="11"/>
      <c r="U316" s="11"/>
      <c r="V316" s="11"/>
      <c r="W316" s="11"/>
    </row>
    <row r="317" spans="1:23" x14ac:dyDescent="0.25">
      <c r="A317" s="48" t="s">
        <v>376</v>
      </c>
      <c r="B317" s="21"/>
      <c r="C317" s="43"/>
      <c r="D317" s="22" t="s">
        <v>494</v>
      </c>
      <c r="E317" s="22" t="s">
        <v>380</v>
      </c>
      <c r="F317" s="21"/>
      <c r="G317" s="21"/>
      <c r="H317" s="8">
        <v>0</v>
      </c>
      <c r="I317" s="11"/>
      <c r="J317" s="8">
        <f t="shared" si="58"/>
        <v>0</v>
      </c>
      <c r="K317" s="11"/>
      <c r="L317" s="8">
        <v>0</v>
      </c>
      <c r="M317" s="11"/>
      <c r="N317" s="8">
        <v>0</v>
      </c>
      <c r="O317" s="11"/>
      <c r="P317" s="8">
        <f t="shared" si="59"/>
        <v>0</v>
      </c>
      <c r="Q317" s="11"/>
      <c r="R317" s="11"/>
      <c r="S317" s="11"/>
      <c r="T317" s="11"/>
      <c r="U317" s="11"/>
      <c r="V317" s="11"/>
      <c r="W317" s="11"/>
    </row>
    <row r="318" spans="1:23" x14ac:dyDescent="0.25">
      <c r="A318" s="49" t="s">
        <v>35</v>
      </c>
      <c r="B318" s="21"/>
      <c r="C318" s="43"/>
      <c r="D318" s="22" t="s">
        <v>6</v>
      </c>
      <c r="E318" s="22" t="s">
        <v>23</v>
      </c>
      <c r="F318" s="21"/>
      <c r="G318" s="21"/>
      <c r="H318" s="8">
        <v>0</v>
      </c>
      <c r="I318" s="11"/>
      <c r="J318" s="8">
        <f t="shared" si="58"/>
        <v>0</v>
      </c>
      <c r="K318" s="11"/>
      <c r="L318" s="8">
        <v>0</v>
      </c>
      <c r="M318" s="11"/>
      <c r="N318" s="8">
        <v>0</v>
      </c>
      <c r="O318" s="11"/>
      <c r="P318" s="8">
        <f t="shared" si="59"/>
        <v>0</v>
      </c>
      <c r="Q318" s="11"/>
      <c r="R318" s="11"/>
      <c r="S318" s="11"/>
      <c r="T318" s="11"/>
      <c r="U318" s="11"/>
      <c r="V318" s="11"/>
      <c r="W318" s="11"/>
    </row>
    <row r="319" spans="1:23" x14ac:dyDescent="0.25">
      <c r="A319" s="49" t="s">
        <v>36</v>
      </c>
      <c r="B319" s="21"/>
      <c r="C319" s="43"/>
      <c r="D319" s="22" t="s">
        <v>498</v>
      </c>
      <c r="E319" s="22" t="s">
        <v>24</v>
      </c>
      <c r="F319" s="21"/>
      <c r="G319" s="21"/>
      <c r="H319" s="8">
        <v>0</v>
      </c>
      <c r="I319" s="11"/>
      <c r="J319" s="8">
        <f t="shared" si="58"/>
        <v>0</v>
      </c>
      <c r="K319" s="11"/>
      <c r="L319" s="8">
        <v>0</v>
      </c>
      <c r="M319" s="11"/>
      <c r="N319" s="8">
        <v>0</v>
      </c>
      <c r="O319" s="11"/>
      <c r="P319" s="8">
        <f t="shared" si="59"/>
        <v>0</v>
      </c>
      <c r="Q319" s="11"/>
      <c r="R319" s="11"/>
      <c r="S319" s="11"/>
      <c r="T319" s="11"/>
      <c r="U319" s="11"/>
      <c r="V319" s="11"/>
      <c r="W319" s="11"/>
    </row>
    <row r="320" spans="1:23" x14ac:dyDescent="0.25">
      <c r="A320" s="48" t="s">
        <v>377</v>
      </c>
      <c r="B320" s="21"/>
      <c r="C320" s="43"/>
      <c r="D320" s="22" t="s">
        <v>935</v>
      </c>
      <c r="E320" s="22" t="s">
        <v>381</v>
      </c>
      <c r="F320" s="21"/>
      <c r="G320" s="21"/>
      <c r="H320" s="8">
        <v>0</v>
      </c>
      <c r="I320" s="11"/>
      <c r="J320" s="8">
        <f t="shared" si="58"/>
        <v>0</v>
      </c>
      <c r="K320" s="11"/>
      <c r="L320" s="8">
        <v>0</v>
      </c>
      <c r="M320" s="11"/>
      <c r="N320" s="8">
        <v>0</v>
      </c>
      <c r="O320" s="11"/>
      <c r="P320" s="8">
        <f t="shared" si="59"/>
        <v>0</v>
      </c>
      <c r="Q320" s="11"/>
      <c r="R320" s="11"/>
      <c r="S320" s="11"/>
      <c r="T320" s="11"/>
      <c r="U320" s="11"/>
      <c r="V320" s="11"/>
      <c r="W320" s="11"/>
    </row>
    <row r="321" spans="1:23" x14ac:dyDescent="0.25">
      <c r="A321" s="48" t="s">
        <v>378</v>
      </c>
      <c r="B321" s="21"/>
      <c r="C321" s="43"/>
      <c r="D321" s="22" t="s">
        <v>379</v>
      </c>
      <c r="E321" s="22" t="s">
        <v>382</v>
      </c>
      <c r="F321" s="21"/>
      <c r="G321" s="21"/>
      <c r="H321" s="8">
        <v>0</v>
      </c>
      <c r="I321" s="11"/>
      <c r="J321" s="8">
        <f t="shared" si="58"/>
        <v>0</v>
      </c>
      <c r="K321" s="11"/>
      <c r="L321" s="8">
        <v>0</v>
      </c>
      <c r="M321" s="11"/>
      <c r="N321" s="8">
        <v>0</v>
      </c>
      <c r="O321" s="11"/>
      <c r="P321" s="8">
        <f t="shared" si="59"/>
        <v>0</v>
      </c>
      <c r="Q321" s="11"/>
      <c r="R321" s="11"/>
      <c r="S321" s="11"/>
      <c r="T321" s="11"/>
      <c r="U321" s="11"/>
      <c r="V321" s="11"/>
      <c r="W321" s="11"/>
    </row>
    <row r="322" spans="1:23" x14ac:dyDescent="0.25">
      <c r="A322" s="49" t="s">
        <v>37</v>
      </c>
      <c r="B322" s="21"/>
      <c r="C322" s="43"/>
      <c r="D322" s="22" t="s">
        <v>7</v>
      </c>
      <c r="E322" s="22" t="s">
        <v>25</v>
      </c>
      <c r="F322" s="21"/>
      <c r="G322" s="21"/>
      <c r="H322" s="8">
        <v>0</v>
      </c>
      <c r="I322" s="11"/>
      <c r="J322" s="8">
        <f t="shared" si="58"/>
        <v>0</v>
      </c>
      <c r="K322" s="11"/>
      <c r="L322" s="8">
        <v>0</v>
      </c>
      <c r="M322" s="11"/>
      <c r="N322" s="8">
        <v>0</v>
      </c>
      <c r="O322" s="11"/>
      <c r="P322" s="8">
        <f t="shared" si="59"/>
        <v>0</v>
      </c>
      <c r="Q322" s="11"/>
      <c r="R322" s="11"/>
      <c r="S322" s="11"/>
      <c r="T322" s="11"/>
      <c r="U322" s="11"/>
      <c r="V322" s="11"/>
      <c r="W322" s="11"/>
    </row>
    <row r="323" spans="1:23" x14ac:dyDescent="0.25">
      <c r="A323" s="49" t="s">
        <v>38</v>
      </c>
      <c r="B323" s="21"/>
      <c r="C323" s="24" t="s">
        <v>8</v>
      </c>
      <c r="D323" s="22"/>
      <c r="E323" s="22"/>
      <c r="F323" s="21"/>
      <c r="G323" s="21"/>
      <c r="H323" s="34">
        <f>SUM(H314:H322)</f>
        <v>0</v>
      </c>
      <c r="I323" s="11"/>
      <c r="J323" s="34">
        <f t="shared" si="58"/>
        <v>0</v>
      </c>
      <c r="K323" s="11"/>
      <c r="L323" s="34">
        <f>SUM(L314:L322)</f>
        <v>0</v>
      </c>
      <c r="M323" s="11"/>
      <c r="N323" s="34">
        <f>SUM(N314:N322)</f>
        <v>0</v>
      </c>
      <c r="O323" s="11"/>
      <c r="P323" s="34">
        <f t="shared" si="59"/>
        <v>0</v>
      </c>
      <c r="Q323" s="11"/>
      <c r="R323" s="11"/>
      <c r="S323" s="11"/>
      <c r="T323" s="11"/>
      <c r="U323" s="11"/>
      <c r="V323" s="11"/>
      <c r="W323" s="11"/>
    </row>
    <row r="324" spans="1:23" x14ac:dyDescent="0.25">
      <c r="A324" s="48"/>
      <c r="B324" s="21"/>
      <c r="C324" s="24" t="s">
        <v>1114</v>
      </c>
      <c r="D324" s="22"/>
      <c r="E324" s="22"/>
      <c r="F324" s="21"/>
      <c r="G324" s="21"/>
      <c r="H324" s="8"/>
      <c r="I324" s="11"/>
      <c r="J324" s="8"/>
      <c r="K324" s="11"/>
      <c r="L324" s="8"/>
      <c r="M324" s="11"/>
      <c r="N324" s="8"/>
      <c r="O324" s="11"/>
      <c r="P324" s="8"/>
      <c r="Q324" s="11"/>
      <c r="R324" s="11"/>
      <c r="S324" s="11"/>
      <c r="T324" s="11"/>
      <c r="U324" s="11"/>
      <c r="V324" s="11"/>
      <c r="W324" s="11"/>
    </row>
    <row r="325" spans="1:23" x14ac:dyDescent="0.25">
      <c r="A325" s="48" t="s">
        <v>1115</v>
      </c>
      <c r="B325" s="21"/>
      <c r="C325" s="22"/>
      <c r="D325" s="22" t="s">
        <v>1116</v>
      </c>
      <c r="E325" s="22" t="s">
        <v>1117</v>
      </c>
      <c r="F325" s="21" t="s">
        <v>1118</v>
      </c>
      <c r="G325" s="21"/>
      <c r="H325" s="8">
        <v>48000</v>
      </c>
      <c r="I325" s="11"/>
      <c r="J325" s="8">
        <f t="shared" ref="J325:J333" si="60">L325-H325</f>
        <v>2000</v>
      </c>
      <c r="K325" s="11"/>
      <c r="L325" s="8">
        <v>50000</v>
      </c>
      <c r="M325" s="11"/>
      <c r="N325" s="8">
        <v>50000</v>
      </c>
      <c r="O325" s="11"/>
      <c r="P325" s="8">
        <f t="shared" ref="P325:P333" si="61">+L325-N325</f>
        <v>0</v>
      </c>
      <c r="Q325" s="11"/>
      <c r="R325" s="11"/>
      <c r="S325" s="11"/>
      <c r="T325" s="11"/>
      <c r="U325" s="11"/>
      <c r="V325" s="11"/>
      <c r="W325" s="11"/>
    </row>
    <row r="326" spans="1:23" x14ac:dyDescent="0.25">
      <c r="A326" s="48" t="s">
        <v>1119</v>
      </c>
      <c r="B326" s="21"/>
      <c r="C326" s="22"/>
      <c r="D326" s="22" t="s">
        <v>1002</v>
      </c>
      <c r="E326" s="22" t="s">
        <v>1120</v>
      </c>
      <c r="F326" s="21" t="s">
        <v>1121</v>
      </c>
      <c r="G326" s="21"/>
      <c r="H326" s="8">
        <v>35000</v>
      </c>
      <c r="I326" s="11"/>
      <c r="J326" s="8">
        <f t="shared" si="60"/>
        <v>-5000</v>
      </c>
      <c r="K326" s="11"/>
      <c r="L326" s="8">
        <v>30000</v>
      </c>
      <c r="M326" s="11"/>
      <c r="N326" s="8">
        <v>29000</v>
      </c>
      <c r="O326" s="11"/>
      <c r="P326" s="8">
        <f t="shared" si="61"/>
        <v>1000</v>
      </c>
      <c r="Q326" s="11"/>
      <c r="R326" s="11"/>
      <c r="S326" s="11"/>
      <c r="T326" s="11"/>
      <c r="U326" s="11"/>
      <c r="V326" s="11"/>
      <c r="W326" s="11"/>
    </row>
    <row r="327" spans="1:23" x14ac:dyDescent="0.25">
      <c r="A327" s="48" t="s">
        <v>1122</v>
      </c>
      <c r="B327" s="21"/>
      <c r="C327" s="22"/>
      <c r="D327" s="22" t="s">
        <v>1006</v>
      </c>
      <c r="E327" s="22" t="s">
        <v>1123</v>
      </c>
      <c r="F327" s="21" t="s">
        <v>1124</v>
      </c>
      <c r="G327" s="21"/>
      <c r="H327" s="8">
        <v>5000</v>
      </c>
      <c r="I327" s="11"/>
      <c r="J327" s="8">
        <f t="shared" si="60"/>
        <v>0</v>
      </c>
      <c r="K327" s="11"/>
      <c r="L327" s="8">
        <v>5000</v>
      </c>
      <c r="M327" s="11"/>
      <c r="N327" s="8">
        <v>4900</v>
      </c>
      <c r="O327" s="11"/>
      <c r="P327" s="8">
        <f t="shared" si="61"/>
        <v>100</v>
      </c>
      <c r="Q327" s="11"/>
      <c r="R327" s="11"/>
      <c r="S327" s="11"/>
      <c r="T327" s="11"/>
      <c r="U327" s="11"/>
      <c r="V327" s="11"/>
      <c r="W327" s="11"/>
    </row>
    <row r="328" spans="1:23" x14ac:dyDescent="0.25">
      <c r="A328" s="48" t="s">
        <v>1125</v>
      </c>
      <c r="B328" s="21"/>
      <c r="C328" s="22"/>
      <c r="D328" s="22" t="s">
        <v>1010</v>
      </c>
      <c r="E328" s="22" t="s">
        <v>1126</v>
      </c>
      <c r="F328" s="21" t="s">
        <v>1127</v>
      </c>
      <c r="G328" s="21"/>
      <c r="H328" s="8">
        <v>0</v>
      </c>
      <c r="I328" s="11"/>
      <c r="J328" s="8">
        <f t="shared" si="60"/>
        <v>0</v>
      </c>
      <c r="K328" s="11"/>
      <c r="L328" s="8">
        <v>0</v>
      </c>
      <c r="M328" s="11"/>
      <c r="N328" s="8">
        <v>0</v>
      </c>
      <c r="O328" s="11"/>
      <c r="P328" s="8">
        <f t="shared" si="61"/>
        <v>0</v>
      </c>
      <c r="Q328" s="11"/>
      <c r="R328" s="11"/>
      <c r="S328" s="11"/>
      <c r="T328" s="11"/>
      <c r="U328" s="11"/>
      <c r="V328" s="11"/>
      <c r="W328" s="11"/>
    </row>
    <row r="329" spans="1:23" x14ac:dyDescent="0.25">
      <c r="A329" s="48" t="s">
        <v>1128</v>
      </c>
      <c r="B329" s="21"/>
      <c r="C329" s="22"/>
      <c r="D329" s="22" t="s">
        <v>968</v>
      </c>
      <c r="E329" s="22" t="s">
        <v>1129</v>
      </c>
      <c r="F329" s="21" t="s">
        <v>1130</v>
      </c>
      <c r="G329" s="21"/>
      <c r="H329" s="8">
        <v>0</v>
      </c>
      <c r="I329" s="11"/>
      <c r="J329" s="8">
        <f t="shared" si="60"/>
        <v>0</v>
      </c>
      <c r="K329" s="11"/>
      <c r="L329" s="8">
        <v>0</v>
      </c>
      <c r="M329" s="11"/>
      <c r="N329" s="8">
        <v>0</v>
      </c>
      <c r="O329" s="11"/>
      <c r="P329" s="8">
        <f t="shared" si="61"/>
        <v>0</v>
      </c>
      <c r="Q329" s="11"/>
      <c r="R329" s="11"/>
      <c r="S329" s="11"/>
      <c r="T329" s="11"/>
      <c r="U329" s="11"/>
      <c r="V329" s="11"/>
      <c r="W329" s="11"/>
    </row>
    <row r="330" spans="1:23" x14ac:dyDescent="0.25">
      <c r="A330" s="48" t="s">
        <v>1131</v>
      </c>
      <c r="B330" s="21"/>
      <c r="C330" s="22"/>
      <c r="D330" s="22" t="s">
        <v>498</v>
      </c>
      <c r="E330" s="22" t="s">
        <v>1132</v>
      </c>
      <c r="F330" s="21" t="s">
        <v>1133</v>
      </c>
      <c r="G330" s="21"/>
      <c r="H330" s="8">
        <v>0</v>
      </c>
      <c r="I330" s="11"/>
      <c r="J330" s="8">
        <f t="shared" si="60"/>
        <v>0</v>
      </c>
      <c r="K330" s="11"/>
      <c r="L330" s="8">
        <v>0</v>
      </c>
      <c r="M330" s="11"/>
      <c r="N330" s="8">
        <v>0</v>
      </c>
      <c r="O330" s="11"/>
      <c r="P330" s="8">
        <f t="shared" si="61"/>
        <v>0</v>
      </c>
      <c r="Q330" s="11"/>
      <c r="R330" s="11"/>
      <c r="S330" s="11"/>
      <c r="T330" s="11"/>
      <c r="U330" s="11"/>
      <c r="V330" s="11"/>
      <c r="W330" s="11"/>
    </row>
    <row r="331" spans="1:23" x14ac:dyDescent="0.25">
      <c r="A331" s="48" t="s">
        <v>1134</v>
      </c>
      <c r="B331" s="21"/>
      <c r="C331" s="22"/>
      <c r="D331" s="22" t="s">
        <v>935</v>
      </c>
      <c r="E331" s="22" t="s">
        <v>1135</v>
      </c>
      <c r="F331" s="21" t="s">
        <v>1136</v>
      </c>
      <c r="G331" s="21"/>
      <c r="H331" s="8">
        <v>1000</v>
      </c>
      <c r="I331" s="11"/>
      <c r="J331" s="8">
        <f t="shared" si="60"/>
        <v>0</v>
      </c>
      <c r="K331" s="11"/>
      <c r="L331" s="8">
        <v>1000</v>
      </c>
      <c r="M331" s="11"/>
      <c r="N331" s="8">
        <v>225</v>
      </c>
      <c r="O331" s="11"/>
      <c r="P331" s="8">
        <f t="shared" si="61"/>
        <v>775</v>
      </c>
      <c r="Q331" s="11"/>
      <c r="R331" s="11"/>
      <c r="S331" s="11"/>
      <c r="T331" s="11"/>
      <c r="U331" s="11"/>
      <c r="V331" s="11"/>
      <c r="W331" s="11"/>
    </row>
    <row r="332" spans="1:23" x14ac:dyDescent="0.25">
      <c r="A332" s="48" t="s">
        <v>1137</v>
      </c>
      <c r="B332" s="21"/>
      <c r="C332" s="22"/>
      <c r="D332" s="22" t="s">
        <v>510</v>
      </c>
      <c r="E332" s="22" t="s">
        <v>1138</v>
      </c>
      <c r="F332" s="21" t="s">
        <v>1139</v>
      </c>
      <c r="G332" s="21"/>
      <c r="H332" s="8">
        <v>0</v>
      </c>
      <c r="I332" s="11"/>
      <c r="J332" s="8">
        <f t="shared" si="60"/>
        <v>0</v>
      </c>
      <c r="K332" s="11"/>
      <c r="L332" s="8">
        <v>0</v>
      </c>
      <c r="M332" s="11"/>
      <c r="N332" s="8">
        <v>0</v>
      </c>
      <c r="O332" s="11"/>
      <c r="P332" s="8">
        <f t="shared" si="61"/>
        <v>0</v>
      </c>
      <c r="Q332" s="11"/>
      <c r="R332" s="11"/>
      <c r="S332" s="11"/>
      <c r="T332" s="11"/>
      <c r="U332" s="11"/>
      <c r="V332" s="11"/>
      <c r="W332" s="11"/>
    </row>
    <row r="333" spans="1:23" x14ac:dyDescent="0.25">
      <c r="A333" s="48" t="s">
        <v>1140</v>
      </c>
      <c r="B333" s="21"/>
      <c r="C333" s="24" t="s">
        <v>1141</v>
      </c>
      <c r="D333" s="22"/>
      <c r="E333" s="22"/>
      <c r="F333" s="21" t="s">
        <v>1554</v>
      </c>
      <c r="G333" s="21"/>
      <c r="H333" s="34">
        <f>SUM(H325:H332)</f>
        <v>89000</v>
      </c>
      <c r="I333" s="11"/>
      <c r="J333" s="34">
        <f t="shared" si="60"/>
        <v>-3000</v>
      </c>
      <c r="K333" s="11"/>
      <c r="L333" s="34">
        <f>SUM(L325:L332)</f>
        <v>86000</v>
      </c>
      <c r="M333" s="11"/>
      <c r="N333" s="34">
        <f>SUM(N325:N332)</f>
        <v>84125</v>
      </c>
      <c r="O333" s="11"/>
      <c r="P333" s="34">
        <f t="shared" si="61"/>
        <v>1875</v>
      </c>
      <c r="Q333" s="11"/>
      <c r="R333" s="11"/>
      <c r="S333" s="11"/>
      <c r="T333" s="11"/>
      <c r="U333" s="11"/>
      <c r="V333" s="11"/>
      <c r="W333" s="11"/>
    </row>
    <row r="334" spans="1:23" x14ac:dyDescent="0.25">
      <c r="A334" s="48"/>
      <c r="B334" s="21"/>
      <c r="C334" s="24" t="s">
        <v>383</v>
      </c>
      <c r="D334" s="22"/>
      <c r="E334" s="22"/>
      <c r="F334" s="21"/>
      <c r="G334" s="21"/>
      <c r="H334" s="11"/>
      <c r="I334" s="11"/>
      <c r="J334" s="11"/>
      <c r="K334" s="11"/>
      <c r="L334" s="11"/>
      <c r="M334" s="11"/>
      <c r="N334" s="11"/>
      <c r="O334" s="11"/>
      <c r="P334" s="11"/>
      <c r="Q334" s="11"/>
      <c r="R334" s="11"/>
      <c r="S334" s="11"/>
      <c r="T334" s="11"/>
      <c r="U334" s="11"/>
      <c r="V334" s="11"/>
      <c r="W334" s="11"/>
    </row>
    <row r="335" spans="1:23" x14ac:dyDescent="0.25">
      <c r="A335" s="48" t="s">
        <v>384</v>
      </c>
      <c r="B335" s="21"/>
      <c r="C335" s="24"/>
      <c r="D335" s="22" t="s">
        <v>927</v>
      </c>
      <c r="E335" s="22" t="s">
        <v>391</v>
      </c>
      <c r="F335" s="21"/>
      <c r="G335" s="21"/>
      <c r="H335" s="8">
        <v>5000</v>
      </c>
      <c r="I335" s="11"/>
      <c r="J335" s="8">
        <f>L335-H335</f>
        <v>0</v>
      </c>
      <c r="K335" s="11"/>
      <c r="L335" s="8">
        <f>5000</f>
        <v>5000</v>
      </c>
      <c r="M335" s="11"/>
      <c r="N335" s="8">
        <v>4800</v>
      </c>
      <c r="O335" s="11"/>
      <c r="P335" s="8">
        <f>+L335-N335</f>
        <v>200</v>
      </c>
      <c r="Q335" s="11"/>
      <c r="R335" s="11"/>
      <c r="S335" s="11"/>
      <c r="T335" s="11"/>
      <c r="U335" s="11"/>
      <c r="V335" s="11"/>
      <c r="W335" s="11"/>
    </row>
    <row r="336" spans="1:23" x14ac:dyDescent="0.25">
      <c r="A336" s="48" t="s">
        <v>385</v>
      </c>
      <c r="B336" s="21"/>
      <c r="C336" s="24"/>
      <c r="D336" s="22" t="s">
        <v>390</v>
      </c>
      <c r="E336" s="22" t="s">
        <v>392</v>
      </c>
      <c r="F336" s="21"/>
      <c r="G336" s="21"/>
      <c r="H336" s="8">
        <v>0</v>
      </c>
      <c r="I336" s="11"/>
      <c r="J336" s="8">
        <f>L336-H336</f>
        <v>0</v>
      </c>
      <c r="K336" s="11"/>
      <c r="L336" s="8">
        <v>0</v>
      </c>
      <c r="M336" s="11"/>
      <c r="N336" s="8">
        <v>0</v>
      </c>
      <c r="O336" s="11"/>
      <c r="P336" s="8">
        <f>+L336-N336</f>
        <v>0</v>
      </c>
      <c r="Q336" s="11"/>
      <c r="R336" s="11"/>
      <c r="S336" s="11"/>
      <c r="T336" s="11"/>
      <c r="U336" s="11"/>
      <c r="V336" s="11"/>
      <c r="W336" s="11"/>
    </row>
    <row r="337" spans="1:23" x14ac:dyDescent="0.25">
      <c r="A337" s="48" t="s">
        <v>386</v>
      </c>
      <c r="B337" s="21"/>
      <c r="C337" s="24"/>
      <c r="D337" s="22" t="s">
        <v>502</v>
      </c>
      <c r="E337" s="22" t="s">
        <v>393</v>
      </c>
      <c r="F337" s="21"/>
      <c r="G337" s="21"/>
      <c r="H337" s="8">
        <v>6000</v>
      </c>
      <c r="I337" s="11"/>
      <c r="J337" s="8">
        <f>L337-H337</f>
        <v>0</v>
      </c>
      <c r="K337" s="11"/>
      <c r="L337" s="8">
        <v>6000</v>
      </c>
      <c r="M337" s="11"/>
      <c r="N337" s="8">
        <v>6000</v>
      </c>
      <c r="O337" s="11"/>
      <c r="P337" s="8">
        <f>+L337-N337</f>
        <v>0</v>
      </c>
      <c r="Q337" s="11"/>
      <c r="R337" s="11"/>
      <c r="S337" s="11"/>
      <c r="T337" s="11"/>
      <c r="U337" s="11"/>
      <c r="V337" s="11"/>
      <c r="W337" s="11"/>
    </row>
    <row r="338" spans="1:23" x14ac:dyDescent="0.25">
      <c r="A338" s="48" t="s">
        <v>387</v>
      </c>
      <c r="B338" s="21"/>
      <c r="C338" s="24"/>
      <c r="D338" s="22" t="s">
        <v>510</v>
      </c>
      <c r="E338" s="22" t="s">
        <v>394</v>
      </c>
      <c r="F338" s="21"/>
      <c r="G338" s="21"/>
      <c r="H338" s="8">
        <v>0</v>
      </c>
      <c r="I338" s="11"/>
      <c r="J338" s="8">
        <f>L338-H338</f>
        <v>0</v>
      </c>
      <c r="K338" s="11"/>
      <c r="L338" s="8">
        <v>0</v>
      </c>
      <c r="M338" s="11"/>
      <c r="N338" s="8">
        <v>0</v>
      </c>
      <c r="O338" s="11"/>
      <c r="P338" s="8">
        <f>+L338-N338</f>
        <v>0</v>
      </c>
      <c r="Q338" s="11"/>
      <c r="R338" s="11"/>
      <c r="S338" s="11"/>
      <c r="T338" s="11"/>
      <c r="U338" s="11"/>
      <c r="V338" s="11"/>
      <c r="W338" s="11"/>
    </row>
    <row r="339" spans="1:23" x14ac:dyDescent="0.25">
      <c r="A339" s="48" t="s">
        <v>388</v>
      </c>
      <c r="B339" s="21"/>
      <c r="C339" s="24" t="s">
        <v>389</v>
      </c>
      <c r="D339" s="22"/>
      <c r="E339" s="22"/>
      <c r="F339" s="21"/>
      <c r="G339" s="21"/>
      <c r="H339" s="34">
        <f>SUM(H335:H338)</f>
        <v>11000</v>
      </c>
      <c r="I339" s="11"/>
      <c r="J339" s="34">
        <f>L339-H339</f>
        <v>0</v>
      </c>
      <c r="K339" s="11"/>
      <c r="L339" s="34">
        <f>SUM(L335:L338)</f>
        <v>11000</v>
      </c>
      <c r="M339" s="34">
        <f>SUM(M335:M338)</f>
        <v>0</v>
      </c>
      <c r="N339" s="34">
        <f>SUM(N335:N338)</f>
        <v>10800</v>
      </c>
      <c r="O339" s="11"/>
      <c r="P339" s="34">
        <f>+L339-N339</f>
        <v>200</v>
      </c>
      <c r="Q339" s="11"/>
      <c r="R339" s="11"/>
      <c r="S339" s="11"/>
      <c r="T339" s="11"/>
      <c r="U339" s="11"/>
      <c r="V339" s="11"/>
      <c r="W339" s="11"/>
    </row>
    <row r="340" spans="1:23" x14ac:dyDescent="0.25">
      <c r="A340" s="48"/>
      <c r="B340" s="21"/>
      <c r="C340" s="24" t="s">
        <v>1142</v>
      </c>
      <c r="D340" s="22"/>
      <c r="E340" s="22"/>
      <c r="F340" s="21"/>
      <c r="G340" s="21"/>
      <c r="H340" s="8"/>
      <c r="I340" s="11"/>
      <c r="J340" s="8"/>
      <c r="K340" s="11"/>
      <c r="L340" s="8"/>
      <c r="M340" s="11"/>
      <c r="N340" s="8"/>
      <c r="O340" s="11"/>
      <c r="P340" s="8"/>
      <c r="Q340" s="11"/>
      <c r="R340" s="11"/>
      <c r="S340" s="11"/>
      <c r="T340" s="11"/>
      <c r="U340" s="11"/>
      <c r="V340" s="11"/>
      <c r="W340" s="11"/>
    </row>
    <row r="341" spans="1:23" x14ac:dyDescent="0.25">
      <c r="A341" s="48" t="s">
        <v>1143</v>
      </c>
      <c r="B341" s="21"/>
      <c r="C341" s="24"/>
      <c r="D341" s="22" t="s">
        <v>927</v>
      </c>
      <c r="E341" s="22" t="s">
        <v>1144</v>
      </c>
      <c r="F341" s="21" t="s">
        <v>1582</v>
      </c>
      <c r="G341" s="21"/>
      <c r="H341" s="8">
        <f>5000+3000+6000+6000+5000-5000</f>
        <v>20000</v>
      </c>
      <c r="I341" s="11"/>
      <c r="J341" s="8">
        <f t="shared" ref="J341:J352" si="62">L341-H341</f>
        <v>0</v>
      </c>
      <c r="K341" s="11"/>
      <c r="L341" s="8">
        <f>5000+6000+3000+5000+6000-5000</f>
        <v>20000</v>
      </c>
      <c r="M341" s="11"/>
      <c r="N341" s="8">
        <f>4800+5677+3000+5000+5500-4800</f>
        <v>19177</v>
      </c>
      <c r="O341" s="11"/>
      <c r="P341" s="8">
        <f t="shared" ref="P341:P352" si="63">+L341-N341</f>
        <v>823</v>
      </c>
      <c r="Q341" s="11"/>
      <c r="R341" s="11"/>
      <c r="S341" s="11"/>
      <c r="T341" s="11"/>
      <c r="U341" s="11"/>
      <c r="V341" s="11"/>
      <c r="W341" s="11"/>
    </row>
    <row r="342" spans="1:23" x14ac:dyDescent="0.25">
      <c r="A342" s="48" t="s">
        <v>395</v>
      </c>
      <c r="B342" s="21"/>
      <c r="C342" s="22"/>
      <c r="D342" s="22" t="s">
        <v>396</v>
      </c>
      <c r="E342" s="22" t="s">
        <v>397</v>
      </c>
      <c r="F342" s="21"/>
      <c r="G342" s="21"/>
      <c r="H342" s="8">
        <v>0</v>
      </c>
      <c r="I342" s="11"/>
      <c r="J342" s="8">
        <f t="shared" si="62"/>
        <v>0</v>
      </c>
      <c r="K342" s="11"/>
      <c r="L342" s="8">
        <v>0</v>
      </c>
      <c r="M342" s="11"/>
      <c r="N342" s="8">
        <v>0</v>
      </c>
      <c r="O342" s="11"/>
      <c r="P342" s="8">
        <f t="shared" si="63"/>
        <v>0</v>
      </c>
      <c r="Q342" s="11"/>
      <c r="R342" s="11"/>
      <c r="S342" s="11"/>
      <c r="T342" s="11"/>
      <c r="U342" s="11"/>
      <c r="V342" s="11"/>
      <c r="W342" s="11"/>
    </row>
    <row r="343" spans="1:23" x14ac:dyDescent="0.25">
      <c r="A343" s="49" t="s">
        <v>26</v>
      </c>
      <c r="B343" s="21"/>
      <c r="C343" s="22"/>
      <c r="D343" s="22" t="s">
        <v>9</v>
      </c>
      <c r="E343" s="22" t="s">
        <v>14</v>
      </c>
      <c r="F343" s="21"/>
      <c r="G343" s="21"/>
      <c r="H343" s="8">
        <v>0</v>
      </c>
      <c r="I343" s="11"/>
      <c r="J343" s="8">
        <f t="shared" si="62"/>
        <v>0</v>
      </c>
      <c r="K343" s="11"/>
      <c r="L343" s="8">
        <v>0</v>
      </c>
      <c r="M343" s="11"/>
      <c r="N343" s="8">
        <v>0</v>
      </c>
      <c r="O343" s="11"/>
      <c r="P343" s="8">
        <f t="shared" si="63"/>
        <v>0</v>
      </c>
      <c r="Q343" s="11"/>
      <c r="R343" s="11"/>
      <c r="S343" s="11"/>
      <c r="T343" s="11"/>
      <c r="U343" s="11"/>
      <c r="V343" s="11"/>
      <c r="W343" s="11"/>
    </row>
    <row r="344" spans="1:23" x14ac:dyDescent="0.25">
      <c r="A344" s="48" t="s">
        <v>398</v>
      </c>
      <c r="B344" s="21"/>
      <c r="C344" s="22"/>
      <c r="D344" s="22" t="s">
        <v>399</v>
      </c>
      <c r="E344" s="22" t="s">
        <v>400</v>
      </c>
      <c r="F344" s="21"/>
      <c r="G344" s="21"/>
      <c r="H344" s="8">
        <v>0</v>
      </c>
      <c r="I344" s="11"/>
      <c r="J344" s="8">
        <f t="shared" si="62"/>
        <v>0</v>
      </c>
      <c r="K344" s="11"/>
      <c r="L344" s="8">
        <v>0</v>
      </c>
      <c r="M344" s="11"/>
      <c r="N344" s="8">
        <v>0</v>
      </c>
      <c r="O344" s="11"/>
      <c r="P344" s="8">
        <f t="shared" si="63"/>
        <v>0</v>
      </c>
      <c r="Q344" s="11"/>
      <c r="R344" s="11"/>
      <c r="S344" s="11"/>
      <c r="T344" s="11"/>
      <c r="U344" s="11"/>
      <c r="V344" s="11"/>
      <c r="W344" s="11"/>
    </row>
    <row r="345" spans="1:23" x14ac:dyDescent="0.25">
      <c r="A345" s="49" t="s">
        <v>27</v>
      </c>
      <c r="B345" s="21"/>
      <c r="C345" s="22"/>
      <c r="D345" s="22" t="s">
        <v>10</v>
      </c>
      <c r="E345" s="22" t="s">
        <v>15</v>
      </c>
      <c r="F345" s="21"/>
      <c r="G345" s="21"/>
      <c r="H345" s="8">
        <v>0</v>
      </c>
      <c r="I345" s="11"/>
      <c r="J345" s="8">
        <f t="shared" si="62"/>
        <v>0</v>
      </c>
      <c r="K345" s="11"/>
      <c r="L345" s="8">
        <v>0</v>
      </c>
      <c r="M345" s="11"/>
      <c r="N345" s="8">
        <v>0</v>
      </c>
      <c r="O345" s="11"/>
      <c r="P345" s="8">
        <f t="shared" si="63"/>
        <v>0</v>
      </c>
      <c r="Q345" s="11"/>
      <c r="R345" s="11"/>
      <c r="S345" s="11"/>
      <c r="T345" s="11"/>
      <c r="U345" s="11"/>
      <c r="V345" s="11"/>
      <c r="W345" s="11"/>
    </row>
    <row r="346" spans="1:23" x14ac:dyDescent="0.25">
      <c r="A346" s="49" t="s">
        <v>28</v>
      </c>
      <c r="B346" s="21"/>
      <c r="C346" s="22"/>
      <c r="D346" s="22" t="s">
        <v>11</v>
      </c>
      <c r="E346" s="22" t="s">
        <v>16</v>
      </c>
      <c r="F346" s="21"/>
      <c r="G346" s="21"/>
      <c r="H346" s="8">
        <v>0</v>
      </c>
      <c r="I346" s="11"/>
      <c r="J346" s="8">
        <f t="shared" si="62"/>
        <v>0</v>
      </c>
      <c r="K346" s="11"/>
      <c r="L346" s="8">
        <v>0</v>
      </c>
      <c r="M346" s="11"/>
      <c r="N346" s="8">
        <v>0</v>
      </c>
      <c r="O346" s="11"/>
      <c r="P346" s="8">
        <f t="shared" si="63"/>
        <v>0</v>
      </c>
      <c r="Q346" s="11"/>
      <c r="R346" s="11"/>
      <c r="S346" s="11"/>
      <c r="T346" s="11"/>
      <c r="U346" s="11"/>
      <c r="V346" s="11"/>
      <c r="W346" s="11"/>
    </row>
    <row r="347" spans="1:23" x14ac:dyDescent="0.25">
      <c r="A347" s="49" t="s">
        <v>29</v>
      </c>
      <c r="B347" s="21"/>
      <c r="C347" s="22"/>
      <c r="D347" s="22" t="s">
        <v>12</v>
      </c>
      <c r="E347" s="22" t="s">
        <v>17</v>
      </c>
      <c r="F347" s="21"/>
      <c r="G347" s="21"/>
      <c r="H347" s="8"/>
      <c r="I347" s="11"/>
      <c r="J347" s="8">
        <f t="shared" si="62"/>
        <v>0</v>
      </c>
      <c r="K347" s="11"/>
      <c r="L347" s="8"/>
      <c r="M347" s="11"/>
      <c r="N347" s="8">
        <v>0</v>
      </c>
      <c r="O347" s="11"/>
      <c r="P347" s="8">
        <f t="shared" si="63"/>
        <v>0</v>
      </c>
      <c r="Q347" s="11"/>
      <c r="R347" s="11"/>
      <c r="S347" s="11"/>
      <c r="T347" s="11"/>
      <c r="U347" s="11"/>
      <c r="V347" s="11"/>
      <c r="W347" s="11"/>
    </row>
    <row r="348" spans="1:23" x14ac:dyDescent="0.25">
      <c r="A348" s="48" t="s">
        <v>1145</v>
      </c>
      <c r="B348" s="21"/>
      <c r="C348" s="24"/>
      <c r="D348" s="22" t="s">
        <v>502</v>
      </c>
      <c r="E348" s="22" t="s">
        <v>1146</v>
      </c>
      <c r="F348" s="21" t="s">
        <v>1583</v>
      </c>
      <c r="G348" s="21"/>
      <c r="H348" s="8">
        <f>8000+11000+3000-6000</f>
        <v>16000</v>
      </c>
      <c r="I348" s="11"/>
      <c r="J348" s="8">
        <f t="shared" si="62"/>
        <v>0</v>
      </c>
      <c r="K348" s="11"/>
      <c r="L348" s="8">
        <f>8000+11000+3000-6000</f>
        <v>16000</v>
      </c>
      <c r="M348" s="11"/>
      <c r="N348" s="8">
        <f>8000+11000+2800-6000</f>
        <v>15800</v>
      </c>
      <c r="O348" s="11"/>
      <c r="P348" s="8">
        <f t="shared" si="63"/>
        <v>200</v>
      </c>
      <c r="Q348" s="11"/>
      <c r="R348" s="11"/>
      <c r="S348" s="11"/>
      <c r="T348" s="11"/>
      <c r="U348" s="11"/>
      <c r="V348" s="11"/>
      <c r="W348" s="11"/>
    </row>
    <row r="349" spans="1:23" x14ac:dyDescent="0.25">
      <c r="A349" s="49" t="s">
        <v>30</v>
      </c>
      <c r="B349" s="21"/>
      <c r="C349" s="22"/>
      <c r="D349" s="22" t="s">
        <v>13</v>
      </c>
      <c r="E349" s="22" t="s">
        <v>18</v>
      </c>
      <c r="F349" s="21"/>
      <c r="G349" s="21"/>
      <c r="H349" s="8"/>
      <c r="I349" s="11"/>
      <c r="J349" s="8">
        <f t="shared" si="62"/>
        <v>0</v>
      </c>
      <c r="K349" s="11"/>
      <c r="L349" s="8">
        <v>0</v>
      </c>
      <c r="M349" s="11"/>
      <c r="N349" s="8">
        <v>0</v>
      </c>
      <c r="O349" s="11"/>
      <c r="P349" s="8">
        <f t="shared" si="63"/>
        <v>0</v>
      </c>
      <c r="Q349" s="11"/>
      <c r="R349" s="11"/>
      <c r="S349" s="11"/>
      <c r="T349" s="11"/>
      <c r="U349" s="11"/>
      <c r="V349" s="11"/>
      <c r="W349" s="11"/>
    </row>
    <row r="350" spans="1:23" x14ac:dyDescent="0.25">
      <c r="A350" s="49" t="s">
        <v>31</v>
      </c>
      <c r="B350" s="21"/>
      <c r="C350" s="3"/>
      <c r="D350" s="22" t="s">
        <v>510</v>
      </c>
      <c r="E350" s="22" t="s">
        <v>19</v>
      </c>
      <c r="F350" s="21"/>
      <c r="G350" s="21"/>
      <c r="H350" s="8"/>
      <c r="I350" s="11"/>
      <c r="J350" s="8">
        <f t="shared" si="62"/>
        <v>0</v>
      </c>
      <c r="K350" s="11"/>
      <c r="L350" s="8">
        <v>0</v>
      </c>
      <c r="M350" s="11"/>
      <c r="N350" s="8">
        <v>0</v>
      </c>
      <c r="O350" s="11"/>
      <c r="P350" s="8">
        <f t="shared" si="63"/>
        <v>0</v>
      </c>
      <c r="Q350" s="11"/>
      <c r="R350" s="11"/>
      <c r="S350" s="11"/>
      <c r="T350" s="11"/>
      <c r="U350" s="11"/>
      <c r="V350" s="11"/>
      <c r="W350" s="11"/>
    </row>
    <row r="351" spans="1:23" x14ac:dyDescent="0.25">
      <c r="A351" s="48" t="s">
        <v>1147</v>
      </c>
      <c r="B351" s="21"/>
      <c r="C351" s="24" t="s">
        <v>1558</v>
      </c>
      <c r="D351" s="22"/>
      <c r="E351" s="22"/>
      <c r="F351" s="21"/>
      <c r="G351" s="21"/>
      <c r="H351" s="58">
        <f>SUM(H341:H350)</f>
        <v>36000</v>
      </c>
      <c r="I351" s="11"/>
      <c r="J351" s="58">
        <f t="shared" si="62"/>
        <v>0</v>
      </c>
      <c r="K351" s="11"/>
      <c r="L351" s="58">
        <f>SUM(L341:L350)</f>
        <v>36000</v>
      </c>
      <c r="M351" s="11"/>
      <c r="N351" s="58">
        <f>SUM(N341:N350)</f>
        <v>34977</v>
      </c>
      <c r="O351" s="11"/>
      <c r="P351" s="58">
        <f t="shared" si="63"/>
        <v>1023</v>
      </c>
      <c r="Q351" s="11"/>
      <c r="R351" s="11"/>
      <c r="S351" s="11"/>
      <c r="T351" s="11"/>
      <c r="U351" s="11"/>
      <c r="V351" s="11"/>
      <c r="W351" s="11"/>
    </row>
    <row r="352" spans="1:23" x14ac:dyDescent="0.25">
      <c r="A352" s="48"/>
      <c r="B352" s="21"/>
      <c r="C352" s="24" t="s">
        <v>624</v>
      </c>
      <c r="D352" s="22"/>
      <c r="E352" s="22"/>
      <c r="F352" s="21"/>
      <c r="G352" s="21"/>
      <c r="H352" s="34">
        <f>H351+H339</f>
        <v>47000</v>
      </c>
      <c r="I352" s="34"/>
      <c r="J352" s="34">
        <f t="shared" si="62"/>
        <v>0</v>
      </c>
      <c r="K352" s="34"/>
      <c r="L352" s="34">
        <f>L351+L339</f>
        <v>47000</v>
      </c>
      <c r="M352" s="34"/>
      <c r="N352" s="34">
        <f>N351+N339</f>
        <v>45777</v>
      </c>
      <c r="O352" s="34"/>
      <c r="P352" s="58">
        <f t="shared" si="63"/>
        <v>1223</v>
      </c>
      <c r="Q352" s="11"/>
      <c r="R352" s="11"/>
      <c r="S352" s="11"/>
      <c r="T352" s="11"/>
      <c r="U352" s="11"/>
      <c r="V352" s="11"/>
      <c r="W352" s="11"/>
    </row>
    <row r="353" spans="1:23" x14ac:dyDescent="0.25">
      <c r="A353" s="48"/>
      <c r="B353" s="21"/>
      <c r="C353" s="24" t="s">
        <v>1148</v>
      </c>
      <c r="D353" s="22"/>
      <c r="E353" s="22"/>
      <c r="F353" s="21"/>
      <c r="G353" s="21"/>
      <c r="H353" s="8"/>
      <c r="I353" s="11"/>
      <c r="J353" s="8"/>
      <c r="K353" s="11"/>
      <c r="L353" s="8"/>
      <c r="M353" s="11"/>
      <c r="N353" s="8"/>
      <c r="O353" s="11"/>
      <c r="P353" s="8"/>
      <c r="Q353" s="11"/>
      <c r="R353" s="11"/>
      <c r="S353" s="11"/>
      <c r="T353" s="11"/>
      <c r="U353" s="11"/>
      <c r="V353" s="11"/>
      <c r="W353" s="11"/>
    </row>
    <row r="354" spans="1:23" x14ac:dyDescent="0.25">
      <c r="A354" s="48" t="s">
        <v>401</v>
      </c>
      <c r="B354" s="21"/>
      <c r="C354" s="24"/>
      <c r="D354" s="22" t="s">
        <v>404</v>
      </c>
      <c r="E354" s="22" t="s">
        <v>407</v>
      </c>
      <c r="F354" s="21"/>
      <c r="G354" s="21"/>
      <c r="H354" s="8">
        <v>0</v>
      </c>
      <c r="I354" s="11"/>
      <c r="J354" s="8">
        <f t="shared" ref="J354:J373" si="64">L354-H354</f>
        <v>0</v>
      </c>
      <c r="K354" s="11"/>
      <c r="L354" s="8">
        <v>0</v>
      </c>
      <c r="M354" s="11"/>
      <c r="N354" s="8">
        <v>0</v>
      </c>
      <c r="O354" s="11"/>
      <c r="P354" s="8">
        <f t="shared" ref="P354:P373" si="65">+L354-N354</f>
        <v>0</v>
      </c>
      <c r="Q354" s="11"/>
      <c r="R354" s="11"/>
      <c r="S354" s="11"/>
      <c r="T354" s="11"/>
      <c r="U354" s="11"/>
      <c r="V354" s="11"/>
      <c r="W354" s="11"/>
    </row>
    <row r="355" spans="1:23" x14ac:dyDescent="0.25">
      <c r="A355" s="48" t="s">
        <v>402</v>
      </c>
      <c r="B355" s="21"/>
      <c r="C355" s="24"/>
      <c r="D355" s="22" t="s">
        <v>405</v>
      </c>
      <c r="E355" s="22" t="s">
        <v>408</v>
      </c>
      <c r="F355" s="21"/>
      <c r="G355" s="21"/>
      <c r="H355" s="8">
        <v>0</v>
      </c>
      <c r="I355" s="11"/>
      <c r="J355" s="8">
        <f t="shared" si="64"/>
        <v>0</v>
      </c>
      <c r="K355" s="11"/>
      <c r="L355" s="8">
        <v>0</v>
      </c>
      <c r="M355" s="11"/>
      <c r="N355" s="8">
        <v>0</v>
      </c>
      <c r="O355" s="11"/>
      <c r="P355" s="8">
        <f t="shared" si="65"/>
        <v>0</v>
      </c>
      <c r="Q355" s="11"/>
      <c r="R355" s="11"/>
      <c r="S355" s="11"/>
      <c r="T355" s="11"/>
      <c r="U355" s="11"/>
      <c r="V355" s="11"/>
      <c r="W355" s="11"/>
    </row>
    <row r="356" spans="1:23" x14ac:dyDescent="0.25">
      <c r="A356" s="48" t="s">
        <v>403</v>
      </c>
      <c r="B356" s="21"/>
      <c r="C356" s="24"/>
      <c r="D356" s="22" t="s">
        <v>406</v>
      </c>
      <c r="E356" s="22" t="s">
        <v>409</v>
      </c>
      <c r="F356" s="21"/>
      <c r="G356" s="21"/>
      <c r="H356" s="8">
        <v>0</v>
      </c>
      <c r="I356" s="11"/>
      <c r="J356" s="8">
        <f t="shared" si="64"/>
        <v>0</v>
      </c>
      <c r="K356" s="11"/>
      <c r="L356" s="8">
        <v>0</v>
      </c>
      <c r="M356" s="11"/>
      <c r="N356" s="8">
        <v>0</v>
      </c>
      <c r="O356" s="11"/>
      <c r="P356" s="8">
        <f t="shared" si="65"/>
        <v>0</v>
      </c>
      <c r="Q356" s="11"/>
      <c r="R356" s="11"/>
      <c r="S356" s="11"/>
      <c r="T356" s="11"/>
      <c r="U356" s="11"/>
      <c r="V356" s="11"/>
      <c r="W356" s="11"/>
    </row>
    <row r="357" spans="1:23" x14ac:dyDescent="0.25">
      <c r="A357" s="48" t="s">
        <v>72</v>
      </c>
      <c r="B357" s="21"/>
      <c r="C357" s="24"/>
      <c r="D357" s="22" t="s">
        <v>49</v>
      </c>
      <c r="E357" s="22" t="s">
        <v>51</v>
      </c>
      <c r="F357" s="21"/>
      <c r="G357" s="21"/>
      <c r="H357" s="8">
        <v>0</v>
      </c>
      <c r="I357" s="11"/>
      <c r="J357" s="8">
        <f t="shared" si="64"/>
        <v>0</v>
      </c>
      <c r="K357" s="11"/>
      <c r="L357" s="8">
        <v>0</v>
      </c>
      <c r="M357" s="11"/>
      <c r="N357" s="8">
        <v>0</v>
      </c>
      <c r="O357" s="11"/>
      <c r="P357" s="8">
        <f t="shared" si="65"/>
        <v>0</v>
      </c>
      <c r="Q357" s="11"/>
      <c r="R357" s="11"/>
      <c r="S357" s="11"/>
      <c r="T357" s="11"/>
      <c r="U357" s="11"/>
      <c r="V357" s="11"/>
      <c r="W357" s="11"/>
    </row>
    <row r="358" spans="1:23" x14ac:dyDescent="0.25">
      <c r="A358" s="48" t="s">
        <v>410</v>
      </c>
      <c r="B358" s="21"/>
      <c r="C358" s="24"/>
      <c r="D358" s="22" t="s">
        <v>414</v>
      </c>
      <c r="E358" s="22" t="s">
        <v>418</v>
      </c>
      <c r="F358" s="21"/>
      <c r="G358" s="21"/>
      <c r="H358" s="8">
        <v>0</v>
      </c>
      <c r="I358" s="11"/>
      <c r="J358" s="8">
        <f t="shared" si="64"/>
        <v>0</v>
      </c>
      <c r="K358" s="11"/>
      <c r="L358" s="8">
        <v>0</v>
      </c>
      <c r="M358" s="11"/>
      <c r="N358" s="8">
        <v>0</v>
      </c>
      <c r="O358" s="11"/>
      <c r="P358" s="8">
        <f t="shared" si="65"/>
        <v>0</v>
      </c>
      <c r="Q358" s="11"/>
      <c r="R358" s="11"/>
      <c r="S358" s="11"/>
      <c r="T358" s="11"/>
      <c r="U358" s="11"/>
      <c r="V358" s="11"/>
      <c r="W358" s="11"/>
    </row>
    <row r="359" spans="1:23" x14ac:dyDescent="0.25">
      <c r="A359" s="48" t="s">
        <v>411</v>
      </c>
      <c r="B359" s="21"/>
      <c r="C359" s="24"/>
      <c r="D359" s="22" t="s">
        <v>9</v>
      </c>
      <c r="E359" s="22" t="s">
        <v>417</v>
      </c>
      <c r="F359" s="21"/>
      <c r="G359" s="21"/>
      <c r="H359" s="8">
        <v>0</v>
      </c>
      <c r="I359" s="11"/>
      <c r="J359" s="8">
        <f t="shared" si="64"/>
        <v>0</v>
      </c>
      <c r="K359" s="11"/>
      <c r="L359" s="8">
        <v>0</v>
      </c>
      <c r="M359" s="11"/>
      <c r="N359" s="8">
        <v>0</v>
      </c>
      <c r="O359" s="11"/>
      <c r="P359" s="8">
        <f t="shared" si="65"/>
        <v>0</v>
      </c>
      <c r="Q359" s="11"/>
      <c r="R359" s="11"/>
      <c r="S359" s="11"/>
      <c r="T359" s="11"/>
      <c r="U359" s="11"/>
      <c r="V359" s="11"/>
      <c r="W359" s="11"/>
    </row>
    <row r="360" spans="1:23" x14ac:dyDescent="0.25">
      <c r="A360" s="48" t="s">
        <v>412</v>
      </c>
      <c r="B360" s="21"/>
      <c r="C360" s="24"/>
      <c r="D360" s="22" t="s">
        <v>415</v>
      </c>
      <c r="E360" s="22" t="s">
        <v>419</v>
      </c>
      <c r="F360" s="21"/>
      <c r="G360" s="21"/>
      <c r="H360" s="8">
        <v>0</v>
      </c>
      <c r="I360" s="11"/>
      <c r="J360" s="8">
        <f t="shared" si="64"/>
        <v>0</v>
      </c>
      <c r="K360" s="11"/>
      <c r="L360" s="8">
        <v>0</v>
      </c>
      <c r="M360" s="11"/>
      <c r="N360" s="8">
        <v>0</v>
      </c>
      <c r="O360" s="11"/>
      <c r="P360" s="8">
        <f t="shared" si="65"/>
        <v>0</v>
      </c>
      <c r="Q360" s="11"/>
      <c r="R360" s="11"/>
      <c r="S360" s="11"/>
      <c r="T360" s="11"/>
      <c r="U360" s="11"/>
      <c r="V360" s="11"/>
      <c r="W360" s="11"/>
    </row>
    <row r="361" spans="1:23" x14ac:dyDescent="0.25">
      <c r="A361" s="48" t="s">
        <v>413</v>
      </c>
      <c r="B361" s="21"/>
      <c r="C361" s="24"/>
      <c r="D361" s="22" t="s">
        <v>416</v>
      </c>
      <c r="E361" s="22" t="s">
        <v>420</v>
      </c>
      <c r="F361" s="21"/>
      <c r="G361" s="21"/>
      <c r="H361" s="8">
        <v>0</v>
      </c>
      <c r="I361" s="11"/>
      <c r="J361" s="8">
        <f t="shared" si="64"/>
        <v>0</v>
      </c>
      <c r="K361" s="11"/>
      <c r="L361" s="8">
        <v>0</v>
      </c>
      <c r="M361" s="11"/>
      <c r="N361" s="8">
        <v>0</v>
      </c>
      <c r="O361" s="11"/>
      <c r="P361" s="8">
        <f t="shared" si="65"/>
        <v>0</v>
      </c>
      <c r="Q361" s="11"/>
      <c r="R361" s="11"/>
      <c r="S361" s="11"/>
      <c r="T361" s="11"/>
      <c r="U361" s="11"/>
      <c r="V361" s="11"/>
      <c r="W361" s="11"/>
    </row>
    <row r="362" spans="1:23" x14ac:dyDescent="0.25">
      <c r="A362" s="48" t="s">
        <v>73</v>
      </c>
      <c r="B362" s="21"/>
      <c r="C362" s="24"/>
      <c r="D362" s="22" t="s">
        <v>50</v>
      </c>
      <c r="E362" s="22" t="s">
        <v>52</v>
      </c>
      <c r="F362" s="21"/>
      <c r="G362" s="21"/>
      <c r="H362" s="8">
        <v>0</v>
      </c>
      <c r="I362" s="11"/>
      <c r="J362" s="8">
        <f t="shared" si="64"/>
        <v>0</v>
      </c>
      <c r="K362" s="11"/>
      <c r="L362" s="8">
        <v>0</v>
      </c>
      <c r="M362" s="11"/>
      <c r="N362" s="8">
        <v>0</v>
      </c>
      <c r="O362" s="11"/>
      <c r="P362" s="8">
        <f t="shared" si="65"/>
        <v>0</v>
      </c>
      <c r="Q362" s="11"/>
      <c r="R362" s="11"/>
      <c r="S362" s="11"/>
      <c r="T362" s="11"/>
      <c r="U362" s="11"/>
      <c r="V362" s="11"/>
      <c r="W362" s="11"/>
    </row>
    <row r="363" spans="1:23" x14ac:dyDescent="0.25">
      <c r="A363" s="48" t="s">
        <v>1149</v>
      </c>
      <c r="B363" s="21"/>
      <c r="C363" s="22"/>
      <c r="D363" s="22" t="s">
        <v>430</v>
      </c>
      <c r="E363" s="22" t="s">
        <v>1150</v>
      </c>
      <c r="F363" s="21" t="s">
        <v>1151</v>
      </c>
      <c r="G363" s="21"/>
      <c r="H363" s="8">
        <v>85000</v>
      </c>
      <c r="I363" s="11"/>
      <c r="J363" s="8">
        <f t="shared" si="64"/>
        <v>-5000</v>
      </c>
      <c r="K363" s="11"/>
      <c r="L363" s="8">
        <v>80000</v>
      </c>
      <c r="M363" s="11"/>
      <c r="N363" s="8">
        <v>78954</v>
      </c>
      <c r="O363" s="11"/>
      <c r="P363" s="8">
        <f t="shared" si="65"/>
        <v>1046</v>
      </c>
      <c r="Q363" s="11"/>
      <c r="R363" s="11"/>
      <c r="S363" s="11"/>
      <c r="T363" s="11"/>
      <c r="U363" s="11"/>
      <c r="V363" s="11"/>
      <c r="W363" s="11"/>
    </row>
    <row r="364" spans="1:23" x14ac:dyDescent="0.25">
      <c r="A364" s="48" t="s">
        <v>421</v>
      </c>
      <c r="B364" s="21"/>
      <c r="C364" s="22"/>
      <c r="D364" s="22" t="s">
        <v>431</v>
      </c>
      <c r="E364" s="22" t="s">
        <v>438</v>
      </c>
      <c r="F364" s="21"/>
      <c r="G364" s="21"/>
      <c r="H364" s="8">
        <v>0</v>
      </c>
      <c r="I364" s="11"/>
      <c r="J364" s="8">
        <f t="shared" si="64"/>
        <v>0</v>
      </c>
      <c r="K364" s="11"/>
      <c r="L364" s="8">
        <v>0</v>
      </c>
      <c r="M364" s="11"/>
      <c r="N364" s="8">
        <v>0</v>
      </c>
      <c r="O364" s="11"/>
      <c r="P364" s="8">
        <f t="shared" si="65"/>
        <v>0</v>
      </c>
      <c r="Q364" s="11"/>
      <c r="R364" s="11"/>
      <c r="S364" s="11"/>
      <c r="T364" s="11"/>
      <c r="U364" s="11"/>
      <c r="V364" s="11"/>
      <c r="W364" s="11"/>
    </row>
    <row r="365" spans="1:23" x14ac:dyDescent="0.25">
      <c r="A365" s="48" t="s">
        <v>422</v>
      </c>
      <c r="B365" s="21"/>
      <c r="C365" s="22"/>
      <c r="D365" s="22" t="s">
        <v>434</v>
      </c>
      <c r="E365" s="22" t="s">
        <v>439</v>
      </c>
      <c r="F365" s="21"/>
      <c r="G365" s="21"/>
      <c r="H365" s="8">
        <v>0</v>
      </c>
      <c r="I365" s="11"/>
      <c r="J365" s="8">
        <f t="shared" si="64"/>
        <v>0</v>
      </c>
      <c r="K365" s="11"/>
      <c r="L365" s="8">
        <v>0</v>
      </c>
      <c r="M365" s="11"/>
      <c r="N365" s="8">
        <v>0</v>
      </c>
      <c r="O365" s="11"/>
      <c r="P365" s="8">
        <f t="shared" si="65"/>
        <v>0</v>
      </c>
      <c r="Q365" s="11"/>
      <c r="R365" s="11"/>
      <c r="S365" s="11"/>
      <c r="T365" s="11"/>
      <c r="U365" s="11"/>
      <c r="V365" s="11"/>
      <c r="W365" s="11"/>
    </row>
    <row r="366" spans="1:23" x14ac:dyDescent="0.25">
      <c r="A366" s="48" t="s">
        <v>423</v>
      </c>
      <c r="B366" s="21"/>
      <c r="C366" s="22"/>
      <c r="D366" s="22" t="s">
        <v>435</v>
      </c>
      <c r="E366" s="22" t="s">
        <v>440</v>
      </c>
      <c r="F366" s="21"/>
      <c r="G366" s="21"/>
      <c r="H366" s="8">
        <v>0</v>
      </c>
      <c r="I366" s="11"/>
      <c r="J366" s="8">
        <f t="shared" si="64"/>
        <v>0</v>
      </c>
      <c r="K366" s="11"/>
      <c r="L366" s="8">
        <v>0</v>
      </c>
      <c r="M366" s="11"/>
      <c r="N366" s="8">
        <v>0</v>
      </c>
      <c r="O366" s="11"/>
      <c r="P366" s="8">
        <f t="shared" si="65"/>
        <v>0</v>
      </c>
      <c r="Q366" s="11"/>
      <c r="R366" s="11"/>
      <c r="S366" s="11"/>
      <c r="T366" s="11"/>
      <c r="U366" s="11"/>
      <c r="V366" s="11"/>
      <c r="W366" s="11"/>
    </row>
    <row r="367" spans="1:23" x14ac:dyDescent="0.25">
      <c r="A367" s="48" t="s">
        <v>425</v>
      </c>
      <c r="B367" s="21"/>
      <c r="C367" s="22"/>
      <c r="D367" s="22" t="s">
        <v>433</v>
      </c>
      <c r="E367" s="22" t="s">
        <v>441</v>
      </c>
      <c r="F367" s="21"/>
      <c r="G367" s="21"/>
      <c r="H367" s="8">
        <v>0</v>
      </c>
      <c r="I367" s="11"/>
      <c r="J367" s="8">
        <f t="shared" si="64"/>
        <v>0</v>
      </c>
      <c r="K367" s="11"/>
      <c r="L367" s="8">
        <v>0</v>
      </c>
      <c r="M367" s="11"/>
      <c r="N367" s="8">
        <v>0</v>
      </c>
      <c r="O367" s="11"/>
      <c r="P367" s="8">
        <f t="shared" si="65"/>
        <v>0</v>
      </c>
      <c r="Q367" s="11"/>
      <c r="R367" s="11"/>
      <c r="S367" s="11"/>
      <c r="T367" s="11"/>
      <c r="U367" s="11"/>
      <c r="V367" s="11"/>
      <c r="W367" s="11"/>
    </row>
    <row r="368" spans="1:23" x14ac:dyDescent="0.25">
      <c r="A368" s="48" t="s">
        <v>424</v>
      </c>
      <c r="B368" s="21"/>
      <c r="C368" s="22"/>
      <c r="D368" s="22" t="s">
        <v>432</v>
      </c>
      <c r="E368" s="22" t="s">
        <v>442</v>
      </c>
      <c r="F368" s="21"/>
      <c r="G368" s="21"/>
      <c r="H368" s="8">
        <v>0</v>
      </c>
      <c r="I368" s="11"/>
      <c r="J368" s="8">
        <f t="shared" si="64"/>
        <v>0</v>
      </c>
      <c r="K368" s="11"/>
      <c r="L368" s="8">
        <v>0</v>
      </c>
      <c r="M368" s="11"/>
      <c r="N368" s="8">
        <v>0</v>
      </c>
      <c r="O368" s="11"/>
      <c r="P368" s="8">
        <f t="shared" si="65"/>
        <v>0</v>
      </c>
      <c r="Q368" s="11"/>
      <c r="R368" s="11"/>
      <c r="S368" s="11"/>
      <c r="T368" s="11"/>
      <c r="U368" s="11"/>
      <c r="V368" s="11"/>
      <c r="W368" s="11"/>
    </row>
    <row r="369" spans="1:23" x14ac:dyDescent="0.25">
      <c r="A369" s="48" t="s">
        <v>426</v>
      </c>
      <c r="B369" s="21"/>
      <c r="C369" s="22"/>
      <c r="D369" s="22" t="s">
        <v>436</v>
      </c>
      <c r="E369" s="22" t="s">
        <v>443</v>
      </c>
      <c r="F369" s="21"/>
      <c r="G369" s="21"/>
      <c r="H369" s="8">
        <v>0</v>
      </c>
      <c r="I369" s="11"/>
      <c r="J369" s="8">
        <f t="shared" si="64"/>
        <v>0</v>
      </c>
      <c r="K369" s="11"/>
      <c r="L369" s="8">
        <v>0</v>
      </c>
      <c r="M369" s="11"/>
      <c r="N369" s="8">
        <v>0</v>
      </c>
      <c r="O369" s="11"/>
      <c r="P369" s="8">
        <f t="shared" si="65"/>
        <v>0</v>
      </c>
      <c r="Q369" s="11"/>
      <c r="R369" s="11"/>
      <c r="S369" s="11"/>
      <c r="T369" s="11"/>
      <c r="U369" s="11"/>
      <c r="V369" s="11"/>
      <c r="W369" s="11"/>
    </row>
    <row r="370" spans="1:23" x14ac:dyDescent="0.25">
      <c r="A370" s="48" t="s">
        <v>427</v>
      </c>
      <c r="B370" s="21"/>
      <c r="C370" s="22"/>
      <c r="D370" s="22" t="s">
        <v>437</v>
      </c>
      <c r="E370" s="22" t="s">
        <v>444</v>
      </c>
      <c r="F370" s="21"/>
      <c r="G370" s="21"/>
      <c r="H370" s="8">
        <v>0</v>
      </c>
      <c r="I370" s="11"/>
      <c r="J370" s="8">
        <f t="shared" si="64"/>
        <v>0</v>
      </c>
      <c r="K370" s="11"/>
      <c r="L370" s="8">
        <v>0</v>
      </c>
      <c r="M370" s="11"/>
      <c r="N370" s="8">
        <v>0</v>
      </c>
      <c r="O370" s="11"/>
      <c r="P370" s="8">
        <f t="shared" si="65"/>
        <v>0</v>
      </c>
      <c r="Q370" s="11"/>
      <c r="R370" s="11"/>
      <c r="S370" s="11"/>
      <c r="T370" s="11"/>
      <c r="U370" s="11"/>
      <c r="V370" s="11"/>
      <c r="W370" s="11"/>
    </row>
    <row r="371" spans="1:23" x14ac:dyDescent="0.25">
      <c r="A371" s="48" t="s">
        <v>428</v>
      </c>
      <c r="B371" s="21"/>
      <c r="C371" s="22"/>
      <c r="D371" s="22" t="s">
        <v>935</v>
      </c>
      <c r="E371" s="22" t="s">
        <v>445</v>
      </c>
      <c r="F371" s="21"/>
      <c r="G371" s="21"/>
      <c r="H371" s="8">
        <v>0</v>
      </c>
      <c r="I371" s="11"/>
      <c r="J371" s="8">
        <f t="shared" si="64"/>
        <v>0</v>
      </c>
      <c r="K371" s="11"/>
      <c r="L371" s="8">
        <v>0</v>
      </c>
      <c r="M371" s="11"/>
      <c r="N371" s="8">
        <v>0</v>
      </c>
      <c r="O371" s="11"/>
      <c r="P371" s="8">
        <f t="shared" si="65"/>
        <v>0</v>
      </c>
      <c r="Q371" s="11"/>
      <c r="R371" s="11"/>
      <c r="S371" s="11"/>
      <c r="T371" s="11"/>
      <c r="U371" s="11"/>
      <c r="V371" s="11"/>
      <c r="W371" s="11"/>
    </row>
    <row r="372" spans="1:23" x14ac:dyDescent="0.25">
      <c r="A372" s="48" t="s">
        <v>429</v>
      </c>
      <c r="B372" s="21"/>
      <c r="C372" s="22"/>
      <c r="D372" s="22" t="s">
        <v>7</v>
      </c>
      <c r="E372" s="22" t="s">
        <v>446</v>
      </c>
      <c r="F372" s="21"/>
      <c r="G372" s="21"/>
      <c r="H372" s="8">
        <v>0</v>
      </c>
      <c r="I372" s="11"/>
      <c r="J372" s="8">
        <f t="shared" si="64"/>
        <v>0</v>
      </c>
      <c r="K372" s="11"/>
      <c r="L372" s="8">
        <v>0</v>
      </c>
      <c r="M372" s="11"/>
      <c r="N372" s="8">
        <v>0</v>
      </c>
      <c r="O372" s="11"/>
      <c r="P372" s="8">
        <f t="shared" si="65"/>
        <v>0</v>
      </c>
      <c r="Q372" s="11"/>
      <c r="R372" s="11"/>
      <c r="S372" s="11"/>
      <c r="T372" s="11"/>
      <c r="U372" s="11"/>
      <c r="V372" s="11"/>
      <c r="W372" s="11"/>
    </row>
    <row r="373" spans="1:23" x14ac:dyDescent="0.25">
      <c r="A373" s="48" t="s">
        <v>1152</v>
      </c>
      <c r="B373" s="21"/>
      <c r="C373" s="24" t="s">
        <v>1153</v>
      </c>
      <c r="D373" s="22"/>
      <c r="E373" s="22"/>
      <c r="F373" s="21" t="s">
        <v>1151</v>
      </c>
      <c r="G373" s="21"/>
      <c r="H373" s="34">
        <f>SUM(H354:H372)</f>
        <v>85000</v>
      </c>
      <c r="I373" s="11"/>
      <c r="J373" s="34">
        <f t="shared" si="64"/>
        <v>-5000</v>
      </c>
      <c r="K373" s="11"/>
      <c r="L373" s="34">
        <f>SUM(L354:L372)</f>
        <v>80000</v>
      </c>
      <c r="M373" s="11"/>
      <c r="N373" s="34">
        <f>SUM(N354:N372)</f>
        <v>78954</v>
      </c>
      <c r="O373" s="11"/>
      <c r="P373" s="34">
        <f t="shared" si="65"/>
        <v>1046</v>
      </c>
      <c r="Q373" s="11"/>
      <c r="R373" s="11"/>
      <c r="S373" s="11"/>
      <c r="T373" s="11"/>
      <c r="U373" s="11"/>
      <c r="V373" s="11"/>
      <c r="W373" s="11"/>
    </row>
    <row r="374" spans="1:23" x14ac:dyDescent="0.25">
      <c r="A374" s="48"/>
      <c r="B374" s="21"/>
      <c r="C374" s="24" t="s">
        <v>53</v>
      </c>
      <c r="D374" s="22"/>
      <c r="E374" s="22"/>
      <c r="F374" s="21"/>
      <c r="G374" s="21"/>
      <c r="H374" s="8"/>
      <c r="I374" s="11"/>
      <c r="J374" s="8"/>
      <c r="K374" s="11"/>
      <c r="L374" s="8"/>
      <c r="M374" s="11"/>
      <c r="N374" s="8"/>
      <c r="O374" s="11"/>
      <c r="P374" s="8"/>
      <c r="Q374" s="11"/>
      <c r="R374" s="11"/>
      <c r="S374" s="11"/>
      <c r="T374" s="11"/>
      <c r="U374" s="11"/>
      <c r="V374" s="11"/>
      <c r="W374" s="11"/>
    </row>
    <row r="375" spans="1:23" x14ac:dyDescent="0.25">
      <c r="A375" s="48" t="s">
        <v>447</v>
      </c>
      <c r="B375" s="21"/>
      <c r="C375" s="24"/>
      <c r="D375" s="22" t="s">
        <v>448</v>
      </c>
      <c r="E375" s="22" t="s">
        <v>449</v>
      </c>
      <c r="F375" s="21"/>
      <c r="G375" s="21"/>
      <c r="H375" s="8"/>
      <c r="I375" s="11"/>
      <c r="J375" s="8"/>
      <c r="K375" s="11"/>
      <c r="L375" s="8"/>
      <c r="M375" s="11"/>
      <c r="N375" s="8"/>
      <c r="O375" s="11"/>
      <c r="P375" s="8"/>
      <c r="Q375" s="11"/>
      <c r="R375" s="11"/>
      <c r="S375" s="11"/>
      <c r="T375" s="11"/>
      <c r="U375" s="11"/>
      <c r="V375" s="11"/>
      <c r="W375" s="11"/>
    </row>
    <row r="376" spans="1:23" x14ac:dyDescent="0.25">
      <c r="A376" s="48" t="s">
        <v>74</v>
      </c>
      <c r="B376" s="21"/>
      <c r="C376" s="24"/>
      <c r="D376" s="22" t="s">
        <v>927</v>
      </c>
      <c r="E376" s="22" t="s">
        <v>55</v>
      </c>
      <c r="F376" s="21"/>
      <c r="G376" s="21"/>
      <c r="H376" s="8">
        <v>0</v>
      </c>
      <c r="I376" s="11"/>
      <c r="J376" s="8">
        <f t="shared" ref="J376:J385" si="66">L376-H376</f>
        <v>0</v>
      </c>
      <c r="K376" s="11"/>
      <c r="L376" s="8">
        <v>0</v>
      </c>
      <c r="M376" s="11"/>
      <c r="N376" s="8">
        <v>0</v>
      </c>
      <c r="O376" s="11"/>
      <c r="P376" s="8">
        <f t="shared" ref="P376:P385" si="67">+L376-N376</f>
        <v>0</v>
      </c>
      <c r="Q376" s="11"/>
      <c r="R376" s="11"/>
      <c r="S376" s="11"/>
      <c r="T376" s="11"/>
      <c r="U376" s="11"/>
      <c r="V376" s="11"/>
      <c r="W376" s="11"/>
    </row>
    <row r="377" spans="1:23" x14ac:dyDescent="0.25">
      <c r="A377" s="48" t="s">
        <v>450</v>
      </c>
      <c r="B377" s="21"/>
      <c r="C377" s="24"/>
      <c r="D377" s="22" t="s">
        <v>452</v>
      </c>
      <c r="E377" s="22" t="s">
        <v>458</v>
      </c>
      <c r="F377" s="21"/>
      <c r="G377" s="21"/>
      <c r="H377" s="8">
        <v>0</v>
      </c>
      <c r="I377" s="11"/>
      <c r="J377" s="8">
        <f t="shared" si="66"/>
        <v>0</v>
      </c>
      <c r="K377" s="11"/>
      <c r="L377" s="8">
        <v>0</v>
      </c>
      <c r="M377" s="11"/>
      <c r="N377" s="8">
        <v>0</v>
      </c>
      <c r="O377" s="11"/>
      <c r="P377" s="8">
        <f t="shared" si="67"/>
        <v>0</v>
      </c>
      <c r="Q377" s="11"/>
      <c r="R377" s="11"/>
      <c r="S377" s="11"/>
      <c r="T377" s="11"/>
      <c r="U377" s="11"/>
      <c r="V377" s="11"/>
      <c r="W377" s="11"/>
    </row>
    <row r="378" spans="1:23" x14ac:dyDescent="0.25">
      <c r="A378" s="48" t="s">
        <v>451</v>
      </c>
      <c r="B378" s="21"/>
      <c r="C378" s="24"/>
      <c r="D378" s="22" t="s">
        <v>453</v>
      </c>
      <c r="E378" s="22" t="s">
        <v>459</v>
      </c>
      <c r="F378" s="21"/>
      <c r="G378" s="21"/>
      <c r="H378" s="8">
        <v>0</v>
      </c>
      <c r="I378" s="11"/>
      <c r="J378" s="8">
        <f t="shared" si="66"/>
        <v>0</v>
      </c>
      <c r="K378" s="11"/>
      <c r="L378" s="8">
        <v>0</v>
      </c>
      <c r="M378" s="11"/>
      <c r="N378" s="8">
        <v>0</v>
      </c>
      <c r="O378" s="11"/>
      <c r="P378" s="8">
        <f t="shared" si="67"/>
        <v>0</v>
      </c>
      <c r="Q378" s="11"/>
      <c r="R378" s="11"/>
      <c r="S378" s="11"/>
      <c r="T378" s="11"/>
      <c r="U378" s="11"/>
      <c r="V378" s="11"/>
      <c r="W378" s="11"/>
    </row>
    <row r="379" spans="1:23" x14ac:dyDescent="0.25">
      <c r="A379" s="48" t="s">
        <v>1237</v>
      </c>
      <c r="B379" s="21"/>
      <c r="C379" s="24"/>
      <c r="D379" s="22" t="s">
        <v>1238</v>
      </c>
      <c r="E379" s="22" t="s">
        <v>1242</v>
      </c>
      <c r="F379" s="21"/>
      <c r="G379" s="21"/>
      <c r="H379" s="8">
        <v>0</v>
      </c>
      <c r="I379" s="11"/>
      <c r="J379" s="8">
        <f t="shared" si="66"/>
        <v>0</v>
      </c>
      <c r="K379" s="11"/>
      <c r="L379" s="8">
        <v>0</v>
      </c>
      <c r="M379" s="11"/>
      <c r="N379" s="8">
        <v>0</v>
      </c>
      <c r="O379" s="11"/>
      <c r="P379" s="8">
        <f t="shared" si="67"/>
        <v>0</v>
      </c>
      <c r="Q379" s="11"/>
      <c r="R379" s="11"/>
      <c r="S379" s="11"/>
      <c r="T379" s="11"/>
      <c r="U379" s="11"/>
      <c r="V379" s="11"/>
      <c r="W379" s="11"/>
    </row>
    <row r="380" spans="1:23" x14ac:dyDescent="0.25">
      <c r="A380" s="48" t="s">
        <v>1239</v>
      </c>
      <c r="B380" s="21"/>
      <c r="C380" s="24"/>
      <c r="D380" s="22" t="s">
        <v>1240</v>
      </c>
      <c r="E380" s="22" t="s">
        <v>1241</v>
      </c>
      <c r="F380" s="21"/>
      <c r="G380" s="21"/>
      <c r="H380" s="8">
        <v>0</v>
      </c>
      <c r="I380" s="11"/>
      <c r="J380" s="8">
        <f t="shared" si="66"/>
        <v>0</v>
      </c>
      <c r="K380" s="11"/>
      <c r="L380" s="8">
        <v>0</v>
      </c>
      <c r="M380" s="11"/>
      <c r="N380" s="8">
        <v>0</v>
      </c>
      <c r="O380" s="11"/>
      <c r="P380" s="8">
        <f t="shared" si="67"/>
        <v>0</v>
      </c>
      <c r="Q380" s="11"/>
      <c r="R380" s="11"/>
      <c r="S380" s="11"/>
      <c r="T380" s="11"/>
      <c r="U380" s="11"/>
      <c r="V380" s="11"/>
      <c r="W380" s="11"/>
    </row>
    <row r="381" spans="1:23" x14ac:dyDescent="0.25">
      <c r="A381" s="48" t="s">
        <v>75</v>
      </c>
      <c r="B381" s="21"/>
      <c r="C381" s="24"/>
      <c r="D381" s="22" t="s">
        <v>935</v>
      </c>
      <c r="E381" s="22" t="s">
        <v>56</v>
      </c>
      <c r="F381" s="21"/>
      <c r="G381" s="21"/>
      <c r="H381" s="8">
        <v>0</v>
      </c>
      <c r="I381" s="11"/>
      <c r="J381" s="8">
        <f t="shared" si="66"/>
        <v>0</v>
      </c>
      <c r="K381" s="11"/>
      <c r="L381" s="8">
        <v>0</v>
      </c>
      <c r="M381" s="11"/>
      <c r="N381" s="8">
        <v>0</v>
      </c>
      <c r="O381" s="11"/>
      <c r="P381" s="8">
        <f t="shared" si="67"/>
        <v>0</v>
      </c>
      <c r="Q381" s="11"/>
      <c r="R381" s="11"/>
      <c r="S381" s="11"/>
      <c r="T381" s="11"/>
      <c r="U381" s="11"/>
      <c r="V381" s="11"/>
      <c r="W381" s="11"/>
    </row>
    <row r="382" spans="1:23" x14ac:dyDescent="0.25">
      <c r="A382" s="48" t="s">
        <v>454</v>
      </c>
      <c r="B382" s="21"/>
      <c r="C382" s="24"/>
      <c r="D382" s="22" t="s">
        <v>456</v>
      </c>
      <c r="E382" s="22" t="s">
        <v>460</v>
      </c>
      <c r="F382" s="21"/>
      <c r="G382" s="21"/>
      <c r="H382" s="8">
        <v>0</v>
      </c>
      <c r="I382" s="11"/>
      <c r="J382" s="8">
        <f t="shared" si="66"/>
        <v>0</v>
      </c>
      <c r="K382" s="11"/>
      <c r="L382" s="8">
        <v>0</v>
      </c>
      <c r="M382" s="11"/>
      <c r="N382" s="8">
        <v>0</v>
      </c>
      <c r="O382" s="11"/>
      <c r="P382" s="8">
        <f t="shared" si="67"/>
        <v>0</v>
      </c>
      <c r="Q382" s="11"/>
      <c r="R382" s="11"/>
      <c r="S382" s="11"/>
      <c r="T382" s="11"/>
      <c r="U382" s="11"/>
      <c r="V382" s="11"/>
      <c r="W382" s="11"/>
    </row>
    <row r="383" spans="1:23" x14ac:dyDescent="0.25">
      <c r="A383" s="48" t="s">
        <v>455</v>
      </c>
      <c r="B383" s="21"/>
      <c r="C383" s="24"/>
      <c r="D383" s="22" t="s">
        <v>457</v>
      </c>
      <c r="E383" s="22" t="s">
        <v>461</v>
      </c>
      <c r="F383" s="21"/>
      <c r="G383" s="21"/>
      <c r="H383" s="8">
        <v>0</v>
      </c>
      <c r="I383" s="11"/>
      <c r="J383" s="8">
        <f t="shared" si="66"/>
        <v>0</v>
      </c>
      <c r="K383" s="11"/>
      <c r="L383" s="8">
        <v>0</v>
      </c>
      <c r="M383" s="11"/>
      <c r="N383" s="8">
        <v>0</v>
      </c>
      <c r="O383" s="11"/>
      <c r="P383" s="8">
        <f t="shared" si="67"/>
        <v>0</v>
      </c>
      <c r="Q383" s="11"/>
      <c r="R383" s="11"/>
      <c r="S383" s="11"/>
      <c r="T383" s="11"/>
      <c r="U383" s="11"/>
      <c r="V383" s="11"/>
      <c r="W383" s="11"/>
    </row>
    <row r="384" spans="1:23" x14ac:dyDescent="0.25">
      <c r="A384" s="48" t="s">
        <v>76</v>
      </c>
      <c r="B384" s="21"/>
      <c r="C384" s="24"/>
      <c r="D384" s="22" t="s">
        <v>7</v>
      </c>
      <c r="E384" s="22" t="s">
        <v>57</v>
      </c>
      <c r="F384" s="21"/>
      <c r="G384" s="21"/>
      <c r="H384" s="8">
        <v>0</v>
      </c>
      <c r="I384" s="11"/>
      <c r="J384" s="8">
        <f t="shared" si="66"/>
        <v>0</v>
      </c>
      <c r="K384" s="11"/>
      <c r="L384" s="8">
        <v>0</v>
      </c>
      <c r="M384" s="11"/>
      <c r="N384" s="8">
        <v>0</v>
      </c>
      <c r="O384" s="11"/>
      <c r="P384" s="8">
        <f t="shared" si="67"/>
        <v>0</v>
      </c>
      <c r="Q384" s="11"/>
      <c r="R384" s="11"/>
      <c r="S384" s="11"/>
      <c r="T384" s="11"/>
      <c r="U384" s="11"/>
      <c r="V384" s="11"/>
      <c r="W384" s="11"/>
    </row>
    <row r="385" spans="1:23" x14ac:dyDescent="0.25">
      <c r="A385" s="48" t="s">
        <v>462</v>
      </c>
      <c r="B385" s="21"/>
      <c r="C385" s="24" t="s">
        <v>54</v>
      </c>
      <c r="D385" s="22"/>
      <c r="E385" s="22"/>
      <c r="F385" s="21"/>
      <c r="G385" s="21"/>
      <c r="H385" s="34">
        <f>SUM(H376:H384)</f>
        <v>0</v>
      </c>
      <c r="I385" s="11"/>
      <c r="J385" s="34">
        <f t="shared" si="66"/>
        <v>0</v>
      </c>
      <c r="K385" s="11"/>
      <c r="L385" s="34">
        <f>SUM(L376:L384)</f>
        <v>0</v>
      </c>
      <c r="M385" s="11"/>
      <c r="N385" s="34">
        <f>SUM(N376:N384)</f>
        <v>0</v>
      </c>
      <c r="O385" s="11"/>
      <c r="P385" s="34">
        <f t="shared" si="67"/>
        <v>0</v>
      </c>
      <c r="Q385" s="11"/>
      <c r="R385" s="11"/>
      <c r="S385" s="11"/>
      <c r="T385" s="11"/>
      <c r="U385" s="11"/>
      <c r="V385" s="11"/>
      <c r="W385" s="11"/>
    </row>
    <row r="386" spans="1:23" x14ac:dyDescent="0.25">
      <c r="A386" s="48"/>
      <c r="B386" s="21"/>
      <c r="C386" s="24"/>
      <c r="D386" s="22"/>
      <c r="E386" s="22"/>
      <c r="F386" s="21"/>
      <c r="G386" s="21"/>
      <c r="H386" s="8"/>
      <c r="I386" s="11"/>
      <c r="J386" s="8"/>
      <c r="K386" s="11"/>
      <c r="L386" s="8"/>
      <c r="M386" s="11"/>
      <c r="N386" s="8"/>
      <c r="O386" s="11"/>
      <c r="P386" s="8"/>
      <c r="Q386" s="11"/>
      <c r="R386" s="11"/>
      <c r="S386" s="11"/>
      <c r="T386" s="11"/>
      <c r="U386" s="11"/>
      <c r="V386" s="11"/>
      <c r="W386" s="11"/>
    </row>
    <row r="387" spans="1:23" x14ac:dyDescent="0.25">
      <c r="A387" s="48"/>
      <c r="B387" s="21"/>
      <c r="C387" s="24" t="s">
        <v>1154</v>
      </c>
      <c r="D387" s="22"/>
      <c r="E387" s="22"/>
      <c r="F387" s="21"/>
      <c r="G387" s="21"/>
      <c r="H387" s="8"/>
      <c r="I387" s="11"/>
      <c r="J387" s="8"/>
      <c r="K387" s="11"/>
      <c r="L387" s="8"/>
      <c r="M387" s="11"/>
      <c r="N387" s="8"/>
      <c r="O387" s="11"/>
      <c r="P387" s="8"/>
      <c r="Q387" s="11"/>
      <c r="R387" s="11"/>
      <c r="S387" s="11"/>
      <c r="T387" s="11"/>
      <c r="U387" s="11"/>
      <c r="V387" s="11"/>
      <c r="W387" s="11"/>
    </row>
    <row r="388" spans="1:23" x14ac:dyDescent="0.25">
      <c r="A388" s="48" t="s">
        <v>1155</v>
      </c>
      <c r="B388" s="21"/>
      <c r="C388" s="22"/>
      <c r="D388" s="22" t="s">
        <v>1156</v>
      </c>
      <c r="E388" s="22" t="s">
        <v>1157</v>
      </c>
      <c r="F388" s="21" t="s">
        <v>1158</v>
      </c>
      <c r="G388" s="21"/>
      <c r="H388" s="8">
        <v>110000</v>
      </c>
      <c r="I388" s="11"/>
      <c r="J388" s="8">
        <f t="shared" ref="J388:J402" si="68">L388-H388</f>
        <v>-10000</v>
      </c>
      <c r="K388" s="11"/>
      <c r="L388" s="8">
        <v>100000</v>
      </c>
      <c r="M388" s="11"/>
      <c r="N388" s="8">
        <f>100000-6000</f>
        <v>94000</v>
      </c>
      <c r="O388" s="11"/>
      <c r="P388" s="8">
        <f t="shared" ref="P388:P402" si="69">+L388-N388</f>
        <v>6000</v>
      </c>
      <c r="Q388" s="11"/>
      <c r="R388" s="11"/>
      <c r="S388" s="11"/>
      <c r="T388" s="11"/>
      <c r="U388" s="11"/>
      <c r="V388" s="11"/>
      <c r="W388" s="11"/>
    </row>
    <row r="389" spans="1:23" x14ac:dyDescent="0.25">
      <c r="A389" s="48" t="s">
        <v>1159</v>
      </c>
      <c r="B389" s="21"/>
      <c r="C389" s="22"/>
      <c r="D389" s="22" t="s">
        <v>1160</v>
      </c>
      <c r="E389" s="22" t="s">
        <v>1161</v>
      </c>
      <c r="F389" s="21" t="s">
        <v>1162</v>
      </c>
      <c r="G389" s="21"/>
      <c r="H389" s="8">
        <v>95000</v>
      </c>
      <c r="I389" s="11"/>
      <c r="J389" s="8">
        <f t="shared" si="68"/>
        <v>-5000</v>
      </c>
      <c r="K389" s="11"/>
      <c r="L389" s="8">
        <v>90000</v>
      </c>
      <c r="M389" s="11"/>
      <c r="N389" s="8">
        <v>90000</v>
      </c>
      <c r="O389" s="11"/>
      <c r="P389" s="8">
        <f t="shared" si="69"/>
        <v>0</v>
      </c>
      <c r="Q389" s="11"/>
      <c r="R389" s="11"/>
      <c r="S389" s="11"/>
      <c r="T389" s="11"/>
      <c r="U389" s="11"/>
      <c r="V389" s="11"/>
      <c r="W389" s="11"/>
    </row>
    <row r="390" spans="1:23" x14ac:dyDescent="0.25">
      <c r="A390" s="48" t="s">
        <v>1163</v>
      </c>
      <c r="B390" s="21"/>
      <c r="C390" s="22"/>
      <c r="D390" s="22" t="s">
        <v>1164</v>
      </c>
      <c r="E390" s="22" t="s">
        <v>1165</v>
      </c>
      <c r="F390" s="21" t="s">
        <v>1166</v>
      </c>
      <c r="G390" s="21"/>
      <c r="H390" s="8">
        <v>10000</v>
      </c>
      <c r="I390" s="11"/>
      <c r="J390" s="8">
        <f t="shared" si="68"/>
        <v>0</v>
      </c>
      <c r="K390" s="11"/>
      <c r="L390" s="8">
        <v>10000</v>
      </c>
      <c r="M390" s="11"/>
      <c r="N390" s="8">
        <v>10000</v>
      </c>
      <c r="O390" s="11"/>
      <c r="P390" s="8">
        <f t="shared" si="69"/>
        <v>0</v>
      </c>
      <c r="Q390" s="11"/>
      <c r="R390" s="11"/>
      <c r="S390" s="11"/>
      <c r="T390" s="11"/>
      <c r="U390" s="11"/>
      <c r="V390" s="11"/>
      <c r="W390" s="11"/>
    </row>
    <row r="391" spans="1:23" x14ac:dyDescent="0.25">
      <c r="A391" s="48" t="s">
        <v>1167</v>
      </c>
      <c r="B391" s="21"/>
      <c r="C391" s="22"/>
      <c r="D391" s="22" t="s">
        <v>1168</v>
      </c>
      <c r="E391" s="22" t="s">
        <v>1169</v>
      </c>
      <c r="F391" s="21" t="s">
        <v>1170</v>
      </c>
      <c r="G391" s="21"/>
      <c r="H391" s="8">
        <v>10000</v>
      </c>
      <c r="I391" s="11"/>
      <c r="J391" s="8">
        <f t="shared" si="68"/>
        <v>0</v>
      </c>
      <c r="K391" s="11"/>
      <c r="L391" s="8">
        <v>10000</v>
      </c>
      <c r="M391" s="11"/>
      <c r="N391" s="8">
        <v>10000</v>
      </c>
      <c r="O391" s="11"/>
      <c r="P391" s="8">
        <f t="shared" si="69"/>
        <v>0</v>
      </c>
      <c r="Q391" s="11"/>
      <c r="R391" s="11"/>
      <c r="S391" s="11"/>
      <c r="T391" s="11"/>
      <c r="U391" s="11"/>
      <c r="V391" s="11"/>
      <c r="W391" s="11"/>
    </row>
    <row r="392" spans="1:23" x14ac:dyDescent="0.25">
      <c r="A392" s="48" t="s">
        <v>1171</v>
      </c>
      <c r="B392" s="21"/>
      <c r="C392" s="22"/>
      <c r="D392" s="22" t="s">
        <v>1172</v>
      </c>
      <c r="E392" s="22" t="s">
        <v>1173</v>
      </c>
      <c r="F392" s="21" t="s">
        <v>1174</v>
      </c>
      <c r="G392" s="21"/>
      <c r="H392" s="8">
        <v>0</v>
      </c>
      <c r="I392" s="11"/>
      <c r="J392" s="8">
        <f t="shared" si="68"/>
        <v>5000</v>
      </c>
      <c r="K392" s="11"/>
      <c r="L392" s="8">
        <v>5000</v>
      </c>
      <c r="M392" s="11"/>
      <c r="N392" s="8">
        <v>4915</v>
      </c>
      <c r="O392" s="11"/>
      <c r="P392" s="8">
        <f t="shared" si="69"/>
        <v>85</v>
      </c>
      <c r="Q392" s="11"/>
      <c r="R392" s="11"/>
      <c r="S392" s="11"/>
      <c r="T392" s="11"/>
      <c r="U392" s="11"/>
      <c r="V392" s="11"/>
      <c r="W392" s="11"/>
    </row>
    <row r="393" spans="1:23" x14ac:dyDescent="0.25">
      <c r="A393" s="48" t="s">
        <v>1175</v>
      </c>
      <c r="B393" s="21"/>
      <c r="C393" s="22"/>
      <c r="D393" s="22" t="s">
        <v>1176</v>
      </c>
      <c r="E393" s="22" t="s">
        <v>1177</v>
      </c>
      <c r="F393" s="21" t="s">
        <v>1178</v>
      </c>
      <c r="G393" s="21"/>
      <c r="H393" s="8">
        <v>5000</v>
      </c>
      <c r="I393" s="11"/>
      <c r="J393" s="8">
        <f t="shared" si="68"/>
        <v>0</v>
      </c>
      <c r="K393" s="11"/>
      <c r="L393" s="8">
        <v>5000</v>
      </c>
      <c r="M393" s="11"/>
      <c r="N393" s="8">
        <v>4500</v>
      </c>
      <c r="O393" s="11"/>
      <c r="P393" s="8">
        <f t="shared" si="69"/>
        <v>500</v>
      </c>
      <c r="Q393" s="11"/>
      <c r="R393" s="11"/>
      <c r="S393" s="11"/>
      <c r="T393" s="11"/>
      <c r="U393" s="11"/>
      <c r="V393" s="11"/>
      <c r="W393" s="11"/>
    </row>
    <row r="394" spans="1:23" x14ac:dyDescent="0.25">
      <c r="A394" s="48" t="s">
        <v>1179</v>
      </c>
      <c r="B394" s="21"/>
      <c r="C394" s="22"/>
      <c r="D394" s="22" t="s">
        <v>1180</v>
      </c>
      <c r="E394" s="22" t="s">
        <v>1181</v>
      </c>
      <c r="F394" s="21" t="s">
        <v>1182</v>
      </c>
      <c r="G394" s="21"/>
      <c r="H394" s="8">
        <v>500</v>
      </c>
      <c r="I394" s="11"/>
      <c r="J394" s="8">
        <f t="shared" si="68"/>
        <v>0</v>
      </c>
      <c r="K394" s="11"/>
      <c r="L394" s="8">
        <v>500</v>
      </c>
      <c r="M394" s="11"/>
      <c r="N394" s="8">
        <v>0</v>
      </c>
      <c r="O394" s="11"/>
      <c r="P394" s="8">
        <f t="shared" si="69"/>
        <v>500</v>
      </c>
      <c r="Q394" s="11"/>
      <c r="R394" s="11"/>
      <c r="S394" s="11"/>
      <c r="T394" s="11"/>
      <c r="U394" s="11"/>
      <c r="V394" s="11"/>
      <c r="W394" s="11"/>
    </row>
    <row r="395" spans="1:23" x14ac:dyDescent="0.25">
      <c r="A395" s="48" t="s">
        <v>1183</v>
      </c>
      <c r="B395" s="21"/>
      <c r="C395" s="22"/>
      <c r="D395" s="22" t="s">
        <v>1184</v>
      </c>
      <c r="E395" s="22" t="s">
        <v>1185</v>
      </c>
      <c r="F395" s="21" t="s">
        <v>1186</v>
      </c>
      <c r="G395" s="21"/>
      <c r="H395" s="8">
        <v>5000</v>
      </c>
      <c r="I395" s="11"/>
      <c r="J395" s="8">
        <f t="shared" si="68"/>
        <v>0</v>
      </c>
      <c r="K395" s="11"/>
      <c r="L395" s="8">
        <v>5000</v>
      </c>
      <c r="M395" s="11"/>
      <c r="N395" s="8">
        <v>5000</v>
      </c>
      <c r="O395" s="11"/>
      <c r="P395" s="8">
        <f t="shared" si="69"/>
        <v>0</v>
      </c>
      <c r="Q395" s="11"/>
      <c r="R395" s="11"/>
      <c r="S395" s="11"/>
      <c r="T395" s="11"/>
      <c r="U395" s="11"/>
      <c r="V395" s="11"/>
      <c r="W395" s="11"/>
    </row>
    <row r="396" spans="1:23" x14ac:dyDescent="0.25">
      <c r="A396" s="48" t="s">
        <v>1187</v>
      </c>
      <c r="B396" s="21"/>
      <c r="C396" s="22"/>
      <c r="D396" s="22" t="s">
        <v>1188</v>
      </c>
      <c r="E396" s="22" t="s">
        <v>1189</v>
      </c>
      <c r="F396" s="21" t="s">
        <v>1190</v>
      </c>
      <c r="G396" s="21"/>
      <c r="H396" s="8">
        <v>0</v>
      </c>
      <c r="I396" s="11"/>
      <c r="J396" s="8">
        <f t="shared" si="68"/>
        <v>1000</v>
      </c>
      <c r="K396" s="11"/>
      <c r="L396" s="8">
        <v>1000</v>
      </c>
      <c r="M396" s="11"/>
      <c r="N396" s="8">
        <v>500</v>
      </c>
      <c r="O396" s="11"/>
      <c r="P396" s="8">
        <f t="shared" si="69"/>
        <v>500</v>
      </c>
      <c r="Q396" s="11"/>
      <c r="R396" s="11"/>
      <c r="S396" s="11"/>
      <c r="T396" s="11"/>
      <c r="U396" s="11"/>
      <c r="V396" s="11"/>
      <c r="W396" s="11"/>
    </row>
    <row r="397" spans="1:23" x14ac:dyDescent="0.25">
      <c r="A397" s="48" t="s">
        <v>1191</v>
      </c>
      <c r="B397" s="21"/>
      <c r="C397" s="22"/>
      <c r="D397" s="22" t="s">
        <v>1192</v>
      </c>
      <c r="E397" s="22" t="s">
        <v>1193</v>
      </c>
      <c r="F397" s="21" t="s">
        <v>1194</v>
      </c>
      <c r="G397" s="21"/>
      <c r="H397" s="8">
        <v>1000</v>
      </c>
      <c r="I397" s="11"/>
      <c r="J397" s="8">
        <f t="shared" si="68"/>
        <v>0</v>
      </c>
      <c r="K397" s="11"/>
      <c r="L397" s="8">
        <v>1000</v>
      </c>
      <c r="M397" s="11"/>
      <c r="N397" s="8">
        <v>500</v>
      </c>
      <c r="O397" s="11"/>
      <c r="P397" s="8">
        <f t="shared" si="69"/>
        <v>500</v>
      </c>
      <c r="Q397" s="11"/>
      <c r="R397" s="11"/>
      <c r="S397" s="11"/>
      <c r="T397" s="11"/>
      <c r="U397" s="11"/>
      <c r="V397" s="11"/>
      <c r="W397" s="11"/>
    </row>
    <row r="398" spans="1:23" x14ac:dyDescent="0.25">
      <c r="A398" s="48" t="s">
        <v>1195</v>
      </c>
      <c r="B398" s="21"/>
      <c r="C398" s="24" t="s">
        <v>1196</v>
      </c>
      <c r="D398" s="22"/>
      <c r="E398" s="22"/>
      <c r="F398" s="21" t="s">
        <v>1555</v>
      </c>
      <c r="G398" s="21"/>
      <c r="H398" s="34">
        <f>SUM(H388:H397)</f>
        <v>236500</v>
      </c>
      <c r="I398" s="11"/>
      <c r="J398" s="34">
        <f t="shared" si="68"/>
        <v>-9000</v>
      </c>
      <c r="K398" s="11"/>
      <c r="L398" s="34">
        <f>SUM(L388:L397)</f>
        <v>227500</v>
      </c>
      <c r="M398" s="11"/>
      <c r="N398" s="34">
        <f>SUM(N388:N397)</f>
        <v>219415</v>
      </c>
      <c r="O398" s="11"/>
      <c r="P398" s="34">
        <f t="shared" si="69"/>
        <v>8085</v>
      </c>
      <c r="Q398" s="11"/>
      <c r="R398" s="11"/>
      <c r="S398" s="11"/>
      <c r="T398" s="11"/>
      <c r="U398" s="11"/>
      <c r="V398" s="11"/>
      <c r="W398" s="11"/>
    </row>
    <row r="399" spans="1:23" x14ac:dyDescent="0.25">
      <c r="A399" s="48"/>
      <c r="B399" s="21"/>
      <c r="C399" s="24"/>
      <c r="D399" s="22" t="s">
        <v>65</v>
      </c>
      <c r="E399" s="22"/>
      <c r="F399" s="21"/>
      <c r="G399" s="21"/>
      <c r="H399" s="8">
        <v>0</v>
      </c>
      <c r="I399" s="11"/>
      <c r="J399" s="8">
        <f t="shared" si="68"/>
        <v>0</v>
      </c>
      <c r="K399" s="11"/>
      <c r="L399" s="8">
        <v>0</v>
      </c>
      <c r="M399" s="11"/>
      <c r="N399" s="8">
        <v>0</v>
      </c>
      <c r="O399" s="11"/>
      <c r="P399" s="8">
        <f t="shared" si="69"/>
        <v>0</v>
      </c>
      <c r="Q399" s="11"/>
      <c r="R399" s="11"/>
      <c r="S399" s="11"/>
      <c r="T399" s="11"/>
      <c r="U399" s="11"/>
      <c r="V399" s="11"/>
      <c r="W399" s="11"/>
    </row>
    <row r="400" spans="1:23" x14ac:dyDescent="0.25">
      <c r="A400" s="48"/>
      <c r="B400" s="21"/>
      <c r="C400" s="24"/>
      <c r="D400" s="22" t="s">
        <v>66</v>
      </c>
      <c r="E400" s="22"/>
      <c r="F400" s="21"/>
      <c r="G400" s="21"/>
      <c r="H400" s="8">
        <v>0</v>
      </c>
      <c r="I400" s="11"/>
      <c r="J400" s="8">
        <f t="shared" si="68"/>
        <v>0</v>
      </c>
      <c r="K400" s="11"/>
      <c r="L400" s="8">
        <v>0</v>
      </c>
      <c r="M400" s="11"/>
      <c r="N400" s="8">
        <v>0</v>
      </c>
      <c r="O400" s="11"/>
      <c r="P400" s="8">
        <f t="shared" si="69"/>
        <v>0</v>
      </c>
      <c r="Q400" s="11"/>
      <c r="R400" s="11"/>
      <c r="S400" s="11"/>
      <c r="T400" s="11"/>
      <c r="U400" s="11"/>
      <c r="V400" s="11"/>
      <c r="W400" s="11"/>
    </row>
    <row r="401" spans="1:25" x14ac:dyDescent="0.25">
      <c r="A401" s="48"/>
      <c r="B401" s="21"/>
      <c r="C401" s="24" t="s">
        <v>67</v>
      </c>
      <c r="D401" s="3"/>
      <c r="E401" s="22"/>
      <c r="F401" s="21"/>
      <c r="G401" s="21"/>
      <c r="H401" s="34">
        <f>SUM(H399:H400)</f>
        <v>0</v>
      </c>
      <c r="I401" s="11"/>
      <c r="J401" s="34">
        <f t="shared" si="68"/>
        <v>0</v>
      </c>
      <c r="K401" s="11"/>
      <c r="L401" s="34">
        <f>SUM(L399:L400)</f>
        <v>0</v>
      </c>
      <c r="M401" s="11"/>
      <c r="N401" s="34">
        <f>SUM(N399:N400)</f>
        <v>0</v>
      </c>
      <c r="O401" s="11"/>
      <c r="P401" s="34">
        <f t="shared" si="69"/>
        <v>0</v>
      </c>
      <c r="Q401" s="11"/>
      <c r="R401" s="11"/>
      <c r="S401" s="11"/>
      <c r="T401" s="11"/>
      <c r="U401" s="11"/>
      <c r="V401" s="11"/>
      <c r="W401" s="11"/>
    </row>
    <row r="402" spans="1:25" x14ac:dyDescent="0.25">
      <c r="A402" s="48" t="s">
        <v>1197</v>
      </c>
      <c r="B402" s="21"/>
      <c r="C402" s="24" t="s">
        <v>1198</v>
      </c>
      <c r="D402" s="22"/>
      <c r="E402" s="22"/>
      <c r="F402" s="21"/>
      <c r="G402" s="21"/>
      <c r="H402" s="34">
        <f>+H398+H401</f>
        <v>236500</v>
      </c>
      <c r="I402" s="11"/>
      <c r="J402" s="34">
        <f t="shared" si="68"/>
        <v>-9000</v>
      </c>
      <c r="K402" s="11"/>
      <c r="L402" s="34">
        <f>+L398+L401</f>
        <v>227500</v>
      </c>
      <c r="M402" s="11"/>
      <c r="N402" s="34">
        <f>+N398+N401</f>
        <v>219415</v>
      </c>
      <c r="O402" s="11"/>
      <c r="P402" s="34">
        <f t="shared" si="69"/>
        <v>8085</v>
      </c>
      <c r="Q402" s="11"/>
      <c r="R402" s="11"/>
      <c r="S402" s="11"/>
      <c r="T402" s="11"/>
      <c r="U402" s="11"/>
      <c r="V402" s="11"/>
      <c r="W402" s="11"/>
      <c r="X402" s="14"/>
      <c r="Y402" s="14"/>
    </row>
    <row r="403" spans="1:25" x14ac:dyDescent="0.25">
      <c r="A403" s="48"/>
      <c r="B403" s="21"/>
      <c r="C403" s="24"/>
      <c r="D403" s="22"/>
      <c r="E403" s="22"/>
      <c r="F403" s="21"/>
      <c r="G403" s="21"/>
      <c r="H403" s="11"/>
      <c r="I403" s="11"/>
      <c r="J403" s="11"/>
      <c r="K403" s="11"/>
      <c r="L403" s="11"/>
      <c r="M403" s="11"/>
      <c r="N403" s="11"/>
      <c r="O403" s="11"/>
      <c r="P403" s="11"/>
      <c r="Q403" s="11"/>
      <c r="R403" s="11"/>
      <c r="S403" s="11"/>
      <c r="T403" s="11"/>
      <c r="U403" s="11"/>
      <c r="V403" s="11"/>
      <c r="W403" s="11"/>
      <c r="X403" s="14"/>
      <c r="Y403" s="14"/>
    </row>
    <row r="404" spans="1:25" x14ac:dyDescent="0.25">
      <c r="A404" s="48"/>
      <c r="B404" s="21"/>
      <c r="C404" s="24" t="s">
        <v>160</v>
      </c>
      <c r="D404" s="22"/>
      <c r="E404" s="22"/>
      <c r="F404" s="21"/>
      <c r="G404" s="21"/>
      <c r="H404" s="11"/>
      <c r="I404" s="11"/>
      <c r="J404" s="11"/>
      <c r="K404" s="11"/>
      <c r="L404" s="11"/>
      <c r="M404" s="11"/>
      <c r="N404" s="11"/>
      <c r="O404" s="11"/>
      <c r="P404" s="11"/>
      <c r="Q404" s="11"/>
      <c r="R404" s="11"/>
      <c r="S404" s="11"/>
      <c r="T404" s="11"/>
      <c r="U404" s="11"/>
      <c r="V404" s="11"/>
      <c r="W404" s="11"/>
      <c r="X404" s="14"/>
      <c r="Y404" s="14"/>
    </row>
    <row r="405" spans="1:25" x14ac:dyDescent="0.25">
      <c r="A405" s="48" t="s">
        <v>1199</v>
      </c>
      <c r="B405" s="21"/>
      <c r="C405" s="24"/>
      <c r="D405" s="22" t="s">
        <v>159</v>
      </c>
      <c r="E405" s="22"/>
      <c r="F405" s="21"/>
      <c r="G405" s="21"/>
      <c r="H405" s="8">
        <v>0</v>
      </c>
      <c r="I405" s="11"/>
      <c r="J405" s="8">
        <f>L405-H405</f>
        <v>0</v>
      </c>
      <c r="K405" s="11"/>
      <c r="L405" s="8">
        <v>0</v>
      </c>
      <c r="M405" s="11"/>
      <c r="N405" s="8">
        <v>0</v>
      </c>
      <c r="O405" s="11"/>
      <c r="P405" s="8">
        <f>+L405-N405</f>
        <v>0</v>
      </c>
      <c r="Q405" s="11"/>
      <c r="R405" s="11"/>
      <c r="S405" s="11"/>
      <c r="T405" s="11"/>
      <c r="U405" s="11"/>
      <c r="V405" s="11"/>
      <c r="W405" s="11"/>
      <c r="X405" s="14"/>
      <c r="Y405" s="14"/>
    </row>
    <row r="406" spans="1:25" x14ac:dyDescent="0.25">
      <c r="A406" s="48" t="s">
        <v>161</v>
      </c>
      <c r="B406" s="21"/>
      <c r="C406" s="24" t="s">
        <v>1200</v>
      </c>
      <c r="D406" s="22"/>
      <c r="E406" s="22" t="s">
        <v>158</v>
      </c>
      <c r="F406" s="21"/>
      <c r="G406" s="21"/>
      <c r="H406" s="8">
        <f>H402+H236+H243+H250+H256+H272+H294+H301+H312+H323+H333+H352+H373+H385</f>
        <v>802800</v>
      </c>
      <c r="I406" s="11"/>
      <c r="J406" s="9">
        <f>L406-H406</f>
        <v>-17800</v>
      </c>
      <c r="K406" s="11"/>
      <c r="L406" s="8">
        <f>L402+L236+L243+L250+L256+L272+L294+L301+L312+L323+L333+L352+L373+L385</f>
        <v>785000</v>
      </c>
      <c r="M406" s="11"/>
      <c r="N406" s="8">
        <f>N402+N236+N243+N250+N256+N272+N294+N301+N312+N323+N333+N352+N373+N385</f>
        <v>761311</v>
      </c>
      <c r="O406" s="11"/>
      <c r="P406" s="8">
        <f>+L406-N406</f>
        <v>23689</v>
      </c>
      <c r="Q406" s="11"/>
      <c r="R406" s="11"/>
      <c r="S406" s="11"/>
      <c r="T406" s="11"/>
      <c r="U406" s="11"/>
      <c r="V406" s="11"/>
      <c r="W406" s="11"/>
      <c r="X406" s="14"/>
      <c r="Y406" s="14"/>
    </row>
    <row r="407" spans="1:25" x14ac:dyDescent="0.25">
      <c r="A407" s="52"/>
      <c r="B407" s="24"/>
      <c r="C407" s="24" t="s">
        <v>1570</v>
      </c>
      <c r="D407" s="22"/>
      <c r="E407" s="22"/>
      <c r="F407" s="21"/>
      <c r="G407" s="21"/>
      <c r="H407" s="34">
        <f>H225+H406</f>
        <v>2315829</v>
      </c>
      <c r="I407" s="11"/>
      <c r="J407" s="9">
        <f>L407-H407</f>
        <v>20000</v>
      </c>
      <c r="K407" s="11"/>
      <c r="L407" s="34">
        <f>L225+L406</f>
        <v>2335829</v>
      </c>
      <c r="M407" s="11"/>
      <c r="N407" s="34">
        <f>N225+N406</f>
        <v>2287746</v>
      </c>
      <c r="O407" s="11"/>
      <c r="P407" s="34">
        <f>+L407-N407</f>
        <v>48083</v>
      </c>
      <c r="Q407" s="11"/>
      <c r="R407" s="11"/>
      <c r="S407" s="11"/>
      <c r="T407" s="11"/>
      <c r="U407" s="11"/>
      <c r="V407" s="11"/>
      <c r="W407" s="11"/>
      <c r="X407" s="14"/>
      <c r="Y407" s="14"/>
    </row>
    <row r="408" spans="1:25" x14ac:dyDescent="0.25">
      <c r="A408" s="52"/>
      <c r="B408" s="24"/>
      <c r="C408" s="24"/>
      <c r="D408" s="22"/>
      <c r="E408" s="22"/>
      <c r="F408" s="21"/>
      <c r="G408" s="21"/>
      <c r="H408" s="11"/>
      <c r="I408" s="11"/>
      <c r="J408" s="11"/>
      <c r="K408" s="11"/>
      <c r="L408" s="11"/>
      <c r="M408" s="11"/>
      <c r="N408" s="11"/>
      <c r="O408" s="11"/>
      <c r="P408" s="11"/>
      <c r="Q408" s="11"/>
      <c r="R408" s="11"/>
      <c r="S408" s="11"/>
      <c r="T408" s="11"/>
      <c r="U408" s="11"/>
      <c r="V408" s="11"/>
      <c r="W408" s="11"/>
      <c r="X408" s="14"/>
      <c r="Y408" s="14"/>
    </row>
    <row r="409" spans="1:25" x14ac:dyDescent="0.25">
      <c r="A409" s="48"/>
      <c r="B409" s="21"/>
      <c r="C409" s="24" t="s">
        <v>1203</v>
      </c>
      <c r="D409" s="22"/>
      <c r="E409" s="22"/>
      <c r="F409" s="21"/>
      <c r="G409" s="21"/>
      <c r="H409" s="8"/>
      <c r="I409" s="11"/>
      <c r="J409" s="8"/>
      <c r="K409" s="11"/>
      <c r="L409" s="8"/>
      <c r="M409" s="11"/>
      <c r="N409" s="8"/>
      <c r="O409" s="11"/>
      <c r="P409" s="8"/>
      <c r="Q409" s="11"/>
      <c r="R409" s="11"/>
      <c r="S409" s="11"/>
      <c r="T409" s="11"/>
      <c r="U409" s="11"/>
      <c r="V409" s="11"/>
      <c r="W409" s="11"/>
    </row>
    <row r="410" spans="1:25" x14ac:dyDescent="0.25">
      <c r="A410" s="48"/>
      <c r="B410" s="21"/>
      <c r="C410" s="24" t="s">
        <v>85</v>
      </c>
      <c r="D410" s="22"/>
      <c r="E410" s="22"/>
      <c r="F410" s="21"/>
      <c r="G410" s="21"/>
      <c r="H410" s="8"/>
      <c r="I410" s="11"/>
      <c r="J410" s="8"/>
      <c r="K410" s="11"/>
      <c r="L410" s="8"/>
      <c r="M410" s="11"/>
      <c r="N410" s="8"/>
      <c r="O410" s="11"/>
      <c r="P410" s="8"/>
      <c r="Q410" s="11"/>
      <c r="R410" s="11"/>
      <c r="S410" s="11"/>
      <c r="T410" s="11"/>
      <c r="U410" s="11"/>
      <c r="V410" s="11"/>
      <c r="W410" s="11"/>
    </row>
    <row r="411" spans="1:25" x14ac:dyDescent="0.25">
      <c r="A411" s="48"/>
      <c r="B411" s="21"/>
      <c r="C411" s="24" t="s">
        <v>86</v>
      </c>
      <c r="D411" s="22"/>
      <c r="E411" s="22"/>
      <c r="F411" s="21"/>
      <c r="G411" s="21"/>
      <c r="H411" s="8"/>
      <c r="I411" s="11"/>
      <c r="J411" s="8"/>
      <c r="K411" s="11"/>
      <c r="L411" s="8"/>
      <c r="M411" s="11"/>
      <c r="N411" s="8"/>
      <c r="O411" s="11"/>
      <c r="P411" s="8"/>
      <c r="Q411" s="11"/>
      <c r="R411" s="11"/>
      <c r="S411" s="11"/>
      <c r="T411" s="11"/>
      <c r="U411" s="11"/>
      <c r="V411" s="11"/>
      <c r="W411" s="11"/>
    </row>
    <row r="412" spans="1:25" x14ac:dyDescent="0.25">
      <c r="A412" s="48" t="s">
        <v>1204</v>
      </c>
      <c r="B412" s="21"/>
      <c r="C412" s="22"/>
      <c r="D412" s="22" t="s">
        <v>1205</v>
      </c>
      <c r="E412" s="22" t="s">
        <v>1206</v>
      </c>
      <c r="F412" s="21" t="s">
        <v>1207</v>
      </c>
      <c r="G412" s="21"/>
      <c r="H412" s="8">
        <v>0</v>
      </c>
      <c r="I412" s="11"/>
      <c r="J412" s="8">
        <f>L412-H412</f>
        <v>0</v>
      </c>
      <c r="K412" s="11"/>
      <c r="L412" s="8">
        <v>0</v>
      </c>
      <c r="M412" s="11"/>
      <c r="N412" s="8">
        <v>0</v>
      </c>
      <c r="O412" s="11"/>
      <c r="P412" s="8">
        <f>+L412-N412</f>
        <v>0</v>
      </c>
      <c r="Q412" s="11"/>
      <c r="R412" s="11"/>
      <c r="S412" s="11"/>
      <c r="T412" s="11"/>
      <c r="U412" s="11"/>
      <c r="V412" s="11"/>
      <c r="W412" s="11"/>
    </row>
    <row r="413" spans="1:25" x14ac:dyDescent="0.25">
      <c r="A413" s="48" t="s">
        <v>1208</v>
      </c>
      <c r="B413" s="21"/>
      <c r="C413" s="22"/>
      <c r="D413" s="22" t="s">
        <v>1209</v>
      </c>
      <c r="E413" s="22" t="s">
        <v>1210</v>
      </c>
      <c r="F413" s="21" t="s">
        <v>1211</v>
      </c>
      <c r="G413" s="21"/>
      <c r="H413" s="8">
        <f>205000-1500</f>
        <v>203500</v>
      </c>
      <c r="I413" s="11"/>
      <c r="J413" s="8">
        <f>L413-H413</f>
        <v>-5000</v>
      </c>
      <c r="K413" s="11"/>
      <c r="L413" s="8">
        <f>200000-1500</f>
        <v>198500</v>
      </c>
      <c r="M413" s="11"/>
      <c r="N413" s="8">
        <f>200000</f>
        <v>200000</v>
      </c>
      <c r="O413" s="11"/>
      <c r="P413" s="8">
        <f>+L413-N413</f>
        <v>-1500</v>
      </c>
      <c r="Q413" s="11"/>
      <c r="R413" s="11"/>
      <c r="S413" s="11"/>
      <c r="T413" s="11"/>
      <c r="U413" s="11"/>
      <c r="V413" s="11"/>
      <c r="W413" s="11"/>
    </row>
    <row r="414" spans="1:25" x14ac:dyDescent="0.25">
      <c r="A414" s="48" t="s">
        <v>1212</v>
      </c>
      <c r="B414" s="21"/>
      <c r="C414" s="22"/>
      <c r="D414" s="22" t="s">
        <v>1213</v>
      </c>
      <c r="E414" s="22" t="s">
        <v>1214</v>
      </c>
      <c r="F414" s="21" t="s">
        <v>1215</v>
      </c>
      <c r="G414" s="21"/>
      <c r="H414" s="8">
        <v>160000</v>
      </c>
      <c r="I414" s="11"/>
      <c r="J414" s="8">
        <f>L414-H414</f>
        <v>-10000</v>
      </c>
      <c r="K414" s="11"/>
      <c r="L414" s="8">
        <v>150000</v>
      </c>
      <c r="M414" s="11"/>
      <c r="N414" s="8">
        <v>150000</v>
      </c>
      <c r="O414" s="11"/>
      <c r="P414" s="8">
        <f>+L414-N414</f>
        <v>0</v>
      </c>
      <c r="Q414" s="11"/>
      <c r="R414" s="11"/>
      <c r="S414" s="11"/>
      <c r="T414" s="11"/>
      <c r="U414" s="11"/>
      <c r="V414" s="11"/>
      <c r="W414" s="11"/>
    </row>
    <row r="415" spans="1:25" x14ac:dyDescent="0.25">
      <c r="A415" s="48" t="s">
        <v>1216</v>
      </c>
      <c r="B415" s="21"/>
      <c r="C415" s="22"/>
      <c r="D415" s="22" t="s">
        <v>1217</v>
      </c>
      <c r="E415" s="22" t="s">
        <v>1218</v>
      </c>
      <c r="F415" s="21" t="s">
        <v>1219</v>
      </c>
      <c r="G415" s="21"/>
      <c r="H415" s="8">
        <v>50000</v>
      </c>
      <c r="I415" s="11"/>
      <c r="J415" s="8">
        <f>L415-H415</f>
        <v>0</v>
      </c>
      <c r="K415" s="11"/>
      <c r="L415" s="8">
        <v>50000</v>
      </c>
      <c r="M415" s="11"/>
      <c r="N415" s="8">
        <v>49836</v>
      </c>
      <c r="O415" s="11"/>
      <c r="P415" s="8">
        <f>+L415-N415</f>
        <v>164</v>
      </c>
      <c r="Q415" s="11"/>
      <c r="R415" s="11"/>
      <c r="S415" s="11"/>
      <c r="T415" s="11"/>
      <c r="U415" s="11"/>
      <c r="V415" s="11"/>
      <c r="W415" s="11"/>
    </row>
    <row r="416" spans="1:25" x14ac:dyDescent="0.25">
      <c r="A416" s="48" t="s">
        <v>1220</v>
      </c>
      <c r="B416" s="21"/>
      <c r="C416" s="22"/>
      <c r="D416" s="22" t="s">
        <v>1221</v>
      </c>
      <c r="E416" s="22" t="s">
        <v>1222</v>
      </c>
      <c r="F416" s="21"/>
      <c r="G416" s="21"/>
      <c r="H416" s="8">
        <v>0</v>
      </c>
      <c r="I416" s="11"/>
      <c r="J416" s="8">
        <f>L416-H416</f>
        <v>0</v>
      </c>
      <c r="K416" s="11"/>
      <c r="L416" s="8">
        <v>0</v>
      </c>
      <c r="M416" s="11"/>
      <c r="N416" s="8">
        <v>0</v>
      </c>
      <c r="O416" s="11"/>
      <c r="P416" s="8">
        <f>+L416-N416</f>
        <v>0</v>
      </c>
      <c r="Q416" s="11"/>
      <c r="R416" s="11"/>
      <c r="S416" s="11"/>
      <c r="T416" s="11"/>
      <c r="U416" s="11"/>
      <c r="V416" s="11"/>
      <c r="W416" s="11"/>
    </row>
    <row r="417" spans="1:23" x14ac:dyDescent="0.25">
      <c r="A417" s="48"/>
      <c r="B417" s="21"/>
      <c r="C417" s="24" t="s">
        <v>1223</v>
      </c>
      <c r="D417" s="22"/>
      <c r="E417" s="22"/>
      <c r="F417" s="21"/>
      <c r="G417" s="21"/>
      <c r="H417" s="8"/>
      <c r="I417" s="11"/>
      <c r="J417" s="8"/>
      <c r="K417" s="11"/>
      <c r="L417" s="8"/>
      <c r="M417" s="11"/>
      <c r="N417" s="8"/>
      <c r="O417" s="11"/>
      <c r="P417" s="8"/>
      <c r="Q417" s="11"/>
      <c r="R417" s="11"/>
      <c r="S417" s="11"/>
      <c r="T417" s="11"/>
      <c r="U417" s="11"/>
      <c r="V417" s="11"/>
      <c r="W417" s="11"/>
    </row>
    <row r="418" spans="1:23" x14ac:dyDescent="0.25">
      <c r="A418" s="48" t="s">
        <v>1224</v>
      </c>
      <c r="B418" s="21"/>
      <c r="C418" s="22"/>
      <c r="D418" s="22" t="s">
        <v>1225</v>
      </c>
      <c r="E418" s="22" t="s">
        <v>1226</v>
      </c>
      <c r="F418" s="21" t="s">
        <v>1227</v>
      </c>
      <c r="G418" s="21"/>
      <c r="H418" s="8">
        <v>40000</v>
      </c>
      <c r="I418" s="11"/>
      <c r="J418" s="8">
        <f t="shared" ref="J418:J449" si="70">L418-H418</f>
        <v>-10000</v>
      </c>
      <c r="K418" s="11"/>
      <c r="L418" s="8">
        <v>30000</v>
      </c>
      <c r="M418" s="11"/>
      <c r="N418" s="8">
        <v>29500</v>
      </c>
      <c r="O418" s="11"/>
      <c r="P418" s="8">
        <f t="shared" ref="P418:P449" si="71">+L418-N418</f>
        <v>500</v>
      </c>
      <c r="Q418" s="11"/>
      <c r="R418" s="11"/>
      <c r="S418" s="11"/>
      <c r="T418" s="11"/>
      <c r="U418" s="11"/>
      <c r="V418" s="11"/>
      <c r="W418" s="11"/>
    </row>
    <row r="419" spans="1:23" x14ac:dyDescent="0.25">
      <c r="A419" s="48" t="s">
        <v>1228</v>
      </c>
      <c r="B419" s="21"/>
      <c r="C419" s="22"/>
      <c r="D419" s="22" t="s">
        <v>1229</v>
      </c>
      <c r="E419" s="22" t="s">
        <v>1230</v>
      </c>
      <c r="F419" s="21" t="s">
        <v>1231</v>
      </c>
      <c r="G419" s="21"/>
      <c r="H419" s="8">
        <v>25000</v>
      </c>
      <c r="I419" s="11"/>
      <c r="J419" s="8">
        <f t="shared" si="70"/>
        <v>5000</v>
      </c>
      <c r="K419" s="11"/>
      <c r="L419" s="8">
        <v>30000</v>
      </c>
      <c r="M419" s="11"/>
      <c r="N419" s="8">
        <v>28900</v>
      </c>
      <c r="O419" s="11"/>
      <c r="P419" s="8">
        <f t="shared" si="71"/>
        <v>1100</v>
      </c>
      <c r="Q419" s="11"/>
      <c r="R419" s="11"/>
      <c r="S419" s="11"/>
      <c r="T419" s="11"/>
      <c r="U419" s="11"/>
      <c r="V419" s="11"/>
      <c r="W419" s="11"/>
    </row>
    <row r="420" spans="1:23" x14ac:dyDescent="0.25">
      <c r="A420" s="48" t="s">
        <v>1232</v>
      </c>
      <c r="B420" s="21"/>
      <c r="C420" s="22"/>
      <c r="D420" s="22" t="s">
        <v>1246</v>
      </c>
      <c r="E420" s="22" t="s">
        <v>1247</v>
      </c>
      <c r="F420" s="21" t="s">
        <v>1248</v>
      </c>
      <c r="G420" s="21"/>
      <c r="H420" s="8">
        <v>0</v>
      </c>
      <c r="I420" s="11"/>
      <c r="J420" s="8">
        <f t="shared" si="70"/>
        <v>0</v>
      </c>
      <c r="K420" s="11"/>
      <c r="L420" s="8">
        <v>0</v>
      </c>
      <c r="M420" s="11"/>
      <c r="N420" s="8">
        <v>0</v>
      </c>
      <c r="O420" s="11"/>
      <c r="P420" s="8">
        <f t="shared" si="71"/>
        <v>0</v>
      </c>
      <c r="Q420" s="11"/>
      <c r="R420" s="11"/>
      <c r="S420" s="11"/>
      <c r="T420" s="11"/>
      <c r="U420" s="11"/>
      <c r="V420" s="11"/>
      <c r="W420" s="11"/>
    </row>
    <row r="421" spans="1:23" x14ac:dyDescent="0.25">
      <c r="A421" s="48" t="s">
        <v>1249</v>
      </c>
      <c r="B421" s="21"/>
      <c r="C421" s="22"/>
      <c r="D421" s="22" t="s">
        <v>1250</v>
      </c>
      <c r="E421" s="22" t="s">
        <v>1251</v>
      </c>
      <c r="F421" s="21" t="s">
        <v>1252</v>
      </c>
      <c r="G421" s="21"/>
      <c r="H421" s="8">
        <v>0</v>
      </c>
      <c r="I421" s="11"/>
      <c r="J421" s="8">
        <f t="shared" si="70"/>
        <v>0</v>
      </c>
      <c r="K421" s="11"/>
      <c r="L421" s="8">
        <v>0</v>
      </c>
      <c r="M421" s="11"/>
      <c r="N421" s="8">
        <v>0</v>
      </c>
      <c r="O421" s="11"/>
      <c r="P421" s="8">
        <f t="shared" si="71"/>
        <v>0</v>
      </c>
      <c r="Q421" s="11"/>
      <c r="R421" s="11"/>
      <c r="S421" s="11"/>
      <c r="T421" s="11"/>
      <c r="U421" s="11"/>
      <c r="V421" s="11"/>
      <c r="W421" s="11"/>
    </row>
    <row r="422" spans="1:23" x14ac:dyDescent="0.25">
      <c r="A422" s="48" t="s">
        <v>1253</v>
      </c>
      <c r="B422" s="21"/>
      <c r="C422" s="22"/>
      <c r="D422" s="22" t="s">
        <v>1254</v>
      </c>
      <c r="E422" s="22" t="s">
        <v>1255</v>
      </c>
      <c r="F422" s="21" t="s">
        <v>1256</v>
      </c>
      <c r="G422" s="21"/>
      <c r="H422" s="8">
        <v>0</v>
      </c>
      <c r="I422" s="11"/>
      <c r="J422" s="8">
        <f t="shared" si="70"/>
        <v>0</v>
      </c>
      <c r="K422" s="11"/>
      <c r="L422" s="8">
        <v>0</v>
      </c>
      <c r="M422" s="11"/>
      <c r="N422" s="8">
        <v>0</v>
      </c>
      <c r="O422" s="11"/>
      <c r="P422" s="8">
        <f t="shared" si="71"/>
        <v>0</v>
      </c>
      <c r="Q422" s="11"/>
      <c r="R422" s="11"/>
      <c r="S422" s="11"/>
      <c r="T422" s="11"/>
      <c r="U422" s="11"/>
      <c r="V422" s="11"/>
      <c r="W422" s="11"/>
    </row>
    <row r="423" spans="1:23" x14ac:dyDescent="0.25">
      <c r="A423" s="48" t="s">
        <v>1257</v>
      </c>
      <c r="B423" s="21"/>
      <c r="C423" s="22"/>
      <c r="D423" s="22" t="s">
        <v>1258</v>
      </c>
      <c r="E423" s="22" t="s">
        <v>1259</v>
      </c>
      <c r="F423" s="21" t="s">
        <v>1260</v>
      </c>
      <c r="G423" s="21"/>
      <c r="H423" s="8">
        <v>0</v>
      </c>
      <c r="I423" s="11"/>
      <c r="J423" s="8">
        <f t="shared" si="70"/>
        <v>0</v>
      </c>
      <c r="K423" s="11"/>
      <c r="L423" s="8">
        <v>0</v>
      </c>
      <c r="M423" s="11"/>
      <c r="N423" s="8">
        <v>0</v>
      </c>
      <c r="O423" s="11"/>
      <c r="P423" s="8">
        <f t="shared" si="71"/>
        <v>0</v>
      </c>
      <c r="Q423" s="11"/>
      <c r="R423" s="11"/>
      <c r="S423" s="11"/>
      <c r="T423" s="11"/>
      <c r="U423" s="11"/>
      <c r="V423" s="11"/>
      <c r="W423" s="11"/>
    </row>
    <row r="424" spans="1:23" x14ac:dyDescent="0.25">
      <c r="A424" s="48" t="s">
        <v>1261</v>
      </c>
      <c r="B424" s="21"/>
      <c r="C424" s="22"/>
      <c r="D424" s="22" t="s">
        <v>1262</v>
      </c>
      <c r="E424" s="22" t="s">
        <v>1263</v>
      </c>
      <c r="F424" s="21" t="s">
        <v>1264</v>
      </c>
      <c r="G424" s="21"/>
      <c r="H424" s="8">
        <v>0</v>
      </c>
      <c r="I424" s="11"/>
      <c r="J424" s="8">
        <f t="shared" si="70"/>
        <v>0</v>
      </c>
      <c r="K424" s="11"/>
      <c r="L424" s="8">
        <v>0</v>
      </c>
      <c r="M424" s="11"/>
      <c r="N424" s="8">
        <v>0</v>
      </c>
      <c r="O424" s="11"/>
      <c r="P424" s="8">
        <f t="shared" si="71"/>
        <v>0</v>
      </c>
      <c r="Q424" s="11"/>
      <c r="R424" s="11"/>
      <c r="S424" s="11"/>
      <c r="T424" s="11"/>
      <c r="U424" s="11"/>
      <c r="V424" s="11"/>
      <c r="W424" s="11"/>
    </row>
    <row r="425" spans="1:23" x14ac:dyDescent="0.25">
      <c r="A425" s="48" t="s">
        <v>1265</v>
      </c>
      <c r="B425" s="21"/>
      <c r="C425" s="22"/>
      <c r="D425" s="22" t="s">
        <v>1266</v>
      </c>
      <c r="E425" s="22" t="s">
        <v>1267</v>
      </c>
      <c r="F425" s="21" t="s">
        <v>1268</v>
      </c>
      <c r="G425" s="21"/>
      <c r="H425" s="8">
        <v>0</v>
      </c>
      <c r="I425" s="11"/>
      <c r="J425" s="8">
        <f t="shared" si="70"/>
        <v>0</v>
      </c>
      <c r="K425" s="11"/>
      <c r="L425" s="8">
        <v>0</v>
      </c>
      <c r="M425" s="11"/>
      <c r="N425" s="8">
        <v>0</v>
      </c>
      <c r="O425" s="11"/>
      <c r="P425" s="8">
        <f t="shared" si="71"/>
        <v>0</v>
      </c>
      <c r="Q425" s="11"/>
      <c r="R425" s="11"/>
      <c r="S425" s="11"/>
      <c r="T425" s="11"/>
      <c r="U425" s="11"/>
      <c r="V425" s="11"/>
      <c r="W425" s="11"/>
    </row>
    <row r="426" spans="1:23" x14ac:dyDescent="0.25">
      <c r="A426" s="48" t="s">
        <v>1269</v>
      </c>
      <c r="B426" s="21"/>
      <c r="C426" s="22"/>
      <c r="D426" s="22" t="s">
        <v>1270</v>
      </c>
      <c r="E426" s="22" t="s">
        <v>1271</v>
      </c>
      <c r="F426" s="21" t="s">
        <v>1272</v>
      </c>
      <c r="G426" s="21"/>
      <c r="H426" s="8">
        <v>0</v>
      </c>
      <c r="I426" s="11"/>
      <c r="J426" s="8">
        <f t="shared" si="70"/>
        <v>0</v>
      </c>
      <c r="K426" s="11"/>
      <c r="L426" s="8">
        <v>0</v>
      </c>
      <c r="M426" s="11"/>
      <c r="N426" s="8">
        <v>0</v>
      </c>
      <c r="O426" s="11"/>
      <c r="P426" s="8">
        <f t="shared" si="71"/>
        <v>0</v>
      </c>
      <c r="Q426" s="11"/>
      <c r="R426" s="11"/>
      <c r="S426" s="11"/>
      <c r="T426" s="11"/>
      <c r="U426" s="11"/>
      <c r="V426" s="11"/>
      <c r="W426" s="11"/>
    </row>
    <row r="427" spans="1:23" x14ac:dyDescent="0.25">
      <c r="A427" s="48" t="s">
        <v>1273</v>
      </c>
      <c r="B427" s="21"/>
      <c r="C427" s="22"/>
      <c r="D427" s="22" t="s">
        <v>1274</v>
      </c>
      <c r="E427" s="22" t="s">
        <v>1275</v>
      </c>
      <c r="F427" s="21" t="s">
        <v>1276</v>
      </c>
      <c r="G427" s="21"/>
      <c r="H427" s="8">
        <v>0</v>
      </c>
      <c r="I427" s="11"/>
      <c r="J427" s="8">
        <f t="shared" si="70"/>
        <v>0</v>
      </c>
      <c r="K427" s="11"/>
      <c r="L427" s="8">
        <v>0</v>
      </c>
      <c r="M427" s="11"/>
      <c r="N427" s="8">
        <v>0</v>
      </c>
      <c r="O427" s="11"/>
      <c r="P427" s="8">
        <f t="shared" si="71"/>
        <v>0</v>
      </c>
      <c r="Q427" s="11"/>
      <c r="R427" s="11"/>
      <c r="S427" s="11"/>
      <c r="T427" s="11"/>
      <c r="U427" s="11"/>
      <c r="V427" s="11"/>
      <c r="W427" s="11"/>
    </row>
    <row r="428" spans="1:23" x14ac:dyDescent="0.25">
      <c r="A428" s="48" t="s">
        <v>1277</v>
      </c>
      <c r="B428" s="21"/>
      <c r="C428" s="22"/>
      <c r="D428" s="22" t="s">
        <v>1278</v>
      </c>
      <c r="E428" s="22" t="s">
        <v>1279</v>
      </c>
      <c r="F428" s="21" t="s">
        <v>1280</v>
      </c>
      <c r="G428" s="21"/>
      <c r="H428" s="8">
        <v>0</v>
      </c>
      <c r="I428" s="11"/>
      <c r="J428" s="8">
        <f t="shared" si="70"/>
        <v>0</v>
      </c>
      <c r="K428" s="11"/>
      <c r="L428" s="8">
        <v>0</v>
      </c>
      <c r="M428" s="11"/>
      <c r="N428" s="8">
        <v>0</v>
      </c>
      <c r="O428" s="11"/>
      <c r="P428" s="8">
        <f t="shared" si="71"/>
        <v>0</v>
      </c>
      <c r="Q428" s="11"/>
      <c r="R428" s="11"/>
      <c r="S428" s="11"/>
      <c r="T428" s="11"/>
      <c r="U428" s="11"/>
      <c r="V428" s="11"/>
      <c r="W428" s="11"/>
    </row>
    <row r="429" spans="1:23" x14ac:dyDescent="0.25">
      <c r="A429" s="48" t="s">
        <v>1257</v>
      </c>
      <c r="B429" s="21"/>
      <c r="C429" s="22"/>
      <c r="D429" s="22" t="s">
        <v>1221</v>
      </c>
      <c r="E429" s="22" t="s">
        <v>162</v>
      </c>
      <c r="F429" s="21"/>
      <c r="G429" s="21"/>
      <c r="H429" s="8">
        <v>0</v>
      </c>
      <c r="I429" s="11"/>
      <c r="J429" s="8">
        <f t="shared" si="70"/>
        <v>0</v>
      </c>
      <c r="K429" s="11"/>
      <c r="L429" s="8">
        <v>0</v>
      </c>
      <c r="M429" s="11"/>
      <c r="N429" s="8">
        <v>0</v>
      </c>
      <c r="O429" s="11"/>
      <c r="P429" s="8">
        <f t="shared" si="71"/>
        <v>0</v>
      </c>
      <c r="Q429" s="11"/>
      <c r="R429" s="11"/>
      <c r="S429" s="11"/>
      <c r="T429" s="11"/>
      <c r="U429" s="11"/>
      <c r="V429" s="11"/>
      <c r="W429" s="11"/>
    </row>
    <row r="430" spans="1:23" x14ac:dyDescent="0.25">
      <c r="A430" s="48" t="s">
        <v>1281</v>
      </c>
      <c r="B430" s="21"/>
      <c r="C430" s="22"/>
      <c r="D430" s="22" t="s">
        <v>1282</v>
      </c>
      <c r="E430" s="22" t="s">
        <v>1283</v>
      </c>
      <c r="F430" s="21" t="s">
        <v>1284</v>
      </c>
      <c r="G430" s="21"/>
      <c r="H430" s="8">
        <v>0</v>
      </c>
      <c r="I430" s="11"/>
      <c r="J430" s="8">
        <f t="shared" si="70"/>
        <v>0</v>
      </c>
      <c r="K430" s="11"/>
      <c r="L430" s="8">
        <v>0</v>
      </c>
      <c r="M430" s="11"/>
      <c r="N430" s="8">
        <v>0</v>
      </c>
      <c r="O430" s="11"/>
      <c r="P430" s="8">
        <f t="shared" si="71"/>
        <v>0</v>
      </c>
      <c r="Q430" s="11"/>
      <c r="R430" s="11"/>
      <c r="S430" s="11"/>
      <c r="T430" s="11"/>
      <c r="U430" s="11"/>
      <c r="V430" s="11"/>
      <c r="W430" s="11"/>
    </row>
    <row r="431" spans="1:23" x14ac:dyDescent="0.25">
      <c r="A431" s="48" t="s">
        <v>1285</v>
      </c>
      <c r="B431" s="21"/>
      <c r="C431" s="22"/>
      <c r="D431" s="22" t="s">
        <v>844</v>
      </c>
      <c r="E431" s="22" t="s">
        <v>1286</v>
      </c>
      <c r="F431" s="21" t="s">
        <v>1287</v>
      </c>
      <c r="G431" s="21"/>
      <c r="H431" s="8">
        <v>0</v>
      </c>
      <c r="I431" s="11"/>
      <c r="J431" s="8">
        <f t="shared" si="70"/>
        <v>0</v>
      </c>
      <c r="K431" s="11"/>
      <c r="L431" s="8">
        <v>0</v>
      </c>
      <c r="M431" s="11"/>
      <c r="N431" s="8">
        <v>0</v>
      </c>
      <c r="O431" s="11"/>
      <c r="P431" s="8">
        <f t="shared" si="71"/>
        <v>0</v>
      </c>
      <c r="Q431" s="11"/>
      <c r="R431" s="11"/>
      <c r="S431" s="11"/>
      <c r="T431" s="11"/>
      <c r="U431" s="11"/>
      <c r="V431" s="11"/>
      <c r="W431" s="11"/>
    </row>
    <row r="432" spans="1:23" x14ac:dyDescent="0.25">
      <c r="A432" s="48" t="s">
        <v>1288</v>
      </c>
      <c r="B432" s="21"/>
      <c r="C432" s="22"/>
      <c r="D432" s="22" t="s">
        <v>871</v>
      </c>
      <c r="E432" s="22" t="s">
        <v>1289</v>
      </c>
      <c r="F432" s="21" t="s">
        <v>1290</v>
      </c>
      <c r="G432" s="21"/>
      <c r="H432" s="8">
        <v>0</v>
      </c>
      <c r="I432" s="11"/>
      <c r="J432" s="8">
        <f t="shared" si="70"/>
        <v>0</v>
      </c>
      <c r="K432" s="11"/>
      <c r="L432" s="8">
        <v>0</v>
      </c>
      <c r="M432" s="11"/>
      <c r="N432" s="8">
        <v>0</v>
      </c>
      <c r="O432" s="11"/>
      <c r="P432" s="8">
        <f t="shared" si="71"/>
        <v>0</v>
      </c>
      <c r="Q432" s="11"/>
      <c r="R432" s="11"/>
      <c r="S432" s="11"/>
      <c r="T432" s="11"/>
      <c r="U432" s="11"/>
      <c r="V432" s="11"/>
      <c r="W432" s="11"/>
    </row>
    <row r="433" spans="1:23" x14ac:dyDescent="0.25">
      <c r="A433" s="48" t="s">
        <v>1291</v>
      </c>
      <c r="B433" s="21"/>
      <c r="C433" s="22"/>
      <c r="D433" s="22" t="s">
        <v>898</v>
      </c>
      <c r="E433" s="22" t="s">
        <v>1292</v>
      </c>
      <c r="F433" s="21" t="s">
        <v>1293</v>
      </c>
      <c r="G433" s="21"/>
      <c r="H433" s="8">
        <v>0</v>
      </c>
      <c r="I433" s="11"/>
      <c r="J433" s="8">
        <f t="shared" si="70"/>
        <v>0</v>
      </c>
      <c r="K433" s="11"/>
      <c r="L433" s="8">
        <v>0</v>
      </c>
      <c r="M433" s="11"/>
      <c r="N433" s="8">
        <v>0</v>
      </c>
      <c r="O433" s="11"/>
      <c r="P433" s="8">
        <f t="shared" si="71"/>
        <v>0</v>
      </c>
      <c r="Q433" s="11"/>
      <c r="R433" s="11"/>
      <c r="S433" s="11"/>
      <c r="T433" s="11"/>
      <c r="U433" s="11"/>
      <c r="V433" s="11"/>
      <c r="W433" s="11"/>
    </row>
    <row r="434" spans="1:23" x14ac:dyDescent="0.25">
      <c r="A434" s="48" t="s">
        <v>1294</v>
      </c>
      <c r="B434" s="21"/>
      <c r="C434" s="22"/>
      <c r="D434" s="22" t="s">
        <v>1295</v>
      </c>
      <c r="E434" s="22" t="s">
        <v>1296</v>
      </c>
      <c r="F434" s="21" t="s">
        <v>1297</v>
      </c>
      <c r="G434" s="21"/>
      <c r="H434" s="8">
        <v>0</v>
      </c>
      <c r="I434" s="11"/>
      <c r="J434" s="8">
        <f t="shared" si="70"/>
        <v>0</v>
      </c>
      <c r="K434" s="11"/>
      <c r="L434" s="8">
        <v>0</v>
      </c>
      <c r="M434" s="11"/>
      <c r="N434" s="8">
        <v>0</v>
      </c>
      <c r="O434" s="11"/>
      <c r="P434" s="8">
        <f t="shared" si="71"/>
        <v>0</v>
      </c>
      <c r="Q434" s="11"/>
      <c r="R434" s="11"/>
      <c r="S434" s="11"/>
      <c r="T434" s="11"/>
      <c r="U434" s="11"/>
      <c r="V434" s="11"/>
      <c r="W434" s="11"/>
    </row>
    <row r="435" spans="1:23" x14ac:dyDescent="0.25">
      <c r="A435" s="48" t="s">
        <v>1298</v>
      </c>
      <c r="B435" s="21"/>
      <c r="C435" s="22"/>
      <c r="D435" s="22" t="s">
        <v>1299</v>
      </c>
      <c r="E435" s="22" t="s">
        <v>1300</v>
      </c>
      <c r="F435" s="21" t="s">
        <v>1301</v>
      </c>
      <c r="G435" s="21"/>
      <c r="H435" s="8">
        <v>0</v>
      </c>
      <c r="I435" s="11"/>
      <c r="J435" s="8">
        <f t="shared" si="70"/>
        <v>0</v>
      </c>
      <c r="K435" s="11"/>
      <c r="L435" s="8">
        <v>0</v>
      </c>
      <c r="M435" s="11"/>
      <c r="N435" s="8">
        <v>0</v>
      </c>
      <c r="O435" s="11"/>
      <c r="P435" s="8">
        <f t="shared" si="71"/>
        <v>0</v>
      </c>
      <c r="Q435" s="11"/>
      <c r="R435" s="11"/>
      <c r="S435" s="11"/>
      <c r="T435" s="11"/>
      <c r="U435" s="11"/>
      <c r="V435" s="11"/>
      <c r="W435" s="11"/>
    </row>
    <row r="436" spans="1:23" x14ac:dyDescent="0.25">
      <c r="A436" s="48" t="s">
        <v>1302</v>
      </c>
      <c r="B436" s="21"/>
      <c r="C436" s="22"/>
      <c r="D436" s="22" t="s">
        <v>1303</v>
      </c>
      <c r="E436" s="22" t="s">
        <v>1304</v>
      </c>
      <c r="F436" s="21" t="s">
        <v>1305</v>
      </c>
      <c r="G436" s="21"/>
      <c r="H436" s="8">
        <v>0</v>
      </c>
      <c r="I436" s="11"/>
      <c r="J436" s="8">
        <f t="shared" si="70"/>
        <v>0</v>
      </c>
      <c r="K436" s="11"/>
      <c r="L436" s="8">
        <v>0</v>
      </c>
      <c r="M436" s="11"/>
      <c r="N436" s="8">
        <v>0</v>
      </c>
      <c r="O436" s="11"/>
      <c r="P436" s="8">
        <f t="shared" si="71"/>
        <v>0</v>
      </c>
      <c r="Q436" s="11"/>
      <c r="R436" s="11"/>
      <c r="S436" s="11"/>
      <c r="T436" s="11"/>
      <c r="U436" s="11"/>
      <c r="V436" s="11"/>
      <c r="W436" s="11"/>
    </row>
    <row r="437" spans="1:23" x14ac:dyDescent="0.25">
      <c r="A437" s="48" t="s">
        <v>163</v>
      </c>
      <c r="B437" s="21"/>
      <c r="C437" s="22"/>
      <c r="D437" s="22" t="s">
        <v>165</v>
      </c>
      <c r="E437" s="22" t="s">
        <v>167</v>
      </c>
      <c r="F437" s="21"/>
      <c r="G437" s="21"/>
      <c r="H437" s="8">
        <v>0</v>
      </c>
      <c r="I437" s="11"/>
      <c r="J437" s="8">
        <f t="shared" si="70"/>
        <v>0</v>
      </c>
      <c r="K437" s="11"/>
      <c r="L437" s="8">
        <v>0</v>
      </c>
      <c r="M437" s="11"/>
      <c r="N437" s="8">
        <v>0</v>
      </c>
      <c r="O437" s="11"/>
      <c r="P437" s="8">
        <f t="shared" si="71"/>
        <v>0</v>
      </c>
      <c r="Q437" s="11"/>
      <c r="R437" s="11"/>
      <c r="S437" s="11"/>
      <c r="T437" s="11"/>
      <c r="U437" s="11"/>
      <c r="V437" s="11"/>
      <c r="W437" s="11"/>
    </row>
    <row r="438" spans="1:23" x14ac:dyDescent="0.25">
      <c r="A438" s="48" t="s">
        <v>164</v>
      </c>
      <c r="B438" s="21"/>
      <c r="C438" s="22"/>
      <c r="D438" s="22" t="s">
        <v>166</v>
      </c>
      <c r="E438" s="22" t="s">
        <v>168</v>
      </c>
      <c r="F438" s="21"/>
      <c r="G438" s="21"/>
      <c r="H438" s="8">
        <v>0</v>
      </c>
      <c r="I438" s="11"/>
      <c r="J438" s="8">
        <f t="shared" si="70"/>
        <v>0</v>
      </c>
      <c r="K438" s="11"/>
      <c r="L438" s="8">
        <v>0</v>
      </c>
      <c r="M438" s="11"/>
      <c r="N438" s="8">
        <v>0</v>
      </c>
      <c r="O438" s="11"/>
      <c r="P438" s="8">
        <f t="shared" si="71"/>
        <v>0</v>
      </c>
      <c r="Q438" s="11"/>
      <c r="R438" s="11"/>
      <c r="S438" s="11"/>
      <c r="T438" s="11"/>
      <c r="U438" s="11"/>
      <c r="V438" s="11"/>
      <c r="W438" s="11"/>
    </row>
    <row r="439" spans="1:23" x14ac:dyDescent="0.25">
      <c r="A439" s="48" t="s">
        <v>1306</v>
      </c>
      <c r="B439" s="21"/>
      <c r="C439" s="22"/>
      <c r="D439" s="22" t="s">
        <v>1307</v>
      </c>
      <c r="E439" s="22" t="s">
        <v>1308</v>
      </c>
      <c r="F439" s="21" t="s">
        <v>1309</v>
      </c>
      <c r="G439" s="21"/>
      <c r="H439" s="8">
        <v>0</v>
      </c>
      <c r="I439" s="11"/>
      <c r="J439" s="8">
        <f t="shared" si="70"/>
        <v>0</v>
      </c>
      <c r="K439" s="11"/>
      <c r="L439" s="8">
        <v>0</v>
      </c>
      <c r="M439" s="11"/>
      <c r="N439" s="8">
        <v>0</v>
      </c>
      <c r="O439" s="11"/>
      <c r="P439" s="8">
        <f t="shared" si="71"/>
        <v>0</v>
      </c>
      <c r="Q439" s="11"/>
      <c r="R439" s="11"/>
      <c r="S439" s="11"/>
      <c r="T439" s="11"/>
      <c r="U439" s="11"/>
      <c r="V439" s="11"/>
      <c r="W439" s="11"/>
    </row>
    <row r="440" spans="1:23" x14ac:dyDescent="0.25">
      <c r="A440" s="48" t="s">
        <v>169</v>
      </c>
      <c r="B440" s="21"/>
      <c r="C440" s="22"/>
      <c r="D440" s="22" t="s">
        <v>68</v>
      </c>
      <c r="E440" s="22" t="s">
        <v>181</v>
      </c>
      <c r="F440" s="21"/>
      <c r="G440" s="21"/>
      <c r="H440" s="8">
        <v>0</v>
      </c>
      <c r="I440" s="11"/>
      <c r="J440" s="8">
        <f t="shared" si="70"/>
        <v>0</v>
      </c>
      <c r="K440" s="11"/>
      <c r="L440" s="8">
        <v>0</v>
      </c>
      <c r="M440" s="11"/>
      <c r="N440" s="8">
        <v>0</v>
      </c>
      <c r="O440" s="11"/>
      <c r="P440" s="8">
        <f t="shared" si="71"/>
        <v>0</v>
      </c>
      <c r="Q440" s="11"/>
      <c r="R440" s="11"/>
      <c r="S440" s="11"/>
      <c r="T440" s="11"/>
      <c r="U440" s="11"/>
      <c r="V440" s="11"/>
      <c r="W440" s="11"/>
    </row>
    <row r="441" spans="1:23" x14ac:dyDescent="0.25">
      <c r="A441" s="48" t="s">
        <v>1310</v>
      </c>
      <c r="B441" s="21"/>
      <c r="C441" s="22"/>
      <c r="D441" s="22" t="s">
        <v>1311</v>
      </c>
      <c r="E441" s="22" t="s">
        <v>1312</v>
      </c>
      <c r="F441" s="21" t="s">
        <v>1313</v>
      </c>
      <c r="G441" s="21"/>
      <c r="H441" s="8">
        <v>0</v>
      </c>
      <c r="I441" s="11"/>
      <c r="J441" s="8">
        <f t="shared" si="70"/>
        <v>0</v>
      </c>
      <c r="K441" s="11"/>
      <c r="L441" s="8">
        <v>0</v>
      </c>
      <c r="M441" s="11"/>
      <c r="N441" s="8">
        <v>0</v>
      </c>
      <c r="O441" s="11"/>
      <c r="P441" s="8">
        <f t="shared" si="71"/>
        <v>0</v>
      </c>
      <c r="Q441" s="11"/>
      <c r="R441" s="11"/>
      <c r="S441" s="11"/>
      <c r="T441" s="11"/>
      <c r="U441" s="11"/>
      <c r="V441" s="11"/>
      <c r="W441" s="11"/>
    </row>
    <row r="442" spans="1:23" x14ac:dyDescent="0.25">
      <c r="A442" s="48" t="s">
        <v>170</v>
      </c>
      <c r="B442" s="21"/>
      <c r="C442" s="22"/>
      <c r="D442" s="22" t="s">
        <v>69</v>
      </c>
      <c r="E442" s="22" t="s">
        <v>182</v>
      </c>
      <c r="F442" s="21" t="s">
        <v>188</v>
      </c>
      <c r="G442" s="21"/>
      <c r="H442" s="8">
        <v>0</v>
      </c>
      <c r="I442" s="11"/>
      <c r="J442" s="8">
        <f t="shared" si="70"/>
        <v>0</v>
      </c>
      <c r="K442" s="11"/>
      <c r="L442" s="8">
        <v>0</v>
      </c>
      <c r="M442" s="11"/>
      <c r="N442" s="8">
        <v>0</v>
      </c>
      <c r="O442" s="11"/>
      <c r="P442" s="8">
        <f t="shared" si="71"/>
        <v>0</v>
      </c>
      <c r="Q442" s="11"/>
      <c r="R442" s="11"/>
      <c r="S442" s="11"/>
      <c r="T442" s="11"/>
      <c r="U442" s="11"/>
      <c r="V442" s="11"/>
      <c r="W442" s="11"/>
    </row>
    <row r="443" spans="1:23" x14ac:dyDescent="0.25">
      <c r="A443" s="48" t="s">
        <v>171</v>
      </c>
      <c r="B443" s="21"/>
      <c r="C443" s="22"/>
      <c r="D443" s="22" t="s">
        <v>172</v>
      </c>
      <c r="E443" s="22" t="s">
        <v>183</v>
      </c>
      <c r="F443" s="21"/>
      <c r="G443" s="21"/>
      <c r="H443" s="8">
        <v>0</v>
      </c>
      <c r="I443" s="11"/>
      <c r="J443" s="8">
        <f t="shared" si="70"/>
        <v>0</v>
      </c>
      <c r="K443" s="11"/>
      <c r="L443" s="8">
        <v>0</v>
      </c>
      <c r="M443" s="11"/>
      <c r="N443" s="8">
        <v>0</v>
      </c>
      <c r="O443" s="11"/>
      <c r="P443" s="8">
        <f t="shared" si="71"/>
        <v>0</v>
      </c>
      <c r="Q443" s="11"/>
      <c r="R443" s="11"/>
      <c r="S443" s="11"/>
      <c r="T443" s="11"/>
      <c r="U443" s="11"/>
      <c r="V443" s="11"/>
      <c r="W443" s="11"/>
    </row>
    <row r="444" spans="1:23" x14ac:dyDescent="0.25">
      <c r="A444" s="48" t="s">
        <v>175</v>
      </c>
      <c r="B444" s="21"/>
      <c r="C444" s="22"/>
      <c r="D444" s="22" t="s">
        <v>173</v>
      </c>
      <c r="E444" s="22" t="s">
        <v>184</v>
      </c>
      <c r="F444" s="21"/>
      <c r="G444" s="21"/>
      <c r="H444" s="8">
        <v>0</v>
      </c>
      <c r="I444" s="11"/>
      <c r="J444" s="8">
        <f t="shared" si="70"/>
        <v>0</v>
      </c>
      <c r="K444" s="11"/>
      <c r="L444" s="8">
        <v>0</v>
      </c>
      <c r="M444" s="11"/>
      <c r="N444" s="8">
        <v>0</v>
      </c>
      <c r="O444" s="11"/>
      <c r="P444" s="8">
        <f t="shared" si="71"/>
        <v>0</v>
      </c>
      <c r="Q444" s="11"/>
      <c r="R444" s="11"/>
      <c r="S444" s="11"/>
      <c r="T444" s="11"/>
      <c r="U444" s="11"/>
      <c r="V444" s="11"/>
      <c r="W444" s="11"/>
    </row>
    <row r="445" spans="1:23" x14ac:dyDescent="0.25">
      <c r="A445" s="48" t="s">
        <v>176</v>
      </c>
      <c r="B445" s="21"/>
      <c r="C445" s="22"/>
      <c r="D445" s="22" t="s">
        <v>174</v>
      </c>
      <c r="E445" s="22" t="s">
        <v>185</v>
      </c>
      <c r="F445" s="21"/>
      <c r="G445" s="21"/>
      <c r="H445" s="8">
        <v>0</v>
      </c>
      <c r="I445" s="11"/>
      <c r="J445" s="8">
        <f t="shared" si="70"/>
        <v>0</v>
      </c>
      <c r="K445" s="11"/>
      <c r="L445" s="8">
        <v>0</v>
      </c>
      <c r="M445" s="11"/>
      <c r="N445" s="8">
        <v>0</v>
      </c>
      <c r="O445" s="11"/>
      <c r="P445" s="8">
        <f t="shared" si="71"/>
        <v>0</v>
      </c>
      <c r="Q445" s="11"/>
      <c r="R445" s="11"/>
      <c r="S445" s="11"/>
      <c r="T445" s="11"/>
      <c r="U445" s="11"/>
      <c r="V445" s="11"/>
      <c r="W445" s="11"/>
    </row>
    <row r="446" spans="1:23" x14ac:dyDescent="0.25">
      <c r="A446" s="48" t="s">
        <v>177</v>
      </c>
      <c r="B446" s="21"/>
      <c r="C446" s="22"/>
      <c r="D446" s="22" t="s">
        <v>179</v>
      </c>
      <c r="E446" s="22" t="s">
        <v>186</v>
      </c>
      <c r="F446" s="21"/>
      <c r="G446" s="21"/>
      <c r="H446" s="8">
        <v>0</v>
      </c>
      <c r="I446" s="11"/>
      <c r="J446" s="8">
        <f t="shared" si="70"/>
        <v>0</v>
      </c>
      <c r="K446" s="11"/>
      <c r="L446" s="8">
        <v>0</v>
      </c>
      <c r="M446" s="11"/>
      <c r="N446" s="8">
        <v>0</v>
      </c>
      <c r="O446" s="11"/>
      <c r="P446" s="8">
        <f t="shared" si="71"/>
        <v>0</v>
      </c>
      <c r="Q446" s="11"/>
      <c r="R446" s="11"/>
      <c r="S446" s="11"/>
      <c r="T446" s="11"/>
      <c r="U446" s="11"/>
      <c r="V446" s="11"/>
      <c r="W446" s="11"/>
    </row>
    <row r="447" spans="1:23" x14ac:dyDescent="0.25">
      <c r="A447" s="48" t="s">
        <v>178</v>
      </c>
      <c r="B447" s="21"/>
      <c r="C447" s="22"/>
      <c r="D447" s="22" t="s">
        <v>180</v>
      </c>
      <c r="E447" s="22" t="s">
        <v>187</v>
      </c>
      <c r="F447" s="21"/>
      <c r="G447" s="21"/>
      <c r="H447" s="8">
        <v>0</v>
      </c>
      <c r="I447" s="11"/>
      <c r="J447" s="8">
        <f t="shared" si="70"/>
        <v>0</v>
      </c>
      <c r="K447" s="11"/>
      <c r="L447" s="8">
        <v>0</v>
      </c>
      <c r="M447" s="11"/>
      <c r="N447" s="8">
        <v>0</v>
      </c>
      <c r="O447" s="11"/>
      <c r="P447" s="8">
        <f t="shared" si="71"/>
        <v>0</v>
      </c>
      <c r="Q447" s="11"/>
      <c r="R447" s="11"/>
      <c r="S447" s="11"/>
      <c r="T447" s="11"/>
      <c r="U447" s="11"/>
      <c r="V447" s="11"/>
      <c r="W447" s="11"/>
    </row>
    <row r="448" spans="1:23" x14ac:dyDescent="0.25">
      <c r="A448" s="48" t="s">
        <v>1314</v>
      </c>
      <c r="B448" s="21"/>
      <c r="C448" s="22"/>
      <c r="D448" s="22" t="s">
        <v>1315</v>
      </c>
      <c r="E448" s="22" t="s">
        <v>1316</v>
      </c>
      <c r="F448" s="21"/>
      <c r="G448" s="21"/>
      <c r="H448" s="8">
        <v>0</v>
      </c>
      <c r="I448" s="11"/>
      <c r="J448" s="8">
        <f t="shared" si="70"/>
        <v>0</v>
      </c>
      <c r="K448" s="11"/>
      <c r="L448" s="8">
        <v>0</v>
      </c>
      <c r="M448" s="11"/>
      <c r="N448" s="8">
        <v>0</v>
      </c>
      <c r="O448" s="11"/>
      <c r="P448" s="8">
        <f t="shared" si="71"/>
        <v>0</v>
      </c>
      <c r="Q448" s="11"/>
      <c r="R448" s="11"/>
      <c r="S448" s="11"/>
      <c r="T448" s="11"/>
      <c r="U448" s="11"/>
      <c r="V448" s="11"/>
      <c r="W448" s="11"/>
    </row>
    <row r="449" spans="1:23" x14ac:dyDescent="0.25">
      <c r="A449" s="48" t="s">
        <v>1317</v>
      </c>
      <c r="B449" s="21"/>
      <c r="C449" s="43" t="s">
        <v>87</v>
      </c>
      <c r="D449" s="22"/>
      <c r="E449" s="22"/>
      <c r="F449" s="21" t="s">
        <v>1556</v>
      </c>
      <c r="G449" s="21"/>
      <c r="H449" s="34">
        <f>SUM(H412:H448)</f>
        <v>478500</v>
      </c>
      <c r="I449" s="11"/>
      <c r="J449" s="34">
        <f t="shared" si="70"/>
        <v>-20000</v>
      </c>
      <c r="K449" s="11"/>
      <c r="L449" s="34">
        <f>SUM(L412:L448)</f>
        <v>458500</v>
      </c>
      <c r="M449" s="11"/>
      <c r="N449" s="34">
        <f>SUM(N412:N448)</f>
        <v>458236</v>
      </c>
      <c r="O449" s="11"/>
      <c r="P449" s="34">
        <f t="shared" si="71"/>
        <v>264</v>
      </c>
      <c r="Q449" s="11"/>
      <c r="R449" s="11"/>
      <c r="S449" s="11"/>
      <c r="T449" s="11"/>
      <c r="U449" s="11"/>
      <c r="V449" s="11"/>
      <c r="W449" s="11"/>
    </row>
    <row r="450" spans="1:23" x14ac:dyDescent="0.25">
      <c r="A450" s="48"/>
      <c r="B450" s="21"/>
      <c r="C450" s="43" t="s">
        <v>58</v>
      </c>
      <c r="D450" s="22"/>
      <c r="E450" s="22"/>
      <c r="F450" s="21"/>
      <c r="G450" s="21"/>
      <c r="H450" s="8"/>
      <c r="I450" s="11"/>
      <c r="J450" s="8"/>
      <c r="K450" s="11"/>
      <c r="L450" s="8"/>
      <c r="M450" s="11"/>
      <c r="N450" s="8"/>
      <c r="O450" s="11"/>
      <c r="P450" s="8"/>
      <c r="Q450" s="11"/>
      <c r="R450" s="11"/>
      <c r="S450" s="11"/>
      <c r="T450" s="11"/>
      <c r="U450" s="11"/>
      <c r="V450" s="11"/>
      <c r="W450" s="11"/>
    </row>
    <row r="451" spans="1:23" x14ac:dyDescent="0.25">
      <c r="A451" s="48" t="s">
        <v>189</v>
      </c>
      <c r="B451" s="21"/>
      <c r="C451" s="43"/>
      <c r="D451" s="22" t="s">
        <v>927</v>
      </c>
      <c r="E451" s="22" t="s">
        <v>192</v>
      </c>
      <c r="F451" s="21"/>
      <c r="G451" s="21"/>
      <c r="H451" s="8">
        <v>0</v>
      </c>
      <c r="I451" s="11"/>
      <c r="J451" s="8">
        <f t="shared" ref="J451:J463" si="72">L451-H451</f>
        <v>0</v>
      </c>
      <c r="K451" s="11"/>
      <c r="L451" s="8">
        <v>0</v>
      </c>
      <c r="M451" s="11"/>
      <c r="N451" s="8">
        <v>0</v>
      </c>
      <c r="O451" s="11"/>
      <c r="P451" s="8">
        <f t="shared" ref="P451:P463" si="73">+L451-N451</f>
        <v>0</v>
      </c>
      <c r="Q451" s="11"/>
      <c r="R451" s="11"/>
      <c r="S451" s="11"/>
      <c r="T451" s="11"/>
      <c r="U451" s="11"/>
      <c r="V451" s="11"/>
      <c r="W451" s="11"/>
    </row>
    <row r="452" spans="1:23" x14ac:dyDescent="0.25">
      <c r="A452" s="48" t="s">
        <v>190</v>
      </c>
      <c r="B452" s="21"/>
      <c r="C452" s="43"/>
      <c r="D452" s="22" t="s">
        <v>5</v>
      </c>
      <c r="E452" s="22" t="s">
        <v>193</v>
      </c>
      <c r="F452" s="21"/>
      <c r="G452" s="21"/>
      <c r="H452" s="8">
        <v>0</v>
      </c>
      <c r="I452" s="11"/>
      <c r="J452" s="8">
        <f t="shared" si="72"/>
        <v>0</v>
      </c>
      <c r="K452" s="11"/>
      <c r="L452" s="8">
        <v>0</v>
      </c>
      <c r="M452" s="11"/>
      <c r="N452" s="8">
        <v>0</v>
      </c>
      <c r="O452" s="11"/>
      <c r="P452" s="8">
        <f t="shared" si="73"/>
        <v>0</v>
      </c>
      <c r="Q452" s="11"/>
      <c r="R452" s="11"/>
      <c r="S452" s="11"/>
      <c r="T452" s="11"/>
      <c r="U452" s="11"/>
      <c r="V452" s="11"/>
      <c r="W452" s="11"/>
    </row>
    <row r="453" spans="1:23" x14ac:dyDescent="0.25">
      <c r="A453" s="48" t="s">
        <v>191</v>
      </c>
      <c r="B453" s="21"/>
      <c r="C453" s="43"/>
      <c r="D453" s="22" t="s">
        <v>1018</v>
      </c>
      <c r="E453" s="22" t="s">
        <v>194</v>
      </c>
      <c r="F453" s="21"/>
      <c r="G453" s="21"/>
      <c r="H453" s="8">
        <v>0</v>
      </c>
      <c r="I453" s="11"/>
      <c r="J453" s="8">
        <f t="shared" si="72"/>
        <v>0</v>
      </c>
      <c r="K453" s="11"/>
      <c r="L453" s="8">
        <v>0</v>
      </c>
      <c r="M453" s="11"/>
      <c r="N453" s="8">
        <v>0</v>
      </c>
      <c r="O453" s="11"/>
      <c r="P453" s="8">
        <f t="shared" si="73"/>
        <v>0</v>
      </c>
      <c r="Q453" s="11"/>
      <c r="R453" s="11"/>
      <c r="S453" s="11"/>
      <c r="T453" s="11"/>
      <c r="U453" s="11"/>
      <c r="V453" s="11"/>
      <c r="W453" s="11"/>
    </row>
    <row r="454" spans="1:23" x14ac:dyDescent="0.25">
      <c r="A454" s="48" t="s">
        <v>1369</v>
      </c>
      <c r="B454" s="21"/>
      <c r="C454" s="43"/>
      <c r="D454" s="22" t="s">
        <v>59</v>
      </c>
      <c r="E454" s="22" t="s">
        <v>195</v>
      </c>
      <c r="F454" s="21"/>
      <c r="G454" s="21"/>
      <c r="H454" s="8">
        <v>0</v>
      </c>
      <c r="I454" s="11"/>
      <c r="J454" s="8">
        <f t="shared" si="72"/>
        <v>0</v>
      </c>
      <c r="K454" s="11"/>
      <c r="L454" s="8">
        <v>0</v>
      </c>
      <c r="M454" s="11"/>
      <c r="N454" s="8">
        <v>0</v>
      </c>
      <c r="O454" s="11"/>
      <c r="P454" s="8">
        <f t="shared" si="73"/>
        <v>0</v>
      </c>
      <c r="Q454" s="11"/>
      <c r="R454" s="11"/>
      <c r="S454" s="11"/>
      <c r="T454" s="11"/>
      <c r="U454" s="11"/>
      <c r="V454" s="11"/>
      <c r="W454" s="11"/>
    </row>
    <row r="455" spans="1:23" x14ac:dyDescent="0.25">
      <c r="A455" s="48" t="s">
        <v>77</v>
      </c>
      <c r="B455" s="21"/>
      <c r="C455" s="43"/>
      <c r="D455" s="22" t="s">
        <v>502</v>
      </c>
      <c r="E455" s="22" t="s">
        <v>196</v>
      </c>
      <c r="F455" s="21"/>
      <c r="G455" s="21"/>
      <c r="H455" s="8">
        <v>0</v>
      </c>
      <c r="I455" s="11"/>
      <c r="J455" s="8">
        <f t="shared" si="72"/>
        <v>0</v>
      </c>
      <c r="K455" s="11"/>
      <c r="L455" s="8">
        <v>0</v>
      </c>
      <c r="M455" s="11"/>
      <c r="N455" s="8">
        <v>0</v>
      </c>
      <c r="O455" s="11"/>
      <c r="P455" s="8">
        <f t="shared" si="73"/>
        <v>0</v>
      </c>
      <c r="Q455" s="11"/>
      <c r="R455" s="11"/>
      <c r="S455" s="11"/>
      <c r="T455" s="11"/>
      <c r="U455" s="11"/>
      <c r="V455" s="11"/>
      <c r="W455" s="11"/>
    </row>
    <row r="456" spans="1:23" x14ac:dyDescent="0.25">
      <c r="A456" s="48" t="s">
        <v>197</v>
      </c>
      <c r="B456" s="21"/>
      <c r="C456" s="43"/>
      <c r="D456" s="22" t="s">
        <v>205</v>
      </c>
      <c r="E456" s="22" t="s">
        <v>208</v>
      </c>
      <c r="F456" s="21"/>
      <c r="G456" s="21"/>
      <c r="H456" s="8">
        <v>0</v>
      </c>
      <c r="I456" s="11"/>
      <c r="J456" s="8">
        <f t="shared" si="72"/>
        <v>0</v>
      </c>
      <c r="K456" s="11"/>
      <c r="L456" s="8">
        <v>0</v>
      </c>
      <c r="M456" s="11"/>
      <c r="N456" s="8">
        <v>0</v>
      </c>
      <c r="O456" s="11"/>
      <c r="P456" s="8">
        <f t="shared" si="73"/>
        <v>0</v>
      </c>
      <c r="Q456" s="11"/>
      <c r="R456" s="11"/>
      <c r="S456" s="11"/>
      <c r="T456" s="11"/>
      <c r="U456" s="11"/>
      <c r="V456" s="11"/>
      <c r="W456" s="11"/>
    </row>
    <row r="457" spans="1:23" x14ac:dyDescent="0.25">
      <c r="A457" s="48" t="s">
        <v>198</v>
      </c>
      <c r="B457" s="21"/>
      <c r="C457" s="43"/>
      <c r="D457" s="22" t="s">
        <v>206</v>
      </c>
      <c r="E457" s="22" t="s">
        <v>209</v>
      </c>
      <c r="F457" s="21"/>
      <c r="G457" s="21"/>
      <c r="H457" s="8">
        <v>0</v>
      </c>
      <c r="I457" s="11"/>
      <c r="J457" s="8">
        <f t="shared" si="72"/>
        <v>0</v>
      </c>
      <c r="K457" s="11"/>
      <c r="L457" s="8">
        <v>0</v>
      </c>
      <c r="M457" s="11"/>
      <c r="N457" s="8">
        <v>0</v>
      </c>
      <c r="O457" s="11"/>
      <c r="P457" s="8">
        <f t="shared" si="73"/>
        <v>0</v>
      </c>
      <c r="Q457" s="11"/>
      <c r="R457" s="11"/>
      <c r="S457" s="11"/>
      <c r="T457" s="11"/>
      <c r="U457" s="11"/>
      <c r="V457" s="11"/>
      <c r="W457" s="11"/>
    </row>
    <row r="458" spans="1:23" x14ac:dyDescent="0.25">
      <c r="A458" s="48" t="s">
        <v>199</v>
      </c>
      <c r="B458" s="21"/>
      <c r="C458" s="43"/>
      <c r="D458" s="22" t="s">
        <v>1243</v>
      </c>
      <c r="E458" s="22" t="s">
        <v>210</v>
      </c>
      <c r="F458" s="21"/>
      <c r="G458" s="21"/>
      <c r="H458" s="8">
        <v>0</v>
      </c>
      <c r="I458" s="11"/>
      <c r="J458" s="8">
        <f t="shared" si="72"/>
        <v>0</v>
      </c>
      <c r="K458" s="11"/>
      <c r="L458" s="8">
        <v>0</v>
      </c>
      <c r="M458" s="11"/>
      <c r="N458" s="8">
        <v>0</v>
      </c>
      <c r="O458" s="11"/>
      <c r="P458" s="8">
        <f t="shared" si="73"/>
        <v>0</v>
      </c>
      <c r="Q458" s="11"/>
      <c r="R458" s="11"/>
      <c r="S458" s="11"/>
      <c r="T458" s="11"/>
      <c r="U458" s="11"/>
      <c r="V458" s="11"/>
      <c r="W458" s="11"/>
    </row>
    <row r="459" spans="1:23" x14ac:dyDescent="0.25">
      <c r="A459" s="48" t="s">
        <v>200</v>
      </c>
      <c r="B459" s="21"/>
      <c r="C459" s="43"/>
      <c r="D459" s="22" t="s">
        <v>510</v>
      </c>
      <c r="E459" s="22" t="s">
        <v>211</v>
      </c>
      <c r="F459" s="21"/>
      <c r="G459" s="21"/>
      <c r="H459" s="8">
        <v>0</v>
      </c>
      <c r="I459" s="11"/>
      <c r="J459" s="8">
        <f t="shared" si="72"/>
        <v>0</v>
      </c>
      <c r="K459" s="11"/>
      <c r="L459" s="8">
        <v>0</v>
      </c>
      <c r="M459" s="11"/>
      <c r="N459" s="8">
        <v>0</v>
      </c>
      <c r="O459" s="11"/>
      <c r="P459" s="8">
        <f t="shared" si="73"/>
        <v>0</v>
      </c>
      <c r="Q459" s="11"/>
      <c r="R459" s="11"/>
      <c r="S459" s="11"/>
      <c r="T459" s="11"/>
      <c r="U459" s="11"/>
      <c r="V459" s="11"/>
      <c r="W459" s="11"/>
    </row>
    <row r="460" spans="1:23" x14ac:dyDescent="0.25">
      <c r="A460" s="48" t="s">
        <v>201</v>
      </c>
      <c r="B460" s="21"/>
      <c r="C460" s="43"/>
      <c r="D460" s="22" t="s">
        <v>207</v>
      </c>
      <c r="E460" s="22" t="s">
        <v>212</v>
      </c>
      <c r="F460" s="21"/>
      <c r="G460" s="21"/>
      <c r="H460" s="8">
        <v>0</v>
      </c>
      <c r="I460" s="11"/>
      <c r="J460" s="8">
        <f t="shared" si="72"/>
        <v>0</v>
      </c>
      <c r="K460" s="11"/>
      <c r="L460" s="8">
        <v>0</v>
      </c>
      <c r="M460" s="11"/>
      <c r="N460" s="8">
        <v>0</v>
      </c>
      <c r="O460" s="11"/>
      <c r="P460" s="8">
        <f t="shared" si="73"/>
        <v>0</v>
      </c>
      <c r="Q460" s="11"/>
      <c r="R460" s="11"/>
      <c r="S460" s="11"/>
      <c r="T460" s="11"/>
      <c r="U460" s="11"/>
      <c r="V460" s="11"/>
      <c r="W460" s="11"/>
    </row>
    <row r="461" spans="1:23" x14ac:dyDescent="0.25">
      <c r="A461" s="48" t="s">
        <v>202</v>
      </c>
      <c r="B461" s="21"/>
      <c r="C461" s="43" t="s">
        <v>60</v>
      </c>
      <c r="D461" s="22"/>
      <c r="E461" s="22"/>
      <c r="F461" s="21"/>
      <c r="G461" s="21"/>
      <c r="H461" s="34">
        <f>SUM(H451:H460)</f>
        <v>0</v>
      </c>
      <c r="I461" s="11"/>
      <c r="J461" s="34">
        <f t="shared" si="72"/>
        <v>0</v>
      </c>
      <c r="K461" s="11"/>
      <c r="L461" s="34">
        <f>SUM(L451:L460)</f>
        <v>0</v>
      </c>
      <c r="M461" s="11"/>
      <c r="N461" s="34">
        <f>SUM(N451:N460)</f>
        <v>0</v>
      </c>
      <c r="O461" s="11"/>
      <c r="P461" s="34">
        <f t="shared" si="73"/>
        <v>0</v>
      </c>
      <c r="Q461" s="11"/>
      <c r="R461" s="11"/>
      <c r="S461" s="11"/>
      <c r="T461" s="11"/>
      <c r="U461" s="11"/>
      <c r="V461" s="11"/>
      <c r="W461" s="11"/>
    </row>
    <row r="462" spans="1:23" x14ac:dyDescent="0.25">
      <c r="A462" s="48" t="s">
        <v>203</v>
      </c>
      <c r="B462" s="21"/>
      <c r="C462" s="43"/>
      <c r="D462" s="22" t="s">
        <v>213</v>
      </c>
      <c r="E462" s="22" t="s">
        <v>215</v>
      </c>
      <c r="F462" s="21"/>
      <c r="G462" s="21"/>
      <c r="H462" s="8">
        <v>0</v>
      </c>
      <c r="I462" s="11"/>
      <c r="J462" s="8">
        <f t="shared" si="72"/>
        <v>0</v>
      </c>
      <c r="K462" s="11"/>
      <c r="L462" s="8">
        <v>0</v>
      </c>
      <c r="M462" s="11"/>
      <c r="N462" s="8">
        <v>0</v>
      </c>
      <c r="O462" s="11"/>
      <c r="P462" s="8">
        <f t="shared" si="73"/>
        <v>0</v>
      </c>
      <c r="Q462" s="11"/>
      <c r="R462" s="11"/>
      <c r="S462" s="11"/>
      <c r="T462" s="11"/>
      <c r="U462" s="11"/>
      <c r="V462" s="11"/>
      <c r="W462" s="11"/>
    </row>
    <row r="463" spans="1:23" x14ac:dyDescent="0.25">
      <c r="A463" s="48" t="s">
        <v>204</v>
      </c>
      <c r="B463" s="21"/>
      <c r="C463" s="43"/>
      <c r="D463" s="22" t="s">
        <v>214</v>
      </c>
      <c r="E463" s="22" t="s">
        <v>216</v>
      </c>
      <c r="F463" s="21"/>
      <c r="G463" s="21"/>
      <c r="H463" s="8">
        <v>0</v>
      </c>
      <c r="I463" s="11"/>
      <c r="J463" s="8">
        <f t="shared" si="72"/>
        <v>0</v>
      </c>
      <c r="K463" s="11"/>
      <c r="L463" s="8">
        <v>0</v>
      </c>
      <c r="M463" s="11"/>
      <c r="N463" s="8">
        <v>0</v>
      </c>
      <c r="O463" s="11"/>
      <c r="P463" s="8">
        <f t="shared" si="73"/>
        <v>0</v>
      </c>
      <c r="Q463" s="11"/>
      <c r="R463" s="11"/>
      <c r="S463" s="11"/>
      <c r="T463" s="11"/>
      <c r="U463" s="11"/>
      <c r="V463" s="11"/>
      <c r="W463" s="11"/>
    </row>
    <row r="464" spans="1:23" x14ac:dyDescent="0.25">
      <c r="A464" s="48"/>
      <c r="B464" s="21"/>
      <c r="C464" s="43" t="s">
        <v>61</v>
      </c>
      <c r="D464" s="22"/>
      <c r="E464" s="22"/>
      <c r="F464" s="21"/>
      <c r="G464" s="21"/>
      <c r="H464" s="8"/>
      <c r="I464" s="11"/>
      <c r="J464" s="8"/>
      <c r="K464" s="11"/>
      <c r="L464" s="8"/>
      <c r="M464" s="11"/>
      <c r="N464" s="8"/>
      <c r="O464" s="11"/>
      <c r="P464" s="8"/>
      <c r="Q464" s="11"/>
      <c r="R464" s="11"/>
      <c r="S464" s="11"/>
      <c r="T464" s="11"/>
      <c r="U464" s="11"/>
      <c r="V464" s="11"/>
      <c r="W464" s="11"/>
    </row>
    <row r="465" spans="1:24" x14ac:dyDescent="0.25">
      <c r="A465" s="48"/>
      <c r="B465" s="21"/>
      <c r="C465" s="43" t="s">
        <v>62</v>
      </c>
      <c r="D465" s="22"/>
      <c r="E465" s="22"/>
      <c r="F465" s="21"/>
      <c r="G465" s="21"/>
      <c r="H465" s="8"/>
      <c r="I465" s="11"/>
      <c r="J465" s="8"/>
      <c r="K465" s="11"/>
      <c r="L465" s="8"/>
      <c r="M465" s="11"/>
      <c r="N465" s="8"/>
      <c r="O465" s="11"/>
      <c r="P465" s="8"/>
      <c r="Q465" s="11"/>
      <c r="R465" s="11"/>
      <c r="S465" s="11"/>
      <c r="T465" s="11"/>
      <c r="U465" s="11"/>
      <c r="V465" s="11"/>
      <c r="W465" s="11"/>
    </row>
    <row r="466" spans="1:24" x14ac:dyDescent="0.25">
      <c r="A466" s="48"/>
      <c r="B466" s="21"/>
      <c r="C466" s="43"/>
      <c r="D466" s="22" t="s">
        <v>63</v>
      </c>
      <c r="E466" s="22"/>
      <c r="F466" s="21"/>
      <c r="G466" s="21"/>
      <c r="H466" s="8">
        <v>0</v>
      </c>
      <c r="I466" s="11"/>
      <c r="J466" s="8">
        <f>L466-H466</f>
        <v>0</v>
      </c>
      <c r="K466" s="11"/>
      <c r="L466" s="8">
        <v>0</v>
      </c>
      <c r="M466" s="11"/>
      <c r="N466" s="8">
        <v>0</v>
      </c>
      <c r="O466" s="11"/>
      <c r="P466" s="8">
        <f>+L466-N466</f>
        <v>0</v>
      </c>
      <c r="Q466" s="11"/>
      <c r="R466" s="11"/>
      <c r="S466" s="11"/>
      <c r="T466" s="11"/>
      <c r="U466" s="11"/>
      <c r="V466" s="11"/>
      <c r="W466" s="11"/>
    </row>
    <row r="467" spans="1:24" x14ac:dyDescent="0.25">
      <c r="A467" s="48"/>
      <c r="B467" s="21"/>
      <c r="C467" s="43"/>
      <c r="D467" s="22" t="s">
        <v>64</v>
      </c>
      <c r="E467" s="22"/>
      <c r="F467" s="21"/>
      <c r="G467" s="21"/>
      <c r="H467" s="8">
        <v>0</v>
      </c>
      <c r="I467" s="11"/>
      <c r="J467" s="8">
        <f>L467-H467</f>
        <v>0</v>
      </c>
      <c r="K467" s="11"/>
      <c r="L467" s="8">
        <v>0</v>
      </c>
      <c r="M467" s="11"/>
      <c r="N467" s="8">
        <v>0</v>
      </c>
      <c r="O467" s="11"/>
      <c r="P467" s="8">
        <f>+L467-N467</f>
        <v>0</v>
      </c>
      <c r="Q467" s="11"/>
      <c r="R467" s="11"/>
      <c r="S467" s="11"/>
      <c r="T467" s="11"/>
      <c r="U467" s="11"/>
      <c r="V467" s="11"/>
      <c r="W467" s="11"/>
    </row>
    <row r="468" spans="1:24" x14ac:dyDescent="0.25">
      <c r="A468" s="48"/>
      <c r="B468" s="21"/>
      <c r="C468" s="43" t="s">
        <v>61</v>
      </c>
      <c r="D468" s="22"/>
      <c r="E468" s="22"/>
      <c r="F468" s="21"/>
      <c r="G468" s="21"/>
      <c r="H468" s="34">
        <f>SUM(H466:H467)</f>
        <v>0</v>
      </c>
      <c r="I468" s="11"/>
      <c r="J468" s="34">
        <f>L468-H468</f>
        <v>0</v>
      </c>
      <c r="K468" s="11"/>
      <c r="L468" s="34">
        <f>SUM(L466:L467)</f>
        <v>0</v>
      </c>
      <c r="M468" s="11"/>
      <c r="N468" s="34">
        <f>SUM(N466:N467)</f>
        <v>0</v>
      </c>
      <c r="O468" s="11"/>
      <c r="P468" s="34">
        <f>+L468-N468</f>
        <v>0</v>
      </c>
      <c r="Q468" s="11"/>
      <c r="R468" s="11"/>
      <c r="S468" s="11"/>
      <c r="T468" s="11"/>
      <c r="U468" s="11"/>
      <c r="V468" s="11"/>
      <c r="W468" s="11"/>
    </row>
    <row r="469" spans="1:24" x14ac:dyDescent="0.25">
      <c r="A469" s="48" t="s">
        <v>1318</v>
      </c>
      <c r="B469" s="21"/>
      <c r="C469" s="24" t="s">
        <v>1319</v>
      </c>
      <c r="D469" s="22"/>
      <c r="E469" s="22" t="s">
        <v>217</v>
      </c>
      <c r="F469" s="21" t="s">
        <v>218</v>
      </c>
      <c r="G469" s="21"/>
      <c r="H469" s="34">
        <f>+H449+H461+H468+H462+H463</f>
        <v>478500</v>
      </c>
      <c r="I469" s="11"/>
      <c r="J469" s="34">
        <f>L469-H469</f>
        <v>-20000</v>
      </c>
      <c r="K469" s="11"/>
      <c r="L469" s="34">
        <f>+L449+L461+L468+L462+L463</f>
        <v>458500</v>
      </c>
      <c r="M469" s="11"/>
      <c r="N469" s="34">
        <f>+N449+N461+N468+N462+N463</f>
        <v>458236</v>
      </c>
      <c r="O469" s="11"/>
      <c r="P469" s="34">
        <f>+L469-N469</f>
        <v>264</v>
      </c>
      <c r="Q469" s="11"/>
      <c r="R469" s="11"/>
      <c r="S469" s="11"/>
      <c r="T469" s="11"/>
      <c r="U469" s="11"/>
      <c r="V469" s="11"/>
      <c r="W469" s="11"/>
      <c r="X469" s="14"/>
    </row>
    <row r="470" spans="1:24" x14ac:dyDescent="0.25">
      <c r="A470" s="48"/>
      <c r="B470" s="21"/>
      <c r="C470" s="24"/>
      <c r="D470" s="22"/>
      <c r="E470" s="22"/>
      <c r="F470" s="21"/>
      <c r="G470" s="21"/>
      <c r="H470" s="8"/>
      <c r="I470" s="11"/>
      <c r="J470" s="8"/>
      <c r="K470" s="11"/>
      <c r="L470" s="8"/>
      <c r="M470" s="11"/>
      <c r="N470" s="8"/>
      <c r="O470" s="11"/>
      <c r="P470" s="8"/>
      <c r="Q470" s="11"/>
      <c r="R470" s="11"/>
      <c r="S470" s="11"/>
      <c r="T470" s="11"/>
      <c r="U470" s="11"/>
      <c r="V470" s="11"/>
      <c r="W470" s="11"/>
    </row>
    <row r="471" spans="1:24" x14ac:dyDescent="0.25">
      <c r="A471" s="48"/>
      <c r="B471" s="21"/>
      <c r="C471" s="24" t="s">
        <v>1320</v>
      </c>
      <c r="D471" s="22"/>
      <c r="E471" s="22"/>
      <c r="F471" s="21"/>
      <c r="G471" s="21"/>
      <c r="H471" s="8"/>
      <c r="I471" s="11"/>
      <c r="J471" s="8"/>
      <c r="K471" s="11"/>
      <c r="L471" s="8"/>
      <c r="M471" s="11"/>
      <c r="N471" s="8"/>
      <c r="O471" s="11"/>
      <c r="P471" s="8"/>
      <c r="Q471" s="11"/>
      <c r="R471" s="11"/>
      <c r="S471" s="11"/>
      <c r="T471" s="11"/>
      <c r="U471" s="11"/>
      <c r="V471" s="11"/>
      <c r="W471" s="11"/>
    </row>
    <row r="472" spans="1:24" x14ac:dyDescent="0.25">
      <c r="A472" s="48"/>
      <c r="B472" s="21"/>
      <c r="C472" s="24" t="s">
        <v>1321</v>
      </c>
      <c r="D472" s="22"/>
      <c r="E472" s="22"/>
      <c r="F472" s="21"/>
      <c r="G472" s="21"/>
      <c r="H472" s="8"/>
      <c r="I472" s="11"/>
      <c r="J472" s="8"/>
      <c r="K472" s="11"/>
      <c r="L472" s="8"/>
      <c r="M472" s="11"/>
      <c r="N472" s="8"/>
      <c r="O472" s="11"/>
      <c r="P472" s="8"/>
      <c r="Q472" s="11"/>
      <c r="R472" s="11"/>
      <c r="S472" s="11"/>
      <c r="T472" s="11"/>
      <c r="U472" s="11"/>
      <c r="V472" s="11"/>
      <c r="W472" s="11"/>
    </row>
    <row r="473" spans="1:24" x14ac:dyDescent="0.25">
      <c r="A473" s="48" t="s">
        <v>1322</v>
      </c>
      <c r="B473" s="21"/>
      <c r="C473" s="22"/>
      <c r="D473" s="22" t="s">
        <v>518</v>
      </c>
      <c r="E473" s="22" t="s">
        <v>1323</v>
      </c>
      <c r="F473" s="21"/>
      <c r="G473" s="21"/>
      <c r="H473" s="8">
        <v>0</v>
      </c>
      <c r="I473" s="11"/>
      <c r="J473" s="8">
        <f t="shared" ref="J473:J480" si="74">L473-H473</f>
        <v>0</v>
      </c>
      <c r="K473" s="11"/>
      <c r="L473" s="8">
        <v>0</v>
      </c>
      <c r="M473" s="11"/>
      <c r="N473" s="8">
        <v>0</v>
      </c>
      <c r="O473" s="11"/>
      <c r="P473" s="8">
        <f t="shared" ref="P473:P480" si="75">+L473-N473</f>
        <v>0</v>
      </c>
      <c r="Q473" s="11"/>
      <c r="R473" s="11"/>
      <c r="S473" s="11"/>
      <c r="T473" s="11"/>
      <c r="U473" s="11"/>
      <c r="V473" s="11"/>
      <c r="W473" s="11"/>
    </row>
    <row r="474" spans="1:24" x14ac:dyDescent="0.25">
      <c r="A474" s="48" t="s">
        <v>1324</v>
      </c>
      <c r="B474" s="21"/>
      <c r="C474" s="22"/>
      <c r="D474" s="22" t="s">
        <v>486</v>
      </c>
      <c r="E474" s="22" t="s">
        <v>1325</v>
      </c>
      <c r="F474" s="21"/>
      <c r="G474" s="21"/>
      <c r="H474" s="8">
        <v>0</v>
      </c>
      <c r="I474" s="11"/>
      <c r="J474" s="8">
        <f t="shared" si="74"/>
        <v>0</v>
      </c>
      <c r="K474" s="11"/>
      <c r="L474" s="8">
        <v>0</v>
      </c>
      <c r="M474" s="11"/>
      <c r="N474" s="8">
        <v>0</v>
      </c>
      <c r="O474" s="11"/>
      <c r="P474" s="8">
        <f t="shared" si="75"/>
        <v>0</v>
      </c>
      <c r="Q474" s="11"/>
      <c r="R474" s="11"/>
      <c r="S474" s="11"/>
      <c r="T474" s="11"/>
      <c r="U474" s="11"/>
      <c r="V474" s="11"/>
      <c r="W474" s="11"/>
    </row>
    <row r="475" spans="1:24" x14ac:dyDescent="0.25">
      <c r="A475" s="48" t="s">
        <v>1326</v>
      </c>
      <c r="B475" s="21"/>
      <c r="C475" s="22"/>
      <c r="D475" s="22" t="s">
        <v>968</v>
      </c>
      <c r="E475" s="22" t="s">
        <v>1327</v>
      </c>
      <c r="F475" s="21"/>
      <c r="G475" s="21"/>
      <c r="H475" s="8">
        <v>0</v>
      </c>
      <c r="I475" s="11"/>
      <c r="J475" s="8">
        <f t="shared" si="74"/>
        <v>0</v>
      </c>
      <c r="K475" s="11"/>
      <c r="L475" s="8">
        <v>0</v>
      </c>
      <c r="M475" s="11"/>
      <c r="N475" s="8">
        <v>0</v>
      </c>
      <c r="O475" s="11"/>
      <c r="P475" s="8">
        <f t="shared" si="75"/>
        <v>0</v>
      </c>
      <c r="Q475" s="11"/>
      <c r="R475" s="11"/>
      <c r="S475" s="11"/>
      <c r="T475" s="11"/>
      <c r="U475" s="11"/>
      <c r="V475" s="11"/>
      <c r="W475" s="11"/>
    </row>
    <row r="476" spans="1:24" x14ac:dyDescent="0.25">
      <c r="A476" s="48" t="s">
        <v>1328</v>
      </c>
      <c r="B476" s="21"/>
      <c r="C476" s="22"/>
      <c r="D476" s="22" t="s">
        <v>498</v>
      </c>
      <c r="E476" s="22" t="s">
        <v>1329</v>
      </c>
      <c r="F476" s="21"/>
      <c r="G476" s="21"/>
      <c r="H476" s="8">
        <v>0</v>
      </c>
      <c r="I476" s="11"/>
      <c r="J476" s="8">
        <f t="shared" si="74"/>
        <v>0</v>
      </c>
      <c r="K476" s="11"/>
      <c r="L476" s="8">
        <v>0</v>
      </c>
      <c r="M476" s="11"/>
      <c r="N476" s="8">
        <v>0</v>
      </c>
      <c r="O476" s="11"/>
      <c r="P476" s="8">
        <f t="shared" si="75"/>
        <v>0</v>
      </c>
      <c r="Q476" s="11"/>
      <c r="R476" s="11"/>
      <c r="S476" s="11"/>
      <c r="T476" s="11"/>
      <c r="U476" s="11"/>
      <c r="V476" s="11"/>
      <c r="W476" s="11"/>
    </row>
    <row r="477" spans="1:24" x14ac:dyDescent="0.25">
      <c r="A477" s="48" t="s">
        <v>1330</v>
      </c>
      <c r="B477" s="21"/>
      <c r="C477" s="22"/>
      <c r="D477" s="22" t="s">
        <v>502</v>
      </c>
      <c r="E477" s="22" t="s">
        <v>1331</v>
      </c>
      <c r="F477" s="21"/>
      <c r="G477" s="21"/>
      <c r="H477" s="8">
        <v>0</v>
      </c>
      <c r="I477" s="11"/>
      <c r="J477" s="8">
        <f t="shared" si="74"/>
        <v>0</v>
      </c>
      <c r="K477" s="11"/>
      <c r="L477" s="8">
        <v>0</v>
      </c>
      <c r="M477" s="11"/>
      <c r="N477" s="8">
        <v>0</v>
      </c>
      <c r="O477" s="11"/>
      <c r="P477" s="8">
        <f t="shared" si="75"/>
        <v>0</v>
      </c>
      <c r="Q477" s="11"/>
      <c r="R477" s="11"/>
      <c r="S477" s="11"/>
      <c r="T477" s="11"/>
      <c r="U477" s="11"/>
      <c r="V477" s="11"/>
      <c r="W477" s="11"/>
    </row>
    <row r="478" spans="1:24" x14ac:dyDescent="0.25">
      <c r="A478" s="48" t="s">
        <v>1332</v>
      </c>
      <c r="B478" s="21"/>
      <c r="C478" s="22"/>
      <c r="D478" s="22" t="s">
        <v>506</v>
      </c>
      <c r="E478" s="22" t="s">
        <v>1333</v>
      </c>
      <c r="F478" s="21"/>
      <c r="G478" s="21"/>
      <c r="H478" s="8">
        <v>0</v>
      </c>
      <c r="I478" s="11"/>
      <c r="J478" s="8">
        <f t="shared" si="74"/>
        <v>0</v>
      </c>
      <c r="K478" s="11"/>
      <c r="L478" s="8">
        <v>0</v>
      </c>
      <c r="M478" s="11"/>
      <c r="N478" s="8">
        <v>0</v>
      </c>
      <c r="O478" s="11"/>
      <c r="P478" s="8">
        <f t="shared" si="75"/>
        <v>0</v>
      </c>
      <c r="Q478" s="11"/>
      <c r="R478" s="11"/>
      <c r="S478" s="11"/>
      <c r="T478" s="11"/>
      <c r="U478" s="11"/>
      <c r="V478" s="11"/>
      <c r="W478" s="11"/>
    </row>
    <row r="479" spans="1:24" x14ac:dyDescent="0.25">
      <c r="A479" s="48" t="s">
        <v>1334</v>
      </c>
      <c r="B479" s="21"/>
      <c r="C479" s="22"/>
      <c r="D479" s="22" t="s">
        <v>510</v>
      </c>
      <c r="E479" s="22" t="s">
        <v>1335</v>
      </c>
      <c r="F479" s="21"/>
      <c r="G479" s="21"/>
      <c r="H479" s="8">
        <v>0</v>
      </c>
      <c r="I479" s="11"/>
      <c r="J479" s="8">
        <f t="shared" si="74"/>
        <v>0</v>
      </c>
      <c r="K479" s="11"/>
      <c r="L479" s="8">
        <v>0</v>
      </c>
      <c r="M479" s="11"/>
      <c r="N479" s="8">
        <v>0</v>
      </c>
      <c r="O479" s="11"/>
      <c r="P479" s="8">
        <f t="shared" si="75"/>
        <v>0</v>
      </c>
      <c r="Q479" s="11"/>
      <c r="R479" s="11"/>
      <c r="S479" s="11"/>
      <c r="T479" s="11"/>
      <c r="U479" s="11"/>
      <c r="V479" s="11"/>
      <c r="W479" s="11"/>
    </row>
    <row r="480" spans="1:24" x14ac:dyDescent="0.25">
      <c r="A480" s="48" t="s">
        <v>1336</v>
      </c>
      <c r="B480" s="21"/>
      <c r="C480" s="24" t="s">
        <v>1337</v>
      </c>
      <c r="D480" s="22"/>
      <c r="E480" s="22"/>
      <c r="F480" s="21"/>
      <c r="G480" s="21"/>
      <c r="H480" s="36">
        <f>SUM(H473:H479)</f>
        <v>0</v>
      </c>
      <c r="I480" s="27"/>
      <c r="J480" s="36">
        <f t="shared" si="74"/>
        <v>0</v>
      </c>
      <c r="K480" s="27"/>
      <c r="L480" s="36">
        <f>SUM(L473:L479)</f>
        <v>0</v>
      </c>
      <c r="M480" s="27"/>
      <c r="N480" s="36">
        <f>SUM(N473:N479)</f>
        <v>0</v>
      </c>
      <c r="O480" s="27"/>
      <c r="P480" s="36">
        <f t="shared" si="75"/>
        <v>0</v>
      </c>
      <c r="Q480" s="27"/>
      <c r="R480" s="27"/>
      <c r="S480" s="27"/>
      <c r="T480" s="27"/>
      <c r="U480" s="27"/>
      <c r="V480" s="27"/>
      <c r="W480" s="27"/>
    </row>
    <row r="481" spans="1:25" x14ac:dyDescent="0.25">
      <c r="A481" s="48"/>
      <c r="B481" s="21"/>
      <c r="C481" s="24" t="s">
        <v>1338</v>
      </c>
      <c r="D481" s="22"/>
      <c r="E481" s="22"/>
      <c r="F481" s="21"/>
      <c r="G481" s="21"/>
      <c r="H481" s="8"/>
      <c r="I481" s="11"/>
      <c r="J481" s="8"/>
      <c r="K481" s="11"/>
      <c r="L481" s="8"/>
      <c r="M481" s="11"/>
      <c r="N481" s="8"/>
      <c r="O481" s="11"/>
      <c r="P481" s="8"/>
      <c r="Q481" s="11"/>
      <c r="R481" s="11"/>
      <c r="S481" s="11"/>
      <c r="T481" s="11"/>
      <c r="U481" s="11"/>
      <c r="V481" s="11"/>
      <c r="W481" s="11"/>
    </row>
    <row r="482" spans="1:25" x14ac:dyDescent="0.25">
      <c r="A482" s="48" t="s">
        <v>1339</v>
      </c>
      <c r="B482" s="21"/>
      <c r="C482" s="22"/>
      <c r="D482" s="22" t="s">
        <v>927</v>
      </c>
      <c r="E482" s="22" t="s">
        <v>1340</v>
      </c>
      <c r="F482" s="21"/>
      <c r="G482" s="21"/>
      <c r="H482" s="8">
        <v>0</v>
      </c>
      <c r="I482" s="11"/>
      <c r="J482" s="8">
        <f t="shared" ref="J482:J489" si="76">L482-H482</f>
        <v>0</v>
      </c>
      <c r="K482" s="11"/>
      <c r="L482" s="8">
        <v>0</v>
      </c>
      <c r="M482" s="11"/>
      <c r="N482" s="8">
        <v>0</v>
      </c>
      <c r="O482" s="11"/>
      <c r="P482" s="8">
        <f t="shared" ref="P482:P489" si="77">+L482-N482</f>
        <v>0</v>
      </c>
      <c r="Q482" s="11"/>
      <c r="R482" s="11"/>
      <c r="S482" s="11"/>
      <c r="T482" s="11"/>
      <c r="U482" s="11"/>
      <c r="V482" s="11"/>
      <c r="W482" s="11"/>
    </row>
    <row r="483" spans="1:25" x14ac:dyDescent="0.25">
      <c r="A483" s="48" t="s">
        <v>1341</v>
      </c>
      <c r="B483" s="21"/>
      <c r="C483" s="22"/>
      <c r="D483" s="22" t="s">
        <v>1342</v>
      </c>
      <c r="E483" s="22" t="s">
        <v>1343</v>
      </c>
      <c r="F483" s="21"/>
      <c r="G483" s="21"/>
      <c r="H483" s="8">
        <v>0</v>
      </c>
      <c r="I483" s="11"/>
      <c r="J483" s="8">
        <f t="shared" si="76"/>
        <v>0</v>
      </c>
      <c r="K483" s="11"/>
      <c r="L483" s="8">
        <v>0</v>
      </c>
      <c r="M483" s="11"/>
      <c r="N483" s="8">
        <v>0</v>
      </c>
      <c r="O483" s="11"/>
      <c r="P483" s="8">
        <f t="shared" si="77"/>
        <v>0</v>
      </c>
      <c r="Q483" s="11"/>
      <c r="R483" s="11"/>
      <c r="S483" s="11"/>
      <c r="T483" s="11"/>
      <c r="U483" s="11"/>
      <c r="V483" s="11"/>
      <c r="W483" s="11"/>
    </row>
    <row r="484" spans="1:25" x14ac:dyDescent="0.25">
      <c r="A484" s="48" t="s">
        <v>1344</v>
      </c>
      <c r="B484" s="21"/>
      <c r="C484" s="22"/>
      <c r="D484" s="22" t="s">
        <v>968</v>
      </c>
      <c r="E484" s="22" t="s">
        <v>1345</v>
      </c>
      <c r="F484" s="21"/>
      <c r="G484" s="21"/>
      <c r="H484" s="8">
        <v>0</v>
      </c>
      <c r="I484" s="11"/>
      <c r="J484" s="8">
        <f t="shared" si="76"/>
        <v>0</v>
      </c>
      <c r="K484" s="11"/>
      <c r="L484" s="8">
        <v>0</v>
      </c>
      <c r="M484" s="11"/>
      <c r="N484" s="8">
        <v>0</v>
      </c>
      <c r="O484" s="11"/>
      <c r="P484" s="8">
        <f t="shared" si="77"/>
        <v>0</v>
      </c>
      <c r="Q484" s="11"/>
      <c r="R484" s="11"/>
      <c r="S484" s="11"/>
      <c r="T484" s="11"/>
      <c r="U484" s="11"/>
      <c r="V484" s="11"/>
      <c r="W484" s="11"/>
    </row>
    <row r="485" spans="1:25" x14ac:dyDescent="0.25">
      <c r="A485" s="48" t="s">
        <v>1346</v>
      </c>
      <c r="B485" s="21"/>
      <c r="C485" s="22"/>
      <c r="D485" s="22" t="s">
        <v>498</v>
      </c>
      <c r="E485" s="22" t="s">
        <v>1347</v>
      </c>
      <c r="F485" s="21"/>
      <c r="G485" s="21"/>
      <c r="H485" s="8">
        <v>0</v>
      </c>
      <c r="I485" s="11"/>
      <c r="J485" s="8">
        <f t="shared" si="76"/>
        <v>0</v>
      </c>
      <c r="K485" s="11"/>
      <c r="L485" s="8">
        <v>0</v>
      </c>
      <c r="M485" s="11"/>
      <c r="N485" s="8">
        <v>0</v>
      </c>
      <c r="O485" s="11"/>
      <c r="P485" s="8">
        <f t="shared" si="77"/>
        <v>0</v>
      </c>
      <c r="Q485" s="11"/>
      <c r="R485" s="11"/>
      <c r="S485" s="11"/>
      <c r="T485" s="11"/>
      <c r="U485" s="11"/>
      <c r="V485" s="11"/>
      <c r="W485" s="11"/>
    </row>
    <row r="486" spans="1:25" x14ac:dyDescent="0.25">
      <c r="A486" s="48" t="s">
        <v>1348</v>
      </c>
      <c r="B486" s="21"/>
      <c r="C486" s="22"/>
      <c r="D486" s="22" t="s">
        <v>935</v>
      </c>
      <c r="E486" s="22" t="s">
        <v>1349</v>
      </c>
      <c r="F486" s="21"/>
      <c r="G486" s="21"/>
      <c r="H486" s="8">
        <v>0</v>
      </c>
      <c r="I486" s="11"/>
      <c r="J486" s="8">
        <f t="shared" si="76"/>
        <v>0</v>
      </c>
      <c r="K486" s="11"/>
      <c r="L486" s="8">
        <v>0</v>
      </c>
      <c r="M486" s="11"/>
      <c r="N486" s="8">
        <v>0</v>
      </c>
      <c r="O486" s="11"/>
      <c r="P486" s="8">
        <f t="shared" si="77"/>
        <v>0</v>
      </c>
      <c r="Q486" s="11"/>
      <c r="R486" s="11"/>
      <c r="S486" s="11"/>
      <c r="T486" s="11"/>
      <c r="U486" s="11"/>
      <c r="V486" s="11"/>
      <c r="W486" s="11"/>
    </row>
    <row r="487" spans="1:25" x14ac:dyDescent="0.25">
      <c r="A487" s="48" t="s">
        <v>1350</v>
      </c>
      <c r="B487" s="21"/>
      <c r="C487" s="22"/>
      <c r="D487" s="22" t="s">
        <v>510</v>
      </c>
      <c r="E487" s="22" t="s">
        <v>1351</v>
      </c>
      <c r="F487" s="21"/>
      <c r="G487" s="21"/>
      <c r="H487" s="8">
        <v>0</v>
      </c>
      <c r="I487" s="11"/>
      <c r="J487" s="8">
        <f t="shared" si="76"/>
        <v>0</v>
      </c>
      <c r="K487" s="11"/>
      <c r="L487" s="8">
        <v>0</v>
      </c>
      <c r="M487" s="11"/>
      <c r="N487" s="8">
        <v>0</v>
      </c>
      <c r="O487" s="11"/>
      <c r="P487" s="8">
        <f t="shared" si="77"/>
        <v>0</v>
      </c>
      <c r="Q487" s="11"/>
      <c r="R487" s="11"/>
      <c r="S487" s="11"/>
      <c r="T487" s="11"/>
      <c r="U487" s="11"/>
      <c r="V487" s="11"/>
      <c r="W487" s="11"/>
    </row>
    <row r="488" spans="1:25" x14ac:dyDescent="0.25">
      <c r="A488" s="48" t="s">
        <v>1352</v>
      </c>
      <c r="B488" s="21"/>
      <c r="C488" s="24" t="s">
        <v>1353</v>
      </c>
      <c r="D488" s="22"/>
      <c r="E488" s="22"/>
      <c r="F488" s="21"/>
      <c r="G488" s="21"/>
      <c r="H488" s="36">
        <f>SUM(H482:H487)</f>
        <v>0</v>
      </c>
      <c r="I488" s="27"/>
      <c r="J488" s="36">
        <f t="shared" si="76"/>
        <v>0</v>
      </c>
      <c r="K488" s="27"/>
      <c r="L488" s="36">
        <f>SUM(L482:L487)</f>
        <v>0</v>
      </c>
      <c r="M488" s="27"/>
      <c r="N488" s="36">
        <f>SUM(N482:N487)</f>
        <v>0</v>
      </c>
      <c r="O488" s="27"/>
      <c r="P488" s="36">
        <f t="shared" si="77"/>
        <v>0</v>
      </c>
      <c r="Q488" s="27"/>
      <c r="R488" s="27"/>
      <c r="S488" s="27"/>
      <c r="T488" s="27"/>
      <c r="U488" s="27"/>
      <c r="V488" s="27"/>
      <c r="W488" s="27"/>
    </row>
    <row r="489" spans="1:25" x14ac:dyDescent="0.25">
      <c r="A489" s="48" t="s">
        <v>1354</v>
      </c>
      <c r="B489" s="21"/>
      <c r="C489" s="13"/>
      <c r="D489" s="24" t="s">
        <v>1355</v>
      </c>
      <c r="E489" s="22"/>
      <c r="F489" s="21"/>
      <c r="G489" s="21"/>
      <c r="H489" s="36">
        <f>H480+H488</f>
        <v>0</v>
      </c>
      <c r="I489" s="27"/>
      <c r="J489" s="36">
        <f t="shared" si="76"/>
        <v>0</v>
      </c>
      <c r="K489" s="27"/>
      <c r="L489" s="36">
        <f>L480+L488</f>
        <v>0</v>
      </c>
      <c r="M489" s="27"/>
      <c r="N489" s="36">
        <f>N480+N488</f>
        <v>0</v>
      </c>
      <c r="O489" s="27"/>
      <c r="P489" s="36">
        <f t="shared" si="77"/>
        <v>0</v>
      </c>
      <c r="Q489" s="27"/>
      <c r="R489" s="27"/>
      <c r="S489" s="27"/>
      <c r="T489" s="27"/>
      <c r="U489" s="27"/>
      <c r="V489" s="27"/>
      <c r="W489" s="27"/>
      <c r="X489" s="14"/>
      <c r="Y489" s="14"/>
    </row>
    <row r="490" spans="1:25" x14ac:dyDescent="0.25">
      <c r="A490" s="48"/>
      <c r="B490" s="21"/>
      <c r="C490" s="24" t="s">
        <v>1356</v>
      </c>
      <c r="D490" s="22"/>
      <c r="E490" s="22"/>
      <c r="F490" s="21"/>
      <c r="G490" s="21"/>
      <c r="H490" s="8"/>
      <c r="I490" s="11"/>
      <c r="J490" s="8"/>
      <c r="K490" s="11"/>
      <c r="L490" s="8"/>
      <c r="M490" s="11"/>
      <c r="N490" s="8"/>
      <c r="O490" s="11"/>
      <c r="P490" s="8"/>
      <c r="Q490" s="11"/>
      <c r="R490" s="11"/>
      <c r="S490" s="11"/>
      <c r="T490" s="11"/>
      <c r="U490" s="11"/>
      <c r="V490" s="11"/>
      <c r="W490" s="11"/>
    </row>
    <row r="491" spans="1:25" x14ac:dyDescent="0.25">
      <c r="A491" s="48" t="s">
        <v>1357</v>
      </c>
      <c r="B491" s="21"/>
      <c r="C491" s="22"/>
      <c r="D491" s="22" t="s">
        <v>518</v>
      </c>
      <c r="E491" s="22" t="s">
        <v>1358</v>
      </c>
      <c r="F491" s="21"/>
      <c r="G491" s="21"/>
      <c r="H491" s="8">
        <v>0</v>
      </c>
      <c r="I491" s="11"/>
      <c r="J491" s="8">
        <f t="shared" ref="J491:J498" si="78">L491-H491</f>
        <v>0</v>
      </c>
      <c r="K491" s="11"/>
      <c r="L491" s="8">
        <v>0</v>
      </c>
      <c r="M491" s="11"/>
      <c r="N491" s="8">
        <v>0</v>
      </c>
      <c r="O491" s="11"/>
      <c r="P491" s="8">
        <f t="shared" ref="P491:P498" si="79">+L491-N491</f>
        <v>0</v>
      </c>
      <c r="Q491" s="11"/>
      <c r="R491" s="11"/>
      <c r="S491" s="11"/>
      <c r="T491" s="11"/>
      <c r="U491" s="11"/>
      <c r="V491" s="11"/>
      <c r="W491" s="11"/>
    </row>
    <row r="492" spans="1:25" x14ac:dyDescent="0.25">
      <c r="A492" s="48" t="s">
        <v>1359</v>
      </c>
      <c r="B492" s="21"/>
      <c r="C492" s="22"/>
      <c r="D492" s="22" t="s">
        <v>486</v>
      </c>
      <c r="E492" s="22" t="s">
        <v>1360</v>
      </c>
      <c r="F492" s="21"/>
      <c r="G492" s="21"/>
      <c r="H492" s="8">
        <v>0</v>
      </c>
      <c r="I492" s="11"/>
      <c r="J492" s="8">
        <f t="shared" si="78"/>
        <v>0</v>
      </c>
      <c r="K492" s="11"/>
      <c r="L492" s="8">
        <v>0</v>
      </c>
      <c r="M492" s="11"/>
      <c r="N492" s="8">
        <v>0</v>
      </c>
      <c r="O492" s="11"/>
      <c r="P492" s="8">
        <f t="shared" si="79"/>
        <v>0</v>
      </c>
      <c r="Q492" s="11"/>
      <c r="R492" s="11"/>
      <c r="S492" s="11"/>
      <c r="T492" s="11"/>
      <c r="U492" s="11"/>
      <c r="V492" s="11"/>
      <c r="W492" s="11"/>
    </row>
    <row r="493" spans="1:25" x14ac:dyDescent="0.25">
      <c r="A493" s="48" t="s">
        <v>1361</v>
      </c>
      <c r="B493" s="21"/>
      <c r="C493" s="22"/>
      <c r="D493" s="22" t="s">
        <v>968</v>
      </c>
      <c r="E493" s="22" t="s">
        <v>1362</v>
      </c>
      <c r="F493" s="21"/>
      <c r="G493" s="21"/>
      <c r="H493" s="8">
        <v>0</v>
      </c>
      <c r="I493" s="11"/>
      <c r="J493" s="8">
        <f t="shared" si="78"/>
        <v>0</v>
      </c>
      <c r="K493" s="11"/>
      <c r="L493" s="8">
        <v>0</v>
      </c>
      <c r="M493" s="11"/>
      <c r="N493" s="8">
        <v>0</v>
      </c>
      <c r="O493" s="11"/>
      <c r="P493" s="8">
        <f t="shared" si="79"/>
        <v>0</v>
      </c>
      <c r="Q493" s="11"/>
      <c r="R493" s="11"/>
      <c r="S493" s="11"/>
      <c r="T493" s="11"/>
      <c r="U493" s="11"/>
      <c r="V493" s="11"/>
      <c r="W493" s="11"/>
    </row>
    <row r="494" spans="1:25" x14ac:dyDescent="0.25">
      <c r="A494" s="48" t="s">
        <v>1363</v>
      </c>
      <c r="B494" s="21"/>
      <c r="C494" s="22"/>
      <c r="D494" s="22" t="s">
        <v>498</v>
      </c>
      <c r="E494" s="22" t="s">
        <v>1364</v>
      </c>
      <c r="F494" s="21"/>
      <c r="G494" s="21"/>
      <c r="H494" s="8">
        <v>0</v>
      </c>
      <c r="I494" s="11"/>
      <c r="J494" s="8">
        <f t="shared" si="78"/>
        <v>0</v>
      </c>
      <c r="K494" s="11"/>
      <c r="L494" s="8">
        <v>0</v>
      </c>
      <c r="M494" s="11"/>
      <c r="N494" s="8">
        <v>0</v>
      </c>
      <c r="O494" s="11"/>
      <c r="P494" s="8">
        <f t="shared" si="79"/>
        <v>0</v>
      </c>
      <c r="Q494" s="11"/>
      <c r="R494" s="11"/>
      <c r="S494" s="11"/>
      <c r="T494" s="11"/>
      <c r="U494" s="11"/>
      <c r="V494" s="11"/>
      <c r="W494" s="11"/>
    </row>
    <row r="495" spans="1:25" x14ac:dyDescent="0.25">
      <c r="A495" s="48" t="s">
        <v>1365</v>
      </c>
      <c r="B495" s="21"/>
      <c r="C495" s="22"/>
      <c r="D495" s="22" t="s">
        <v>502</v>
      </c>
      <c r="E495" s="22" t="s">
        <v>1366</v>
      </c>
      <c r="F495" s="21"/>
      <c r="G495" s="21"/>
      <c r="H495" s="8">
        <v>0</v>
      </c>
      <c r="I495" s="11"/>
      <c r="J495" s="8">
        <f t="shared" si="78"/>
        <v>0</v>
      </c>
      <c r="K495" s="11"/>
      <c r="L495" s="8">
        <v>0</v>
      </c>
      <c r="M495" s="11"/>
      <c r="N495" s="8">
        <v>0</v>
      </c>
      <c r="O495" s="11"/>
      <c r="P495" s="8">
        <f t="shared" si="79"/>
        <v>0</v>
      </c>
      <c r="Q495" s="11"/>
      <c r="R495" s="11"/>
      <c r="S495" s="11"/>
      <c r="T495" s="11"/>
      <c r="U495" s="11"/>
      <c r="V495" s="11"/>
      <c r="W495" s="11"/>
    </row>
    <row r="496" spans="1:25" x14ac:dyDescent="0.25">
      <c r="A496" s="48" t="s">
        <v>1367</v>
      </c>
      <c r="B496" s="21"/>
      <c r="C496" s="22"/>
      <c r="D496" s="22" t="s">
        <v>506</v>
      </c>
      <c r="E496" s="22" t="s">
        <v>1368</v>
      </c>
      <c r="F496" s="21"/>
      <c r="G496" s="21"/>
      <c r="H496" s="8">
        <v>0</v>
      </c>
      <c r="I496" s="11"/>
      <c r="J496" s="8">
        <f t="shared" si="78"/>
        <v>0</v>
      </c>
      <c r="K496" s="11"/>
      <c r="L496" s="8">
        <v>0</v>
      </c>
      <c r="M496" s="11"/>
      <c r="N496" s="8">
        <v>0</v>
      </c>
      <c r="O496" s="11"/>
      <c r="P496" s="8">
        <f t="shared" si="79"/>
        <v>0</v>
      </c>
      <c r="Q496" s="11"/>
      <c r="R496" s="11"/>
      <c r="S496" s="11"/>
      <c r="T496" s="11"/>
      <c r="U496" s="11"/>
      <c r="V496" s="11"/>
      <c r="W496" s="11"/>
    </row>
    <row r="497" spans="1:24" x14ac:dyDescent="0.25">
      <c r="A497" s="48" t="s">
        <v>1369</v>
      </c>
      <c r="B497" s="21"/>
      <c r="C497" s="22"/>
      <c r="D497" s="22" t="s">
        <v>510</v>
      </c>
      <c r="E497" s="22" t="s">
        <v>1370</v>
      </c>
      <c r="F497" s="21"/>
      <c r="G497" s="21"/>
      <c r="H497" s="8">
        <v>0</v>
      </c>
      <c r="I497" s="11"/>
      <c r="J497" s="8">
        <f t="shared" si="78"/>
        <v>0</v>
      </c>
      <c r="K497" s="11"/>
      <c r="L497" s="8">
        <v>0</v>
      </c>
      <c r="M497" s="11"/>
      <c r="N497" s="8">
        <v>0</v>
      </c>
      <c r="O497" s="11"/>
      <c r="P497" s="8">
        <f t="shared" si="79"/>
        <v>0</v>
      </c>
      <c r="Q497" s="11"/>
      <c r="R497" s="11"/>
      <c r="S497" s="11"/>
      <c r="T497" s="11"/>
      <c r="U497" s="11"/>
      <c r="V497" s="11"/>
      <c r="W497" s="11"/>
    </row>
    <row r="498" spans="1:24" x14ac:dyDescent="0.25">
      <c r="A498" s="48" t="s">
        <v>1371</v>
      </c>
      <c r="B498" s="21"/>
      <c r="C498" s="24" t="s">
        <v>1372</v>
      </c>
      <c r="D498" s="22"/>
      <c r="E498" s="22"/>
      <c r="F498" s="21"/>
      <c r="G498" s="21"/>
      <c r="H498" s="34">
        <f>SUM(H491:H497)</f>
        <v>0</v>
      </c>
      <c r="I498" s="11"/>
      <c r="J498" s="34">
        <f t="shared" si="78"/>
        <v>0</v>
      </c>
      <c r="K498" s="11"/>
      <c r="L498" s="34">
        <f>SUM(L491:L497)</f>
        <v>0</v>
      </c>
      <c r="M498" s="11"/>
      <c r="N498" s="34">
        <f>SUM(N491:N497)</f>
        <v>0</v>
      </c>
      <c r="O498" s="11"/>
      <c r="P498" s="34">
        <f t="shared" si="79"/>
        <v>0</v>
      </c>
      <c r="Q498" s="11"/>
      <c r="R498" s="11"/>
      <c r="S498" s="11"/>
      <c r="T498" s="11"/>
      <c r="U498" s="11"/>
      <c r="V498" s="11"/>
      <c r="W498" s="11"/>
    </row>
    <row r="499" spans="1:24" x14ac:dyDescent="0.25">
      <c r="A499" s="48"/>
      <c r="B499" s="21"/>
      <c r="C499" s="24" t="s">
        <v>1373</v>
      </c>
      <c r="D499" s="22"/>
      <c r="E499" s="22"/>
      <c r="F499" s="21"/>
      <c r="G499" s="21"/>
      <c r="H499" s="8"/>
      <c r="I499" s="11"/>
      <c r="J499" s="8"/>
      <c r="K499" s="11"/>
      <c r="L499" s="8"/>
      <c r="M499" s="11"/>
      <c r="N499" s="8"/>
      <c r="O499" s="11"/>
      <c r="P499" s="8"/>
      <c r="Q499" s="11"/>
      <c r="R499" s="11"/>
      <c r="S499" s="11"/>
      <c r="T499" s="11"/>
      <c r="U499" s="11"/>
      <c r="V499" s="11"/>
      <c r="W499" s="11"/>
    </row>
    <row r="500" spans="1:24" x14ac:dyDescent="0.25">
      <c r="A500" s="48" t="s">
        <v>1374</v>
      </c>
      <c r="B500" s="21"/>
      <c r="C500" s="22"/>
      <c r="D500" s="22" t="s">
        <v>927</v>
      </c>
      <c r="E500" s="22" t="s">
        <v>1375</v>
      </c>
      <c r="F500" s="21"/>
      <c r="G500" s="21"/>
      <c r="H500" s="8">
        <v>0</v>
      </c>
      <c r="I500" s="11"/>
      <c r="J500" s="8">
        <f t="shared" ref="J500:J507" si="80">L500-H500</f>
        <v>0</v>
      </c>
      <c r="K500" s="11"/>
      <c r="L500" s="8">
        <v>0</v>
      </c>
      <c r="M500" s="11"/>
      <c r="N500" s="8">
        <v>0</v>
      </c>
      <c r="O500" s="11"/>
      <c r="P500" s="8">
        <f t="shared" ref="P500:P507" si="81">+L500-N500</f>
        <v>0</v>
      </c>
      <c r="Q500" s="11"/>
      <c r="R500" s="11"/>
      <c r="S500" s="11"/>
      <c r="T500" s="11"/>
      <c r="U500" s="11"/>
      <c r="V500" s="11"/>
      <c r="W500" s="11"/>
    </row>
    <row r="501" spans="1:24" x14ac:dyDescent="0.25">
      <c r="A501" s="48" t="s">
        <v>1376</v>
      </c>
      <c r="B501" s="21"/>
      <c r="C501" s="22"/>
      <c r="D501" s="22" t="s">
        <v>1342</v>
      </c>
      <c r="E501" s="22" t="s">
        <v>1377</v>
      </c>
      <c r="F501" s="21"/>
      <c r="G501" s="21"/>
      <c r="H501" s="8">
        <v>0</v>
      </c>
      <c r="I501" s="11"/>
      <c r="J501" s="8">
        <f t="shared" si="80"/>
        <v>0</v>
      </c>
      <c r="K501" s="11"/>
      <c r="L501" s="8">
        <v>0</v>
      </c>
      <c r="M501" s="11"/>
      <c r="N501" s="8">
        <v>0</v>
      </c>
      <c r="O501" s="11"/>
      <c r="P501" s="8">
        <f t="shared" si="81"/>
        <v>0</v>
      </c>
      <c r="Q501" s="11"/>
      <c r="R501" s="11"/>
      <c r="S501" s="11"/>
      <c r="T501" s="11"/>
      <c r="U501" s="11"/>
      <c r="V501" s="11"/>
      <c r="W501" s="11"/>
    </row>
    <row r="502" spans="1:24" x14ac:dyDescent="0.25">
      <c r="A502" s="48" t="s">
        <v>1378</v>
      </c>
      <c r="B502" s="21"/>
      <c r="C502" s="22"/>
      <c r="D502" s="22" t="s">
        <v>968</v>
      </c>
      <c r="E502" s="22" t="s">
        <v>1379</v>
      </c>
      <c r="F502" s="21"/>
      <c r="G502" s="21"/>
      <c r="H502" s="8">
        <v>0</v>
      </c>
      <c r="I502" s="11"/>
      <c r="J502" s="8">
        <f t="shared" si="80"/>
        <v>0</v>
      </c>
      <c r="K502" s="11"/>
      <c r="L502" s="8">
        <v>0</v>
      </c>
      <c r="M502" s="11"/>
      <c r="N502" s="8">
        <v>0</v>
      </c>
      <c r="O502" s="11"/>
      <c r="P502" s="8">
        <f t="shared" si="81"/>
        <v>0</v>
      </c>
      <c r="Q502" s="11"/>
      <c r="R502" s="11"/>
      <c r="S502" s="11"/>
      <c r="T502" s="11"/>
      <c r="U502" s="11"/>
      <c r="V502" s="11"/>
      <c r="W502" s="11"/>
    </row>
    <row r="503" spans="1:24" x14ac:dyDescent="0.25">
      <c r="A503" s="48" t="s">
        <v>1380</v>
      </c>
      <c r="B503" s="21"/>
      <c r="C503" s="22"/>
      <c r="D503" s="22" t="s">
        <v>498</v>
      </c>
      <c r="E503" s="22" t="s">
        <v>1381</v>
      </c>
      <c r="F503" s="21"/>
      <c r="G503" s="21"/>
      <c r="H503" s="8">
        <v>0</v>
      </c>
      <c r="I503" s="11"/>
      <c r="J503" s="8">
        <f t="shared" si="80"/>
        <v>0</v>
      </c>
      <c r="K503" s="11"/>
      <c r="L503" s="8">
        <v>0</v>
      </c>
      <c r="M503" s="11"/>
      <c r="N503" s="8">
        <v>0</v>
      </c>
      <c r="O503" s="11"/>
      <c r="P503" s="8">
        <f t="shared" si="81"/>
        <v>0</v>
      </c>
      <c r="Q503" s="11"/>
      <c r="R503" s="11"/>
      <c r="S503" s="11"/>
      <c r="T503" s="11"/>
      <c r="U503" s="11"/>
      <c r="V503" s="11"/>
      <c r="W503" s="11"/>
    </row>
    <row r="504" spans="1:24" x14ac:dyDescent="0.25">
      <c r="A504" s="48" t="s">
        <v>1382</v>
      </c>
      <c r="B504" s="21"/>
      <c r="C504" s="22"/>
      <c r="D504" s="22" t="s">
        <v>935</v>
      </c>
      <c r="E504" s="22" t="s">
        <v>1383</v>
      </c>
      <c r="F504" s="21"/>
      <c r="G504" s="21"/>
      <c r="H504" s="8">
        <v>0</v>
      </c>
      <c r="I504" s="11"/>
      <c r="J504" s="8">
        <f t="shared" si="80"/>
        <v>0</v>
      </c>
      <c r="K504" s="11"/>
      <c r="L504" s="8">
        <v>0</v>
      </c>
      <c r="M504" s="11"/>
      <c r="N504" s="8">
        <v>0</v>
      </c>
      <c r="O504" s="11"/>
      <c r="P504" s="8">
        <f t="shared" si="81"/>
        <v>0</v>
      </c>
      <c r="Q504" s="11"/>
      <c r="R504" s="11"/>
      <c r="S504" s="11"/>
      <c r="T504" s="11"/>
      <c r="U504" s="11"/>
      <c r="V504" s="11"/>
      <c r="W504" s="11"/>
    </row>
    <row r="505" spans="1:24" x14ac:dyDescent="0.25">
      <c r="A505" s="48" t="s">
        <v>1384</v>
      </c>
      <c r="B505" s="21"/>
      <c r="C505" s="22"/>
      <c r="D505" s="22" t="s">
        <v>510</v>
      </c>
      <c r="E505" s="22" t="s">
        <v>1385</v>
      </c>
      <c r="F505" s="21"/>
      <c r="G505" s="21"/>
      <c r="H505" s="8">
        <v>0</v>
      </c>
      <c r="I505" s="11"/>
      <c r="J505" s="8">
        <f t="shared" si="80"/>
        <v>0</v>
      </c>
      <c r="K505" s="11"/>
      <c r="L505" s="8">
        <v>0</v>
      </c>
      <c r="M505" s="11"/>
      <c r="N505" s="8">
        <v>0</v>
      </c>
      <c r="O505" s="11"/>
      <c r="P505" s="8">
        <f t="shared" si="81"/>
        <v>0</v>
      </c>
      <c r="Q505" s="11"/>
      <c r="R505" s="11"/>
      <c r="S505" s="11"/>
      <c r="T505" s="11"/>
      <c r="U505" s="11"/>
      <c r="V505" s="11"/>
      <c r="W505" s="11"/>
    </row>
    <row r="506" spans="1:24" x14ac:dyDescent="0.25">
      <c r="A506" s="48" t="s">
        <v>1386</v>
      </c>
      <c r="B506" s="21"/>
      <c r="C506" s="24" t="s">
        <v>1387</v>
      </c>
      <c r="D506" s="22"/>
      <c r="E506" s="22"/>
      <c r="F506" s="21"/>
      <c r="G506" s="21"/>
      <c r="H506" s="34">
        <f>SUM(H500:H505)</f>
        <v>0</v>
      </c>
      <c r="I506" s="11"/>
      <c r="J506" s="34">
        <f t="shared" si="80"/>
        <v>0</v>
      </c>
      <c r="K506" s="11"/>
      <c r="L506" s="34">
        <f>SUM(L500:L505)</f>
        <v>0</v>
      </c>
      <c r="M506" s="11"/>
      <c r="N506" s="34">
        <f>SUM(N500:N505)</f>
        <v>0</v>
      </c>
      <c r="O506" s="11"/>
      <c r="P506" s="34">
        <f t="shared" si="81"/>
        <v>0</v>
      </c>
      <c r="Q506" s="11"/>
      <c r="R506" s="11"/>
      <c r="S506" s="11"/>
      <c r="T506" s="11"/>
      <c r="U506" s="11"/>
      <c r="V506" s="11"/>
      <c r="W506" s="11"/>
    </row>
    <row r="507" spans="1:24" x14ac:dyDescent="0.25">
      <c r="A507" s="48" t="s">
        <v>1388</v>
      </c>
      <c r="B507" s="21"/>
      <c r="C507" s="13"/>
      <c r="D507" s="24" t="s">
        <v>1389</v>
      </c>
      <c r="E507" s="22"/>
      <c r="F507" s="21"/>
      <c r="G507" s="21"/>
      <c r="H507" s="34">
        <f>H498+H506</f>
        <v>0</v>
      </c>
      <c r="I507" s="11"/>
      <c r="J507" s="34">
        <f t="shared" si="80"/>
        <v>0</v>
      </c>
      <c r="K507" s="11"/>
      <c r="L507" s="34">
        <f>L498+L506</f>
        <v>0</v>
      </c>
      <c r="M507" s="11"/>
      <c r="N507" s="34">
        <f>N498+N506</f>
        <v>0</v>
      </c>
      <c r="O507" s="11"/>
      <c r="P507" s="34">
        <f t="shared" si="81"/>
        <v>0</v>
      </c>
      <c r="Q507" s="11"/>
      <c r="R507" s="11"/>
      <c r="S507" s="11"/>
      <c r="T507" s="11"/>
      <c r="U507" s="11"/>
      <c r="V507" s="11"/>
      <c r="W507" s="11"/>
      <c r="X507" s="14"/>
    </row>
    <row r="508" spans="1:24" x14ac:dyDescent="0.25">
      <c r="A508" s="48"/>
      <c r="B508" s="21"/>
      <c r="C508" s="24" t="s">
        <v>1390</v>
      </c>
      <c r="D508" s="22"/>
      <c r="E508" s="22"/>
      <c r="F508" s="21"/>
      <c r="G508" s="21"/>
      <c r="H508" s="8"/>
      <c r="I508" s="11"/>
      <c r="J508" s="8"/>
      <c r="K508" s="11"/>
      <c r="L508" s="8"/>
      <c r="M508" s="11"/>
      <c r="N508" s="8"/>
      <c r="O508" s="11"/>
      <c r="P508" s="8"/>
      <c r="Q508" s="11"/>
      <c r="R508" s="11"/>
      <c r="S508" s="11"/>
      <c r="T508" s="11"/>
      <c r="U508" s="11"/>
      <c r="V508" s="11"/>
      <c r="W508" s="11"/>
    </row>
    <row r="509" spans="1:24" x14ac:dyDescent="0.25">
      <c r="A509" s="48" t="s">
        <v>1391</v>
      </c>
      <c r="B509" s="21"/>
      <c r="C509" s="22"/>
      <c r="D509" s="22" t="s">
        <v>518</v>
      </c>
      <c r="E509" s="22" t="s">
        <v>1392</v>
      </c>
      <c r="F509" s="21"/>
      <c r="G509" s="21"/>
      <c r="H509" s="8">
        <v>0</v>
      </c>
      <c r="I509" s="11"/>
      <c r="J509" s="8">
        <f t="shared" ref="J509:J516" si="82">L509-H509</f>
        <v>0</v>
      </c>
      <c r="K509" s="11"/>
      <c r="L509" s="8">
        <v>0</v>
      </c>
      <c r="M509" s="11"/>
      <c r="N509" s="8">
        <v>0</v>
      </c>
      <c r="O509" s="11"/>
      <c r="P509" s="8">
        <f t="shared" ref="P509:P516" si="83">+L509-N509</f>
        <v>0</v>
      </c>
      <c r="Q509" s="11"/>
      <c r="R509" s="11"/>
      <c r="S509" s="11"/>
      <c r="T509" s="11"/>
      <c r="U509" s="11"/>
      <c r="V509" s="11"/>
      <c r="W509" s="11"/>
    </row>
    <row r="510" spans="1:24" x14ac:dyDescent="0.25">
      <c r="A510" s="48" t="s">
        <v>1393</v>
      </c>
      <c r="B510" s="21"/>
      <c r="C510" s="22"/>
      <c r="D510" s="22" t="s">
        <v>486</v>
      </c>
      <c r="E510" s="22" t="s">
        <v>1394</v>
      </c>
      <c r="F510" s="21"/>
      <c r="G510" s="21"/>
      <c r="H510" s="8">
        <v>0</v>
      </c>
      <c r="I510" s="11"/>
      <c r="J510" s="8">
        <f t="shared" si="82"/>
        <v>0</v>
      </c>
      <c r="K510" s="11"/>
      <c r="L510" s="8">
        <v>0</v>
      </c>
      <c r="M510" s="11"/>
      <c r="N510" s="8">
        <v>0</v>
      </c>
      <c r="O510" s="11"/>
      <c r="P510" s="8">
        <f t="shared" si="83"/>
        <v>0</v>
      </c>
      <c r="Q510" s="11"/>
      <c r="R510" s="11"/>
      <c r="S510" s="11"/>
      <c r="T510" s="11"/>
      <c r="U510" s="11"/>
      <c r="V510" s="11"/>
      <c r="W510" s="11"/>
    </row>
    <row r="511" spans="1:24" x14ac:dyDescent="0.25">
      <c r="A511" s="48" t="s">
        <v>1395</v>
      </c>
      <c r="B511" s="21"/>
      <c r="C511" s="22"/>
      <c r="D511" s="22" t="s">
        <v>968</v>
      </c>
      <c r="E511" s="22" t="s">
        <v>1396</v>
      </c>
      <c r="F511" s="21"/>
      <c r="G511" s="21"/>
      <c r="H511" s="8">
        <v>0</v>
      </c>
      <c r="I511" s="11"/>
      <c r="J511" s="8">
        <f t="shared" si="82"/>
        <v>0</v>
      </c>
      <c r="K511" s="11"/>
      <c r="L511" s="8">
        <v>0</v>
      </c>
      <c r="M511" s="11"/>
      <c r="N511" s="8">
        <v>0</v>
      </c>
      <c r="O511" s="11"/>
      <c r="P511" s="8">
        <f t="shared" si="83"/>
        <v>0</v>
      </c>
      <c r="Q511" s="11"/>
      <c r="R511" s="11"/>
      <c r="S511" s="11"/>
      <c r="T511" s="11"/>
      <c r="U511" s="11"/>
      <c r="V511" s="11"/>
      <c r="W511" s="11"/>
    </row>
    <row r="512" spans="1:24" x14ac:dyDescent="0.25">
      <c r="A512" s="48" t="s">
        <v>1397</v>
      </c>
      <c r="B512" s="21"/>
      <c r="C512" s="22"/>
      <c r="D512" s="22" t="s">
        <v>498</v>
      </c>
      <c r="E512" s="22" t="s">
        <v>1398</v>
      </c>
      <c r="F512" s="21"/>
      <c r="G512" s="21"/>
      <c r="H512" s="8">
        <v>0</v>
      </c>
      <c r="I512" s="11"/>
      <c r="J512" s="8">
        <f t="shared" si="82"/>
        <v>0</v>
      </c>
      <c r="K512" s="11"/>
      <c r="L512" s="8">
        <v>0</v>
      </c>
      <c r="M512" s="11"/>
      <c r="N512" s="8">
        <v>0</v>
      </c>
      <c r="O512" s="11"/>
      <c r="P512" s="8">
        <f t="shared" si="83"/>
        <v>0</v>
      </c>
      <c r="Q512" s="11"/>
      <c r="R512" s="11"/>
      <c r="S512" s="11"/>
      <c r="T512" s="11"/>
      <c r="U512" s="11"/>
      <c r="V512" s="11"/>
      <c r="W512" s="11"/>
    </row>
    <row r="513" spans="1:25" x14ac:dyDescent="0.25">
      <c r="A513" s="48" t="s">
        <v>1399</v>
      </c>
      <c r="B513" s="21"/>
      <c r="C513" s="22"/>
      <c r="D513" s="22" t="s">
        <v>502</v>
      </c>
      <c r="E513" s="22" t="s">
        <v>1400</v>
      </c>
      <c r="F513" s="21"/>
      <c r="G513" s="21"/>
      <c r="H513" s="8">
        <v>0</v>
      </c>
      <c r="I513" s="11"/>
      <c r="J513" s="8">
        <f t="shared" si="82"/>
        <v>0</v>
      </c>
      <c r="K513" s="11"/>
      <c r="L513" s="8">
        <v>0</v>
      </c>
      <c r="M513" s="11"/>
      <c r="N513" s="8">
        <v>0</v>
      </c>
      <c r="O513" s="11"/>
      <c r="P513" s="8">
        <f t="shared" si="83"/>
        <v>0</v>
      </c>
      <c r="Q513" s="11"/>
      <c r="R513" s="11"/>
      <c r="S513" s="11"/>
      <c r="T513" s="11"/>
      <c r="U513" s="11"/>
      <c r="V513" s="11"/>
      <c r="W513" s="11"/>
    </row>
    <row r="514" spans="1:25" x14ac:dyDescent="0.25">
      <c r="A514" s="48" t="s">
        <v>1401</v>
      </c>
      <c r="B514" s="21"/>
      <c r="C514" s="22"/>
      <c r="D514" s="22" t="s">
        <v>506</v>
      </c>
      <c r="E514" s="22" t="s">
        <v>1402</v>
      </c>
      <c r="F514" s="21"/>
      <c r="G514" s="21"/>
      <c r="H514" s="8">
        <v>0</v>
      </c>
      <c r="I514" s="11"/>
      <c r="J514" s="8">
        <f t="shared" si="82"/>
        <v>0</v>
      </c>
      <c r="K514" s="11"/>
      <c r="L514" s="8">
        <v>0</v>
      </c>
      <c r="M514" s="11"/>
      <c r="N514" s="8">
        <v>0</v>
      </c>
      <c r="O514" s="11"/>
      <c r="P514" s="8">
        <f t="shared" si="83"/>
        <v>0</v>
      </c>
      <c r="Q514" s="11"/>
      <c r="R514" s="11"/>
      <c r="S514" s="11"/>
      <c r="T514" s="11"/>
      <c r="U514" s="11"/>
      <c r="V514" s="11"/>
      <c r="W514" s="11"/>
    </row>
    <row r="515" spans="1:25" x14ac:dyDescent="0.25">
      <c r="A515" s="48" t="s">
        <v>1403</v>
      </c>
      <c r="B515" s="21"/>
      <c r="C515" s="22"/>
      <c r="D515" s="22" t="s">
        <v>510</v>
      </c>
      <c r="E515" s="22" t="s">
        <v>1404</v>
      </c>
      <c r="F515" s="21"/>
      <c r="G515" s="21"/>
      <c r="H515" s="8">
        <v>0</v>
      </c>
      <c r="I515" s="11"/>
      <c r="J515" s="8">
        <f t="shared" si="82"/>
        <v>0</v>
      </c>
      <c r="K515" s="11"/>
      <c r="L515" s="8">
        <v>0</v>
      </c>
      <c r="M515" s="11"/>
      <c r="N515" s="8">
        <v>0</v>
      </c>
      <c r="O515" s="11"/>
      <c r="P515" s="8">
        <f t="shared" si="83"/>
        <v>0</v>
      </c>
      <c r="Q515" s="11"/>
      <c r="R515" s="11"/>
      <c r="S515" s="11"/>
      <c r="T515" s="11"/>
      <c r="U515" s="11"/>
      <c r="V515" s="11"/>
      <c r="W515" s="11"/>
    </row>
    <row r="516" spans="1:25" x14ac:dyDescent="0.25">
      <c r="A516" s="48" t="s">
        <v>1405</v>
      </c>
      <c r="B516" s="21"/>
      <c r="C516" s="24" t="s">
        <v>1406</v>
      </c>
      <c r="D516" s="22"/>
      <c r="E516" s="22"/>
      <c r="F516" s="21"/>
      <c r="G516" s="21"/>
      <c r="H516" s="34">
        <f>SUM(H509:H515)</f>
        <v>0</v>
      </c>
      <c r="I516" s="11"/>
      <c r="J516" s="34">
        <f t="shared" si="82"/>
        <v>0</v>
      </c>
      <c r="K516" s="11"/>
      <c r="L516" s="34">
        <f>SUM(L509:L515)</f>
        <v>0</v>
      </c>
      <c r="M516" s="11"/>
      <c r="N516" s="34">
        <f>SUM(N509:N515)</f>
        <v>0</v>
      </c>
      <c r="O516" s="11"/>
      <c r="P516" s="34">
        <f t="shared" si="83"/>
        <v>0</v>
      </c>
      <c r="Q516" s="11"/>
      <c r="R516" s="11"/>
      <c r="S516" s="11"/>
      <c r="T516" s="11"/>
      <c r="U516" s="11"/>
      <c r="V516" s="11"/>
      <c r="W516" s="11"/>
    </row>
    <row r="517" spans="1:25" x14ac:dyDescent="0.25">
      <c r="A517" s="48"/>
      <c r="B517" s="21"/>
      <c r="C517" s="24" t="s">
        <v>1407</v>
      </c>
      <c r="D517" s="22"/>
      <c r="E517" s="22"/>
      <c r="F517" s="21"/>
      <c r="G517" s="21"/>
      <c r="H517" s="8"/>
      <c r="I517" s="11"/>
      <c r="J517" s="8"/>
      <c r="K517" s="11"/>
      <c r="L517" s="8"/>
      <c r="M517" s="11"/>
      <c r="N517" s="8"/>
      <c r="O517" s="11"/>
      <c r="P517" s="8"/>
      <c r="Q517" s="11"/>
      <c r="R517" s="11"/>
      <c r="S517" s="11"/>
      <c r="T517" s="11"/>
      <c r="U517" s="11"/>
      <c r="V517" s="11"/>
      <c r="W517" s="11"/>
    </row>
    <row r="518" spans="1:25" x14ac:dyDescent="0.25">
      <c r="A518" s="48" t="s">
        <v>1408</v>
      </c>
      <c r="B518" s="21"/>
      <c r="C518" s="22"/>
      <c r="D518" s="22" t="s">
        <v>927</v>
      </c>
      <c r="E518" s="22" t="s">
        <v>1409</v>
      </c>
      <c r="F518" s="21"/>
      <c r="G518" s="21"/>
      <c r="H518" s="8">
        <v>0</v>
      </c>
      <c r="I518" s="11"/>
      <c r="J518" s="8">
        <f t="shared" ref="J518:J525" si="84">L518-H518</f>
        <v>0</v>
      </c>
      <c r="K518" s="11"/>
      <c r="L518" s="8">
        <v>0</v>
      </c>
      <c r="M518" s="11"/>
      <c r="N518" s="8">
        <v>0</v>
      </c>
      <c r="O518" s="11"/>
      <c r="P518" s="8">
        <f t="shared" ref="P518:P525" si="85">+L518-N518</f>
        <v>0</v>
      </c>
      <c r="Q518" s="11"/>
      <c r="R518" s="11"/>
      <c r="S518" s="11"/>
      <c r="T518" s="11"/>
      <c r="U518" s="11"/>
      <c r="V518" s="11"/>
      <c r="W518" s="11"/>
    </row>
    <row r="519" spans="1:25" x14ac:dyDescent="0.25">
      <c r="A519" s="48" t="s">
        <v>1410</v>
      </c>
      <c r="B519" s="21"/>
      <c r="C519" s="22"/>
      <c r="D519" s="22" t="s">
        <v>1342</v>
      </c>
      <c r="E519" s="22" t="s">
        <v>1411</v>
      </c>
      <c r="F519" s="21"/>
      <c r="G519" s="21"/>
      <c r="H519" s="8">
        <v>0</v>
      </c>
      <c r="I519" s="11"/>
      <c r="J519" s="8">
        <f t="shared" si="84"/>
        <v>0</v>
      </c>
      <c r="K519" s="11"/>
      <c r="L519" s="8">
        <v>0</v>
      </c>
      <c r="M519" s="11"/>
      <c r="N519" s="8">
        <v>0</v>
      </c>
      <c r="O519" s="11"/>
      <c r="P519" s="8">
        <f t="shared" si="85"/>
        <v>0</v>
      </c>
      <c r="Q519" s="11"/>
      <c r="R519" s="11"/>
      <c r="S519" s="11"/>
      <c r="T519" s="11"/>
      <c r="U519" s="11"/>
      <c r="V519" s="11"/>
      <c r="W519" s="11"/>
    </row>
    <row r="520" spans="1:25" x14ac:dyDescent="0.25">
      <c r="A520" s="48" t="s">
        <v>1412</v>
      </c>
      <c r="B520" s="21"/>
      <c r="C520" s="22"/>
      <c r="D520" s="22" t="s">
        <v>968</v>
      </c>
      <c r="E520" s="22" t="s">
        <v>1413</v>
      </c>
      <c r="F520" s="21"/>
      <c r="G520" s="21"/>
      <c r="H520" s="8">
        <v>0</v>
      </c>
      <c r="I520" s="11"/>
      <c r="J520" s="8">
        <f t="shared" si="84"/>
        <v>0</v>
      </c>
      <c r="K520" s="11"/>
      <c r="L520" s="8">
        <v>0</v>
      </c>
      <c r="M520" s="11"/>
      <c r="N520" s="8">
        <v>0</v>
      </c>
      <c r="O520" s="11"/>
      <c r="P520" s="8">
        <f t="shared" si="85"/>
        <v>0</v>
      </c>
      <c r="Q520" s="11"/>
      <c r="R520" s="11"/>
      <c r="S520" s="11"/>
      <c r="T520" s="11"/>
      <c r="U520" s="11"/>
      <c r="V520" s="11"/>
      <c r="W520" s="11"/>
    </row>
    <row r="521" spans="1:25" x14ac:dyDescent="0.25">
      <c r="A521" s="48" t="s">
        <v>1414</v>
      </c>
      <c r="B521" s="21"/>
      <c r="C521" s="22"/>
      <c r="D521" s="22" t="s">
        <v>498</v>
      </c>
      <c r="E521" s="22" t="s">
        <v>1415</v>
      </c>
      <c r="F521" s="21"/>
      <c r="G521" s="21"/>
      <c r="H521" s="8">
        <v>0</v>
      </c>
      <c r="I521" s="11"/>
      <c r="J521" s="8">
        <f t="shared" si="84"/>
        <v>0</v>
      </c>
      <c r="K521" s="11"/>
      <c r="L521" s="8">
        <v>0</v>
      </c>
      <c r="M521" s="11"/>
      <c r="N521" s="8">
        <v>0</v>
      </c>
      <c r="O521" s="11"/>
      <c r="P521" s="8">
        <f t="shared" si="85"/>
        <v>0</v>
      </c>
      <c r="Q521" s="11"/>
      <c r="R521" s="11"/>
      <c r="S521" s="11"/>
      <c r="T521" s="11"/>
      <c r="U521" s="11"/>
      <c r="V521" s="11"/>
      <c r="W521" s="11"/>
    </row>
    <row r="522" spans="1:25" x14ac:dyDescent="0.25">
      <c r="A522" s="48" t="s">
        <v>1416</v>
      </c>
      <c r="B522" s="21"/>
      <c r="C522" s="22"/>
      <c r="D522" s="22" t="s">
        <v>935</v>
      </c>
      <c r="E522" s="22" t="s">
        <v>1417</v>
      </c>
      <c r="F522" s="21"/>
      <c r="G522" s="21"/>
      <c r="H522" s="8">
        <v>0</v>
      </c>
      <c r="I522" s="11"/>
      <c r="J522" s="8">
        <f t="shared" si="84"/>
        <v>0</v>
      </c>
      <c r="K522" s="11"/>
      <c r="L522" s="8">
        <v>0</v>
      </c>
      <c r="M522" s="11"/>
      <c r="N522" s="8">
        <v>0</v>
      </c>
      <c r="O522" s="11"/>
      <c r="P522" s="8">
        <f t="shared" si="85"/>
        <v>0</v>
      </c>
      <c r="Q522" s="11"/>
      <c r="R522" s="11"/>
      <c r="S522" s="11"/>
      <c r="T522" s="11"/>
      <c r="U522" s="11"/>
      <c r="V522" s="11"/>
      <c r="W522" s="11"/>
    </row>
    <row r="523" spans="1:25" x14ac:dyDescent="0.25">
      <c r="A523" s="48" t="s">
        <v>1418</v>
      </c>
      <c r="B523" s="21"/>
      <c r="C523" s="22"/>
      <c r="D523" s="22" t="s">
        <v>510</v>
      </c>
      <c r="E523" s="22" t="s">
        <v>1419</v>
      </c>
      <c r="F523" s="21"/>
      <c r="G523" s="21"/>
      <c r="H523" s="8">
        <v>0</v>
      </c>
      <c r="I523" s="11"/>
      <c r="J523" s="8">
        <f t="shared" si="84"/>
        <v>0</v>
      </c>
      <c r="K523" s="11"/>
      <c r="L523" s="8">
        <v>0</v>
      </c>
      <c r="M523" s="11"/>
      <c r="N523" s="8">
        <v>0</v>
      </c>
      <c r="O523" s="11"/>
      <c r="P523" s="8">
        <f t="shared" si="85"/>
        <v>0</v>
      </c>
      <c r="Q523" s="11"/>
      <c r="R523" s="11"/>
      <c r="S523" s="11"/>
      <c r="T523" s="11"/>
      <c r="U523" s="11"/>
      <c r="V523" s="11"/>
      <c r="W523" s="11"/>
    </row>
    <row r="524" spans="1:25" x14ac:dyDescent="0.25">
      <c r="A524" s="48" t="s">
        <v>1420</v>
      </c>
      <c r="B524" s="21"/>
      <c r="C524" s="24" t="s">
        <v>1421</v>
      </c>
      <c r="D524" s="22"/>
      <c r="E524" s="22"/>
      <c r="F524" s="21"/>
      <c r="G524" s="21"/>
      <c r="H524" s="34">
        <f>SUM(H518:H523)</f>
        <v>0</v>
      </c>
      <c r="I524" s="11"/>
      <c r="J524" s="34">
        <f t="shared" si="84"/>
        <v>0</v>
      </c>
      <c r="K524" s="11"/>
      <c r="L524" s="34">
        <f>SUM(L518:L523)</f>
        <v>0</v>
      </c>
      <c r="M524" s="11"/>
      <c r="N524" s="34">
        <f>SUM(N518:N523)</f>
        <v>0</v>
      </c>
      <c r="O524" s="11"/>
      <c r="P524" s="34">
        <f t="shared" si="85"/>
        <v>0</v>
      </c>
      <c r="Q524" s="11"/>
      <c r="R524" s="11"/>
      <c r="S524" s="11"/>
      <c r="T524" s="11"/>
      <c r="U524" s="11"/>
      <c r="V524" s="11"/>
      <c r="W524" s="11"/>
    </row>
    <row r="525" spans="1:25" x14ac:dyDescent="0.25">
      <c r="A525" s="48" t="s">
        <v>1422</v>
      </c>
      <c r="B525" s="21"/>
      <c r="C525" s="13"/>
      <c r="D525" s="24" t="s">
        <v>1423</v>
      </c>
      <c r="E525" s="22"/>
      <c r="F525" s="21"/>
      <c r="G525" s="21"/>
      <c r="H525" s="34">
        <f>H516+H524</f>
        <v>0</v>
      </c>
      <c r="I525" s="11"/>
      <c r="J525" s="34">
        <f t="shared" si="84"/>
        <v>0</v>
      </c>
      <c r="K525" s="11"/>
      <c r="L525" s="34">
        <f>L516+L524</f>
        <v>0</v>
      </c>
      <c r="M525" s="11"/>
      <c r="N525" s="34">
        <f>N516+N524</f>
        <v>0</v>
      </c>
      <c r="O525" s="11"/>
      <c r="P525" s="34">
        <f t="shared" si="85"/>
        <v>0</v>
      </c>
      <c r="Q525" s="11"/>
      <c r="R525" s="11"/>
      <c r="S525" s="11"/>
      <c r="T525" s="11"/>
      <c r="U525" s="11"/>
      <c r="V525" s="11"/>
      <c r="W525" s="11"/>
      <c r="X525" s="14"/>
      <c r="Y525" s="14"/>
    </row>
    <row r="526" spans="1:25" x14ac:dyDescent="0.25">
      <c r="A526" s="48"/>
      <c r="B526" s="21"/>
      <c r="C526" s="24" t="s">
        <v>1424</v>
      </c>
      <c r="D526" s="22"/>
      <c r="E526" s="22"/>
      <c r="F526" s="21"/>
      <c r="G526" s="21"/>
      <c r="H526" s="8"/>
      <c r="I526" s="11"/>
      <c r="J526" s="8"/>
      <c r="K526" s="11"/>
      <c r="L526" s="8"/>
      <c r="M526" s="11"/>
      <c r="N526" s="8"/>
      <c r="O526" s="11"/>
      <c r="P526" s="8"/>
      <c r="Q526" s="11"/>
      <c r="R526" s="11"/>
      <c r="S526" s="11"/>
      <c r="T526" s="11"/>
      <c r="U526" s="11"/>
      <c r="V526" s="11"/>
      <c r="W526" s="11"/>
    </row>
    <row r="527" spans="1:25" x14ac:dyDescent="0.25">
      <c r="A527" s="48" t="s">
        <v>1425</v>
      </c>
      <c r="B527" s="21"/>
      <c r="C527" s="22"/>
      <c r="D527" s="22" t="s">
        <v>518</v>
      </c>
      <c r="E527" s="22" t="s">
        <v>1426</v>
      </c>
      <c r="F527" s="21"/>
      <c r="G527" s="21"/>
      <c r="H527" s="8">
        <v>0</v>
      </c>
      <c r="I527" s="11"/>
      <c r="J527" s="8">
        <f t="shared" ref="J527:J534" si="86">L527-H527</f>
        <v>0</v>
      </c>
      <c r="K527" s="11"/>
      <c r="L527" s="8">
        <v>0</v>
      </c>
      <c r="M527" s="11"/>
      <c r="N527" s="8">
        <v>0</v>
      </c>
      <c r="O527" s="11"/>
      <c r="P527" s="8">
        <f t="shared" ref="P527:P534" si="87">+L527-N527</f>
        <v>0</v>
      </c>
      <c r="Q527" s="11"/>
      <c r="R527" s="11"/>
      <c r="S527" s="11"/>
      <c r="T527" s="11"/>
      <c r="U527" s="11"/>
      <c r="V527" s="11"/>
      <c r="W527" s="11"/>
    </row>
    <row r="528" spans="1:25" x14ac:dyDescent="0.25">
      <c r="A528" s="48" t="s">
        <v>1427</v>
      </c>
      <c r="B528" s="21"/>
      <c r="C528" s="22"/>
      <c r="D528" s="22" t="s">
        <v>486</v>
      </c>
      <c r="E528" s="22" t="s">
        <v>1428</v>
      </c>
      <c r="F528" s="21"/>
      <c r="G528" s="21"/>
      <c r="H528" s="8">
        <v>0</v>
      </c>
      <c r="I528" s="11"/>
      <c r="J528" s="8">
        <f t="shared" si="86"/>
        <v>0</v>
      </c>
      <c r="K528" s="11"/>
      <c r="L528" s="8">
        <v>0</v>
      </c>
      <c r="M528" s="11"/>
      <c r="N528" s="8">
        <v>0</v>
      </c>
      <c r="O528" s="11"/>
      <c r="P528" s="8">
        <f t="shared" si="87"/>
        <v>0</v>
      </c>
      <c r="Q528" s="11"/>
      <c r="R528" s="11"/>
      <c r="S528" s="11"/>
      <c r="T528" s="11"/>
      <c r="U528" s="11"/>
      <c r="V528" s="11"/>
      <c r="W528" s="11"/>
    </row>
    <row r="529" spans="1:25" x14ac:dyDescent="0.25">
      <c r="A529" s="48" t="s">
        <v>1429</v>
      </c>
      <c r="B529" s="21"/>
      <c r="C529" s="22"/>
      <c r="D529" s="22" t="s">
        <v>968</v>
      </c>
      <c r="E529" s="22" t="s">
        <v>1430</v>
      </c>
      <c r="F529" s="21"/>
      <c r="G529" s="21"/>
      <c r="H529" s="8">
        <v>0</v>
      </c>
      <c r="I529" s="11"/>
      <c r="J529" s="8">
        <f t="shared" si="86"/>
        <v>0</v>
      </c>
      <c r="K529" s="11"/>
      <c r="L529" s="8">
        <v>0</v>
      </c>
      <c r="M529" s="11"/>
      <c r="N529" s="8">
        <v>0</v>
      </c>
      <c r="O529" s="11"/>
      <c r="P529" s="8">
        <f t="shared" si="87"/>
        <v>0</v>
      </c>
      <c r="Q529" s="11"/>
      <c r="R529" s="11"/>
      <c r="S529" s="11"/>
      <c r="T529" s="11"/>
      <c r="U529" s="11"/>
      <c r="V529" s="11"/>
      <c r="W529" s="11"/>
    </row>
    <row r="530" spans="1:25" x14ac:dyDescent="0.25">
      <c r="A530" s="48" t="s">
        <v>1431</v>
      </c>
      <c r="B530" s="21"/>
      <c r="C530" s="22"/>
      <c r="D530" s="22" t="s">
        <v>498</v>
      </c>
      <c r="E530" s="22" t="s">
        <v>1432</v>
      </c>
      <c r="F530" s="21"/>
      <c r="G530" s="21"/>
      <c r="H530" s="8">
        <v>0</v>
      </c>
      <c r="I530" s="11"/>
      <c r="J530" s="8">
        <f t="shared" si="86"/>
        <v>0</v>
      </c>
      <c r="K530" s="11"/>
      <c r="L530" s="8">
        <v>0</v>
      </c>
      <c r="M530" s="11"/>
      <c r="N530" s="8">
        <v>0</v>
      </c>
      <c r="O530" s="11"/>
      <c r="P530" s="8">
        <f t="shared" si="87"/>
        <v>0</v>
      </c>
      <c r="Q530" s="11"/>
      <c r="R530" s="11"/>
      <c r="S530" s="11"/>
      <c r="T530" s="11"/>
      <c r="U530" s="11"/>
      <c r="V530" s="11"/>
      <c r="W530" s="11"/>
    </row>
    <row r="531" spans="1:25" x14ac:dyDescent="0.25">
      <c r="A531" s="48" t="s">
        <v>1433</v>
      </c>
      <c r="B531" s="21"/>
      <c r="C531" s="22"/>
      <c r="D531" s="22" t="s">
        <v>502</v>
      </c>
      <c r="E531" s="22" t="s">
        <v>1434</v>
      </c>
      <c r="F531" s="21"/>
      <c r="G531" s="21"/>
      <c r="H531" s="8">
        <v>0</v>
      </c>
      <c r="I531" s="11"/>
      <c r="J531" s="8">
        <f t="shared" si="86"/>
        <v>0</v>
      </c>
      <c r="K531" s="11"/>
      <c r="L531" s="8">
        <v>0</v>
      </c>
      <c r="M531" s="11"/>
      <c r="N531" s="8">
        <v>0</v>
      </c>
      <c r="O531" s="11"/>
      <c r="P531" s="8">
        <f t="shared" si="87"/>
        <v>0</v>
      </c>
      <c r="Q531" s="11"/>
      <c r="R531" s="11"/>
      <c r="S531" s="11"/>
      <c r="T531" s="11"/>
      <c r="U531" s="11"/>
      <c r="V531" s="11"/>
      <c r="W531" s="11"/>
    </row>
    <row r="532" spans="1:25" x14ac:dyDescent="0.25">
      <c r="A532" s="48" t="s">
        <v>1435</v>
      </c>
      <c r="B532" s="21"/>
      <c r="C532" s="22"/>
      <c r="D532" s="22" t="s">
        <v>506</v>
      </c>
      <c r="E532" s="22" t="s">
        <v>1436</v>
      </c>
      <c r="F532" s="21"/>
      <c r="G532" s="21"/>
      <c r="H532" s="8">
        <v>0</v>
      </c>
      <c r="I532" s="11"/>
      <c r="J532" s="8">
        <f t="shared" si="86"/>
        <v>0</v>
      </c>
      <c r="K532" s="11"/>
      <c r="L532" s="8">
        <v>0</v>
      </c>
      <c r="M532" s="11"/>
      <c r="N532" s="8">
        <v>0</v>
      </c>
      <c r="O532" s="11"/>
      <c r="P532" s="8">
        <f t="shared" si="87"/>
        <v>0</v>
      </c>
      <c r="Q532" s="11"/>
      <c r="R532" s="11"/>
      <c r="S532" s="11"/>
      <c r="T532" s="11"/>
      <c r="U532" s="11"/>
      <c r="V532" s="11"/>
      <c r="W532" s="11"/>
    </row>
    <row r="533" spans="1:25" x14ac:dyDescent="0.25">
      <c r="A533" s="48" t="s">
        <v>1437</v>
      </c>
      <c r="B533" s="21"/>
      <c r="C533" s="22"/>
      <c r="D533" s="22" t="s">
        <v>510</v>
      </c>
      <c r="E533" s="22" t="s">
        <v>1438</v>
      </c>
      <c r="F533" s="21"/>
      <c r="G533" s="21"/>
      <c r="H533" s="8">
        <v>0</v>
      </c>
      <c r="I533" s="11"/>
      <c r="J533" s="8">
        <f t="shared" si="86"/>
        <v>0</v>
      </c>
      <c r="K533" s="11"/>
      <c r="L533" s="8">
        <v>0</v>
      </c>
      <c r="M533" s="11"/>
      <c r="N533" s="8">
        <v>0</v>
      </c>
      <c r="O533" s="11"/>
      <c r="P533" s="8">
        <f t="shared" si="87"/>
        <v>0</v>
      </c>
      <c r="Q533" s="11"/>
      <c r="R533" s="11"/>
      <c r="S533" s="11"/>
      <c r="T533" s="11"/>
      <c r="U533" s="11"/>
      <c r="V533" s="11"/>
      <c r="W533" s="11"/>
    </row>
    <row r="534" spans="1:25" x14ac:dyDescent="0.25">
      <c r="A534" s="48" t="s">
        <v>1439</v>
      </c>
      <c r="B534" s="21"/>
      <c r="C534" s="24" t="s">
        <v>1440</v>
      </c>
      <c r="D534" s="22"/>
      <c r="E534" s="22"/>
      <c r="F534" s="21"/>
      <c r="G534" s="21"/>
      <c r="H534" s="34">
        <f>SUM(H527:H533)</f>
        <v>0</v>
      </c>
      <c r="I534" s="11"/>
      <c r="J534" s="34">
        <f t="shared" si="86"/>
        <v>0</v>
      </c>
      <c r="K534" s="11"/>
      <c r="L534" s="34">
        <f>SUM(L527:L533)</f>
        <v>0</v>
      </c>
      <c r="M534" s="11"/>
      <c r="N534" s="34">
        <f>SUM(N527:N533)</f>
        <v>0</v>
      </c>
      <c r="O534" s="11"/>
      <c r="P534" s="34">
        <f t="shared" si="87"/>
        <v>0</v>
      </c>
      <c r="Q534" s="11"/>
      <c r="R534" s="11"/>
      <c r="S534" s="11"/>
      <c r="T534" s="11"/>
      <c r="U534" s="11"/>
      <c r="V534" s="11"/>
      <c r="W534" s="11"/>
    </row>
    <row r="535" spans="1:25" x14ac:dyDescent="0.25">
      <c r="A535" s="48"/>
      <c r="B535" s="21"/>
      <c r="C535" s="24" t="s">
        <v>1441</v>
      </c>
      <c r="D535" s="22"/>
      <c r="E535" s="22"/>
      <c r="F535" s="21"/>
      <c r="G535" s="21"/>
      <c r="H535" s="8"/>
      <c r="I535" s="11"/>
      <c r="J535" s="8"/>
      <c r="K535" s="11"/>
      <c r="L535" s="8"/>
      <c r="M535" s="11"/>
      <c r="N535" s="8"/>
      <c r="O535" s="11"/>
      <c r="P535" s="8"/>
      <c r="Q535" s="11"/>
      <c r="R535" s="11"/>
      <c r="S535" s="11"/>
      <c r="T535" s="11"/>
      <c r="U535" s="11"/>
      <c r="V535" s="11"/>
      <c r="W535" s="11"/>
    </row>
    <row r="536" spans="1:25" x14ac:dyDescent="0.25">
      <c r="A536" s="48" t="s">
        <v>1442</v>
      </c>
      <c r="B536" s="21"/>
      <c r="C536" s="22"/>
      <c r="D536" s="22" t="s">
        <v>927</v>
      </c>
      <c r="E536" s="22" t="s">
        <v>1443</v>
      </c>
      <c r="F536" s="21"/>
      <c r="G536" s="21"/>
      <c r="H536" s="8">
        <v>0</v>
      </c>
      <c r="I536" s="11"/>
      <c r="J536" s="8">
        <f t="shared" ref="J536:J543" si="88">L536-H536</f>
        <v>0</v>
      </c>
      <c r="K536" s="11"/>
      <c r="L536" s="8">
        <v>0</v>
      </c>
      <c r="M536" s="11"/>
      <c r="N536" s="8">
        <v>0</v>
      </c>
      <c r="O536" s="11"/>
      <c r="P536" s="8">
        <f t="shared" ref="P536:P543" si="89">+L536-N536</f>
        <v>0</v>
      </c>
      <c r="Q536" s="11"/>
      <c r="R536" s="11"/>
      <c r="S536" s="11"/>
      <c r="T536" s="11"/>
      <c r="U536" s="11"/>
      <c r="V536" s="11"/>
      <c r="W536" s="11"/>
    </row>
    <row r="537" spans="1:25" x14ac:dyDescent="0.25">
      <c r="A537" s="48" t="s">
        <v>1444</v>
      </c>
      <c r="B537" s="21"/>
      <c r="C537" s="22"/>
      <c r="D537" s="22" t="s">
        <v>1342</v>
      </c>
      <c r="E537" s="22" t="s">
        <v>1445</v>
      </c>
      <c r="F537" s="21"/>
      <c r="G537" s="21"/>
      <c r="H537" s="8">
        <v>0</v>
      </c>
      <c r="I537" s="11"/>
      <c r="J537" s="8">
        <f t="shared" si="88"/>
        <v>0</v>
      </c>
      <c r="K537" s="11"/>
      <c r="L537" s="8">
        <v>0</v>
      </c>
      <c r="M537" s="11"/>
      <c r="N537" s="8">
        <v>0</v>
      </c>
      <c r="O537" s="11"/>
      <c r="P537" s="8">
        <f t="shared" si="89"/>
        <v>0</v>
      </c>
      <c r="Q537" s="11"/>
      <c r="R537" s="11"/>
      <c r="S537" s="11"/>
      <c r="T537" s="11"/>
      <c r="U537" s="11"/>
      <c r="V537" s="11"/>
      <c r="W537" s="11"/>
    </row>
    <row r="538" spans="1:25" x14ac:dyDescent="0.25">
      <c r="A538" s="48" t="s">
        <v>1446</v>
      </c>
      <c r="B538" s="21"/>
      <c r="C538" s="22"/>
      <c r="D538" s="22" t="s">
        <v>968</v>
      </c>
      <c r="E538" s="22" t="s">
        <v>1447</v>
      </c>
      <c r="F538" s="21"/>
      <c r="G538" s="21"/>
      <c r="H538" s="8">
        <v>0</v>
      </c>
      <c r="I538" s="11"/>
      <c r="J538" s="8">
        <f t="shared" si="88"/>
        <v>0</v>
      </c>
      <c r="K538" s="11"/>
      <c r="L538" s="8">
        <v>0</v>
      </c>
      <c r="M538" s="11"/>
      <c r="N538" s="8">
        <v>0</v>
      </c>
      <c r="O538" s="11"/>
      <c r="P538" s="8">
        <f t="shared" si="89"/>
        <v>0</v>
      </c>
      <c r="Q538" s="11"/>
      <c r="R538" s="11"/>
      <c r="S538" s="11"/>
      <c r="T538" s="11"/>
      <c r="U538" s="11"/>
      <c r="V538" s="11"/>
      <c r="W538" s="11"/>
    </row>
    <row r="539" spans="1:25" x14ac:dyDescent="0.25">
      <c r="A539" s="48" t="s">
        <v>1448</v>
      </c>
      <c r="B539" s="21"/>
      <c r="C539" s="22"/>
      <c r="D539" s="22" t="s">
        <v>498</v>
      </c>
      <c r="E539" s="22" t="s">
        <v>1449</v>
      </c>
      <c r="F539" s="21"/>
      <c r="G539" s="21"/>
      <c r="H539" s="8">
        <v>0</v>
      </c>
      <c r="I539" s="11"/>
      <c r="J539" s="8">
        <f t="shared" si="88"/>
        <v>0</v>
      </c>
      <c r="K539" s="11"/>
      <c r="L539" s="8">
        <v>0</v>
      </c>
      <c r="M539" s="11"/>
      <c r="N539" s="8">
        <v>0</v>
      </c>
      <c r="O539" s="11"/>
      <c r="P539" s="8">
        <f t="shared" si="89"/>
        <v>0</v>
      </c>
      <c r="Q539" s="11"/>
      <c r="R539" s="11"/>
      <c r="S539" s="11"/>
      <c r="T539" s="11"/>
      <c r="U539" s="11"/>
      <c r="V539" s="11"/>
      <c r="W539" s="11"/>
    </row>
    <row r="540" spans="1:25" x14ac:dyDescent="0.25">
      <c r="A540" s="48" t="s">
        <v>1450</v>
      </c>
      <c r="B540" s="21"/>
      <c r="C540" s="22"/>
      <c r="D540" s="22" t="s">
        <v>935</v>
      </c>
      <c r="E540" s="22" t="s">
        <v>1451</v>
      </c>
      <c r="F540" s="21"/>
      <c r="G540" s="21"/>
      <c r="H540" s="8">
        <v>0</v>
      </c>
      <c r="I540" s="11"/>
      <c r="J540" s="8">
        <f t="shared" si="88"/>
        <v>0</v>
      </c>
      <c r="K540" s="11"/>
      <c r="L540" s="8">
        <v>0</v>
      </c>
      <c r="M540" s="11"/>
      <c r="N540" s="8">
        <v>0</v>
      </c>
      <c r="O540" s="11"/>
      <c r="P540" s="8">
        <f t="shared" si="89"/>
        <v>0</v>
      </c>
      <c r="Q540" s="11"/>
      <c r="R540" s="11"/>
      <c r="S540" s="11"/>
      <c r="T540" s="11"/>
      <c r="U540" s="11"/>
      <c r="V540" s="11"/>
      <c r="W540" s="11"/>
    </row>
    <row r="541" spans="1:25" x14ac:dyDescent="0.25">
      <c r="A541" s="48" t="s">
        <v>1452</v>
      </c>
      <c r="B541" s="21"/>
      <c r="C541" s="22"/>
      <c r="D541" s="22" t="s">
        <v>510</v>
      </c>
      <c r="E541" s="22" t="s">
        <v>1453</v>
      </c>
      <c r="F541" s="21"/>
      <c r="G541" s="21"/>
      <c r="H541" s="8">
        <v>0</v>
      </c>
      <c r="I541" s="11"/>
      <c r="J541" s="8">
        <f t="shared" si="88"/>
        <v>0</v>
      </c>
      <c r="K541" s="11"/>
      <c r="L541" s="8">
        <v>0</v>
      </c>
      <c r="M541" s="11"/>
      <c r="N541" s="8">
        <v>0</v>
      </c>
      <c r="O541" s="11"/>
      <c r="P541" s="8">
        <f t="shared" si="89"/>
        <v>0</v>
      </c>
      <c r="Q541" s="11"/>
      <c r="R541" s="11"/>
      <c r="S541" s="11"/>
      <c r="T541" s="11"/>
      <c r="U541" s="11"/>
      <c r="V541" s="11"/>
      <c r="W541" s="11"/>
    </row>
    <row r="542" spans="1:25" x14ac:dyDescent="0.25">
      <c r="A542" s="48" t="s">
        <v>1454</v>
      </c>
      <c r="B542" s="21"/>
      <c r="C542" s="24" t="s">
        <v>1455</v>
      </c>
      <c r="D542" s="22"/>
      <c r="E542" s="22"/>
      <c r="F542" s="21"/>
      <c r="G542" s="21"/>
      <c r="H542" s="34">
        <f>SUM(H536:H541)</f>
        <v>0</v>
      </c>
      <c r="I542" s="11"/>
      <c r="J542" s="34">
        <f t="shared" si="88"/>
        <v>0</v>
      </c>
      <c r="K542" s="11"/>
      <c r="L542" s="34">
        <f>SUM(L536:L541)</f>
        <v>0</v>
      </c>
      <c r="M542" s="11"/>
      <c r="N542" s="34">
        <f>SUM(N536:N541)</f>
        <v>0</v>
      </c>
      <c r="O542" s="11"/>
      <c r="P542" s="34">
        <f t="shared" si="89"/>
        <v>0</v>
      </c>
      <c r="Q542" s="11"/>
      <c r="R542" s="11"/>
      <c r="S542" s="11"/>
      <c r="T542" s="11"/>
      <c r="U542" s="11"/>
      <c r="V542" s="11"/>
      <c r="W542" s="11"/>
    </row>
    <row r="543" spans="1:25" x14ac:dyDescent="0.25">
      <c r="A543" s="48" t="s">
        <v>1456</v>
      </c>
      <c r="B543" s="21"/>
      <c r="C543" s="13"/>
      <c r="D543" s="24" t="s">
        <v>1457</v>
      </c>
      <c r="E543" s="22"/>
      <c r="F543" s="21"/>
      <c r="G543" s="21"/>
      <c r="H543" s="34">
        <f>H534+H542</f>
        <v>0</v>
      </c>
      <c r="I543" s="11"/>
      <c r="J543" s="34">
        <f t="shared" si="88"/>
        <v>0</v>
      </c>
      <c r="K543" s="11"/>
      <c r="L543" s="34">
        <f>L534+L542</f>
        <v>0</v>
      </c>
      <c r="M543" s="11"/>
      <c r="N543" s="34">
        <f>N534+N542</f>
        <v>0</v>
      </c>
      <c r="O543" s="11"/>
      <c r="P543" s="34">
        <f t="shared" si="89"/>
        <v>0</v>
      </c>
      <c r="Q543" s="11"/>
      <c r="R543" s="11"/>
      <c r="S543" s="11"/>
      <c r="T543" s="11"/>
      <c r="U543" s="11"/>
      <c r="V543" s="11"/>
      <c r="W543" s="11"/>
      <c r="X543" s="14"/>
      <c r="Y543" s="14"/>
    </row>
    <row r="544" spans="1:25" x14ac:dyDescent="0.25">
      <c r="A544" s="48"/>
      <c r="B544" s="21"/>
      <c r="C544" s="24" t="s">
        <v>1458</v>
      </c>
      <c r="D544" s="22"/>
      <c r="E544" s="22"/>
      <c r="F544" s="21"/>
      <c r="G544" s="21"/>
      <c r="H544" s="8"/>
      <c r="I544" s="11"/>
      <c r="J544" s="8"/>
      <c r="K544" s="11"/>
      <c r="L544" s="8"/>
      <c r="M544" s="11"/>
      <c r="N544" s="8"/>
      <c r="O544" s="11"/>
      <c r="P544" s="8"/>
      <c r="Q544" s="11"/>
      <c r="R544" s="11"/>
      <c r="S544" s="11"/>
      <c r="T544" s="11"/>
      <c r="U544" s="11"/>
      <c r="V544" s="11"/>
      <c r="W544" s="11"/>
    </row>
    <row r="545" spans="1:23" x14ac:dyDescent="0.25">
      <c r="A545" s="48" t="s">
        <v>1459</v>
      </c>
      <c r="B545" s="21"/>
      <c r="C545" s="22"/>
      <c r="D545" s="22" t="s">
        <v>518</v>
      </c>
      <c r="E545" s="22" t="s">
        <v>1460</v>
      </c>
      <c r="F545" s="21"/>
      <c r="G545" s="21"/>
      <c r="H545" s="8">
        <v>0</v>
      </c>
      <c r="I545" s="11"/>
      <c r="J545" s="8">
        <f t="shared" ref="J545:J552" si="90">L545-H545</f>
        <v>0</v>
      </c>
      <c r="K545" s="11"/>
      <c r="L545" s="8">
        <v>0</v>
      </c>
      <c r="M545" s="11"/>
      <c r="N545" s="8">
        <v>0</v>
      </c>
      <c r="O545" s="11"/>
      <c r="P545" s="8">
        <f t="shared" ref="P545:P552" si="91">+L545-N545</f>
        <v>0</v>
      </c>
      <c r="Q545" s="11"/>
      <c r="R545" s="11"/>
      <c r="S545" s="11"/>
      <c r="T545" s="11"/>
      <c r="U545" s="11"/>
      <c r="V545" s="11"/>
      <c r="W545" s="11"/>
    </row>
    <row r="546" spans="1:23" x14ac:dyDescent="0.25">
      <c r="A546" s="48" t="s">
        <v>1461</v>
      </c>
      <c r="B546" s="21"/>
      <c r="C546" s="22"/>
      <c r="D546" s="22" t="s">
        <v>486</v>
      </c>
      <c r="E546" s="22" t="s">
        <v>1462</v>
      </c>
      <c r="F546" s="21"/>
      <c r="G546" s="21"/>
      <c r="H546" s="8">
        <v>0</v>
      </c>
      <c r="I546" s="11"/>
      <c r="J546" s="8">
        <f t="shared" si="90"/>
        <v>0</v>
      </c>
      <c r="K546" s="11"/>
      <c r="L546" s="8">
        <v>0</v>
      </c>
      <c r="M546" s="11"/>
      <c r="N546" s="8">
        <v>0</v>
      </c>
      <c r="O546" s="11"/>
      <c r="P546" s="8">
        <f t="shared" si="91"/>
        <v>0</v>
      </c>
      <c r="Q546" s="11"/>
      <c r="R546" s="11"/>
      <c r="S546" s="11"/>
      <c r="T546" s="11"/>
      <c r="U546" s="11"/>
      <c r="V546" s="11"/>
      <c r="W546" s="11"/>
    </row>
    <row r="547" spans="1:23" x14ac:dyDescent="0.25">
      <c r="A547" s="48" t="s">
        <v>1463</v>
      </c>
      <c r="B547" s="21"/>
      <c r="C547" s="22"/>
      <c r="D547" s="22" t="s">
        <v>968</v>
      </c>
      <c r="E547" s="22" t="s">
        <v>1464</v>
      </c>
      <c r="F547" s="21"/>
      <c r="G547" s="21"/>
      <c r="H547" s="8">
        <v>0</v>
      </c>
      <c r="I547" s="11"/>
      <c r="J547" s="8">
        <f t="shared" si="90"/>
        <v>0</v>
      </c>
      <c r="K547" s="11"/>
      <c r="L547" s="8">
        <v>0</v>
      </c>
      <c r="M547" s="11"/>
      <c r="N547" s="8">
        <v>0</v>
      </c>
      <c r="O547" s="11"/>
      <c r="P547" s="8">
        <f t="shared" si="91"/>
        <v>0</v>
      </c>
      <c r="Q547" s="11"/>
      <c r="R547" s="11"/>
      <c r="S547" s="11"/>
      <c r="T547" s="11"/>
      <c r="U547" s="11"/>
      <c r="V547" s="11"/>
      <c r="W547" s="11"/>
    </row>
    <row r="548" spans="1:23" x14ac:dyDescent="0.25">
      <c r="A548" s="48" t="s">
        <v>1465</v>
      </c>
      <c r="B548" s="21"/>
      <c r="C548" s="22"/>
      <c r="D548" s="22" t="s">
        <v>498</v>
      </c>
      <c r="E548" s="22" t="s">
        <v>1466</v>
      </c>
      <c r="F548" s="21"/>
      <c r="G548" s="21"/>
      <c r="H548" s="8">
        <v>0</v>
      </c>
      <c r="I548" s="11"/>
      <c r="J548" s="8">
        <f t="shared" si="90"/>
        <v>0</v>
      </c>
      <c r="K548" s="11"/>
      <c r="L548" s="8">
        <v>0</v>
      </c>
      <c r="M548" s="11"/>
      <c r="N548" s="8">
        <v>0</v>
      </c>
      <c r="O548" s="11"/>
      <c r="P548" s="8">
        <f t="shared" si="91"/>
        <v>0</v>
      </c>
      <c r="Q548" s="11"/>
      <c r="R548" s="11"/>
      <c r="S548" s="11"/>
      <c r="T548" s="11"/>
      <c r="U548" s="11"/>
      <c r="V548" s="11"/>
      <c r="W548" s="11"/>
    </row>
    <row r="549" spans="1:23" x14ac:dyDescent="0.25">
      <c r="A549" s="48" t="s">
        <v>1467</v>
      </c>
      <c r="B549" s="21"/>
      <c r="C549" s="22"/>
      <c r="D549" s="22" t="s">
        <v>502</v>
      </c>
      <c r="E549" s="22" t="s">
        <v>1468</v>
      </c>
      <c r="F549" s="21"/>
      <c r="G549" s="21"/>
      <c r="H549" s="8">
        <v>0</v>
      </c>
      <c r="I549" s="11"/>
      <c r="J549" s="8">
        <f t="shared" si="90"/>
        <v>0</v>
      </c>
      <c r="K549" s="11"/>
      <c r="L549" s="8">
        <v>0</v>
      </c>
      <c r="M549" s="11"/>
      <c r="N549" s="8">
        <v>0</v>
      </c>
      <c r="O549" s="11"/>
      <c r="P549" s="8">
        <f t="shared" si="91"/>
        <v>0</v>
      </c>
      <c r="Q549" s="11"/>
      <c r="R549" s="11"/>
      <c r="S549" s="11"/>
      <c r="T549" s="11"/>
      <c r="U549" s="11"/>
      <c r="V549" s="11"/>
      <c r="W549" s="11"/>
    </row>
    <row r="550" spans="1:23" x14ac:dyDescent="0.25">
      <c r="A550" s="48" t="s">
        <v>1469</v>
      </c>
      <c r="B550" s="21"/>
      <c r="C550" s="22"/>
      <c r="D550" s="22" t="s">
        <v>506</v>
      </c>
      <c r="E550" s="22" t="s">
        <v>1470</v>
      </c>
      <c r="F550" s="21"/>
      <c r="G550" s="21"/>
      <c r="H550" s="8">
        <v>0</v>
      </c>
      <c r="I550" s="11"/>
      <c r="J550" s="8">
        <f t="shared" si="90"/>
        <v>0</v>
      </c>
      <c r="K550" s="11"/>
      <c r="L550" s="8">
        <v>0</v>
      </c>
      <c r="M550" s="11"/>
      <c r="N550" s="8">
        <v>0</v>
      </c>
      <c r="O550" s="11"/>
      <c r="P550" s="8">
        <f t="shared" si="91"/>
        <v>0</v>
      </c>
      <c r="Q550" s="11"/>
      <c r="R550" s="11"/>
      <c r="S550" s="11"/>
      <c r="T550" s="11"/>
      <c r="U550" s="11"/>
      <c r="V550" s="11"/>
      <c r="W550" s="11"/>
    </row>
    <row r="551" spans="1:23" x14ac:dyDescent="0.25">
      <c r="A551" s="48" t="s">
        <v>1471</v>
      </c>
      <c r="B551" s="21"/>
      <c r="C551" s="22"/>
      <c r="D551" s="22" t="s">
        <v>510</v>
      </c>
      <c r="E551" s="22" t="s">
        <v>1472</v>
      </c>
      <c r="F551" s="21"/>
      <c r="G551" s="21"/>
      <c r="H551" s="8">
        <v>0</v>
      </c>
      <c r="I551" s="11"/>
      <c r="J551" s="8">
        <f t="shared" si="90"/>
        <v>0</v>
      </c>
      <c r="K551" s="11"/>
      <c r="L551" s="8">
        <v>0</v>
      </c>
      <c r="M551" s="11"/>
      <c r="N551" s="8">
        <v>0</v>
      </c>
      <c r="O551" s="11"/>
      <c r="P551" s="8">
        <f t="shared" si="91"/>
        <v>0</v>
      </c>
      <c r="Q551" s="11"/>
      <c r="R551" s="11"/>
      <c r="S551" s="11"/>
      <c r="T551" s="11"/>
      <c r="U551" s="11"/>
      <c r="V551" s="11"/>
      <c r="W551" s="11"/>
    </row>
    <row r="552" spans="1:23" x14ac:dyDescent="0.25">
      <c r="A552" s="48" t="s">
        <v>1473</v>
      </c>
      <c r="B552" s="21"/>
      <c r="C552" s="24" t="s">
        <v>1474</v>
      </c>
      <c r="D552" s="22"/>
      <c r="E552" s="22"/>
      <c r="F552" s="21"/>
      <c r="G552" s="21"/>
      <c r="H552" s="34">
        <f>SUM(H545:H551)</f>
        <v>0</v>
      </c>
      <c r="I552" s="11"/>
      <c r="J552" s="34">
        <f t="shared" si="90"/>
        <v>0</v>
      </c>
      <c r="K552" s="11"/>
      <c r="L552" s="34">
        <f>SUM(L545:L551)</f>
        <v>0</v>
      </c>
      <c r="M552" s="11"/>
      <c r="N552" s="34">
        <f>SUM(N545:N551)</f>
        <v>0</v>
      </c>
      <c r="O552" s="11"/>
      <c r="P552" s="34">
        <f t="shared" si="91"/>
        <v>0</v>
      </c>
      <c r="Q552" s="11"/>
      <c r="R552" s="11"/>
      <c r="S552" s="11"/>
      <c r="T552" s="11"/>
      <c r="U552" s="11"/>
      <c r="V552" s="11"/>
      <c r="W552" s="11"/>
    </row>
    <row r="553" spans="1:23" x14ac:dyDescent="0.25">
      <c r="A553" s="48"/>
      <c r="B553" s="21"/>
      <c r="C553" s="24" t="s">
        <v>1475</v>
      </c>
      <c r="D553" s="22"/>
      <c r="E553" s="22"/>
      <c r="F553" s="21"/>
      <c r="G553" s="21"/>
      <c r="H553" s="8"/>
      <c r="I553" s="11"/>
      <c r="J553" s="8"/>
      <c r="K553" s="11"/>
      <c r="L553" s="8"/>
      <c r="M553" s="11"/>
      <c r="N553" s="8"/>
      <c r="O553" s="11"/>
      <c r="P553" s="8"/>
      <c r="Q553" s="11"/>
      <c r="R553" s="11"/>
      <c r="S553" s="11"/>
      <c r="T553" s="11"/>
      <c r="U553" s="11"/>
      <c r="V553" s="11"/>
      <c r="W553" s="11"/>
    </row>
    <row r="554" spans="1:23" x14ac:dyDescent="0.25">
      <c r="A554" s="48" t="s">
        <v>1476</v>
      </c>
      <c r="B554" s="21"/>
      <c r="C554" s="22"/>
      <c r="D554" s="22" t="s">
        <v>927</v>
      </c>
      <c r="E554" s="22" t="s">
        <v>1477</v>
      </c>
      <c r="F554" s="21"/>
      <c r="G554" s="21"/>
      <c r="H554" s="8">
        <v>0</v>
      </c>
      <c r="I554" s="11"/>
      <c r="J554" s="8">
        <f t="shared" ref="J554:J561" si="92">L554-H554</f>
        <v>0</v>
      </c>
      <c r="K554" s="11"/>
      <c r="L554" s="8">
        <v>0</v>
      </c>
      <c r="M554" s="11"/>
      <c r="N554" s="8">
        <v>0</v>
      </c>
      <c r="O554" s="11"/>
      <c r="P554" s="8">
        <f t="shared" ref="P554:P561" si="93">+L554-N554</f>
        <v>0</v>
      </c>
      <c r="Q554" s="11"/>
      <c r="R554" s="11"/>
      <c r="S554" s="11"/>
      <c r="T554" s="11"/>
      <c r="U554" s="11"/>
      <c r="V554" s="11"/>
      <c r="W554" s="11"/>
    </row>
    <row r="555" spans="1:23" x14ac:dyDescent="0.25">
      <c r="A555" s="48" t="s">
        <v>1478</v>
      </c>
      <c r="B555" s="21"/>
      <c r="C555" s="22"/>
      <c r="D555" s="22" t="s">
        <v>1342</v>
      </c>
      <c r="E555" s="22" t="s">
        <v>1479</v>
      </c>
      <c r="F555" s="21"/>
      <c r="G555" s="21"/>
      <c r="H555" s="8">
        <v>0</v>
      </c>
      <c r="I555" s="11"/>
      <c r="J555" s="8">
        <f t="shared" si="92"/>
        <v>0</v>
      </c>
      <c r="K555" s="11"/>
      <c r="L555" s="8">
        <v>0</v>
      </c>
      <c r="M555" s="11"/>
      <c r="N555" s="8">
        <v>0</v>
      </c>
      <c r="O555" s="11"/>
      <c r="P555" s="8">
        <f t="shared" si="93"/>
        <v>0</v>
      </c>
      <c r="Q555" s="11"/>
      <c r="R555" s="11"/>
      <c r="S555" s="11"/>
      <c r="T555" s="11"/>
      <c r="U555" s="11"/>
      <c r="V555" s="11"/>
      <c r="W555" s="11"/>
    </row>
    <row r="556" spans="1:23" x14ac:dyDescent="0.25">
      <c r="A556" s="48" t="s">
        <v>1480</v>
      </c>
      <c r="B556" s="21"/>
      <c r="C556" s="22"/>
      <c r="D556" s="22" t="s">
        <v>968</v>
      </c>
      <c r="E556" s="22" t="s">
        <v>1481</v>
      </c>
      <c r="F556" s="21"/>
      <c r="G556" s="21"/>
      <c r="H556" s="8">
        <v>0</v>
      </c>
      <c r="I556" s="11"/>
      <c r="J556" s="8">
        <f t="shared" si="92"/>
        <v>0</v>
      </c>
      <c r="K556" s="11"/>
      <c r="L556" s="8">
        <v>0</v>
      </c>
      <c r="M556" s="11"/>
      <c r="N556" s="8">
        <v>0</v>
      </c>
      <c r="O556" s="11"/>
      <c r="P556" s="8">
        <f t="shared" si="93"/>
        <v>0</v>
      </c>
      <c r="Q556" s="11"/>
      <c r="R556" s="11"/>
      <c r="S556" s="11"/>
      <c r="T556" s="11"/>
      <c r="U556" s="11"/>
      <c r="V556" s="11"/>
      <c r="W556" s="11"/>
    </row>
    <row r="557" spans="1:23" x14ac:dyDescent="0.25">
      <c r="A557" s="48" t="s">
        <v>1482</v>
      </c>
      <c r="B557" s="21"/>
      <c r="C557" s="22"/>
      <c r="D557" s="22" t="s">
        <v>498</v>
      </c>
      <c r="E557" s="22" t="s">
        <v>1483</v>
      </c>
      <c r="F557" s="21"/>
      <c r="G557" s="21"/>
      <c r="H557" s="8">
        <v>0</v>
      </c>
      <c r="I557" s="11"/>
      <c r="J557" s="8">
        <f t="shared" si="92"/>
        <v>0</v>
      </c>
      <c r="K557" s="11"/>
      <c r="L557" s="8">
        <v>0</v>
      </c>
      <c r="M557" s="11"/>
      <c r="N557" s="8">
        <v>0</v>
      </c>
      <c r="O557" s="11"/>
      <c r="P557" s="8">
        <f t="shared" si="93"/>
        <v>0</v>
      </c>
      <c r="Q557" s="11"/>
      <c r="R557" s="11"/>
      <c r="S557" s="11"/>
      <c r="T557" s="11"/>
      <c r="U557" s="11"/>
      <c r="V557" s="11"/>
      <c r="W557" s="11"/>
    </row>
    <row r="558" spans="1:23" x14ac:dyDescent="0.25">
      <c r="A558" s="48" t="s">
        <v>1484</v>
      </c>
      <c r="B558" s="21"/>
      <c r="C558" s="22"/>
      <c r="D558" s="22" t="s">
        <v>935</v>
      </c>
      <c r="E558" s="22" t="s">
        <v>1485</v>
      </c>
      <c r="F558" s="21"/>
      <c r="G558" s="21"/>
      <c r="H558" s="8">
        <v>0</v>
      </c>
      <c r="I558" s="11"/>
      <c r="J558" s="8">
        <f t="shared" si="92"/>
        <v>0</v>
      </c>
      <c r="K558" s="11"/>
      <c r="L558" s="8">
        <v>0</v>
      </c>
      <c r="M558" s="11"/>
      <c r="N558" s="8">
        <v>0</v>
      </c>
      <c r="O558" s="11"/>
      <c r="P558" s="8">
        <f t="shared" si="93"/>
        <v>0</v>
      </c>
      <c r="Q558" s="11"/>
      <c r="R558" s="11"/>
      <c r="S558" s="11"/>
      <c r="T558" s="11"/>
      <c r="U558" s="11"/>
      <c r="V558" s="11"/>
      <c r="W558" s="11"/>
    </row>
    <row r="559" spans="1:23" x14ac:dyDescent="0.25">
      <c r="A559" s="48" t="s">
        <v>1486</v>
      </c>
      <c r="B559" s="21"/>
      <c r="C559" s="22"/>
      <c r="D559" s="22" t="s">
        <v>510</v>
      </c>
      <c r="E559" s="22" t="s">
        <v>1487</v>
      </c>
      <c r="F559" s="21"/>
      <c r="G559" s="21"/>
      <c r="H559" s="8">
        <v>0</v>
      </c>
      <c r="I559" s="11"/>
      <c r="J559" s="8">
        <f t="shared" si="92"/>
        <v>0</v>
      </c>
      <c r="K559" s="11"/>
      <c r="L559" s="8">
        <v>0</v>
      </c>
      <c r="M559" s="11"/>
      <c r="N559" s="8">
        <v>0</v>
      </c>
      <c r="O559" s="11"/>
      <c r="P559" s="8">
        <f t="shared" si="93"/>
        <v>0</v>
      </c>
      <c r="Q559" s="11"/>
      <c r="R559" s="11"/>
      <c r="S559" s="11"/>
      <c r="T559" s="11"/>
      <c r="U559" s="11"/>
      <c r="V559" s="11"/>
      <c r="W559" s="11"/>
    </row>
    <row r="560" spans="1:23" x14ac:dyDescent="0.25">
      <c r="A560" s="48" t="s">
        <v>1488</v>
      </c>
      <c r="B560" s="21"/>
      <c r="C560" s="24" t="s">
        <v>1489</v>
      </c>
      <c r="D560" s="22"/>
      <c r="E560" s="22"/>
      <c r="F560" s="21"/>
      <c r="G560" s="21"/>
      <c r="H560" s="34">
        <f>SUM(H554:H559)</f>
        <v>0</v>
      </c>
      <c r="I560" s="11"/>
      <c r="J560" s="34">
        <f t="shared" si="92"/>
        <v>0</v>
      </c>
      <c r="K560" s="11"/>
      <c r="L560" s="34">
        <f>SUM(L554:L559)</f>
        <v>0</v>
      </c>
      <c r="M560" s="11"/>
      <c r="N560" s="34">
        <f>SUM(N554:N559)</f>
        <v>0</v>
      </c>
      <c r="O560" s="11"/>
      <c r="P560" s="34">
        <f t="shared" si="93"/>
        <v>0</v>
      </c>
      <c r="Q560" s="11"/>
      <c r="R560" s="11"/>
      <c r="S560" s="11"/>
      <c r="T560" s="11"/>
      <c r="U560" s="11"/>
      <c r="V560" s="11"/>
      <c r="W560" s="11"/>
    </row>
    <row r="561" spans="1:25" x14ac:dyDescent="0.25">
      <c r="A561" s="48" t="s">
        <v>1490</v>
      </c>
      <c r="B561" s="21"/>
      <c r="C561" s="13"/>
      <c r="D561" s="24" t="s">
        <v>1491</v>
      </c>
      <c r="E561" s="22"/>
      <c r="F561" s="21"/>
      <c r="G561" s="21"/>
      <c r="H561" s="34">
        <f>H552+H560</f>
        <v>0</v>
      </c>
      <c r="I561" s="11"/>
      <c r="J561" s="34">
        <f t="shared" si="92"/>
        <v>0</v>
      </c>
      <c r="K561" s="11"/>
      <c r="L561" s="34">
        <f>L552+L560</f>
        <v>0</v>
      </c>
      <c r="M561" s="11"/>
      <c r="N561" s="34">
        <f>N552+N560</f>
        <v>0</v>
      </c>
      <c r="O561" s="11"/>
      <c r="P561" s="34">
        <f t="shared" si="93"/>
        <v>0</v>
      </c>
      <c r="Q561" s="11"/>
      <c r="R561" s="11"/>
      <c r="S561" s="11"/>
      <c r="T561" s="11"/>
      <c r="U561" s="11"/>
      <c r="V561" s="11"/>
      <c r="W561" s="11"/>
      <c r="X561" s="14"/>
      <c r="Y561" s="14"/>
    </row>
    <row r="562" spans="1:25" x14ac:dyDescent="0.25">
      <c r="A562" s="48"/>
      <c r="B562" s="21"/>
      <c r="C562" s="24" t="s">
        <v>1492</v>
      </c>
      <c r="D562" s="22"/>
      <c r="E562" s="22"/>
      <c r="F562" s="21"/>
      <c r="G562" s="21"/>
      <c r="H562" s="8"/>
      <c r="I562" s="11"/>
      <c r="J562" s="8"/>
      <c r="K562" s="11"/>
      <c r="L562" s="8"/>
      <c r="M562" s="11"/>
      <c r="N562" s="8"/>
      <c r="O562" s="11"/>
      <c r="P562" s="8"/>
      <c r="Q562" s="11"/>
      <c r="R562" s="11"/>
      <c r="S562" s="11"/>
      <c r="T562" s="11"/>
      <c r="U562" s="11"/>
      <c r="V562" s="11"/>
      <c r="W562" s="11"/>
    </row>
    <row r="563" spans="1:25" x14ac:dyDescent="0.25">
      <c r="A563" s="48" t="s">
        <v>1493</v>
      </c>
      <c r="B563" s="21"/>
      <c r="C563" s="29" t="s">
        <v>1494</v>
      </c>
      <c r="D563" s="22" t="s">
        <v>518</v>
      </c>
      <c r="E563" s="22" t="s">
        <v>1495</v>
      </c>
      <c r="F563" s="21"/>
      <c r="G563" s="21"/>
      <c r="H563" s="8">
        <v>0</v>
      </c>
      <c r="I563" s="11"/>
      <c r="J563" s="8">
        <f t="shared" ref="J563:J570" si="94">L563-H563</f>
        <v>0</v>
      </c>
      <c r="K563" s="11"/>
      <c r="L563" s="8">
        <v>0</v>
      </c>
      <c r="M563" s="11"/>
      <c r="N563" s="8">
        <v>0</v>
      </c>
      <c r="O563" s="11"/>
      <c r="P563" s="8">
        <f t="shared" ref="P563:P570" si="95">+L563-N563</f>
        <v>0</v>
      </c>
      <c r="Q563" s="11"/>
      <c r="R563" s="11"/>
      <c r="S563" s="11"/>
      <c r="T563" s="11"/>
      <c r="U563" s="11"/>
      <c r="V563" s="11"/>
      <c r="W563" s="11"/>
    </row>
    <row r="564" spans="1:25" x14ac:dyDescent="0.25">
      <c r="A564" s="48" t="s">
        <v>1496</v>
      </c>
      <c r="B564" s="21"/>
      <c r="C564" s="22"/>
      <c r="D564" s="22" t="s">
        <v>486</v>
      </c>
      <c r="E564" s="22" t="s">
        <v>1497</v>
      </c>
      <c r="F564" s="21"/>
      <c r="G564" s="21"/>
      <c r="H564" s="8">
        <v>0</v>
      </c>
      <c r="I564" s="11"/>
      <c r="J564" s="8">
        <f t="shared" si="94"/>
        <v>0</v>
      </c>
      <c r="K564" s="11"/>
      <c r="L564" s="8">
        <v>0</v>
      </c>
      <c r="M564" s="11"/>
      <c r="N564" s="8">
        <v>0</v>
      </c>
      <c r="O564" s="11"/>
      <c r="P564" s="8">
        <f t="shared" si="95"/>
        <v>0</v>
      </c>
      <c r="Q564" s="11"/>
      <c r="R564" s="11"/>
      <c r="S564" s="11"/>
      <c r="T564" s="11"/>
      <c r="U564" s="11"/>
      <c r="V564" s="11"/>
      <c r="W564" s="11"/>
    </row>
    <row r="565" spans="1:25" x14ac:dyDescent="0.25">
      <c r="A565" s="48" t="s">
        <v>1498</v>
      </c>
      <c r="B565" s="21"/>
      <c r="C565" s="22"/>
      <c r="D565" s="22" t="s">
        <v>968</v>
      </c>
      <c r="E565" s="22" t="s">
        <v>1499</v>
      </c>
      <c r="F565" s="21"/>
      <c r="G565" s="21"/>
      <c r="H565" s="8">
        <v>0</v>
      </c>
      <c r="I565" s="11"/>
      <c r="J565" s="8">
        <f t="shared" si="94"/>
        <v>0</v>
      </c>
      <c r="K565" s="11"/>
      <c r="L565" s="8">
        <v>0</v>
      </c>
      <c r="M565" s="11"/>
      <c r="N565" s="8">
        <v>0</v>
      </c>
      <c r="O565" s="11"/>
      <c r="P565" s="8">
        <f t="shared" si="95"/>
        <v>0</v>
      </c>
      <c r="Q565" s="11"/>
      <c r="R565" s="11"/>
      <c r="S565" s="11"/>
      <c r="T565" s="11"/>
      <c r="U565" s="11"/>
      <c r="V565" s="11"/>
      <c r="W565" s="11"/>
    </row>
    <row r="566" spans="1:25" x14ac:dyDescent="0.25">
      <c r="A566" s="48" t="s">
        <v>1500</v>
      </c>
      <c r="B566" s="21"/>
      <c r="C566" s="22"/>
      <c r="D566" s="22" t="s">
        <v>498</v>
      </c>
      <c r="E566" s="22" t="s">
        <v>1501</v>
      </c>
      <c r="F566" s="21"/>
      <c r="G566" s="21"/>
      <c r="H566" s="8">
        <v>0</v>
      </c>
      <c r="I566" s="11"/>
      <c r="J566" s="8">
        <f t="shared" si="94"/>
        <v>0</v>
      </c>
      <c r="K566" s="11"/>
      <c r="L566" s="8">
        <v>0</v>
      </c>
      <c r="M566" s="11"/>
      <c r="N566" s="8">
        <v>0</v>
      </c>
      <c r="O566" s="11"/>
      <c r="P566" s="8">
        <f t="shared" si="95"/>
        <v>0</v>
      </c>
      <c r="Q566" s="11"/>
      <c r="R566" s="11"/>
      <c r="S566" s="11"/>
      <c r="T566" s="11"/>
      <c r="U566" s="11"/>
      <c r="V566" s="11"/>
      <c r="W566" s="11"/>
    </row>
    <row r="567" spans="1:25" x14ac:dyDescent="0.25">
      <c r="A567" s="48" t="s">
        <v>1502</v>
      </c>
      <c r="B567" s="21"/>
      <c r="C567" s="22"/>
      <c r="D567" s="22" t="s">
        <v>502</v>
      </c>
      <c r="E567" s="22" t="s">
        <v>1503</v>
      </c>
      <c r="F567" s="21"/>
      <c r="G567" s="21"/>
      <c r="H567" s="8">
        <v>0</v>
      </c>
      <c r="I567" s="11"/>
      <c r="J567" s="8">
        <f t="shared" si="94"/>
        <v>0</v>
      </c>
      <c r="K567" s="11"/>
      <c r="L567" s="8">
        <v>0</v>
      </c>
      <c r="M567" s="11"/>
      <c r="N567" s="8">
        <v>0</v>
      </c>
      <c r="O567" s="11"/>
      <c r="P567" s="8">
        <f t="shared" si="95"/>
        <v>0</v>
      </c>
      <c r="Q567" s="11"/>
      <c r="R567" s="11"/>
      <c r="S567" s="11"/>
      <c r="T567" s="11"/>
      <c r="U567" s="11"/>
      <c r="V567" s="11"/>
      <c r="W567" s="11"/>
    </row>
    <row r="568" spans="1:25" x14ac:dyDescent="0.25">
      <c r="A568" s="48" t="s">
        <v>1504</v>
      </c>
      <c r="B568" s="21"/>
      <c r="C568" s="22"/>
      <c r="D568" s="22" t="s">
        <v>506</v>
      </c>
      <c r="E568" s="22" t="s">
        <v>1505</v>
      </c>
      <c r="F568" s="21"/>
      <c r="G568" s="21"/>
      <c r="H568" s="8">
        <v>0</v>
      </c>
      <c r="I568" s="11"/>
      <c r="J568" s="8">
        <f t="shared" si="94"/>
        <v>0</v>
      </c>
      <c r="K568" s="11"/>
      <c r="L568" s="8">
        <v>0</v>
      </c>
      <c r="M568" s="11"/>
      <c r="N568" s="8">
        <v>0</v>
      </c>
      <c r="O568" s="11"/>
      <c r="P568" s="8">
        <f t="shared" si="95"/>
        <v>0</v>
      </c>
      <c r="Q568" s="11"/>
      <c r="R568" s="11"/>
      <c r="S568" s="11"/>
      <c r="T568" s="11"/>
      <c r="U568" s="11"/>
      <c r="V568" s="11"/>
      <c r="W568" s="11"/>
    </row>
    <row r="569" spans="1:25" x14ac:dyDescent="0.25">
      <c r="A569" s="48" t="s">
        <v>1506</v>
      </c>
      <c r="B569" s="21"/>
      <c r="C569" s="22"/>
      <c r="D569" s="22" t="s">
        <v>510</v>
      </c>
      <c r="E569" s="22" t="s">
        <v>1507</v>
      </c>
      <c r="F569" s="21"/>
      <c r="G569" s="21"/>
      <c r="H569" s="8">
        <v>0</v>
      </c>
      <c r="I569" s="11"/>
      <c r="J569" s="8">
        <f t="shared" si="94"/>
        <v>0</v>
      </c>
      <c r="K569" s="11"/>
      <c r="L569" s="8">
        <v>0</v>
      </c>
      <c r="M569" s="11"/>
      <c r="N569" s="8">
        <v>0</v>
      </c>
      <c r="O569" s="11"/>
      <c r="P569" s="8">
        <f t="shared" si="95"/>
        <v>0</v>
      </c>
      <c r="Q569" s="11"/>
      <c r="R569" s="11"/>
      <c r="S569" s="11"/>
      <c r="T569" s="11"/>
      <c r="U569" s="11"/>
      <c r="V569" s="11"/>
      <c r="W569" s="11"/>
    </row>
    <row r="570" spans="1:25" x14ac:dyDescent="0.25">
      <c r="A570" s="48" t="s">
        <v>1508</v>
      </c>
      <c r="B570" s="21"/>
      <c r="C570" s="24" t="s">
        <v>1509</v>
      </c>
      <c r="D570" s="22"/>
      <c r="E570" s="22"/>
      <c r="F570" s="21"/>
      <c r="G570" s="21"/>
      <c r="H570" s="34">
        <f>SUM(H563:H569)</f>
        <v>0</v>
      </c>
      <c r="I570" s="11"/>
      <c r="J570" s="34">
        <f t="shared" si="94"/>
        <v>0</v>
      </c>
      <c r="K570" s="11"/>
      <c r="L570" s="34">
        <f>SUM(L563:L569)</f>
        <v>0</v>
      </c>
      <c r="M570" s="11"/>
      <c r="N570" s="34">
        <f>SUM(N563:N569)</f>
        <v>0</v>
      </c>
      <c r="O570" s="11"/>
      <c r="P570" s="34">
        <f t="shared" si="95"/>
        <v>0</v>
      </c>
      <c r="Q570" s="11"/>
      <c r="R570" s="11"/>
      <c r="S570" s="11"/>
      <c r="T570" s="11"/>
      <c r="U570" s="11"/>
      <c r="V570" s="11"/>
      <c r="W570" s="11"/>
    </row>
    <row r="571" spans="1:25" x14ac:dyDescent="0.25">
      <c r="A571" s="48"/>
      <c r="B571" s="21"/>
      <c r="C571" s="24" t="s">
        <v>1510</v>
      </c>
      <c r="D571" s="22"/>
      <c r="E571" s="22"/>
      <c r="F571" s="21"/>
      <c r="G571" s="21"/>
      <c r="H571" s="8"/>
      <c r="I571" s="11"/>
      <c r="J571" s="8"/>
      <c r="K571" s="11"/>
      <c r="L571" s="8"/>
      <c r="M571" s="11"/>
      <c r="N571" s="8"/>
      <c r="O571" s="11"/>
      <c r="P571" s="8"/>
      <c r="Q571" s="11"/>
      <c r="R571" s="11"/>
      <c r="S571" s="11"/>
      <c r="T571" s="11"/>
      <c r="U571" s="11"/>
      <c r="V571" s="11"/>
      <c r="W571" s="11"/>
    </row>
    <row r="572" spans="1:25" x14ac:dyDescent="0.25">
      <c r="A572" s="48" t="s">
        <v>1511</v>
      </c>
      <c r="B572" s="21"/>
      <c r="C572" s="22"/>
      <c r="D572" s="22" t="s">
        <v>927</v>
      </c>
      <c r="E572" s="22" t="s">
        <v>1512</v>
      </c>
      <c r="F572" s="21"/>
      <c r="G572" s="21"/>
      <c r="H572" s="8">
        <v>0</v>
      </c>
      <c r="I572" s="11"/>
      <c r="J572" s="8">
        <f t="shared" ref="J572:J581" si="96">L572-H572</f>
        <v>0</v>
      </c>
      <c r="K572" s="11"/>
      <c r="L572" s="8">
        <v>0</v>
      </c>
      <c r="M572" s="11"/>
      <c r="N572" s="8">
        <v>0</v>
      </c>
      <c r="O572" s="11"/>
      <c r="P572" s="8">
        <f t="shared" ref="P572:P581" si="97">+L572-N572</f>
        <v>0</v>
      </c>
      <c r="Q572" s="11"/>
      <c r="R572" s="11"/>
      <c r="S572" s="11"/>
      <c r="T572" s="11"/>
      <c r="U572" s="11"/>
      <c r="V572" s="11"/>
      <c r="W572" s="11"/>
    </row>
    <row r="573" spans="1:25" x14ac:dyDescent="0.25">
      <c r="A573" s="48" t="s">
        <v>1513</v>
      </c>
      <c r="B573" s="21"/>
      <c r="C573" s="22"/>
      <c r="D573" s="22" t="s">
        <v>1342</v>
      </c>
      <c r="E573" s="22" t="s">
        <v>1514</v>
      </c>
      <c r="F573" s="21"/>
      <c r="G573" s="21"/>
      <c r="H573" s="8">
        <v>0</v>
      </c>
      <c r="I573" s="11"/>
      <c r="J573" s="8">
        <f t="shared" si="96"/>
        <v>0</v>
      </c>
      <c r="K573" s="11"/>
      <c r="L573" s="8">
        <v>0</v>
      </c>
      <c r="M573" s="11"/>
      <c r="N573" s="8">
        <v>0</v>
      </c>
      <c r="O573" s="11"/>
      <c r="P573" s="8">
        <f t="shared" si="97"/>
        <v>0</v>
      </c>
      <c r="Q573" s="11"/>
      <c r="R573" s="11"/>
      <c r="S573" s="11"/>
      <c r="T573" s="11"/>
      <c r="U573" s="11"/>
      <c r="V573" s="11"/>
      <c r="W573" s="11"/>
    </row>
    <row r="574" spans="1:25" x14ac:dyDescent="0.25">
      <c r="A574" s="48" t="s">
        <v>1515</v>
      </c>
      <c r="B574" s="21"/>
      <c r="C574" s="22"/>
      <c r="D574" s="22" t="s">
        <v>968</v>
      </c>
      <c r="E574" s="22" t="s">
        <v>1516</v>
      </c>
      <c r="F574" s="21"/>
      <c r="G574" s="21"/>
      <c r="H574" s="8">
        <v>0</v>
      </c>
      <c r="I574" s="11"/>
      <c r="J574" s="8">
        <f t="shared" si="96"/>
        <v>0</v>
      </c>
      <c r="K574" s="11"/>
      <c r="L574" s="8">
        <v>0</v>
      </c>
      <c r="M574" s="11"/>
      <c r="N574" s="8">
        <v>0</v>
      </c>
      <c r="O574" s="11"/>
      <c r="P574" s="8">
        <f t="shared" si="97"/>
        <v>0</v>
      </c>
      <c r="Q574" s="11"/>
      <c r="R574" s="11"/>
      <c r="S574" s="11"/>
      <c r="T574" s="11"/>
      <c r="U574" s="11"/>
      <c r="V574" s="11"/>
      <c r="W574" s="11"/>
    </row>
    <row r="575" spans="1:25" x14ac:dyDescent="0.25">
      <c r="A575" s="48" t="s">
        <v>1517</v>
      </c>
      <c r="B575" s="21"/>
      <c r="C575" s="22"/>
      <c r="D575" s="22" t="s">
        <v>498</v>
      </c>
      <c r="E575" s="22" t="s">
        <v>1518</v>
      </c>
      <c r="F575" s="21"/>
      <c r="G575" s="21"/>
      <c r="H575" s="8">
        <v>0</v>
      </c>
      <c r="I575" s="11"/>
      <c r="J575" s="8">
        <f t="shared" si="96"/>
        <v>0</v>
      </c>
      <c r="K575" s="11"/>
      <c r="L575" s="8">
        <v>0</v>
      </c>
      <c r="M575" s="11"/>
      <c r="N575" s="8">
        <v>0</v>
      </c>
      <c r="O575" s="11"/>
      <c r="P575" s="8">
        <f t="shared" si="97"/>
        <v>0</v>
      </c>
      <c r="Q575" s="11"/>
      <c r="R575" s="11"/>
      <c r="S575" s="11"/>
      <c r="T575" s="11"/>
      <c r="U575" s="11"/>
      <c r="V575" s="11"/>
      <c r="W575" s="11"/>
    </row>
    <row r="576" spans="1:25" x14ac:dyDescent="0.25">
      <c r="A576" s="48" t="s">
        <v>1519</v>
      </c>
      <c r="B576" s="21"/>
      <c r="C576" s="22"/>
      <c r="D576" s="22" t="s">
        <v>935</v>
      </c>
      <c r="E576" s="22" t="s">
        <v>1520</v>
      </c>
      <c r="F576" s="21"/>
      <c r="G576" s="21"/>
      <c r="H576" s="8">
        <v>0</v>
      </c>
      <c r="I576" s="11"/>
      <c r="J576" s="8">
        <f t="shared" si="96"/>
        <v>0</v>
      </c>
      <c r="K576" s="11"/>
      <c r="L576" s="8">
        <v>0</v>
      </c>
      <c r="M576" s="11"/>
      <c r="N576" s="8">
        <v>0</v>
      </c>
      <c r="O576" s="11"/>
      <c r="P576" s="8">
        <f t="shared" si="97"/>
        <v>0</v>
      </c>
      <c r="Q576" s="11"/>
      <c r="R576" s="11"/>
      <c r="S576" s="11"/>
      <c r="T576" s="11"/>
      <c r="U576" s="11"/>
      <c r="V576" s="11"/>
      <c r="W576" s="11"/>
    </row>
    <row r="577" spans="1:25" x14ac:dyDescent="0.25">
      <c r="A577" s="48" t="s">
        <v>1521</v>
      </c>
      <c r="B577" s="21"/>
      <c r="C577" s="22"/>
      <c r="D577" s="22" t="s">
        <v>510</v>
      </c>
      <c r="E577" s="22" t="s">
        <v>1522</v>
      </c>
      <c r="F577" s="21"/>
      <c r="G577" s="21"/>
      <c r="H577" s="8">
        <v>0</v>
      </c>
      <c r="I577" s="11"/>
      <c r="J577" s="8">
        <f t="shared" si="96"/>
        <v>0</v>
      </c>
      <c r="K577" s="11"/>
      <c r="L577" s="8">
        <v>0</v>
      </c>
      <c r="M577" s="11"/>
      <c r="N577" s="8">
        <v>0</v>
      </c>
      <c r="O577" s="11"/>
      <c r="P577" s="8">
        <f t="shared" si="97"/>
        <v>0</v>
      </c>
      <c r="Q577" s="11"/>
      <c r="R577" s="11"/>
      <c r="S577" s="11"/>
      <c r="T577" s="11"/>
      <c r="U577" s="11"/>
      <c r="V577" s="11"/>
      <c r="W577" s="11"/>
    </row>
    <row r="578" spans="1:25" x14ac:dyDescent="0.25">
      <c r="A578" s="48" t="s">
        <v>1523</v>
      </c>
      <c r="B578" s="21"/>
      <c r="C578" s="24" t="s">
        <v>1524</v>
      </c>
      <c r="D578" s="22"/>
      <c r="E578" s="22"/>
      <c r="F578" s="21"/>
      <c r="G578" s="21"/>
      <c r="H578" s="8">
        <f>SUM(H572:H577)</f>
        <v>0</v>
      </c>
      <c r="I578" s="11"/>
      <c r="J578" s="8">
        <f t="shared" si="96"/>
        <v>0</v>
      </c>
      <c r="K578" s="11"/>
      <c r="L578" s="8">
        <f>SUM(L572:L577)</f>
        <v>0</v>
      </c>
      <c r="M578" s="11"/>
      <c r="N578" s="8">
        <f>SUM(N572:N577)</f>
        <v>0</v>
      </c>
      <c r="O578" s="11"/>
      <c r="P578" s="8">
        <f t="shared" si="97"/>
        <v>0</v>
      </c>
      <c r="Q578" s="11"/>
      <c r="R578" s="11"/>
      <c r="S578" s="11"/>
      <c r="T578" s="11"/>
      <c r="U578" s="11"/>
      <c r="V578" s="11"/>
      <c r="W578" s="11"/>
    </row>
    <row r="579" spans="1:25" x14ac:dyDescent="0.25">
      <c r="A579" s="48" t="s">
        <v>1525</v>
      </c>
      <c r="B579" s="21"/>
      <c r="C579" s="13"/>
      <c r="D579" s="24" t="s">
        <v>1526</v>
      </c>
      <c r="E579" s="22"/>
      <c r="F579" s="21"/>
      <c r="G579" s="21"/>
      <c r="H579" s="34">
        <f>H570+H578</f>
        <v>0</v>
      </c>
      <c r="I579" s="11"/>
      <c r="J579" s="34">
        <f t="shared" si="96"/>
        <v>0</v>
      </c>
      <c r="K579" s="11"/>
      <c r="L579" s="34">
        <f>L570+L578</f>
        <v>0</v>
      </c>
      <c r="M579" s="11"/>
      <c r="N579" s="34">
        <f>N570+N578</f>
        <v>0</v>
      </c>
      <c r="O579" s="11"/>
      <c r="P579" s="34">
        <f t="shared" si="97"/>
        <v>0</v>
      </c>
      <c r="Q579" s="11"/>
      <c r="R579" s="11"/>
      <c r="S579" s="11"/>
      <c r="T579" s="11"/>
      <c r="U579" s="11"/>
      <c r="V579" s="11"/>
      <c r="W579" s="11"/>
      <c r="X579" s="14"/>
      <c r="Y579" s="14"/>
    </row>
    <row r="580" spans="1:25" x14ac:dyDescent="0.25">
      <c r="A580" s="48" t="s">
        <v>1527</v>
      </c>
      <c r="B580" s="21"/>
      <c r="C580" s="24" t="s">
        <v>1528</v>
      </c>
      <c r="D580" s="22"/>
      <c r="E580" s="22"/>
      <c r="F580" s="21"/>
      <c r="G580" s="21"/>
      <c r="H580" s="34">
        <f>+H579+H561+H543+H525+H507+H489</f>
        <v>0</v>
      </c>
      <c r="I580" s="11"/>
      <c r="J580" s="34">
        <f t="shared" si="96"/>
        <v>0</v>
      </c>
      <c r="K580" s="11"/>
      <c r="L580" s="34">
        <f>+L579+L561+L543+L525+L507+L489</f>
        <v>0</v>
      </c>
      <c r="M580" s="11"/>
      <c r="N580" s="34">
        <f>+N579+N561+N543+N525+N507+N489</f>
        <v>0</v>
      </c>
      <c r="O580" s="11"/>
      <c r="P580" s="34">
        <f t="shared" si="97"/>
        <v>0</v>
      </c>
      <c r="Q580" s="11"/>
      <c r="R580" s="11"/>
      <c r="S580" s="11"/>
      <c r="T580" s="11"/>
      <c r="U580" s="11"/>
      <c r="V580" s="11"/>
      <c r="W580" s="11"/>
      <c r="X580" s="14"/>
      <c r="Y580" s="14"/>
    </row>
    <row r="581" spans="1:25" x14ac:dyDescent="0.25">
      <c r="A581" s="48" t="s">
        <v>236</v>
      </c>
      <c r="B581" s="21"/>
      <c r="C581" s="24"/>
      <c r="D581" s="24" t="s">
        <v>46</v>
      </c>
      <c r="E581" s="22" t="s">
        <v>237</v>
      </c>
      <c r="F581" s="21"/>
      <c r="G581" s="21"/>
      <c r="H581" s="11">
        <v>0</v>
      </c>
      <c r="I581" s="11"/>
      <c r="J581" s="11">
        <f t="shared" si="96"/>
        <v>0</v>
      </c>
      <c r="K581" s="11"/>
      <c r="L581" s="11">
        <v>0</v>
      </c>
      <c r="M581" s="11"/>
      <c r="N581" s="11">
        <v>0</v>
      </c>
      <c r="O581" s="11"/>
      <c r="P581" s="8">
        <f t="shared" si="97"/>
        <v>0</v>
      </c>
      <c r="Q581" s="11"/>
      <c r="R581" s="11"/>
      <c r="S581" s="11"/>
      <c r="T581" s="11"/>
      <c r="U581" s="11"/>
      <c r="V581" s="11"/>
      <c r="W581" s="11"/>
      <c r="X581" s="14"/>
      <c r="Y581" s="14"/>
    </row>
    <row r="582" spans="1:25" x14ac:dyDescent="0.25">
      <c r="A582" s="48"/>
      <c r="B582" s="21"/>
      <c r="C582" s="24"/>
      <c r="D582" s="24"/>
      <c r="E582" s="22"/>
      <c r="F582" s="21"/>
      <c r="G582" s="21"/>
      <c r="H582" s="11"/>
      <c r="I582" s="11"/>
      <c r="J582" s="11"/>
      <c r="K582" s="11"/>
      <c r="L582" s="11"/>
      <c r="M582" s="11"/>
      <c r="N582" s="11"/>
      <c r="O582" s="11"/>
      <c r="P582" s="8"/>
      <c r="Q582" s="11"/>
      <c r="R582" s="11"/>
      <c r="S582" s="11"/>
      <c r="T582" s="11"/>
      <c r="U582" s="11"/>
      <c r="V582" s="11"/>
      <c r="W582" s="11"/>
      <c r="X582" s="14"/>
      <c r="Y582" s="14"/>
    </row>
    <row r="583" spans="1:25" x14ac:dyDescent="0.25">
      <c r="A583" s="48" t="s">
        <v>1529</v>
      </c>
      <c r="B583" s="21"/>
      <c r="C583" s="24" t="s">
        <v>1571</v>
      </c>
      <c r="D583" s="22"/>
      <c r="E583" s="22"/>
      <c r="F583" s="21"/>
      <c r="G583" s="21"/>
      <c r="H583" s="34">
        <f>+H580+H469+H407+H581</f>
        <v>2794329</v>
      </c>
      <c r="I583" s="11"/>
      <c r="J583" s="34">
        <f>L583-H583</f>
        <v>0</v>
      </c>
      <c r="K583" s="11"/>
      <c r="L583" s="34">
        <f>+L580+L469+L407+L581</f>
        <v>2794329</v>
      </c>
      <c r="M583" s="11"/>
      <c r="N583" s="34">
        <f>+N580+N469+N407+N581</f>
        <v>2745982</v>
      </c>
      <c r="O583" s="11"/>
      <c r="P583" s="34">
        <f>+L583-N583</f>
        <v>48347</v>
      </c>
      <c r="Q583" s="11"/>
      <c r="R583" s="11"/>
      <c r="S583" s="11"/>
      <c r="T583" s="11"/>
      <c r="U583" s="11"/>
      <c r="V583" s="11"/>
      <c r="W583" s="11"/>
      <c r="X583" s="14"/>
      <c r="Y583" s="14"/>
    </row>
    <row r="584" spans="1:25" x14ac:dyDescent="0.25">
      <c r="A584" s="48"/>
      <c r="B584" s="21"/>
      <c r="C584" s="24"/>
      <c r="D584" s="22"/>
      <c r="E584" s="22"/>
      <c r="F584" s="21"/>
      <c r="G584" s="21"/>
      <c r="H584" s="11"/>
      <c r="I584" s="11"/>
      <c r="J584" s="11"/>
      <c r="K584" s="11"/>
      <c r="L584" s="62"/>
      <c r="M584" s="62"/>
      <c r="N584" s="62"/>
      <c r="O584" s="11"/>
      <c r="P584" s="11"/>
      <c r="Q584" s="11"/>
      <c r="R584" s="11"/>
      <c r="S584" s="11"/>
      <c r="T584" s="11"/>
      <c r="U584" s="11"/>
      <c r="V584" s="11"/>
      <c r="W584" s="11"/>
      <c r="X584" s="14"/>
      <c r="Y584" s="14"/>
    </row>
    <row r="585" spans="1:25" x14ac:dyDescent="0.25">
      <c r="A585" s="48"/>
      <c r="B585" s="21"/>
      <c r="C585" s="24" t="s">
        <v>1573</v>
      </c>
      <c r="D585" s="22"/>
      <c r="E585" s="22"/>
      <c r="F585" s="21"/>
      <c r="G585" s="21"/>
      <c r="H585" s="11"/>
      <c r="I585" s="11"/>
      <c r="J585" s="11"/>
      <c r="K585" s="11"/>
      <c r="L585" s="11"/>
      <c r="M585" s="11"/>
      <c r="N585" s="11"/>
      <c r="O585" s="11"/>
      <c r="P585" s="11"/>
      <c r="Q585" s="11"/>
      <c r="R585" s="11"/>
      <c r="S585" s="11"/>
      <c r="T585" s="11"/>
      <c r="U585" s="11"/>
      <c r="V585" s="11"/>
      <c r="W585" s="11"/>
      <c r="X585" s="14"/>
      <c r="Y585" s="14"/>
    </row>
    <row r="586" spans="1:25" x14ac:dyDescent="0.25">
      <c r="A586" s="48"/>
      <c r="B586" s="21"/>
      <c r="C586" s="24"/>
      <c r="D586" s="24" t="s">
        <v>238</v>
      </c>
      <c r="E586" s="22"/>
      <c r="F586" s="21"/>
      <c r="G586" s="21"/>
      <c r="H586" s="11">
        <f>H583-H595</f>
        <v>2778829</v>
      </c>
      <c r="I586" s="11"/>
      <c r="J586" s="11">
        <f>L586-H586</f>
        <v>0</v>
      </c>
      <c r="K586" s="11"/>
      <c r="L586" s="11">
        <f>L583-H595</f>
        <v>2778829</v>
      </c>
      <c r="M586" s="11"/>
      <c r="N586" s="11">
        <f>N583+49334-H595</f>
        <v>2779816</v>
      </c>
      <c r="O586" s="11"/>
      <c r="P586" s="11">
        <f>+L586-N586</f>
        <v>-987</v>
      </c>
      <c r="Q586" s="11"/>
      <c r="R586" s="11"/>
      <c r="S586" s="11"/>
      <c r="T586" s="11"/>
      <c r="U586" s="11"/>
      <c r="V586" s="11"/>
      <c r="W586" s="11"/>
      <c r="X586" s="14"/>
      <c r="Y586" s="14"/>
    </row>
    <row r="587" spans="1:25" x14ac:dyDescent="0.25">
      <c r="A587" s="48"/>
      <c r="B587" s="21"/>
      <c r="C587" s="24"/>
      <c r="D587" s="24" t="s">
        <v>47</v>
      </c>
      <c r="E587" s="22"/>
      <c r="F587" s="21"/>
      <c r="G587" s="21"/>
      <c r="H587" s="11"/>
      <c r="I587" s="11"/>
      <c r="J587" s="11"/>
      <c r="K587" s="11"/>
      <c r="L587" s="11"/>
      <c r="M587" s="11"/>
      <c r="N587" s="11"/>
      <c r="O587" s="11"/>
      <c r="P587" s="11"/>
      <c r="Q587" s="11"/>
      <c r="R587" s="11"/>
      <c r="S587" s="11"/>
      <c r="T587" s="11"/>
      <c r="U587" s="11"/>
      <c r="V587" s="11"/>
      <c r="W587" s="11"/>
      <c r="X587" s="14"/>
      <c r="Y587" s="14"/>
    </row>
    <row r="588" spans="1:25" x14ac:dyDescent="0.25">
      <c r="A588" s="48"/>
      <c r="B588" s="21"/>
      <c r="C588" s="24"/>
      <c r="D588" s="24" t="s">
        <v>48</v>
      </c>
      <c r="E588" s="22"/>
      <c r="F588" s="21"/>
      <c r="G588" s="21"/>
      <c r="H588" s="11">
        <v>0</v>
      </c>
      <c r="I588" s="11"/>
      <c r="J588" s="11">
        <f>L588-H588</f>
        <v>0</v>
      </c>
      <c r="K588" s="11"/>
      <c r="L588" s="11">
        <v>0</v>
      </c>
      <c r="M588" s="11"/>
      <c r="N588" s="11">
        <v>0</v>
      </c>
      <c r="O588" s="11"/>
      <c r="P588" s="11">
        <f>+L588-N588</f>
        <v>0</v>
      </c>
      <c r="Q588" s="11"/>
      <c r="R588" s="11"/>
      <c r="S588" s="11"/>
      <c r="T588" s="11"/>
      <c r="U588" s="11"/>
      <c r="V588" s="11"/>
      <c r="W588" s="11"/>
      <c r="X588" s="14"/>
      <c r="Y588" s="14"/>
    </row>
    <row r="589" spans="1:25" x14ac:dyDescent="0.25">
      <c r="A589" s="48"/>
      <c r="B589" s="21"/>
      <c r="C589" s="24"/>
      <c r="D589" s="24" t="s">
        <v>83</v>
      </c>
      <c r="E589" s="22"/>
      <c r="F589" s="21"/>
      <c r="G589" s="21"/>
      <c r="H589" s="11">
        <v>0</v>
      </c>
      <c r="I589" s="11"/>
      <c r="J589" s="11">
        <f>L589-H589</f>
        <v>0</v>
      </c>
      <c r="K589" s="11"/>
      <c r="L589" s="11">
        <v>0</v>
      </c>
      <c r="M589" s="11"/>
      <c r="N589" s="11">
        <v>0</v>
      </c>
      <c r="O589" s="11"/>
      <c r="P589" s="11">
        <f>+L589-N589</f>
        <v>0</v>
      </c>
      <c r="Q589" s="11"/>
      <c r="R589" s="11"/>
      <c r="S589" s="11"/>
      <c r="T589" s="11"/>
      <c r="U589" s="11"/>
      <c r="V589" s="11"/>
      <c r="W589" s="11"/>
      <c r="X589" s="14"/>
      <c r="Y589" s="14"/>
    </row>
    <row r="590" spans="1:25" x14ac:dyDescent="0.25">
      <c r="A590" s="48"/>
      <c r="B590" s="21"/>
      <c r="C590" s="24" t="s">
        <v>1572</v>
      </c>
      <c r="D590" s="22"/>
      <c r="E590" s="22"/>
      <c r="F590" s="21"/>
      <c r="G590" s="21"/>
      <c r="H590" s="34">
        <f>SUM(H586:H589)</f>
        <v>2778829</v>
      </c>
      <c r="I590" s="11"/>
      <c r="J590" s="34">
        <f>L590-H590</f>
        <v>0</v>
      </c>
      <c r="K590" s="11"/>
      <c r="L590" s="34">
        <f>SUM(L586:L589)</f>
        <v>2778829</v>
      </c>
      <c r="M590" s="11"/>
      <c r="N590" s="34">
        <f>SUM(N586:N589)</f>
        <v>2779816</v>
      </c>
      <c r="O590" s="11"/>
      <c r="P590" s="34">
        <f>SUM(P586:P589)</f>
        <v>-987</v>
      </c>
      <c r="Q590" s="11"/>
      <c r="R590" s="11"/>
      <c r="S590" s="11"/>
      <c r="T590" s="11"/>
      <c r="U590" s="11"/>
      <c r="V590" s="11"/>
      <c r="W590" s="11"/>
    </row>
    <row r="591" spans="1:25" x14ac:dyDescent="0.25">
      <c r="A591" s="48"/>
      <c r="B591" s="21"/>
      <c r="C591" s="24"/>
      <c r="D591" s="22"/>
      <c r="E591" s="22"/>
      <c r="F591" s="21"/>
      <c r="G591" s="21"/>
      <c r="H591" s="11"/>
      <c r="I591" s="11"/>
      <c r="J591" s="11"/>
      <c r="K591" s="11"/>
      <c r="L591" s="11"/>
      <c r="M591" s="11"/>
      <c r="N591" s="11"/>
      <c r="O591" s="11"/>
      <c r="P591" s="11"/>
      <c r="Q591" s="11"/>
      <c r="R591" s="11"/>
      <c r="S591" s="11"/>
      <c r="T591" s="11"/>
      <c r="U591" s="11"/>
      <c r="V591" s="11"/>
      <c r="W591" s="11"/>
    </row>
    <row r="592" spans="1:25" x14ac:dyDescent="0.25">
      <c r="A592" s="48"/>
      <c r="B592" s="21"/>
      <c r="C592" s="24" t="s">
        <v>1576</v>
      </c>
      <c r="D592" s="22"/>
      <c r="E592" s="22"/>
      <c r="F592" s="21"/>
      <c r="G592" s="21"/>
      <c r="H592" s="11"/>
      <c r="I592" s="11"/>
      <c r="J592" s="11"/>
      <c r="K592" s="11"/>
      <c r="L592" s="11"/>
      <c r="M592" s="11"/>
      <c r="N592" s="11"/>
      <c r="O592" s="11"/>
      <c r="P592" s="11"/>
      <c r="Q592" s="11"/>
      <c r="R592" s="11"/>
      <c r="S592" s="11"/>
      <c r="T592" s="11"/>
      <c r="U592" s="11"/>
      <c r="V592" s="11"/>
      <c r="W592" s="11"/>
    </row>
    <row r="593" spans="1:23" x14ac:dyDescent="0.25">
      <c r="A593" s="48"/>
      <c r="B593" s="21"/>
      <c r="C593" s="22"/>
      <c r="D593" s="24" t="s">
        <v>1577</v>
      </c>
      <c r="E593" s="22"/>
      <c r="F593" s="21"/>
      <c r="G593" s="21"/>
      <c r="H593" s="8">
        <f>+H590-H583</f>
        <v>-15500</v>
      </c>
      <c r="I593" s="11"/>
      <c r="J593" s="8">
        <f>+J590-J583</f>
        <v>0</v>
      </c>
      <c r="K593" s="11"/>
      <c r="L593" s="8">
        <f>+L590-L583</f>
        <v>-15500</v>
      </c>
      <c r="M593" s="11"/>
      <c r="N593" s="8">
        <f>+N590-N583</f>
        <v>33834</v>
      </c>
      <c r="O593" s="11"/>
      <c r="P593" s="8">
        <f>-(+L593-N593)</f>
        <v>49334</v>
      </c>
      <c r="Q593" s="11"/>
      <c r="R593" s="11"/>
      <c r="S593" s="11"/>
      <c r="T593" s="11"/>
      <c r="U593" s="11"/>
      <c r="V593" s="11"/>
      <c r="W593" s="11"/>
    </row>
    <row r="594" spans="1:23" x14ac:dyDescent="0.25">
      <c r="A594" s="48"/>
      <c r="B594" s="21"/>
      <c r="C594" s="22"/>
      <c r="D594" s="24"/>
      <c r="E594" s="22"/>
      <c r="F594" s="21"/>
      <c r="G594" s="21"/>
      <c r="H594" s="8"/>
      <c r="I594" s="11"/>
      <c r="J594" s="8"/>
      <c r="K594" s="11"/>
      <c r="L594" s="8"/>
      <c r="M594" s="11"/>
      <c r="N594" s="8"/>
      <c r="O594" s="11"/>
      <c r="P594" s="8"/>
      <c r="Q594" s="11"/>
      <c r="R594" s="11"/>
      <c r="S594" s="11"/>
      <c r="T594" s="11"/>
      <c r="U594" s="11"/>
      <c r="V594" s="11"/>
      <c r="W594" s="11"/>
    </row>
    <row r="595" spans="1:23" x14ac:dyDescent="0.25">
      <c r="A595" s="48"/>
      <c r="B595" s="21"/>
      <c r="C595" s="24" t="s">
        <v>1574</v>
      </c>
      <c r="D595" s="24"/>
      <c r="E595" s="22"/>
      <c r="F595" s="21"/>
      <c r="G595" s="21"/>
      <c r="H595" s="11">
        <v>15500</v>
      </c>
      <c r="I595" s="11"/>
      <c r="J595" s="11">
        <f>L595-H595</f>
        <v>0</v>
      </c>
      <c r="K595" s="11"/>
      <c r="L595" s="11">
        <f>H595</f>
        <v>15500</v>
      </c>
      <c r="M595" s="11"/>
      <c r="N595" s="11">
        <f>L595</f>
        <v>15500</v>
      </c>
      <c r="O595" s="11"/>
      <c r="P595" s="11">
        <f>-(+L595-N595)</f>
        <v>0</v>
      </c>
      <c r="Q595" s="11"/>
      <c r="R595" s="11"/>
      <c r="S595" s="11"/>
      <c r="T595" s="11"/>
      <c r="U595" s="11"/>
      <c r="V595" s="11"/>
      <c r="W595" s="11"/>
    </row>
    <row r="596" spans="1:23" x14ac:dyDescent="0.25">
      <c r="A596" s="48"/>
      <c r="B596" s="21"/>
      <c r="C596" s="22"/>
      <c r="D596" s="24"/>
      <c r="E596" s="22"/>
      <c r="F596" s="21"/>
      <c r="G596" s="21"/>
      <c r="H596" s="8"/>
      <c r="I596" s="11"/>
      <c r="J596" s="8"/>
      <c r="K596" s="11"/>
      <c r="L596" s="8"/>
      <c r="M596" s="11"/>
      <c r="N596" s="8"/>
      <c r="O596" s="11"/>
      <c r="P596" s="8"/>
      <c r="Q596" s="11"/>
      <c r="R596" s="11"/>
      <c r="S596" s="11"/>
      <c r="T596" s="11"/>
      <c r="U596" s="11"/>
      <c r="V596" s="11"/>
      <c r="W596" s="11"/>
    </row>
    <row r="597" spans="1:23" ht="15.75" thickBot="1" x14ac:dyDescent="0.3">
      <c r="A597" s="48"/>
      <c r="B597" s="21"/>
      <c r="C597" s="24" t="s">
        <v>1575</v>
      </c>
      <c r="D597" s="24"/>
      <c r="E597" s="22"/>
      <c r="F597" s="21"/>
      <c r="G597" s="21"/>
      <c r="H597" s="15">
        <f>+H595+H593</f>
        <v>0</v>
      </c>
      <c r="I597" s="10"/>
      <c r="J597" s="15">
        <f>+J595+J593</f>
        <v>0</v>
      </c>
      <c r="K597" s="10"/>
      <c r="L597" s="15">
        <f>+L595+L593</f>
        <v>0</v>
      </c>
      <c r="M597" s="10"/>
      <c r="N597" s="15">
        <f>+N595+N593</f>
        <v>49334</v>
      </c>
      <c r="O597" s="10"/>
      <c r="P597" s="15">
        <f>+P595+P593</f>
        <v>49334</v>
      </c>
      <c r="Q597" s="41"/>
      <c r="R597" s="41"/>
      <c r="S597" s="41"/>
      <c r="T597" s="41"/>
      <c r="U597" s="41"/>
      <c r="V597" s="41"/>
      <c r="W597" s="41"/>
    </row>
    <row r="598" spans="1:23" ht="15.75" thickTop="1" x14ac:dyDescent="0.25">
      <c r="A598" s="48"/>
      <c r="B598" s="21"/>
      <c r="C598" s="22"/>
      <c r="D598" s="24"/>
      <c r="E598" s="22"/>
      <c r="F598" s="21"/>
      <c r="G598" s="21"/>
      <c r="H598" s="10"/>
      <c r="I598" s="10"/>
      <c r="J598" s="10"/>
      <c r="K598" s="10"/>
      <c r="L598" s="10"/>
      <c r="M598" s="10"/>
      <c r="N598" s="63"/>
      <c r="O598" s="10"/>
      <c r="P598" s="10"/>
      <c r="Q598" s="10"/>
      <c r="R598" s="10"/>
      <c r="S598" s="10"/>
      <c r="T598" s="10"/>
      <c r="U598" s="10"/>
      <c r="V598" s="10"/>
      <c r="W598" s="10"/>
    </row>
    <row r="599" spans="1:23" customFormat="1" ht="12.75" x14ac:dyDescent="0.2"/>
    <row r="600" spans="1:23" x14ac:dyDescent="0.25">
      <c r="F600" s="17"/>
      <c r="G600" s="17"/>
      <c r="H600" s="17"/>
      <c r="I600" s="17"/>
      <c r="J600" s="17"/>
      <c r="K600" s="17"/>
      <c r="L600" s="14"/>
      <c r="M600" s="55"/>
      <c r="N600" s="14"/>
      <c r="P600" s="14"/>
      <c r="Q600" s="17"/>
      <c r="R600" s="17"/>
      <c r="S600" s="17"/>
      <c r="T600" s="17"/>
      <c r="U600" s="17"/>
      <c r="V600" s="17"/>
      <c r="W600" s="17"/>
    </row>
    <row r="601" spans="1:23" x14ac:dyDescent="0.25">
      <c r="F601" s="17"/>
      <c r="G601" s="17"/>
      <c r="H601" s="17"/>
      <c r="I601" s="17"/>
      <c r="J601" s="17"/>
      <c r="K601" s="17"/>
      <c r="L601" s="14"/>
      <c r="M601" s="55"/>
      <c r="N601" s="14"/>
      <c r="P601" s="14"/>
      <c r="Q601" s="17"/>
      <c r="R601" s="17"/>
      <c r="S601" s="17"/>
      <c r="T601" s="17"/>
      <c r="U601" s="17"/>
      <c r="V601" s="17"/>
      <c r="W601" s="17"/>
    </row>
    <row r="602" spans="1:23" x14ac:dyDescent="0.25">
      <c r="D602" s="67"/>
      <c r="F602" s="17"/>
      <c r="G602" s="17"/>
      <c r="H602" s="17"/>
      <c r="I602" s="17"/>
      <c r="J602" s="17"/>
      <c r="K602" s="17"/>
      <c r="L602" s="14"/>
      <c r="M602" s="55"/>
      <c r="N602" s="14"/>
      <c r="P602" s="14"/>
      <c r="Q602" s="17"/>
      <c r="R602" s="17"/>
      <c r="S602" s="17"/>
      <c r="T602" s="17"/>
      <c r="U602" s="17"/>
      <c r="V602" s="17"/>
      <c r="W602" s="17"/>
    </row>
    <row r="603" spans="1:23" x14ac:dyDescent="0.25">
      <c r="F603" s="17"/>
      <c r="G603" s="17"/>
      <c r="H603" s="17"/>
      <c r="I603" s="17"/>
      <c r="J603" s="17"/>
      <c r="K603" s="17"/>
      <c r="L603" s="14"/>
      <c r="M603" s="55"/>
      <c r="N603" s="14"/>
      <c r="P603" s="14"/>
      <c r="Q603" s="17"/>
      <c r="R603" s="17"/>
      <c r="S603" s="17"/>
      <c r="T603" s="17"/>
      <c r="U603" s="17"/>
      <c r="V603" s="17"/>
      <c r="W603" s="17"/>
    </row>
    <row r="604" spans="1:23" x14ac:dyDescent="0.25">
      <c r="F604" s="17"/>
      <c r="G604" s="17"/>
      <c r="H604" s="17"/>
      <c r="I604" s="17"/>
      <c r="J604" s="17"/>
      <c r="K604" s="17"/>
      <c r="L604" s="14"/>
      <c r="M604" s="55"/>
      <c r="N604" s="14"/>
      <c r="P604" s="14"/>
      <c r="Q604" s="17"/>
      <c r="R604" s="17"/>
      <c r="S604" s="17"/>
      <c r="T604" s="17"/>
      <c r="U604" s="17"/>
      <c r="V604" s="17"/>
      <c r="W604" s="17"/>
    </row>
    <row r="605" spans="1:23" x14ac:dyDescent="0.25">
      <c r="F605" s="17"/>
      <c r="G605" s="17"/>
      <c r="H605" s="17"/>
      <c r="I605" s="17"/>
      <c r="J605" s="17"/>
      <c r="K605" s="17"/>
      <c r="L605" s="14"/>
      <c r="M605" s="55"/>
      <c r="N605" s="14"/>
      <c r="P605" s="14"/>
      <c r="Q605" s="17"/>
      <c r="R605" s="17"/>
      <c r="S605" s="17"/>
      <c r="T605" s="17"/>
      <c r="U605" s="17"/>
      <c r="V605" s="17"/>
      <c r="W605" s="17"/>
    </row>
    <row r="606" spans="1:23" x14ac:dyDescent="0.25">
      <c r="F606" s="17"/>
      <c r="G606" s="17"/>
      <c r="H606" s="17"/>
      <c r="I606" s="17"/>
      <c r="J606" s="17"/>
      <c r="K606" s="17"/>
      <c r="L606" s="14"/>
      <c r="M606" s="55"/>
      <c r="N606" s="14"/>
      <c r="P606" s="14"/>
      <c r="Q606" s="17"/>
      <c r="R606" s="17"/>
      <c r="S606" s="17"/>
      <c r="T606" s="17"/>
      <c r="U606" s="17"/>
      <c r="V606" s="17"/>
      <c r="W606" s="17"/>
    </row>
    <row r="607" spans="1:23" x14ac:dyDescent="0.25">
      <c r="F607" s="17"/>
      <c r="G607" s="17"/>
      <c r="H607" s="17"/>
      <c r="I607" s="17"/>
      <c r="J607" s="17"/>
      <c r="K607" s="17"/>
      <c r="L607" s="14"/>
      <c r="M607" s="55"/>
      <c r="N607" s="14"/>
      <c r="P607" s="14"/>
      <c r="Q607" s="17"/>
      <c r="R607" s="17"/>
      <c r="S607" s="17"/>
      <c r="T607" s="17"/>
      <c r="U607" s="17"/>
      <c r="V607" s="17"/>
      <c r="W607" s="17"/>
    </row>
    <row r="608" spans="1:23" x14ac:dyDescent="0.25">
      <c r="F608" s="17"/>
      <c r="G608" s="17"/>
      <c r="H608" s="17"/>
      <c r="I608" s="17"/>
      <c r="J608" s="17"/>
      <c r="K608" s="17"/>
      <c r="L608" s="14"/>
      <c r="M608" s="55"/>
      <c r="O608" s="55"/>
      <c r="P608" s="14"/>
      <c r="Q608" s="17"/>
      <c r="R608" s="17"/>
      <c r="S608" s="17"/>
      <c r="T608" s="17"/>
      <c r="U608" s="17"/>
      <c r="V608" s="17"/>
      <c r="W608" s="17"/>
    </row>
    <row r="609" spans="6:23" x14ac:dyDescent="0.25">
      <c r="F609" s="17"/>
      <c r="G609" s="17"/>
      <c r="H609" s="17"/>
      <c r="I609" s="17"/>
      <c r="J609" s="17"/>
      <c r="K609" s="17"/>
      <c r="L609" s="14"/>
      <c r="M609" s="55"/>
      <c r="O609" s="55"/>
      <c r="P609" s="14"/>
      <c r="Q609" s="17"/>
      <c r="R609" s="17"/>
      <c r="S609" s="17"/>
      <c r="T609" s="17"/>
      <c r="U609" s="17"/>
      <c r="V609" s="17"/>
      <c r="W609" s="17"/>
    </row>
    <row r="610" spans="6:23" x14ac:dyDescent="0.25">
      <c r="F610" s="17"/>
      <c r="G610" s="17"/>
      <c r="H610" s="17"/>
      <c r="I610" s="17"/>
      <c r="J610" s="17"/>
      <c r="K610" s="17"/>
      <c r="L610" s="14"/>
      <c r="M610" s="55"/>
      <c r="O610" s="55"/>
      <c r="P610" s="14"/>
      <c r="Q610" s="17"/>
      <c r="R610" s="17"/>
      <c r="S610" s="17"/>
      <c r="T610" s="17"/>
      <c r="U610" s="17"/>
      <c r="V610" s="17"/>
      <c r="W610" s="17"/>
    </row>
    <row r="611" spans="6:23" x14ac:dyDescent="0.25">
      <c r="F611" s="17"/>
      <c r="G611" s="17"/>
      <c r="H611" s="17"/>
      <c r="I611" s="17"/>
      <c r="J611" s="17"/>
      <c r="K611" s="17"/>
      <c r="L611" s="14"/>
      <c r="M611" s="55"/>
      <c r="O611" s="55"/>
      <c r="P611" s="14"/>
      <c r="Q611" s="17"/>
      <c r="R611" s="17"/>
      <c r="S611" s="17"/>
      <c r="T611" s="17"/>
      <c r="U611" s="17"/>
      <c r="V611" s="17"/>
      <c r="W611" s="17"/>
    </row>
    <row r="612" spans="6:23" x14ac:dyDescent="0.25">
      <c r="F612" s="17"/>
      <c r="G612" s="17"/>
      <c r="H612" s="17"/>
      <c r="I612" s="17"/>
      <c r="J612" s="17"/>
      <c r="K612" s="17"/>
      <c r="L612" s="14"/>
      <c r="M612" s="55"/>
      <c r="O612" s="55"/>
      <c r="P612" s="14"/>
      <c r="Q612" s="17"/>
      <c r="R612" s="17"/>
      <c r="S612" s="17"/>
      <c r="T612" s="17"/>
      <c r="U612" s="17"/>
      <c r="V612" s="17"/>
      <c r="W612" s="17"/>
    </row>
    <row r="613" spans="6:23" x14ac:dyDescent="0.25">
      <c r="F613" s="17"/>
      <c r="G613" s="17"/>
      <c r="H613" s="17"/>
      <c r="I613" s="17"/>
      <c r="J613" s="17"/>
      <c r="K613" s="17"/>
      <c r="L613" s="14"/>
      <c r="M613" s="55"/>
      <c r="O613" s="55"/>
      <c r="P613" s="14"/>
      <c r="Q613" s="17"/>
      <c r="R613" s="17"/>
      <c r="S613" s="17"/>
      <c r="T613" s="17"/>
      <c r="U613" s="17"/>
      <c r="V613" s="17"/>
      <c r="W613" s="17"/>
    </row>
    <row r="614" spans="6:23" x14ac:dyDescent="0.25">
      <c r="F614" s="17"/>
      <c r="G614" s="17"/>
      <c r="H614" s="17"/>
      <c r="I614" s="17"/>
      <c r="J614" s="17"/>
      <c r="K614" s="17"/>
      <c r="L614" s="14"/>
      <c r="M614" s="55"/>
      <c r="O614" s="55"/>
      <c r="P614" s="14"/>
      <c r="Q614" s="17"/>
      <c r="R614" s="17"/>
      <c r="S614" s="17"/>
      <c r="T614" s="17"/>
      <c r="U614" s="17"/>
      <c r="V614" s="17"/>
      <c r="W614" s="17"/>
    </row>
    <row r="615" spans="6:23" x14ac:dyDescent="0.25">
      <c r="F615" s="17"/>
      <c r="G615" s="17"/>
      <c r="H615" s="17"/>
      <c r="I615" s="17"/>
      <c r="J615" s="17"/>
      <c r="K615" s="17"/>
      <c r="L615" s="14"/>
      <c r="M615" s="55"/>
      <c r="O615" s="55"/>
      <c r="P615" s="14"/>
      <c r="Q615" s="17"/>
      <c r="R615" s="17"/>
      <c r="S615" s="17"/>
      <c r="T615" s="17"/>
      <c r="U615" s="17"/>
      <c r="V615" s="17"/>
      <c r="W615" s="17"/>
    </row>
    <row r="616" spans="6:23" x14ac:dyDescent="0.25">
      <c r="F616" s="17"/>
      <c r="G616" s="17"/>
      <c r="H616" s="17"/>
      <c r="I616" s="17"/>
      <c r="J616" s="17"/>
      <c r="K616" s="17"/>
      <c r="L616" s="14"/>
      <c r="M616" s="55"/>
      <c r="O616" s="55"/>
      <c r="P616" s="14"/>
      <c r="Q616" s="17"/>
      <c r="R616" s="17"/>
      <c r="S616" s="17"/>
      <c r="T616" s="17"/>
      <c r="U616" s="17"/>
      <c r="V616" s="17"/>
      <c r="W616" s="17"/>
    </row>
    <row r="617" spans="6:23" x14ac:dyDescent="0.25">
      <c r="F617" s="17"/>
      <c r="G617" s="17"/>
      <c r="H617" s="17"/>
      <c r="I617" s="17"/>
      <c r="J617" s="17"/>
      <c r="K617" s="17"/>
      <c r="L617" s="14"/>
      <c r="M617" s="55"/>
      <c r="O617" s="55"/>
      <c r="P617" s="14"/>
      <c r="Q617" s="17"/>
      <c r="R617" s="17"/>
      <c r="S617" s="17"/>
      <c r="T617" s="17"/>
      <c r="U617" s="17"/>
      <c r="V617" s="17"/>
      <c r="W617" s="17"/>
    </row>
    <row r="618" spans="6:23" x14ac:dyDescent="0.25">
      <c r="F618" s="17"/>
      <c r="G618" s="17"/>
      <c r="H618" s="17"/>
      <c r="I618" s="17"/>
      <c r="J618" s="17"/>
      <c r="K618" s="17"/>
      <c r="L618" s="14"/>
      <c r="M618" s="55"/>
      <c r="O618" s="55"/>
      <c r="P618" s="14"/>
      <c r="Q618" s="17"/>
      <c r="R618" s="17"/>
      <c r="S618" s="17"/>
      <c r="T618" s="17"/>
      <c r="U618" s="17"/>
      <c r="V618" s="17"/>
      <c r="W618" s="17"/>
    </row>
    <row r="619" spans="6:23" x14ac:dyDescent="0.25">
      <c r="F619" s="17"/>
      <c r="G619" s="17"/>
      <c r="H619" s="17"/>
      <c r="I619" s="17"/>
      <c r="J619" s="17"/>
      <c r="K619" s="17"/>
      <c r="L619" s="14"/>
      <c r="M619" s="55"/>
      <c r="O619" s="55"/>
      <c r="P619" s="14"/>
      <c r="Q619" s="17"/>
      <c r="R619" s="17"/>
      <c r="S619" s="17"/>
      <c r="T619" s="17"/>
      <c r="U619" s="17"/>
      <c r="V619" s="17"/>
      <c r="W619" s="17"/>
    </row>
    <row r="620" spans="6:23" x14ac:dyDescent="0.25">
      <c r="F620" s="17"/>
      <c r="G620" s="17"/>
      <c r="H620" s="17"/>
      <c r="I620" s="17"/>
      <c r="J620" s="17"/>
      <c r="K620" s="17"/>
      <c r="L620" s="14"/>
      <c r="M620" s="55"/>
      <c r="O620" s="55"/>
      <c r="P620" s="14"/>
      <c r="Q620" s="17"/>
      <c r="R620" s="17"/>
      <c r="S620" s="17"/>
      <c r="T620" s="17"/>
      <c r="U620" s="17"/>
      <c r="V620" s="17"/>
      <c r="W620" s="17"/>
    </row>
    <row r="621" spans="6:23" x14ac:dyDescent="0.25">
      <c r="F621" s="17"/>
      <c r="G621" s="17"/>
      <c r="H621" s="17"/>
      <c r="I621" s="17"/>
      <c r="J621" s="17"/>
      <c r="K621" s="17"/>
      <c r="L621" s="18"/>
      <c r="M621" s="18"/>
      <c r="Q621" s="17"/>
      <c r="R621" s="17"/>
      <c r="S621" s="17"/>
      <c r="T621" s="17"/>
      <c r="U621" s="17"/>
      <c r="V621" s="17"/>
      <c r="W621" s="17"/>
    </row>
    <row r="622" spans="6:23" x14ac:dyDescent="0.25">
      <c r="F622" s="17"/>
      <c r="G622" s="17"/>
      <c r="H622" s="17"/>
      <c r="I622" s="17"/>
      <c r="J622" s="17"/>
      <c r="K622" s="17"/>
      <c r="L622" s="18"/>
      <c r="M622" s="18"/>
      <c r="Q622" s="17"/>
      <c r="R622" s="17"/>
      <c r="S622" s="17"/>
      <c r="T622" s="17"/>
      <c r="U622" s="17"/>
      <c r="V622" s="17"/>
      <c r="W622" s="17"/>
    </row>
    <row r="623" spans="6:23" x14ac:dyDescent="0.25">
      <c r="F623" s="17"/>
      <c r="G623" s="17"/>
      <c r="H623" s="17"/>
      <c r="I623" s="17"/>
      <c r="J623" s="17"/>
      <c r="K623" s="17"/>
      <c r="L623" s="18"/>
      <c r="M623" s="18"/>
      <c r="Q623" s="17"/>
      <c r="R623" s="17"/>
      <c r="S623" s="17"/>
      <c r="T623" s="17"/>
      <c r="U623" s="17"/>
      <c r="V623" s="17"/>
      <c r="W623" s="17"/>
    </row>
    <row r="624" spans="6:23" x14ac:dyDescent="0.25">
      <c r="F624" s="17"/>
      <c r="G624" s="17"/>
      <c r="H624" s="17"/>
      <c r="I624" s="17"/>
      <c r="J624" s="17"/>
      <c r="K624" s="17"/>
      <c r="L624" s="18"/>
      <c r="M624" s="18"/>
      <c r="Q624" s="17"/>
      <c r="R624" s="17"/>
      <c r="S624" s="17"/>
      <c r="T624" s="17"/>
      <c r="U624" s="17"/>
      <c r="V624" s="17"/>
      <c r="W624" s="17"/>
    </row>
    <row r="625" spans="6:23" x14ac:dyDescent="0.25">
      <c r="F625" s="17"/>
      <c r="G625" s="17"/>
      <c r="H625" s="17"/>
      <c r="I625" s="17"/>
      <c r="J625" s="17"/>
      <c r="K625" s="17"/>
      <c r="L625" s="18"/>
      <c r="M625" s="18"/>
      <c r="Q625" s="17"/>
      <c r="R625" s="17"/>
      <c r="S625" s="17"/>
      <c r="T625" s="17"/>
      <c r="U625" s="17"/>
      <c r="V625" s="17"/>
      <c r="W625" s="17"/>
    </row>
    <row r="626" spans="6:23" x14ac:dyDescent="0.25">
      <c r="F626" s="17"/>
      <c r="G626" s="17"/>
      <c r="H626" s="17"/>
      <c r="I626" s="17"/>
      <c r="J626" s="17"/>
      <c r="K626" s="17"/>
      <c r="L626" s="18"/>
      <c r="M626" s="18"/>
      <c r="Q626" s="17"/>
      <c r="R626" s="17"/>
      <c r="S626" s="17"/>
      <c r="T626" s="17"/>
      <c r="U626" s="17"/>
      <c r="V626" s="17"/>
      <c r="W626" s="17"/>
    </row>
    <row r="627" spans="6:23" x14ac:dyDescent="0.25">
      <c r="F627" s="17"/>
      <c r="G627" s="17"/>
      <c r="H627" s="17"/>
      <c r="I627" s="17"/>
      <c r="J627" s="17"/>
      <c r="K627" s="17"/>
      <c r="L627" s="18"/>
      <c r="M627" s="18"/>
      <c r="Q627" s="17"/>
      <c r="R627" s="17"/>
      <c r="S627" s="17"/>
      <c r="T627" s="17"/>
      <c r="U627" s="17"/>
      <c r="V627" s="17"/>
      <c r="W627" s="17"/>
    </row>
    <row r="628" spans="6:23" x14ac:dyDescent="0.25">
      <c r="F628" s="17"/>
      <c r="G628" s="17"/>
      <c r="H628" s="17"/>
      <c r="I628" s="17"/>
      <c r="J628" s="17"/>
      <c r="K628" s="17"/>
      <c r="L628" s="18"/>
      <c r="M628" s="18"/>
      <c r="Q628" s="17"/>
      <c r="R628" s="17"/>
      <c r="S628" s="17"/>
      <c r="T628" s="17"/>
      <c r="U628" s="17"/>
      <c r="V628" s="17"/>
      <c r="W628" s="17"/>
    </row>
    <row r="629" spans="6:23" x14ac:dyDescent="0.25">
      <c r="F629" s="17"/>
      <c r="G629" s="17"/>
      <c r="H629" s="17"/>
      <c r="I629" s="17"/>
      <c r="J629" s="17"/>
      <c r="K629" s="17"/>
      <c r="L629" s="18"/>
      <c r="M629" s="18"/>
      <c r="Q629" s="17"/>
      <c r="R629" s="17"/>
      <c r="S629" s="17"/>
      <c r="T629" s="17"/>
      <c r="U629" s="17"/>
      <c r="V629" s="17"/>
      <c r="W629" s="17"/>
    </row>
    <row r="630" spans="6:23" x14ac:dyDescent="0.25">
      <c r="F630" s="17"/>
      <c r="G630" s="17"/>
      <c r="H630" s="17"/>
      <c r="I630" s="17"/>
      <c r="J630" s="17"/>
      <c r="K630" s="17"/>
      <c r="L630" s="18"/>
      <c r="M630" s="18"/>
      <c r="Q630" s="17"/>
      <c r="R630" s="17"/>
      <c r="S630" s="17"/>
      <c r="T630" s="17"/>
      <c r="U630" s="17"/>
      <c r="V630" s="17"/>
      <c r="W630" s="17"/>
    </row>
    <row r="631" spans="6:23" x14ac:dyDescent="0.25">
      <c r="F631" s="17"/>
      <c r="G631" s="17"/>
      <c r="H631" s="17"/>
      <c r="I631" s="17"/>
      <c r="J631" s="17"/>
      <c r="K631" s="17"/>
      <c r="L631" s="18"/>
      <c r="M631" s="18"/>
      <c r="Q631" s="17"/>
      <c r="R631" s="17"/>
      <c r="S631" s="17"/>
      <c r="T631" s="17"/>
      <c r="U631" s="17"/>
      <c r="V631" s="17"/>
      <c r="W631" s="17"/>
    </row>
    <row r="632" spans="6:23" x14ac:dyDescent="0.25">
      <c r="F632" s="17"/>
      <c r="G632" s="17"/>
      <c r="H632" s="17"/>
      <c r="I632" s="17"/>
      <c r="J632" s="17"/>
      <c r="K632" s="17"/>
      <c r="L632" s="18"/>
      <c r="M632" s="18"/>
      <c r="Q632" s="17"/>
      <c r="R632" s="17"/>
      <c r="S632" s="17"/>
      <c r="T632" s="17"/>
      <c r="U632" s="17"/>
      <c r="V632" s="17"/>
      <c r="W632" s="17"/>
    </row>
    <row r="633" spans="6:23" x14ac:dyDescent="0.25">
      <c r="F633" s="17"/>
      <c r="G633" s="17"/>
      <c r="H633" s="17"/>
      <c r="I633" s="17"/>
      <c r="J633" s="17"/>
      <c r="K633" s="17"/>
      <c r="L633" s="18"/>
      <c r="M633" s="18"/>
      <c r="Q633" s="17"/>
      <c r="R633" s="17"/>
      <c r="S633" s="17"/>
      <c r="T633" s="17"/>
      <c r="U633" s="17"/>
      <c r="V633" s="17"/>
      <c r="W633" s="17"/>
    </row>
    <row r="634" spans="6:23" x14ac:dyDescent="0.25">
      <c r="F634" s="17"/>
      <c r="G634" s="17"/>
      <c r="H634" s="17"/>
      <c r="I634" s="17"/>
      <c r="J634" s="17"/>
      <c r="K634" s="17"/>
      <c r="L634" s="18"/>
      <c r="M634" s="18"/>
      <c r="Q634" s="17"/>
      <c r="R634" s="17"/>
      <c r="S634" s="17"/>
      <c r="T634" s="17"/>
      <c r="U634" s="17"/>
      <c r="V634" s="17"/>
      <c r="W634" s="17"/>
    </row>
    <row r="635" spans="6:23" x14ac:dyDescent="0.25">
      <c r="F635" s="17"/>
      <c r="G635" s="17"/>
      <c r="H635" s="17"/>
      <c r="I635" s="17"/>
      <c r="J635" s="17"/>
      <c r="K635" s="17"/>
      <c r="L635" s="18"/>
      <c r="M635" s="18"/>
      <c r="Q635" s="17"/>
      <c r="R635" s="17"/>
      <c r="S635" s="17"/>
      <c r="T635" s="17"/>
      <c r="U635" s="17"/>
      <c r="V635" s="17"/>
      <c r="W635" s="17"/>
    </row>
    <row r="636" spans="6:23" x14ac:dyDescent="0.25">
      <c r="F636" s="17"/>
      <c r="G636" s="17"/>
      <c r="H636" s="17"/>
      <c r="I636" s="17"/>
      <c r="J636" s="17"/>
      <c r="K636" s="17"/>
      <c r="L636" s="18"/>
      <c r="M636" s="18"/>
      <c r="Q636" s="17"/>
      <c r="R636" s="17"/>
      <c r="S636" s="17"/>
      <c r="T636" s="17"/>
      <c r="U636" s="17"/>
      <c r="V636" s="17"/>
      <c r="W636" s="17"/>
    </row>
    <row r="637" spans="6:23" x14ac:dyDescent="0.25">
      <c r="F637" s="17"/>
      <c r="G637" s="17"/>
      <c r="H637" s="17"/>
      <c r="I637" s="17"/>
      <c r="J637" s="17"/>
      <c r="K637" s="17"/>
      <c r="L637" s="18"/>
      <c r="M637" s="18"/>
      <c r="Q637" s="17"/>
      <c r="R637" s="17"/>
      <c r="S637" s="17"/>
      <c r="T637" s="17"/>
      <c r="U637" s="17"/>
      <c r="V637" s="17"/>
      <c r="W637" s="17"/>
    </row>
    <row r="638" spans="6:23" x14ac:dyDescent="0.25">
      <c r="F638" s="17"/>
      <c r="G638" s="17"/>
      <c r="H638" s="17"/>
      <c r="I638" s="17"/>
      <c r="J638" s="17"/>
      <c r="K638" s="17"/>
      <c r="L638" s="18"/>
      <c r="M638" s="18"/>
      <c r="Q638" s="17"/>
      <c r="R638" s="17"/>
      <c r="S638" s="17"/>
      <c r="T638" s="17"/>
      <c r="U638" s="17"/>
      <c r="V638" s="17"/>
      <c r="W638" s="17"/>
    </row>
    <row r="639" spans="6:23" x14ac:dyDescent="0.25">
      <c r="F639" s="17"/>
      <c r="G639" s="17"/>
      <c r="H639" s="17"/>
      <c r="I639" s="17"/>
      <c r="J639" s="17"/>
      <c r="K639" s="17"/>
      <c r="L639" s="18"/>
      <c r="M639" s="18"/>
      <c r="Q639" s="17"/>
      <c r="R639" s="17"/>
      <c r="S639" s="17"/>
      <c r="T639" s="17"/>
      <c r="U639" s="17"/>
      <c r="V639" s="17"/>
      <c r="W639" s="17"/>
    </row>
    <row r="640" spans="6:23" x14ac:dyDescent="0.25">
      <c r="F640" s="17"/>
      <c r="G640" s="17"/>
      <c r="H640" s="17"/>
      <c r="I640" s="17"/>
      <c r="J640" s="17"/>
      <c r="K640" s="17"/>
      <c r="L640" s="18"/>
      <c r="M640" s="18"/>
      <c r="Q640" s="17"/>
      <c r="R640" s="17"/>
      <c r="S640" s="17"/>
      <c r="T640" s="17"/>
      <c r="U640" s="17"/>
      <c r="V640" s="17"/>
      <c r="W640" s="17"/>
    </row>
    <row r="641" spans="6:23" x14ac:dyDescent="0.25">
      <c r="F641" s="17"/>
      <c r="G641" s="17"/>
      <c r="H641" s="17"/>
      <c r="I641" s="17"/>
      <c r="J641" s="17"/>
      <c r="K641" s="17"/>
      <c r="L641" s="18"/>
      <c r="M641" s="18"/>
      <c r="Q641" s="17"/>
      <c r="R641" s="17"/>
      <c r="S641" s="17"/>
      <c r="T641" s="17"/>
      <c r="U641" s="17"/>
      <c r="V641" s="17"/>
      <c r="W641" s="17"/>
    </row>
    <row r="642" spans="6:23" x14ac:dyDescent="0.25">
      <c r="F642" s="17"/>
      <c r="G642" s="17"/>
      <c r="H642" s="17"/>
      <c r="I642" s="17"/>
      <c r="J642" s="17"/>
      <c r="K642" s="17"/>
      <c r="L642" s="18"/>
      <c r="M642" s="18"/>
      <c r="Q642" s="17"/>
      <c r="R642" s="17"/>
      <c r="S642" s="17"/>
      <c r="T642" s="17"/>
      <c r="U642" s="17"/>
      <c r="V642" s="17"/>
      <c r="W642" s="17"/>
    </row>
    <row r="643" spans="6:23" x14ac:dyDescent="0.25">
      <c r="F643" s="17"/>
      <c r="G643" s="17"/>
      <c r="H643" s="17"/>
      <c r="I643" s="17"/>
      <c r="J643" s="17"/>
      <c r="K643" s="17"/>
      <c r="L643" s="18"/>
      <c r="M643" s="18"/>
      <c r="Q643" s="17"/>
      <c r="R643" s="17"/>
      <c r="S643" s="17"/>
      <c r="T643" s="17"/>
      <c r="U643" s="17"/>
      <c r="V643" s="17"/>
      <c r="W643" s="17"/>
    </row>
    <row r="644" spans="6:23" x14ac:dyDescent="0.25">
      <c r="F644" s="17"/>
      <c r="G644" s="17"/>
      <c r="H644" s="17"/>
      <c r="I644" s="17"/>
      <c r="J644" s="17"/>
      <c r="K644" s="17"/>
      <c r="L644" s="18"/>
      <c r="M644" s="18"/>
      <c r="Q644" s="17"/>
      <c r="R644" s="17"/>
      <c r="S644" s="17"/>
      <c r="T644" s="17"/>
      <c r="U644" s="17"/>
      <c r="V644" s="17"/>
      <c r="W644" s="17"/>
    </row>
    <row r="645" spans="6:23" x14ac:dyDescent="0.25">
      <c r="F645" s="17"/>
      <c r="G645" s="17"/>
      <c r="H645" s="17"/>
      <c r="I645" s="17"/>
      <c r="J645" s="17"/>
      <c r="K645" s="17"/>
      <c r="L645" s="18"/>
      <c r="M645" s="18"/>
      <c r="Q645" s="17"/>
      <c r="R645" s="17"/>
      <c r="S645" s="17"/>
      <c r="T645" s="17"/>
      <c r="U645" s="17"/>
      <c r="V645" s="17"/>
      <c r="W645" s="17"/>
    </row>
    <row r="646" spans="6:23" x14ac:dyDescent="0.25">
      <c r="F646" s="17"/>
      <c r="G646" s="17"/>
      <c r="H646" s="17"/>
      <c r="I646" s="17"/>
      <c r="J646" s="17"/>
      <c r="K646" s="17"/>
      <c r="L646" s="18"/>
      <c r="M646" s="18"/>
      <c r="Q646" s="17"/>
      <c r="R646" s="17"/>
      <c r="S646" s="17"/>
      <c r="T646" s="17"/>
      <c r="U646" s="17"/>
      <c r="V646" s="17"/>
      <c r="W646" s="17"/>
    </row>
    <row r="647" spans="6:23" x14ac:dyDescent="0.25">
      <c r="F647" s="17"/>
      <c r="G647" s="17"/>
      <c r="H647" s="17"/>
      <c r="I647" s="17"/>
      <c r="J647" s="17"/>
      <c r="K647" s="17"/>
      <c r="L647" s="18"/>
      <c r="M647" s="18"/>
      <c r="Q647" s="17"/>
      <c r="R647" s="17"/>
      <c r="S647" s="17"/>
      <c r="T647" s="17"/>
      <c r="U647" s="17"/>
      <c r="V647" s="17"/>
      <c r="W647" s="17"/>
    </row>
    <row r="648" spans="6:23" x14ac:dyDescent="0.25">
      <c r="F648" s="17"/>
      <c r="G648" s="17"/>
      <c r="H648" s="17"/>
      <c r="I648" s="17"/>
      <c r="J648" s="17"/>
      <c r="K648" s="17"/>
      <c r="L648" s="18"/>
      <c r="M648" s="18"/>
      <c r="Q648" s="17"/>
      <c r="R648" s="17"/>
      <c r="S648" s="17"/>
      <c r="T648" s="17"/>
      <c r="U648" s="17"/>
      <c r="V648" s="17"/>
      <c r="W648" s="17"/>
    </row>
    <row r="649" spans="6:23" x14ac:dyDescent="0.25">
      <c r="F649" s="17"/>
      <c r="G649" s="17"/>
      <c r="H649" s="17"/>
      <c r="I649" s="17"/>
      <c r="J649" s="17"/>
      <c r="K649" s="17"/>
      <c r="L649" s="18"/>
      <c r="M649" s="18"/>
      <c r="Q649" s="17"/>
      <c r="R649" s="17"/>
      <c r="S649" s="17"/>
      <c r="T649" s="17"/>
      <c r="U649" s="17"/>
      <c r="V649" s="17"/>
      <c r="W649" s="17"/>
    </row>
    <row r="650" spans="6:23" x14ac:dyDescent="0.25">
      <c r="F650" s="17"/>
      <c r="G650" s="17"/>
      <c r="H650" s="17"/>
      <c r="I650" s="17"/>
      <c r="J650" s="17"/>
      <c r="K650" s="17"/>
      <c r="L650" s="18"/>
      <c r="M650" s="18"/>
      <c r="Q650" s="17"/>
      <c r="R650" s="17"/>
      <c r="S650" s="17"/>
      <c r="T650" s="17"/>
      <c r="U650" s="17"/>
      <c r="V650" s="17"/>
      <c r="W650" s="17"/>
    </row>
    <row r="651" spans="6:23" x14ac:dyDescent="0.25">
      <c r="F651" s="17"/>
      <c r="G651" s="17"/>
      <c r="H651" s="17"/>
      <c r="I651" s="17"/>
      <c r="J651" s="17"/>
      <c r="K651" s="17"/>
      <c r="L651" s="18"/>
      <c r="M651" s="18"/>
      <c r="Q651" s="17"/>
      <c r="R651" s="17"/>
      <c r="S651" s="17"/>
      <c r="T651" s="17"/>
      <c r="U651" s="17"/>
      <c r="V651" s="17"/>
      <c r="W651" s="17"/>
    </row>
    <row r="652" spans="6:23" x14ac:dyDescent="0.25">
      <c r="F652" s="17"/>
      <c r="G652" s="17"/>
      <c r="H652" s="17"/>
      <c r="I652" s="17"/>
      <c r="J652" s="17"/>
      <c r="K652" s="17"/>
      <c r="L652" s="18"/>
      <c r="M652" s="18"/>
      <c r="Q652" s="17"/>
      <c r="R652" s="17"/>
      <c r="S652" s="17"/>
      <c r="T652" s="17"/>
      <c r="U652" s="17"/>
      <c r="V652" s="17"/>
      <c r="W652" s="17"/>
    </row>
    <row r="653" spans="6:23" x14ac:dyDescent="0.25">
      <c r="F653" s="17"/>
      <c r="G653" s="17"/>
      <c r="H653" s="17"/>
      <c r="I653" s="17"/>
      <c r="J653" s="17"/>
      <c r="K653" s="17"/>
      <c r="L653" s="18"/>
      <c r="M653" s="18"/>
      <c r="Q653" s="17"/>
      <c r="R653" s="17"/>
      <c r="S653" s="17"/>
      <c r="T653" s="17"/>
      <c r="U653" s="17"/>
      <c r="V653" s="17"/>
      <c r="W653" s="17"/>
    </row>
    <row r="654" spans="6:23" x14ac:dyDescent="0.25">
      <c r="F654" s="17"/>
      <c r="G654" s="17"/>
      <c r="H654" s="17"/>
      <c r="I654" s="17"/>
      <c r="J654" s="17"/>
      <c r="K654" s="17"/>
      <c r="L654" s="18"/>
      <c r="M654" s="18"/>
      <c r="Q654" s="17"/>
      <c r="R654" s="17"/>
      <c r="S654" s="17"/>
      <c r="T654" s="17"/>
      <c r="U654" s="17"/>
      <c r="V654" s="17"/>
      <c r="W654" s="17"/>
    </row>
    <row r="655" spans="6:23" x14ac:dyDescent="0.25">
      <c r="F655" s="17"/>
      <c r="G655" s="17"/>
      <c r="H655" s="17"/>
      <c r="I655" s="17"/>
      <c r="J655" s="17"/>
      <c r="K655" s="17"/>
      <c r="L655" s="18"/>
      <c r="M655" s="18"/>
      <c r="Q655" s="17"/>
      <c r="R655" s="17"/>
      <c r="S655" s="17"/>
      <c r="T655" s="17"/>
      <c r="U655" s="17"/>
      <c r="V655" s="17"/>
      <c r="W655" s="17"/>
    </row>
    <row r="656" spans="6:23" x14ac:dyDescent="0.25">
      <c r="F656" s="17"/>
      <c r="G656" s="17"/>
      <c r="H656" s="17"/>
      <c r="I656" s="17"/>
      <c r="J656" s="17"/>
      <c r="K656" s="17"/>
      <c r="L656" s="18"/>
      <c r="M656" s="18"/>
      <c r="Q656" s="17"/>
      <c r="R656" s="17"/>
      <c r="S656" s="17"/>
      <c r="T656" s="17"/>
      <c r="U656" s="17"/>
      <c r="V656" s="17"/>
      <c r="W656" s="17"/>
    </row>
    <row r="657" spans="6:23" x14ac:dyDescent="0.25">
      <c r="F657" s="17"/>
      <c r="G657" s="17"/>
      <c r="H657" s="17"/>
      <c r="I657" s="17"/>
      <c r="J657" s="17"/>
      <c r="K657" s="17"/>
      <c r="L657" s="18"/>
      <c r="M657" s="18"/>
      <c r="Q657" s="17"/>
      <c r="R657" s="17"/>
      <c r="S657" s="17"/>
      <c r="T657" s="17"/>
      <c r="U657" s="17"/>
      <c r="V657" s="17"/>
      <c r="W657" s="17"/>
    </row>
    <row r="658" spans="6:23" x14ac:dyDescent="0.25">
      <c r="F658" s="17"/>
      <c r="G658" s="17"/>
      <c r="H658" s="17"/>
      <c r="I658" s="17"/>
      <c r="J658" s="17"/>
      <c r="K658" s="17"/>
      <c r="L658" s="18"/>
      <c r="M658" s="18"/>
      <c r="Q658" s="17"/>
      <c r="R658" s="17"/>
      <c r="S658" s="17"/>
      <c r="T658" s="17"/>
      <c r="U658" s="17"/>
      <c r="V658" s="17"/>
      <c r="W658" s="17"/>
    </row>
    <row r="659" spans="6:23" x14ac:dyDescent="0.25">
      <c r="F659" s="17"/>
      <c r="G659" s="17"/>
      <c r="H659" s="17"/>
      <c r="I659" s="17"/>
      <c r="J659" s="17"/>
      <c r="K659" s="17"/>
      <c r="L659" s="18"/>
      <c r="M659" s="18"/>
      <c r="Q659" s="17"/>
      <c r="R659" s="17"/>
      <c r="S659" s="17"/>
      <c r="T659" s="17"/>
      <c r="U659" s="17"/>
      <c r="V659" s="17"/>
      <c r="W659" s="17"/>
    </row>
    <row r="660" spans="6:23" x14ac:dyDescent="0.25">
      <c r="F660" s="17"/>
      <c r="G660" s="17"/>
      <c r="H660" s="17"/>
      <c r="I660" s="17"/>
      <c r="J660" s="17"/>
      <c r="K660" s="17"/>
      <c r="L660" s="18"/>
      <c r="M660" s="18"/>
      <c r="Q660" s="17"/>
      <c r="R660" s="17"/>
      <c r="S660" s="17"/>
      <c r="T660" s="17"/>
      <c r="U660" s="17"/>
      <c r="V660" s="17"/>
      <c r="W660" s="17"/>
    </row>
    <row r="661" spans="6:23" x14ac:dyDescent="0.25">
      <c r="F661" s="17"/>
      <c r="G661" s="17"/>
      <c r="H661" s="17"/>
      <c r="I661" s="17"/>
      <c r="J661" s="17"/>
      <c r="K661" s="17"/>
      <c r="L661" s="18"/>
      <c r="M661" s="18"/>
      <c r="Q661" s="17"/>
      <c r="R661" s="17"/>
      <c r="S661" s="17"/>
      <c r="T661" s="17"/>
      <c r="U661" s="17"/>
      <c r="V661" s="17"/>
      <c r="W661" s="17"/>
    </row>
    <row r="662" spans="6:23" x14ac:dyDescent="0.25">
      <c r="F662" s="17"/>
      <c r="G662" s="17"/>
      <c r="H662" s="17"/>
      <c r="I662" s="17"/>
      <c r="J662" s="17"/>
      <c r="K662" s="17"/>
      <c r="L662" s="18"/>
      <c r="M662" s="18"/>
      <c r="Q662" s="17"/>
      <c r="R662" s="17"/>
      <c r="S662" s="17"/>
      <c r="T662" s="17"/>
      <c r="U662" s="17"/>
      <c r="V662" s="17"/>
      <c r="W662" s="17"/>
    </row>
    <row r="663" spans="6:23" x14ac:dyDescent="0.25">
      <c r="F663" s="17"/>
      <c r="G663" s="17"/>
      <c r="H663" s="17"/>
      <c r="I663" s="17"/>
      <c r="J663" s="17"/>
      <c r="K663" s="17"/>
      <c r="L663" s="18"/>
      <c r="M663" s="18"/>
      <c r="Q663" s="17"/>
      <c r="R663" s="17"/>
      <c r="S663" s="17"/>
      <c r="T663" s="17"/>
      <c r="U663" s="17"/>
      <c r="V663" s="17"/>
      <c r="W663" s="17"/>
    </row>
    <row r="664" spans="6:23" x14ac:dyDescent="0.25">
      <c r="F664" s="17"/>
      <c r="G664" s="17"/>
      <c r="H664" s="17"/>
      <c r="I664" s="17"/>
      <c r="J664" s="17"/>
      <c r="K664" s="17"/>
      <c r="L664" s="18"/>
      <c r="M664" s="18"/>
      <c r="Q664" s="17"/>
      <c r="R664" s="17"/>
      <c r="S664" s="17"/>
      <c r="T664" s="17"/>
      <c r="U664" s="17"/>
      <c r="V664" s="17"/>
      <c r="W664" s="17"/>
    </row>
    <row r="665" spans="6:23" x14ac:dyDescent="0.25">
      <c r="F665" s="17"/>
      <c r="G665" s="17"/>
      <c r="H665" s="17"/>
      <c r="I665" s="17"/>
      <c r="J665" s="17"/>
      <c r="K665" s="17"/>
      <c r="L665" s="18"/>
      <c r="M665" s="18"/>
      <c r="Q665" s="17"/>
      <c r="R665" s="17"/>
      <c r="S665" s="17"/>
      <c r="T665" s="17"/>
      <c r="U665" s="17"/>
      <c r="V665" s="17"/>
      <c r="W665" s="17"/>
    </row>
    <row r="666" spans="6:23" x14ac:dyDescent="0.25">
      <c r="F666" s="17"/>
      <c r="G666" s="17"/>
      <c r="H666" s="17"/>
      <c r="I666" s="17"/>
      <c r="J666" s="17"/>
      <c r="K666" s="17"/>
      <c r="L666" s="18"/>
      <c r="M666" s="18"/>
      <c r="Q666" s="17"/>
      <c r="R666" s="17"/>
      <c r="S666" s="17"/>
      <c r="T666" s="17"/>
      <c r="U666" s="17"/>
      <c r="V666" s="17"/>
      <c r="W666" s="17"/>
    </row>
    <row r="667" spans="6:23" x14ac:dyDescent="0.25">
      <c r="F667" s="17"/>
      <c r="G667" s="17"/>
      <c r="H667" s="17"/>
      <c r="I667" s="17"/>
      <c r="J667" s="17"/>
      <c r="K667" s="17"/>
      <c r="L667" s="18"/>
      <c r="M667" s="18"/>
      <c r="Q667" s="17"/>
      <c r="R667" s="17"/>
      <c r="S667" s="17"/>
      <c r="T667" s="17"/>
      <c r="U667" s="17"/>
      <c r="V667" s="17"/>
      <c r="W667" s="17"/>
    </row>
    <row r="668" spans="6:23" x14ac:dyDescent="0.25">
      <c r="F668" s="17"/>
      <c r="G668" s="17"/>
      <c r="H668" s="17"/>
      <c r="I668" s="17"/>
      <c r="J668" s="17"/>
      <c r="K668" s="17"/>
      <c r="L668" s="18"/>
      <c r="M668" s="18"/>
      <c r="Q668" s="17"/>
      <c r="R668" s="17"/>
      <c r="S668" s="17"/>
      <c r="T668" s="17"/>
      <c r="U668" s="17"/>
      <c r="V668" s="17"/>
      <c r="W668" s="17"/>
    </row>
    <row r="669" spans="6:23" x14ac:dyDescent="0.25">
      <c r="F669" s="17"/>
      <c r="G669" s="17"/>
      <c r="H669" s="17"/>
      <c r="I669" s="17"/>
      <c r="J669" s="17"/>
      <c r="K669" s="17"/>
      <c r="L669" s="18"/>
      <c r="M669" s="18"/>
      <c r="Q669" s="17"/>
      <c r="R669" s="17"/>
      <c r="S669" s="17"/>
      <c r="T669" s="17"/>
      <c r="U669" s="17"/>
      <c r="V669" s="17"/>
      <c r="W669" s="17"/>
    </row>
    <row r="670" spans="6:23" x14ac:dyDescent="0.25">
      <c r="F670" s="17"/>
      <c r="G670" s="17"/>
      <c r="H670" s="17"/>
      <c r="I670" s="17"/>
      <c r="J670" s="17"/>
      <c r="K670" s="17"/>
      <c r="L670" s="18"/>
      <c r="M670" s="18"/>
      <c r="Q670" s="17"/>
      <c r="R670" s="17"/>
      <c r="S670" s="17"/>
      <c r="T670" s="17"/>
      <c r="U670" s="17"/>
      <c r="V670" s="17"/>
      <c r="W670" s="17"/>
    </row>
    <row r="671" spans="6:23" x14ac:dyDescent="0.25">
      <c r="F671" s="17"/>
      <c r="G671" s="17"/>
      <c r="H671" s="17"/>
      <c r="I671" s="17"/>
      <c r="J671" s="17"/>
      <c r="K671" s="17"/>
      <c r="L671" s="18"/>
      <c r="M671" s="18"/>
      <c r="Q671" s="17"/>
      <c r="R671" s="17"/>
      <c r="S671" s="17"/>
      <c r="T671" s="17"/>
      <c r="U671" s="17"/>
      <c r="V671" s="17"/>
      <c r="W671" s="17"/>
    </row>
  </sheetData>
  <mergeCells count="4">
    <mergeCell ref="C1:P1"/>
    <mergeCell ref="C2:P2"/>
    <mergeCell ref="C3:P3"/>
    <mergeCell ref="C4:P4"/>
  </mergeCells>
  <phoneticPr fontId="0" type="noConversion"/>
  <pageMargins left="0.75" right="0.75" top="1" bottom="1" header="0.5" footer="0.5"/>
  <pageSetup scale="71" firstPageNumber="19" fitToWidth="0" fitToHeight="0" orientation="portrait" useFirstPageNumber="1" r:id="rId1"/>
  <headerFooter alignWithMargins="0">
    <oddHeader xml:space="preserve">&amp;RDate Issued 6/05
Sample Exhibit D-3a
</oddHeader>
    <oddFooter>&amp;LNote - this sample shows only the first and last pages of the Schedule.  Refer to the website for a complete sample -
www.state.nj.us/njded/finance/fp/gasb34.&amp;C
&amp;P</oddFooter>
  </headerFooter>
  <rowBreaks count="11" manualBreakCount="11">
    <brk id="54" min="2" max="15" man="1"/>
    <brk id="104" min="2" max="15" man="1"/>
    <brk id="154" min="2" max="15" man="1"/>
    <brk id="203" min="2" max="15" man="1"/>
    <brk id="256" min="2" max="15" man="1"/>
    <brk id="301" min="2" max="15" man="1"/>
    <brk id="352" min="2" max="15" man="1"/>
    <brk id="407" min="2" max="15" man="1"/>
    <brk id="461" min="2" max="15" man="1"/>
    <brk id="552" min="2" max="15" man="1"/>
    <brk id="570" min="2" max="15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0"/>
  <dimension ref="A1:BA805"/>
  <sheetViews>
    <sheetView topLeftCell="A282" zoomScaleNormal="100" workbookViewId="0">
      <selection activeCell="H235" sqref="H235"/>
    </sheetView>
  </sheetViews>
  <sheetFormatPr defaultColWidth="9.140625" defaultRowHeight="15" x14ac:dyDescent="0.25"/>
  <cols>
    <col min="1" max="1" width="5.28515625" style="18" customWidth="1"/>
    <col min="2" max="2" width="48" style="18" customWidth="1"/>
    <col min="3" max="3" width="14.28515625" style="18" hidden="1" customWidth="1"/>
    <col min="4" max="4" width="15.85546875" style="20" hidden="1" customWidth="1"/>
    <col min="5" max="5" width="1.7109375" style="20" customWidth="1"/>
    <col min="6" max="6" width="12.85546875" style="20" customWidth="1"/>
    <col min="7" max="7" width="1.7109375" style="20" customWidth="1"/>
    <col min="8" max="8" width="14" style="20" customWidth="1"/>
    <col min="9" max="9" width="1.5703125" style="20" customWidth="1"/>
    <col min="10" max="10" width="13" style="13" customWidth="1"/>
    <col min="11" max="11" width="1.7109375" style="13" customWidth="1"/>
    <col min="12" max="12" width="12" style="13" customWidth="1"/>
    <col min="13" max="13" width="1.7109375" style="13" customWidth="1"/>
    <col min="14" max="14" width="20.140625" style="13" customWidth="1"/>
    <col min="15" max="15" width="2.7109375" style="20" customWidth="1"/>
    <col min="16" max="16" width="12" style="20" bestFit="1" customWidth="1"/>
    <col min="17" max="17" width="1.28515625" style="20" customWidth="1"/>
    <col min="18" max="18" width="10.42578125" style="20" customWidth="1"/>
    <col min="19" max="19" width="1" style="20" customWidth="1"/>
    <col min="20" max="20" width="11" style="20" bestFit="1" customWidth="1"/>
    <col min="21" max="21" width="2.7109375" style="20" customWidth="1"/>
    <col min="22" max="16384" width="9.140625" style="13"/>
  </cols>
  <sheetData>
    <row r="1" spans="1:25" x14ac:dyDescent="0.25">
      <c r="A1" s="84" t="s">
        <v>464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5"/>
      <c r="P1" s="5"/>
      <c r="Q1" s="5"/>
      <c r="R1" s="5"/>
      <c r="S1" s="5"/>
      <c r="T1" s="5"/>
      <c r="U1" s="1"/>
    </row>
    <row r="2" spans="1:25" x14ac:dyDescent="0.25">
      <c r="A2" s="84" t="s">
        <v>1578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5"/>
      <c r="P2" s="5"/>
      <c r="Q2" s="5"/>
      <c r="R2" s="5"/>
      <c r="S2" s="5"/>
      <c r="T2" s="5"/>
      <c r="U2" s="1"/>
    </row>
    <row r="3" spans="1:25" x14ac:dyDescent="0.25">
      <c r="A3" s="84" t="s">
        <v>82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5"/>
      <c r="P3" s="5"/>
      <c r="Q3" s="5"/>
      <c r="R3" s="5"/>
      <c r="S3" s="5"/>
      <c r="T3" s="5"/>
      <c r="U3" s="1"/>
    </row>
    <row r="4" spans="1:25" x14ac:dyDescent="0.25">
      <c r="A4" s="84" t="s">
        <v>243</v>
      </c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5"/>
      <c r="P4" s="5"/>
      <c r="Q4" s="5"/>
      <c r="R4" s="5"/>
      <c r="S4" s="5"/>
      <c r="T4" s="5"/>
      <c r="U4" s="1"/>
    </row>
    <row r="5" spans="1:25" x14ac:dyDescent="0.25">
      <c r="A5" s="60"/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  <c r="U5" s="1"/>
    </row>
    <row r="6" spans="1:25" x14ac:dyDescent="0.2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O6" s="1"/>
      <c r="P6" s="1"/>
      <c r="Q6" s="1"/>
      <c r="R6" s="1"/>
      <c r="S6" s="1"/>
      <c r="T6" s="1"/>
      <c r="U6" s="1"/>
    </row>
    <row r="7" spans="1:25" x14ac:dyDescent="0.25">
      <c r="A7" s="24"/>
      <c r="B7" s="4" t="s">
        <v>1559</v>
      </c>
      <c r="C7" s="30"/>
      <c r="D7" s="2"/>
      <c r="E7" s="2"/>
      <c r="F7" s="6" t="s">
        <v>80</v>
      </c>
      <c r="G7" s="6"/>
      <c r="H7" s="6" t="s">
        <v>1579</v>
      </c>
      <c r="I7" s="2"/>
      <c r="J7" s="6" t="s">
        <v>78</v>
      </c>
      <c r="K7" s="6"/>
      <c r="L7" s="6"/>
      <c r="M7" s="6"/>
      <c r="N7" s="6" t="s">
        <v>1566</v>
      </c>
      <c r="O7" s="2"/>
      <c r="P7" s="6"/>
      <c r="Q7" s="6"/>
      <c r="R7" s="6"/>
      <c r="S7" s="6"/>
      <c r="T7" s="6"/>
      <c r="U7" s="2"/>
    </row>
    <row r="8" spans="1:25" x14ac:dyDescent="0.25">
      <c r="A8" s="24"/>
      <c r="B8" s="6"/>
      <c r="C8" s="23" t="s">
        <v>466</v>
      </c>
      <c r="D8" s="23" t="s">
        <v>467</v>
      </c>
      <c r="E8" s="23"/>
      <c r="F8" s="35" t="s">
        <v>1579</v>
      </c>
      <c r="G8" s="6"/>
      <c r="H8" s="35" t="s">
        <v>79</v>
      </c>
      <c r="I8" s="23"/>
      <c r="J8" s="35" t="s">
        <v>1579</v>
      </c>
      <c r="K8" s="6"/>
      <c r="L8" s="35" t="s">
        <v>1565</v>
      </c>
      <c r="M8" s="6"/>
      <c r="N8" s="35" t="s">
        <v>81</v>
      </c>
      <c r="O8" s="23"/>
      <c r="P8" s="6"/>
      <c r="Q8" s="6"/>
      <c r="R8" s="6"/>
      <c r="S8" s="6"/>
      <c r="T8" s="6"/>
      <c r="U8" s="23"/>
      <c r="V8" s="16"/>
      <c r="W8" s="16"/>
      <c r="X8" s="16"/>
      <c r="Y8" s="16"/>
    </row>
    <row r="9" spans="1:25" x14ac:dyDescent="0.25">
      <c r="A9" s="24" t="s">
        <v>1557</v>
      </c>
      <c r="B9" s="3"/>
      <c r="C9" s="21"/>
      <c r="D9" s="21"/>
      <c r="E9" s="21"/>
      <c r="F9" s="21"/>
      <c r="G9" s="21"/>
      <c r="H9" s="21"/>
      <c r="I9" s="21"/>
      <c r="J9" s="3"/>
      <c r="K9" s="3"/>
      <c r="L9" s="3"/>
      <c r="M9" s="3"/>
      <c r="N9" s="3"/>
      <c r="O9" s="21"/>
      <c r="P9" s="21"/>
      <c r="Q9" s="21"/>
      <c r="R9" s="21"/>
      <c r="S9" s="21"/>
      <c r="T9" s="21"/>
      <c r="U9" s="21"/>
    </row>
    <row r="10" spans="1:25" ht="26.25" x14ac:dyDescent="0.25">
      <c r="A10" s="25" t="s">
        <v>468</v>
      </c>
      <c r="B10" s="3"/>
      <c r="C10" s="31"/>
      <c r="D10" s="26" t="s">
        <v>1530</v>
      </c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</row>
    <row r="11" spans="1:25" x14ac:dyDescent="0.25">
      <c r="A11" s="22"/>
      <c r="B11" s="22" t="s">
        <v>241</v>
      </c>
      <c r="C11" s="32" t="s">
        <v>470</v>
      </c>
      <c r="D11" s="26" t="s">
        <v>471</v>
      </c>
      <c r="E11" s="26"/>
      <c r="F11" s="7">
        <f>26800-12000</f>
        <v>14800</v>
      </c>
      <c r="G11" s="26"/>
      <c r="H11" s="7">
        <f>J11-F11</f>
        <v>105</v>
      </c>
      <c r="I11" s="10"/>
      <c r="J11" s="7">
        <f>26905-12000</f>
        <v>14905</v>
      </c>
      <c r="K11" s="10"/>
      <c r="L11" s="7">
        <f>23492-12000</f>
        <v>11492</v>
      </c>
      <c r="M11" s="10"/>
      <c r="N11" s="7">
        <f>+J11-L11</f>
        <v>3413</v>
      </c>
      <c r="O11" s="10"/>
      <c r="P11" s="10"/>
      <c r="Q11" s="10"/>
      <c r="R11" s="10"/>
      <c r="S11" s="10"/>
      <c r="T11" s="10"/>
      <c r="U11" s="26"/>
    </row>
    <row r="12" spans="1:25" x14ac:dyDescent="0.25">
      <c r="A12" s="22"/>
      <c r="B12" s="22" t="s">
        <v>473</v>
      </c>
      <c r="C12" s="32" t="s">
        <v>474</v>
      </c>
      <c r="D12" s="21" t="s">
        <v>475</v>
      </c>
      <c r="E12" s="21"/>
      <c r="F12" s="8">
        <f>152000+12000</f>
        <v>164000</v>
      </c>
      <c r="G12" s="21"/>
      <c r="H12" s="8">
        <f>J12-F12</f>
        <v>-2000</v>
      </c>
      <c r="I12" s="11"/>
      <c r="J12" s="8">
        <v>162000</v>
      </c>
      <c r="K12" s="11"/>
      <c r="L12" s="8">
        <f>130000+12000</f>
        <v>142000</v>
      </c>
      <c r="M12" s="11"/>
      <c r="N12" s="8">
        <f>+J12-L12</f>
        <v>20000</v>
      </c>
      <c r="O12" s="11"/>
      <c r="P12" s="11"/>
      <c r="Q12" s="11"/>
      <c r="R12" s="11"/>
      <c r="S12" s="11"/>
      <c r="T12" s="11"/>
      <c r="U12" s="21"/>
    </row>
    <row r="13" spans="1:25" x14ac:dyDescent="0.25">
      <c r="A13" s="22"/>
      <c r="B13" s="22" t="s">
        <v>477</v>
      </c>
      <c r="C13" s="32" t="s">
        <v>478</v>
      </c>
      <c r="D13" s="21" t="s">
        <v>479</v>
      </c>
      <c r="E13" s="21"/>
      <c r="F13" s="8">
        <v>231000</v>
      </c>
      <c r="G13" s="21"/>
      <c r="H13" s="8">
        <f>J13-F13</f>
        <v>0</v>
      </c>
      <c r="I13" s="11"/>
      <c r="J13" s="8">
        <v>231000</v>
      </c>
      <c r="K13" s="11"/>
      <c r="L13" s="8">
        <v>200000</v>
      </c>
      <c r="M13" s="11"/>
      <c r="N13" s="8">
        <f>+J13-L13</f>
        <v>31000</v>
      </c>
      <c r="O13" s="11"/>
      <c r="P13" s="11"/>
      <c r="Q13" s="11"/>
      <c r="R13" s="11"/>
      <c r="S13" s="11"/>
      <c r="T13" s="11"/>
      <c r="U13" s="21"/>
    </row>
    <row r="14" spans="1:25" x14ac:dyDescent="0.25">
      <c r="A14" s="22"/>
      <c r="B14" s="22" t="s">
        <v>481</v>
      </c>
      <c r="C14" s="32" t="s">
        <v>482</v>
      </c>
      <c r="D14" s="21" t="s">
        <v>483</v>
      </c>
      <c r="E14" s="21"/>
      <c r="F14" s="8">
        <f>295000-76005</f>
        <v>218995</v>
      </c>
      <c r="G14" s="21"/>
      <c r="H14" s="8">
        <f>J14-F14</f>
        <v>81005</v>
      </c>
      <c r="I14" s="11"/>
      <c r="J14" s="8">
        <f>300000</f>
        <v>300000</v>
      </c>
      <c r="K14" s="11"/>
      <c r="L14" s="8">
        <v>270000</v>
      </c>
      <c r="M14" s="11"/>
      <c r="N14" s="8">
        <f>+J14-L14</f>
        <v>30000</v>
      </c>
      <c r="O14" s="11"/>
      <c r="P14" s="11"/>
      <c r="Q14" s="11"/>
      <c r="R14" s="11"/>
      <c r="S14" s="11"/>
      <c r="T14" s="11"/>
      <c r="U14" s="21"/>
    </row>
    <row r="15" spans="1:25" x14ac:dyDescent="0.25">
      <c r="A15" s="22"/>
      <c r="B15" s="5" t="s">
        <v>1584</v>
      </c>
      <c r="C15" s="5"/>
      <c r="D15" s="21"/>
      <c r="E15" s="21"/>
      <c r="F15" s="8"/>
      <c r="G15" s="21"/>
      <c r="H15" s="8"/>
      <c r="I15" s="11"/>
      <c r="J15" s="8"/>
      <c r="K15" s="11"/>
      <c r="L15" s="8"/>
      <c r="M15" s="11"/>
      <c r="N15" s="8"/>
      <c r="O15" s="11"/>
      <c r="P15" s="11"/>
      <c r="Q15" s="11"/>
      <c r="R15" s="11"/>
      <c r="S15" s="11"/>
      <c r="T15" s="11"/>
      <c r="U15" s="21"/>
    </row>
    <row r="16" spans="1:25" x14ac:dyDescent="0.25">
      <c r="A16" s="22"/>
      <c r="B16" s="22" t="s">
        <v>518</v>
      </c>
      <c r="C16" s="13" t="s">
        <v>1585</v>
      </c>
      <c r="D16" s="21"/>
      <c r="E16" s="21"/>
      <c r="F16" s="8">
        <v>0</v>
      </c>
      <c r="G16" s="21"/>
      <c r="H16" s="8">
        <f t="shared" ref="H16:H32" si="0">J16-F16</f>
        <v>0</v>
      </c>
      <c r="I16" s="11"/>
      <c r="J16" s="8">
        <v>0</v>
      </c>
      <c r="K16" s="11"/>
      <c r="L16" s="8">
        <v>0</v>
      </c>
      <c r="M16" s="11"/>
      <c r="N16" s="8">
        <f t="shared" ref="N16:N23" si="1">+J16-L16</f>
        <v>0</v>
      </c>
      <c r="O16" s="11"/>
      <c r="P16" s="11"/>
      <c r="Q16" s="11"/>
      <c r="R16" s="11"/>
      <c r="S16" s="11"/>
      <c r="T16" s="11"/>
      <c r="U16" s="21"/>
    </row>
    <row r="17" spans="1:23" x14ac:dyDescent="0.25">
      <c r="A17" s="22"/>
      <c r="B17" s="22" t="s">
        <v>486</v>
      </c>
      <c r="C17" s="13" t="s">
        <v>95</v>
      </c>
      <c r="D17" s="21"/>
      <c r="E17" s="21"/>
      <c r="F17" s="8">
        <v>0</v>
      </c>
      <c r="G17" s="21"/>
      <c r="H17" s="8">
        <f>J17-F17</f>
        <v>0</v>
      </c>
      <c r="I17" s="11"/>
      <c r="J17" s="8">
        <v>0</v>
      </c>
      <c r="K17" s="11"/>
      <c r="L17" s="8">
        <v>0</v>
      </c>
      <c r="M17" s="11"/>
      <c r="N17" s="8">
        <f t="shared" si="1"/>
        <v>0</v>
      </c>
      <c r="O17" s="11"/>
      <c r="P17" s="11"/>
      <c r="Q17" s="11"/>
      <c r="R17" s="11"/>
      <c r="S17" s="11"/>
      <c r="T17" s="11"/>
      <c r="U17" s="21"/>
    </row>
    <row r="18" spans="1:23" x14ac:dyDescent="0.25">
      <c r="A18" s="22"/>
      <c r="B18" s="22" t="s">
        <v>94</v>
      </c>
      <c r="C18" s="13" t="s">
        <v>1586</v>
      </c>
      <c r="D18" s="21"/>
      <c r="E18" s="21"/>
      <c r="F18" s="8">
        <v>0</v>
      </c>
      <c r="G18" s="21"/>
      <c r="H18" s="8">
        <f>J18-F18</f>
        <v>0</v>
      </c>
      <c r="I18" s="11"/>
      <c r="J18" s="8">
        <v>0</v>
      </c>
      <c r="K18" s="11"/>
      <c r="L18" s="8">
        <v>0</v>
      </c>
      <c r="M18" s="11"/>
      <c r="N18" s="8">
        <f t="shared" si="1"/>
        <v>0</v>
      </c>
      <c r="O18" s="11"/>
      <c r="P18" s="11"/>
      <c r="Q18" s="11"/>
      <c r="R18" s="11"/>
      <c r="S18" s="11"/>
      <c r="T18" s="11"/>
      <c r="U18" s="21"/>
    </row>
    <row r="19" spans="1:23" x14ac:dyDescent="0.25">
      <c r="A19" s="22"/>
      <c r="B19" s="22" t="s">
        <v>494</v>
      </c>
      <c r="C19" s="13" t="s">
        <v>96</v>
      </c>
      <c r="D19" s="21"/>
      <c r="E19" s="21"/>
      <c r="F19" s="8">
        <v>0</v>
      </c>
      <c r="G19" s="21"/>
      <c r="H19" s="8">
        <f>J19-F19</f>
        <v>0</v>
      </c>
      <c r="I19" s="11"/>
      <c r="J19" s="8">
        <v>0</v>
      </c>
      <c r="K19" s="11"/>
      <c r="L19" s="8">
        <v>0</v>
      </c>
      <c r="M19" s="11"/>
      <c r="N19" s="8">
        <f t="shared" si="1"/>
        <v>0</v>
      </c>
      <c r="O19" s="11"/>
      <c r="P19" s="11"/>
      <c r="Q19" s="11"/>
      <c r="R19" s="11"/>
      <c r="S19" s="11"/>
      <c r="T19" s="11"/>
      <c r="U19" s="21"/>
    </row>
    <row r="20" spans="1:23" x14ac:dyDescent="0.25">
      <c r="A20" s="22"/>
      <c r="B20" s="22" t="s">
        <v>498</v>
      </c>
      <c r="C20" s="13" t="s">
        <v>97</v>
      </c>
      <c r="D20" s="21"/>
      <c r="E20" s="21"/>
      <c r="F20" s="8">
        <v>0</v>
      </c>
      <c r="G20" s="21"/>
      <c r="H20" s="8">
        <f>J20-F20</f>
        <v>0</v>
      </c>
      <c r="I20" s="11"/>
      <c r="J20" s="8">
        <v>0</v>
      </c>
      <c r="K20" s="11"/>
      <c r="L20" s="8">
        <v>0</v>
      </c>
      <c r="M20" s="11"/>
      <c r="N20" s="8">
        <f t="shared" si="1"/>
        <v>0</v>
      </c>
      <c r="O20" s="11"/>
      <c r="P20" s="11"/>
      <c r="Q20" s="11"/>
      <c r="R20" s="11"/>
      <c r="S20" s="11"/>
      <c r="T20" s="11"/>
      <c r="U20" s="21"/>
    </row>
    <row r="21" spans="1:23" x14ac:dyDescent="0.25">
      <c r="A21" s="22"/>
      <c r="B21" s="22" t="s">
        <v>502</v>
      </c>
      <c r="C21" s="13" t="s">
        <v>98</v>
      </c>
      <c r="D21" s="21"/>
      <c r="E21" s="21"/>
      <c r="F21" s="8">
        <v>0</v>
      </c>
      <c r="G21" s="21"/>
      <c r="H21" s="8">
        <f>J21-F21</f>
        <v>0</v>
      </c>
      <c r="I21" s="11"/>
      <c r="J21" s="8">
        <v>0</v>
      </c>
      <c r="K21" s="11"/>
      <c r="L21" s="8">
        <v>0</v>
      </c>
      <c r="M21" s="11"/>
      <c r="N21" s="8">
        <f t="shared" si="1"/>
        <v>0</v>
      </c>
      <c r="O21" s="11"/>
      <c r="P21" s="11"/>
      <c r="Q21" s="11"/>
      <c r="R21" s="11"/>
      <c r="S21" s="11"/>
      <c r="T21" s="11"/>
      <c r="U21" s="21"/>
    </row>
    <row r="22" spans="1:23" x14ac:dyDescent="0.25">
      <c r="A22" s="22"/>
      <c r="B22" s="22" t="s">
        <v>506</v>
      </c>
      <c r="C22" s="13" t="s">
        <v>99</v>
      </c>
      <c r="D22" s="21"/>
      <c r="E22" s="21"/>
      <c r="F22" s="8">
        <v>0</v>
      </c>
      <c r="G22" s="21"/>
      <c r="H22" s="8">
        <f t="shared" si="0"/>
        <v>0</v>
      </c>
      <c r="I22" s="11"/>
      <c r="J22" s="8">
        <v>0</v>
      </c>
      <c r="K22" s="11"/>
      <c r="L22" s="8">
        <v>0</v>
      </c>
      <c r="M22" s="11"/>
      <c r="N22" s="8">
        <f t="shared" si="1"/>
        <v>0</v>
      </c>
      <c r="O22" s="11"/>
      <c r="P22" s="11"/>
      <c r="Q22" s="11"/>
      <c r="R22" s="11"/>
      <c r="S22" s="11"/>
      <c r="T22" s="11"/>
      <c r="U22" s="21"/>
    </row>
    <row r="23" spans="1:23" x14ac:dyDescent="0.25">
      <c r="A23" s="22"/>
      <c r="B23" s="22" t="s">
        <v>510</v>
      </c>
      <c r="C23" s="13" t="s">
        <v>100</v>
      </c>
      <c r="D23" s="21"/>
      <c r="E23" s="21"/>
      <c r="F23" s="8">
        <v>0</v>
      </c>
      <c r="G23" s="21"/>
      <c r="H23" s="8">
        <f>J23-F23</f>
        <v>0</v>
      </c>
      <c r="I23" s="11"/>
      <c r="J23" s="8">
        <v>0</v>
      </c>
      <c r="K23" s="11"/>
      <c r="L23" s="8">
        <v>0</v>
      </c>
      <c r="M23" s="11"/>
      <c r="N23" s="8">
        <f t="shared" si="1"/>
        <v>0</v>
      </c>
      <c r="O23" s="11"/>
      <c r="P23" s="11"/>
      <c r="Q23" s="11"/>
      <c r="R23" s="11"/>
      <c r="S23" s="11"/>
      <c r="T23" s="11"/>
      <c r="U23" s="21"/>
    </row>
    <row r="24" spans="1:23" x14ac:dyDescent="0.25">
      <c r="A24" s="24" t="s">
        <v>484</v>
      </c>
      <c r="B24" s="22"/>
      <c r="C24" s="32"/>
      <c r="D24" s="21"/>
      <c r="E24" s="21"/>
      <c r="F24" s="8"/>
      <c r="G24" s="21"/>
      <c r="H24" s="8"/>
      <c r="I24" s="11"/>
      <c r="J24" s="8"/>
      <c r="K24" s="11"/>
      <c r="L24" s="8"/>
      <c r="M24" s="11"/>
      <c r="N24" s="8"/>
      <c r="O24" s="11"/>
      <c r="P24" s="11"/>
      <c r="Q24" s="11"/>
      <c r="R24" s="11"/>
      <c r="S24" s="11"/>
      <c r="T24" s="11"/>
      <c r="U24" s="21"/>
    </row>
    <row r="25" spans="1:23" x14ac:dyDescent="0.25">
      <c r="A25" s="22"/>
      <c r="B25" s="22" t="s">
        <v>486</v>
      </c>
      <c r="C25" s="32" t="s">
        <v>487</v>
      </c>
      <c r="D25" s="21" t="s">
        <v>488</v>
      </c>
      <c r="E25" s="21"/>
      <c r="F25" s="8">
        <v>149500</v>
      </c>
      <c r="G25" s="21"/>
      <c r="H25" s="8">
        <f t="shared" si="0"/>
        <v>500</v>
      </c>
      <c r="I25" s="11"/>
      <c r="J25" s="8">
        <v>150000</v>
      </c>
      <c r="K25" s="11"/>
      <c r="L25" s="8">
        <v>149332</v>
      </c>
      <c r="M25" s="11"/>
      <c r="N25" s="8">
        <f t="shared" ref="N25:N31" si="2">+J25-L25</f>
        <v>668</v>
      </c>
      <c r="O25" s="11"/>
      <c r="P25" s="11"/>
      <c r="Q25" s="11"/>
      <c r="R25" s="11"/>
      <c r="S25" s="11"/>
      <c r="T25" s="11"/>
      <c r="U25" s="21"/>
    </row>
    <row r="26" spans="1:23" x14ac:dyDescent="0.25">
      <c r="A26" s="22"/>
      <c r="B26" s="22" t="s">
        <v>490</v>
      </c>
      <c r="C26" s="32" t="s">
        <v>491</v>
      </c>
      <c r="D26" s="21" t="s">
        <v>492</v>
      </c>
      <c r="E26" s="21"/>
      <c r="F26" s="8">
        <v>80000</v>
      </c>
      <c r="G26" s="21"/>
      <c r="H26" s="8">
        <f t="shared" si="0"/>
        <v>0</v>
      </c>
      <c r="I26" s="11"/>
      <c r="J26" s="8">
        <v>80000</v>
      </c>
      <c r="K26" s="11"/>
      <c r="L26" s="8">
        <v>79000</v>
      </c>
      <c r="M26" s="11"/>
      <c r="N26" s="8">
        <f t="shared" si="2"/>
        <v>1000</v>
      </c>
      <c r="O26" s="11"/>
      <c r="P26" s="11"/>
      <c r="Q26" s="11"/>
      <c r="R26" s="11"/>
      <c r="S26" s="11"/>
      <c r="T26" s="11"/>
      <c r="U26" s="21"/>
    </row>
    <row r="27" spans="1:23" x14ac:dyDescent="0.25">
      <c r="A27" s="22"/>
      <c r="B27" s="22" t="s">
        <v>494</v>
      </c>
      <c r="C27" s="32" t="s">
        <v>495</v>
      </c>
      <c r="D27" s="21" t="s">
        <v>496</v>
      </c>
      <c r="E27" s="21"/>
      <c r="F27" s="8">
        <v>73500</v>
      </c>
      <c r="G27" s="21"/>
      <c r="H27" s="8">
        <f t="shared" si="0"/>
        <v>1500</v>
      </c>
      <c r="I27" s="11"/>
      <c r="J27" s="8">
        <v>75000</v>
      </c>
      <c r="K27" s="11"/>
      <c r="L27" s="8">
        <v>74500</v>
      </c>
      <c r="M27" s="11"/>
      <c r="N27" s="8">
        <f t="shared" si="2"/>
        <v>500</v>
      </c>
      <c r="O27" s="11"/>
      <c r="P27" s="11"/>
      <c r="Q27" s="11"/>
      <c r="R27" s="11"/>
      <c r="S27" s="11"/>
      <c r="T27" s="11"/>
      <c r="U27" s="21"/>
    </row>
    <row r="28" spans="1:23" x14ac:dyDescent="0.25">
      <c r="A28" s="22"/>
      <c r="B28" s="22" t="s">
        <v>498</v>
      </c>
      <c r="C28" s="32" t="s">
        <v>499</v>
      </c>
      <c r="D28" s="21" t="s">
        <v>500</v>
      </c>
      <c r="E28" s="21"/>
      <c r="F28" s="8">
        <v>50000</v>
      </c>
      <c r="G28" s="21"/>
      <c r="H28" s="8">
        <f t="shared" si="0"/>
        <v>0</v>
      </c>
      <c r="I28" s="11"/>
      <c r="J28" s="8">
        <v>50000</v>
      </c>
      <c r="K28" s="11"/>
      <c r="L28" s="8">
        <v>49500</v>
      </c>
      <c r="M28" s="11"/>
      <c r="N28" s="8">
        <f t="shared" si="2"/>
        <v>500</v>
      </c>
      <c r="O28" s="11"/>
      <c r="P28" s="11"/>
      <c r="Q28" s="11"/>
      <c r="R28" s="11"/>
      <c r="S28" s="11"/>
      <c r="T28" s="11"/>
      <c r="U28" s="21"/>
    </row>
    <row r="29" spans="1:23" x14ac:dyDescent="0.25">
      <c r="A29" s="22"/>
      <c r="B29" s="22" t="s">
        <v>502</v>
      </c>
      <c r="C29" s="32" t="s">
        <v>503</v>
      </c>
      <c r="D29" s="21" t="s">
        <v>504</v>
      </c>
      <c r="E29" s="21"/>
      <c r="F29" s="8">
        <v>15000</v>
      </c>
      <c r="G29" s="21"/>
      <c r="H29" s="8">
        <f t="shared" si="0"/>
        <v>0</v>
      </c>
      <c r="I29" s="11"/>
      <c r="J29" s="8">
        <v>15000</v>
      </c>
      <c r="K29" s="11"/>
      <c r="L29" s="8">
        <v>14500</v>
      </c>
      <c r="M29" s="11"/>
      <c r="N29" s="8">
        <f t="shared" si="2"/>
        <v>500</v>
      </c>
      <c r="O29" s="11"/>
      <c r="P29" s="11"/>
      <c r="Q29" s="11"/>
      <c r="R29" s="11"/>
      <c r="S29" s="11"/>
      <c r="T29" s="11"/>
      <c r="U29" s="21"/>
    </row>
    <row r="30" spans="1:23" x14ac:dyDescent="0.25">
      <c r="A30" s="22"/>
      <c r="B30" s="22" t="s">
        <v>506</v>
      </c>
      <c r="C30" s="32" t="s">
        <v>507</v>
      </c>
      <c r="D30" s="21" t="s">
        <v>508</v>
      </c>
      <c r="E30" s="21"/>
      <c r="F30" s="8">
        <v>21000</v>
      </c>
      <c r="G30" s="21"/>
      <c r="H30" s="8">
        <f t="shared" si="0"/>
        <v>-1000</v>
      </c>
      <c r="I30" s="11"/>
      <c r="J30" s="8">
        <v>20000</v>
      </c>
      <c r="K30" s="11"/>
      <c r="L30" s="8">
        <v>18000</v>
      </c>
      <c r="M30" s="11"/>
      <c r="N30" s="8">
        <f t="shared" si="2"/>
        <v>2000</v>
      </c>
      <c r="O30" s="11"/>
      <c r="P30" s="11"/>
      <c r="Q30" s="11"/>
      <c r="R30" s="11"/>
      <c r="S30" s="11"/>
      <c r="T30" s="11"/>
      <c r="U30" s="21"/>
    </row>
    <row r="31" spans="1:23" x14ac:dyDescent="0.25">
      <c r="A31" s="22"/>
      <c r="B31" s="22" t="s">
        <v>510</v>
      </c>
      <c r="C31" s="32" t="s">
        <v>511</v>
      </c>
      <c r="D31" s="21" t="s">
        <v>512</v>
      </c>
      <c r="E31" s="21"/>
      <c r="F31" s="8">
        <v>5000</v>
      </c>
      <c r="G31" s="21"/>
      <c r="H31" s="8">
        <f t="shared" si="0"/>
        <v>0</v>
      </c>
      <c r="I31" s="11"/>
      <c r="J31" s="8">
        <v>5000</v>
      </c>
      <c r="K31" s="11"/>
      <c r="L31" s="8">
        <v>4500</v>
      </c>
      <c r="M31" s="11"/>
      <c r="N31" s="8">
        <f t="shared" si="2"/>
        <v>500</v>
      </c>
      <c r="O31" s="11"/>
      <c r="P31" s="11"/>
      <c r="Q31" s="11"/>
      <c r="R31" s="11"/>
      <c r="S31" s="11"/>
      <c r="T31" s="11"/>
      <c r="U31" s="21"/>
    </row>
    <row r="32" spans="1:23" x14ac:dyDescent="0.25">
      <c r="B32" s="24" t="s">
        <v>514</v>
      </c>
      <c r="C32" s="32"/>
      <c r="D32" s="21"/>
      <c r="E32" s="21"/>
      <c r="F32" s="33">
        <f>SUM(F11:F31)</f>
        <v>1022795</v>
      </c>
      <c r="G32" s="21"/>
      <c r="H32" s="33">
        <f t="shared" si="0"/>
        <v>80110</v>
      </c>
      <c r="I32" s="54"/>
      <c r="J32" s="33">
        <f>SUM(J11:J31)</f>
        <v>1102905</v>
      </c>
      <c r="K32" s="54"/>
      <c r="L32" s="33">
        <f>SUM(L11:L31)</f>
        <v>1012824</v>
      </c>
      <c r="M32" s="54"/>
      <c r="N32" s="33">
        <f>+J32-L32</f>
        <v>90081</v>
      </c>
      <c r="O32" s="54"/>
      <c r="P32" s="54"/>
      <c r="Q32" s="54"/>
      <c r="R32" s="54"/>
      <c r="S32" s="54"/>
      <c r="T32" s="54"/>
      <c r="U32" s="21"/>
      <c r="V32" s="14"/>
      <c r="W32" s="14"/>
    </row>
    <row r="33" spans="1:22" x14ac:dyDescent="0.25">
      <c r="A33" s="24"/>
      <c r="B33" s="22"/>
      <c r="C33" s="32"/>
      <c r="D33" s="21"/>
      <c r="E33" s="21"/>
      <c r="F33" s="8"/>
      <c r="G33" s="21"/>
      <c r="H33" s="8"/>
      <c r="I33" s="11"/>
      <c r="J33" s="8"/>
      <c r="K33" s="11"/>
      <c r="L33" s="8"/>
      <c r="M33" s="11"/>
      <c r="N33" s="8"/>
      <c r="O33" s="11"/>
      <c r="P33" s="11"/>
      <c r="Q33" s="11"/>
      <c r="R33" s="11"/>
      <c r="S33" s="11"/>
      <c r="T33" s="11"/>
      <c r="U33" s="21"/>
    </row>
    <row r="34" spans="1:22" x14ac:dyDescent="0.25">
      <c r="A34" s="24" t="s">
        <v>515</v>
      </c>
      <c r="B34" s="22"/>
      <c r="C34" s="32"/>
      <c r="D34" s="21"/>
      <c r="E34" s="21"/>
      <c r="F34" s="8"/>
      <c r="G34" s="21"/>
      <c r="H34" s="8"/>
      <c r="I34" s="11"/>
      <c r="J34" s="8"/>
      <c r="K34" s="11"/>
      <c r="L34" s="8"/>
      <c r="M34" s="11"/>
      <c r="N34" s="8"/>
      <c r="O34" s="11"/>
      <c r="P34" s="11"/>
      <c r="Q34" s="11"/>
      <c r="R34" s="11"/>
      <c r="S34" s="11"/>
      <c r="T34" s="11"/>
      <c r="U34" s="21"/>
    </row>
    <row r="35" spans="1:22" x14ac:dyDescent="0.25">
      <c r="A35" s="24" t="s">
        <v>516</v>
      </c>
      <c r="B35" s="22"/>
      <c r="C35" s="22"/>
      <c r="D35" s="21"/>
      <c r="E35" s="21"/>
      <c r="F35" s="8"/>
      <c r="G35" s="21"/>
      <c r="H35" s="8"/>
      <c r="I35" s="11"/>
      <c r="J35" s="8"/>
      <c r="K35" s="11"/>
      <c r="L35" s="8"/>
      <c r="M35" s="11"/>
      <c r="N35" s="8"/>
      <c r="O35" s="11"/>
      <c r="P35" s="11"/>
      <c r="Q35" s="11"/>
      <c r="R35" s="11"/>
      <c r="S35" s="11"/>
      <c r="T35" s="11"/>
      <c r="U35" s="21"/>
    </row>
    <row r="36" spans="1:22" x14ac:dyDescent="0.25">
      <c r="A36" s="22"/>
      <c r="B36" s="22" t="s">
        <v>518</v>
      </c>
      <c r="C36" s="22" t="s">
        <v>519</v>
      </c>
      <c r="D36" s="21" t="s">
        <v>520</v>
      </c>
      <c r="E36" s="21"/>
      <c r="F36" s="8">
        <v>35000</v>
      </c>
      <c r="G36" s="21"/>
      <c r="H36" s="8">
        <f t="shared" ref="H36:H44" si="3">J36-F36</f>
        <v>0</v>
      </c>
      <c r="I36" s="11"/>
      <c r="J36" s="8">
        <v>35000</v>
      </c>
      <c r="K36" s="11"/>
      <c r="L36" s="8">
        <v>0</v>
      </c>
      <c r="M36" s="11"/>
      <c r="N36" s="8">
        <f t="shared" ref="N36:N43" si="4">+J36-L36</f>
        <v>35000</v>
      </c>
      <c r="O36" s="11"/>
      <c r="P36" s="11"/>
      <c r="Q36" s="11"/>
      <c r="R36" s="11"/>
      <c r="S36" s="11"/>
      <c r="T36" s="11"/>
      <c r="U36" s="21"/>
    </row>
    <row r="37" spans="1:22" x14ac:dyDescent="0.25">
      <c r="A37" s="22"/>
      <c r="B37" s="22" t="s">
        <v>486</v>
      </c>
      <c r="C37" s="22" t="s">
        <v>522</v>
      </c>
      <c r="D37" s="21" t="s">
        <v>523</v>
      </c>
      <c r="E37" s="21"/>
      <c r="F37" s="8">
        <v>9900</v>
      </c>
      <c r="G37" s="21"/>
      <c r="H37" s="8">
        <f t="shared" si="3"/>
        <v>100</v>
      </c>
      <c r="I37" s="11"/>
      <c r="J37" s="8">
        <v>10000</v>
      </c>
      <c r="K37" s="11"/>
      <c r="L37" s="8">
        <v>0</v>
      </c>
      <c r="M37" s="11"/>
      <c r="N37" s="8">
        <f t="shared" si="4"/>
        <v>10000</v>
      </c>
      <c r="O37" s="11"/>
      <c r="P37" s="11"/>
      <c r="Q37" s="11"/>
      <c r="R37" s="11"/>
      <c r="S37" s="11"/>
      <c r="T37" s="11"/>
      <c r="U37" s="21"/>
    </row>
    <row r="38" spans="1:22" x14ac:dyDescent="0.25">
      <c r="A38" s="22"/>
      <c r="B38" s="22" t="s">
        <v>490</v>
      </c>
      <c r="C38" s="22" t="s">
        <v>525</v>
      </c>
      <c r="D38" s="21" t="s">
        <v>526</v>
      </c>
      <c r="E38" s="21"/>
      <c r="F38" s="8">
        <v>0</v>
      </c>
      <c r="G38" s="21"/>
      <c r="H38" s="8">
        <f t="shared" si="3"/>
        <v>0</v>
      </c>
      <c r="I38" s="11"/>
      <c r="J38" s="8">
        <v>0</v>
      </c>
      <c r="K38" s="11"/>
      <c r="L38" s="8">
        <v>0</v>
      </c>
      <c r="M38" s="11"/>
      <c r="N38" s="8">
        <f t="shared" si="4"/>
        <v>0</v>
      </c>
      <c r="O38" s="11"/>
      <c r="P38" s="11"/>
      <c r="Q38" s="11"/>
      <c r="R38" s="11"/>
      <c r="S38" s="11"/>
      <c r="T38" s="11"/>
      <c r="U38" s="21"/>
    </row>
    <row r="39" spans="1:22" x14ac:dyDescent="0.25">
      <c r="A39" s="22"/>
      <c r="B39" s="22" t="s">
        <v>494</v>
      </c>
      <c r="C39" s="22" t="s">
        <v>528</v>
      </c>
      <c r="D39" s="21" t="s">
        <v>529</v>
      </c>
      <c r="E39" s="21"/>
      <c r="F39" s="8">
        <v>0</v>
      </c>
      <c r="G39" s="21"/>
      <c r="H39" s="8">
        <f t="shared" si="3"/>
        <v>0</v>
      </c>
      <c r="I39" s="11"/>
      <c r="J39" s="8">
        <v>0</v>
      </c>
      <c r="K39" s="11"/>
      <c r="L39" s="8">
        <v>0</v>
      </c>
      <c r="M39" s="11"/>
      <c r="N39" s="8">
        <f t="shared" si="4"/>
        <v>0</v>
      </c>
      <c r="O39" s="11"/>
      <c r="P39" s="11"/>
      <c r="Q39" s="11"/>
      <c r="R39" s="11"/>
      <c r="S39" s="11"/>
      <c r="T39" s="11"/>
      <c r="U39" s="21"/>
    </row>
    <row r="40" spans="1:22" x14ac:dyDescent="0.25">
      <c r="A40" s="22"/>
      <c r="B40" s="22" t="s">
        <v>498</v>
      </c>
      <c r="C40" s="22" t="s">
        <v>531</v>
      </c>
      <c r="D40" s="21" t="s">
        <v>532</v>
      </c>
      <c r="E40" s="21"/>
      <c r="F40" s="8">
        <v>0</v>
      </c>
      <c r="G40" s="21"/>
      <c r="H40" s="8">
        <f t="shared" si="3"/>
        <v>0</v>
      </c>
      <c r="I40" s="11"/>
      <c r="J40" s="8">
        <v>0</v>
      </c>
      <c r="K40" s="11"/>
      <c r="L40" s="8">
        <v>0</v>
      </c>
      <c r="M40" s="11"/>
      <c r="N40" s="8">
        <f t="shared" si="4"/>
        <v>0</v>
      </c>
      <c r="O40" s="11"/>
      <c r="P40" s="11"/>
      <c r="Q40" s="11"/>
      <c r="R40" s="11"/>
      <c r="S40" s="11"/>
      <c r="T40" s="11"/>
      <c r="U40" s="21"/>
    </row>
    <row r="41" spans="1:22" x14ac:dyDescent="0.25">
      <c r="A41" s="22"/>
      <c r="B41" s="22" t="s">
        <v>502</v>
      </c>
      <c r="C41" s="22" t="s">
        <v>534</v>
      </c>
      <c r="D41" s="21" t="s">
        <v>535</v>
      </c>
      <c r="E41" s="21"/>
      <c r="F41" s="8">
        <v>480</v>
      </c>
      <c r="G41" s="21"/>
      <c r="H41" s="8">
        <f t="shared" si="3"/>
        <v>20</v>
      </c>
      <c r="I41" s="11"/>
      <c r="J41" s="8">
        <v>500</v>
      </c>
      <c r="K41" s="11"/>
      <c r="L41" s="8">
        <v>0</v>
      </c>
      <c r="M41" s="11"/>
      <c r="N41" s="8">
        <f t="shared" si="4"/>
        <v>500</v>
      </c>
      <c r="O41" s="11"/>
      <c r="P41" s="11"/>
      <c r="Q41" s="11"/>
      <c r="R41" s="11"/>
      <c r="S41" s="11"/>
      <c r="T41" s="11"/>
      <c r="U41" s="21"/>
    </row>
    <row r="42" spans="1:22" x14ac:dyDescent="0.25">
      <c r="A42" s="22"/>
      <c r="B42" s="22" t="s">
        <v>506</v>
      </c>
      <c r="C42" s="22" t="s">
        <v>537</v>
      </c>
      <c r="D42" s="21" t="s">
        <v>538</v>
      </c>
      <c r="E42" s="21"/>
      <c r="F42" s="8">
        <v>510</v>
      </c>
      <c r="G42" s="21"/>
      <c r="H42" s="8">
        <f t="shared" si="3"/>
        <v>-10</v>
      </c>
      <c r="I42" s="11"/>
      <c r="J42" s="8">
        <v>500</v>
      </c>
      <c r="K42" s="11"/>
      <c r="L42" s="8">
        <v>0</v>
      </c>
      <c r="M42" s="11"/>
      <c r="N42" s="8">
        <f t="shared" si="4"/>
        <v>500</v>
      </c>
      <c r="O42" s="11"/>
      <c r="P42" s="11"/>
      <c r="Q42" s="11"/>
      <c r="R42" s="11"/>
      <c r="S42" s="11"/>
      <c r="T42" s="11"/>
      <c r="U42" s="21"/>
    </row>
    <row r="43" spans="1:22" x14ac:dyDescent="0.25">
      <c r="A43" s="22"/>
      <c r="B43" s="22" t="s">
        <v>510</v>
      </c>
      <c r="C43" s="22" t="s">
        <v>540</v>
      </c>
      <c r="D43" s="21" t="s">
        <v>541</v>
      </c>
      <c r="E43" s="21"/>
      <c r="F43" s="8"/>
      <c r="G43" s="21"/>
      <c r="H43" s="8">
        <f t="shared" si="3"/>
        <v>0</v>
      </c>
      <c r="I43" s="11"/>
      <c r="J43" s="8"/>
      <c r="K43" s="11"/>
      <c r="L43" s="8">
        <v>0</v>
      </c>
      <c r="M43" s="11"/>
      <c r="N43" s="8">
        <f t="shared" si="4"/>
        <v>0</v>
      </c>
      <c r="O43" s="11"/>
      <c r="P43" s="11"/>
      <c r="Q43" s="11"/>
      <c r="R43" s="11"/>
      <c r="S43" s="11"/>
      <c r="T43" s="11"/>
      <c r="U43" s="21"/>
    </row>
    <row r="44" spans="1:22" x14ac:dyDescent="0.25">
      <c r="A44" s="24" t="s">
        <v>543</v>
      </c>
      <c r="B44" s="22"/>
      <c r="C44" s="22"/>
      <c r="D44" s="21" t="s">
        <v>1531</v>
      </c>
      <c r="E44" s="21"/>
      <c r="F44" s="34">
        <f>SUM(F36:F43)</f>
        <v>45890</v>
      </c>
      <c r="G44" s="21"/>
      <c r="H44" s="34">
        <f t="shared" si="3"/>
        <v>110</v>
      </c>
      <c r="I44" s="11"/>
      <c r="J44" s="34">
        <f>SUM(J36:J43)</f>
        <v>46000</v>
      </c>
      <c r="K44" s="11"/>
      <c r="L44" s="34">
        <f>SUM(L36:L43)</f>
        <v>0</v>
      </c>
      <c r="M44" s="11"/>
      <c r="N44" s="34">
        <f>+J44-L44</f>
        <v>46000</v>
      </c>
      <c r="O44" s="11"/>
      <c r="P44" s="11"/>
      <c r="Q44" s="11"/>
      <c r="R44" s="11"/>
      <c r="S44" s="11"/>
      <c r="T44" s="11"/>
      <c r="U44" s="21"/>
    </row>
    <row r="45" spans="1:22" x14ac:dyDescent="0.25">
      <c r="A45" s="24" t="s">
        <v>544</v>
      </c>
      <c r="B45" s="22"/>
      <c r="C45" s="22"/>
      <c r="D45" s="21"/>
      <c r="E45" s="21"/>
      <c r="F45" s="8"/>
      <c r="G45" s="21"/>
      <c r="H45" s="8"/>
      <c r="I45" s="11"/>
      <c r="J45" s="8"/>
      <c r="K45" s="11"/>
      <c r="L45" s="8"/>
      <c r="M45" s="11"/>
      <c r="N45" s="8"/>
      <c r="O45" s="11"/>
      <c r="P45" s="11"/>
      <c r="Q45" s="11"/>
      <c r="R45" s="11"/>
      <c r="S45" s="11"/>
      <c r="T45" s="11"/>
      <c r="U45" s="21"/>
      <c r="V45" s="38" t="s">
        <v>1567</v>
      </c>
    </row>
    <row r="46" spans="1:22" x14ac:dyDescent="0.25">
      <c r="A46" s="22"/>
      <c r="B46" s="22" t="s">
        <v>518</v>
      </c>
      <c r="C46" s="22" t="s">
        <v>546</v>
      </c>
      <c r="D46" s="21" t="s">
        <v>547</v>
      </c>
      <c r="E46" s="21"/>
      <c r="F46" s="8">
        <v>0</v>
      </c>
      <c r="G46" s="21"/>
      <c r="H46" s="8">
        <f t="shared" ref="H46:H54" si="5">J46-F46</f>
        <v>0</v>
      </c>
      <c r="I46" s="11"/>
      <c r="J46" s="8">
        <v>0</v>
      </c>
      <c r="K46" s="11"/>
      <c r="L46" s="8">
        <v>0</v>
      </c>
      <c r="M46" s="11"/>
      <c r="N46" s="8">
        <f t="shared" ref="N46:N53" si="6">+J46-L46</f>
        <v>0</v>
      </c>
      <c r="O46" s="11"/>
      <c r="P46" s="11"/>
      <c r="Q46" s="11"/>
      <c r="R46" s="11"/>
      <c r="S46" s="11"/>
      <c r="T46" s="11"/>
      <c r="U46" s="21"/>
    </row>
    <row r="47" spans="1:22" x14ac:dyDescent="0.25">
      <c r="A47" s="22"/>
      <c r="B47" s="22" t="s">
        <v>486</v>
      </c>
      <c r="C47" s="22" t="s">
        <v>549</v>
      </c>
      <c r="D47" s="21" t="s">
        <v>550</v>
      </c>
      <c r="E47" s="21"/>
      <c r="F47" s="8">
        <v>0</v>
      </c>
      <c r="G47" s="21"/>
      <c r="H47" s="8">
        <f t="shared" si="5"/>
        <v>0</v>
      </c>
      <c r="I47" s="11"/>
      <c r="J47" s="8">
        <v>0</v>
      </c>
      <c r="K47" s="11"/>
      <c r="L47" s="8">
        <v>0</v>
      </c>
      <c r="M47" s="11"/>
      <c r="N47" s="8">
        <f t="shared" si="6"/>
        <v>0</v>
      </c>
      <c r="O47" s="11"/>
      <c r="P47" s="11"/>
      <c r="Q47" s="11"/>
      <c r="R47" s="11"/>
      <c r="S47" s="11"/>
      <c r="T47" s="11"/>
      <c r="U47" s="21"/>
      <c r="V47" s="38" t="s">
        <v>1560</v>
      </c>
    </row>
    <row r="48" spans="1:22" x14ac:dyDescent="0.25">
      <c r="A48" s="22"/>
      <c r="B48" s="22" t="s">
        <v>490</v>
      </c>
      <c r="C48" s="22" t="s">
        <v>552</v>
      </c>
      <c r="D48" s="21" t="s">
        <v>553</v>
      </c>
      <c r="E48" s="21"/>
      <c r="F48" s="8">
        <v>0</v>
      </c>
      <c r="G48" s="21"/>
      <c r="H48" s="8">
        <f t="shared" si="5"/>
        <v>0</v>
      </c>
      <c r="I48" s="11"/>
      <c r="J48" s="8">
        <v>0</v>
      </c>
      <c r="K48" s="11"/>
      <c r="L48" s="8">
        <v>0</v>
      </c>
      <c r="M48" s="11"/>
      <c r="N48" s="8">
        <f t="shared" si="6"/>
        <v>0</v>
      </c>
      <c r="O48" s="11"/>
      <c r="P48" s="11"/>
      <c r="Q48" s="11"/>
      <c r="R48" s="11"/>
      <c r="S48" s="11"/>
      <c r="T48" s="11"/>
      <c r="U48" s="21"/>
      <c r="V48" s="38" t="s">
        <v>1561</v>
      </c>
    </row>
    <row r="49" spans="1:22" x14ac:dyDescent="0.25">
      <c r="A49" s="22"/>
      <c r="B49" s="22" t="s">
        <v>494</v>
      </c>
      <c r="C49" s="22" t="s">
        <v>555</v>
      </c>
      <c r="D49" s="21" t="s">
        <v>556</v>
      </c>
      <c r="E49" s="21"/>
      <c r="F49" s="8">
        <v>0</v>
      </c>
      <c r="G49" s="21"/>
      <c r="H49" s="8">
        <f t="shared" si="5"/>
        <v>0</v>
      </c>
      <c r="I49" s="11"/>
      <c r="J49" s="8">
        <v>0</v>
      </c>
      <c r="K49" s="11"/>
      <c r="L49" s="8">
        <v>0</v>
      </c>
      <c r="M49" s="11"/>
      <c r="N49" s="8">
        <f t="shared" si="6"/>
        <v>0</v>
      </c>
      <c r="O49" s="11"/>
      <c r="P49" s="11"/>
      <c r="Q49" s="11"/>
      <c r="R49" s="11"/>
      <c r="S49" s="11"/>
      <c r="T49" s="11"/>
      <c r="U49" s="21"/>
    </row>
    <row r="50" spans="1:22" x14ac:dyDescent="0.25">
      <c r="A50" s="22"/>
      <c r="B50" s="22" t="s">
        <v>498</v>
      </c>
      <c r="C50" s="22" t="s">
        <v>558</v>
      </c>
      <c r="D50" s="21" t="s">
        <v>559</v>
      </c>
      <c r="E50" s="21"/>
      <c r="F50" s="8">
        <v>0</v>
      </c>
      <c r="G50" s="21"/>
      <c r="H50" s="8">
        <f t="shared" si="5"/>
        <v>0</v>
      </c>
      <c r="I50" s="11"/>
      <c r="J50" s="8">
        <v>0</v>
      </c>
      <c r="K50" s="11"/>
      <c r="L50" s="8">
        <v>0</v>
      </c>
      <c r="M50" s="11"/>
      <c r="N50" s="8">
        <f t="shared" si="6"/>
        <v>0</v>
      </c>
      <c r="O50" s="11"/>
      <c r="P50" s="11"/>
      <c r="Q50" s="11"/>
      <c r="R50" s="11"/>
      <c r="S50" s="11"/>
      <c r="T50" s="11"/>
      <c r="U50" s="21"/>
      <c r="V50" s="38" t="s">
        <v>1562</v>
      </c>
    </row>
    <row r="51" spans="1:22" x14ac:dyDescent="0.25">
      <c r="A51" s="22"/>
      <c r="B51" s="22" t="s">
        <v>502</v>
      </c>
      <c r="C51" s="22" t="s">
        <v>561</v>
      </c>
      <c r="D51" s="21" t="s">
        <v>562</v>
      </c>
      <c r="E51" s="21"/>
      <c r="F51" s="8">
        <v>0</v>
      </c>
      <c r="G51" s="21"/>
      <c r="H51" s="8">
        <f t="shared" si="5"/>
        <v>0</v>
      </c>
      <c r="I51" s="11"/>
      <c r="J51" s="8">
        <v>0</v>
      </c>
      <c r="K51" s="11"/>
      <c r="L51" s="8">
        <v>0</v>
      </c>
      <c r="M51" s="11"/>
      <c r="N51" s="8">
        <f t="shared" si="6"/>
        <v>0</v>
      </c>
      <c r="O51" s="11"/>
      <c r="P51" s="11"/>
      <c r="Q51" s="11"/>
      <c r="R51" s="11"/>
      <c r="S51" s="11"/>
      <c r="T51" s="11"/>
      <c r="U51" s="21"/>
      <c r="V51" s="38" t="s">
        <v>1563</v>
      </c>
    </row>
    <row r="52" spans="1:22" x14ac:dyDescent="0.25">
      <c r="A52" s="22"/>
      <c r="B52" s="22" t="s">
        <v>506</v>
      </c>
      <c r="C52" s="22" t="s">
        <v>564</v>
      </c>
      <c r="D52" s="21" t="s">
        <v>565</v>
      </c>
      <c r="E52" s="21"/>
      <c r="F52" s="8">
        <v>0</v>
      </c>
      <c r="G52" s="21"/>
      <c r="H52" s="8">
        <f t="shared" si="5"/>
        <v>0</v>
      </c>
      <c r="I52" s="11"/>
      <c r="J52" s="8">
        <v>0</v>
      </c>
      <c r="K52" s="11"/>
      <c r="L52" s="8">
        <v>0</v>
      </c>
      <c r="M52" s="11"/>
      <c r="N52" s="8">
        <f t="shared" si="6"/>
        <v>0</v>
      </c>
      <c r="O52" s="11"/>
      <c r="P52" s="11"/>
      <c r="Q52" s="11"/>
      <c r="R52" s="11"/>
      <c r="S52" s="11"/>
      <c r="T52" s="11"/>
      <c r="U52" s="21"/>
    </row>
    <row r="53" spans="1:22" x14ac:dyDescent="0.25">
      <c r="A53" s="22"/>
      <c r="B53" s="22" t="s">
        <v>510</v>
      </c>
      <c r="C53" s="22" t="s">
        <v>567</v>
      </c>
      <c r="D53" s="21" t="s">
        <v>568</v>
      </c>
      <c r="E53" s="21"/>
      <c r="F53" s="8">
        <v>0</v>
      </c>
      <c r="G53" s="21"/>
      <c r="H53" s="8">
        <f t="shared" si="5"/>
        <v>0</v>
      </c>
      <c r="I53" s="11"/>
      <c r="J53" s="8">
        <v>0</v>
      </c>
      <c r="K53" s="11"/>
      <c r="L53" s="8">
        <v>0</v>
      </c>
      <c r="M53" s="11"/>
      <c r="N53" s="8">
        <f t="shared" si="6"/>
        <v>0</v>
      </c>
      <c r="O53" s="11"/>
      <c r="P53" s="11"/>
      <c r="Q53" s="11"/>
      <c r="R53" s="11"/>
      <c r="S53" s="11"/>
      <c r="T53" s="11"/>
      <c r="U53" s="21"/>
      <c r="V53" s="38" t="s">
        <v>1564</v>
      </c>
    </row>
    <row r="54" spans="1:22" x14ac:dyDescent="0.25">
      <c r="A54" s="24" t="s">
        <v>570</v>
      </c>
      <c r="B54" s="22"/>
      <c r="C54" s="22"/>
      <c r="D54" s="21" t="s">
        <v>1532</v>
      </c>
      <c r="E54" s="21"/>
      <c r="F54" s="36">
        <f>SUM(F46:F53)</f>
        <v>0</v>
      </c>
      <c r="G54" s="21"/>
      <c r="H54" s="36">
        <f t="shared" si="5"/>
        <v>0</v>
      </c>
      <c r="I54" s="27"/>
      <c r="J54" s="36">
        <f>SUM(J46:J53)</f>
        <v>0</v>
      </c>
      <c r="K54" s="27"/>
      <c r="L54" s="36">
        <f>SUM(L46:L53)</f>
        <v>0</v>
      </c>
      <c r="M54" s="27"/>
      <c r="N54" s="36">
        <f t="shared" ref="N54:N117" si="7">+J54-L54</f>
        <v>0</v>
      </c>
      <c r="O54" s="27"/>
      <c r="P54" s="27"/>
      <c r="Q54" s="27"/>
      <c r="R54" s="27"/>
      <c r="S54" s="27"/>
      <c r="T54" s="27"/>
      <c r="U54" s="21"/>
    </row>
    <row r="55" spans="1:22" x14ac:dyDescent="0.25">
      <c r="A55" s="24" t="s">
        <v>571</v>
      </c>
      <c r="B55" s="22"/>
      <c r="C55" s="22"/>
      <c r="D55" s="21"/>
      <c r="E55" s="21"/>
      <c r="F55" s="8"/>
      <c r="G55" s="21"/>
      <c r="H55" s="8"/>
      <c r="I55" s="11"/>
      <c r="J55" s="8"/>
      <c r="K55" s="11"/>
      <c r="L55" s="8"/>
      <c r="M55" s="11"/>
      <c r="N55" s="8"/>
      <c r="O55" s="11"/>
      <c r="P55" s="11"/>
      <c r="Q55" s="11"/>
      <c r="R55" s="11"/>
      <c r="S55" s="11"/>
      <c r="T55" s="11"/>
      <c r="U55" s="21"/>
    </row>
    <row r="56" spans="1:22" x14ac:dyDescent="0.25">
      <c r="A56" s="22"/>
      <c r="B56" s="22" t="s">
        <v>518</v>
      </c>
      <c r="C56" s="22" t="s">
        <v>573</v>
      </c>
      <c r="D56" s="21" t="s">
        <v>574</v>
      </c>
      <c r="E56" s="21"/>
      <c r="F56" s="8">
        <v>24500</v>
      </c>
      <c r="G56" s="21"/>
      <c r="H56" s="8">
        <f t="shared" ref="H56:H119" si="8">J56-F56</f>
        <v>500</v>
      </c>
      <c r="I56" s="11"/>
      <c r="J56" s="8">
        <v>25000</v>
      </c>
      <c r="K56" s="11"/>
      <c r="L56" s="8">
        <v>24000</v>
      </c>
      <c r="M56" s="11"/>
      <c r="N56" s="8">
        <f t="shared" si="7"/>
        <v>1000</v>
      </c>
      <c r="O56" s="11"/>
      <c r="P56" s="11"/>
      <c r="Q56" s="11"/>
      <c r="R56" s="11"/>
      <c r="S56" s="11"/>
      <c r="T56" s="11"/>
      <c r="U56" s="21"/>
    </row>
    <row r="57" spans="1:22" x14ac:dyDescent="0.25">
      <c r="A57" s="22"/>
      <c r="B57" s="22" t="s">
        <v>486</v>
      </c>
      <c r="C57" s="22" t="s">
        <v>576</v>
      </c>
      <c r="D57" s="21" t="s">
        <v>577</v>
      </c>
      <c r="E57" s="21"/>
      <c r="F57" s="8">
        <v>12600</v>
      </c>
      <c r="G57" s="21"/>
      <c r="H57" s="8">
        <f t="shared" si="8"/>
        <v>-600</v>
      </c>
      <c r="I57" s="11"/>
      <c r="J57" s="8">
        <v>12000</v>
      </c>
      <c r="K57" s="11"/>
      <c r="L57" s="8">
        <v>11500</v>
      </c>
      <c r="M57" s="11"/>
      <c r="N57" s="8">
        <f t="shared" si="7"/>
        <v>500</v>
      </c>
      <c r="O57" s="11"/>
      <c r="P57" s="11"/>
      <c r="Q57" s="11"/>
      <c r="R57" s="11"/>
      <c r="S57" s="11"/>
      <c r="T57" s="11"/>
      <c r="U57" s="21"/>
    </row>
    <row r="58" spans="1:22" x14ac:dyDescent="0.25">
      <c r="A58" s="22"/>
      <c r="B58" s="22" t="s">
        <v>490</v>
      </c>
      <c r="C58" s="22" t="s">
        <v>579</v>
      </c>
      <c r="D58" s="21" t="s">
        <v>580</v>
      </c>
      <c r="E58" s="21"/>
      <c r="F58" s="8">
        <v>3000</v>
      </c>
      <c r="G58" s="21"/>
      <c r="H58" s="8">
        <f t="shared" si="8"/>
        <v>0</v>
      </c>
      <c r="I58" s="11"/>
      <c r="J58" s="8">
        <v>3000</v>
      </c>
      <c r="K58" s="11"/>
      <c r="L58" s="8">
        <v>2500</v>
      </c>
      <c r="M58" s="11"/>
      <c r="N58" s="8">
        <f t="shared" si="7"/>
        <v>500</v>
      </c>
      <c r="O58" s="11"/>
      <c r="P58" s="11"/>
      <c r="Q58" s="11"/>
      <c r="R58" s="11"/>
      <c r="S58" s="11"/>
      <c r="T58" s="11"/>
      <c r="U58" s="21"/>
    </row>
    <row r="59" spans="1:22" x14ac:dyDescent="0.25">
      <c r="A59" s="22"/>
      <c r="B59" s="22" t="s">
        <v>494</v>
      </c>
      <c r="C59" s="22" t="s">
        <v>582</v>
      </c>
      <c r="D59" s="21" t="s">
        <v>583</v>
      </c>
      <c r="E59" s="21"/>
      <c r="F59" s="8">
        <v>2000</v>
      </c>
      <c r="G59" s="21"/>
      <c r="H59" s="8">
        <f t="shared" si="8"/>
        <v>0</v>
      </c>
      <c r="I59" s="11"/>
      <c r="J59" s="8">
        <v>2000</v>
      </c>
      <c r="K59" s="11"/>
      <c r="L59" s="8">
        <v>1500</v>
      </c>
      <c r="M59" s="11"/>
      <c r="N59" s="8">
        <f t="shared" si="7"/>
        <v>500</v>
      </c>
      <c r="O59" s="11"/>
      <c r="P59" s="11"/>
      <c r="Q59" s="11"/>
      <c r="R59" s="11"/>
      <c r="S59" s="11"/>
      <c r="T59" s="11"/>
      <c r="U59" s="21"/>
    </row>
    <row r="60" spans="1:22" x14ac:dyDescent="0.25">
      <c r="A60" s="22"/>
      <c r="B60" s="22" t="s">
        <v>498</v>
      </c>
      <c r="C60" s="22" t="s">
        <v>585</v>
      </c>
      <c r="D60" s="21" t="s">
        <v>586</v>
      </c>
      <c r="E60" s="21"/>
      <c r="F60" s="8">
        <v>0</v>
      </c>
      <c r="G60" s="21"/>
      <c r="H60" s="8">
        <f t="shared" si="8"/>
        <v>0</v>
      </c>
      <c r="I60" s="11"/>
      <c r="J60" s="8">
        <v>0</v>
      </c>
      <c r="K60" s="11"/>
      <c r="L60" s="8">
        <v>0</v>
      </c>
      <c r="M60" s="11"/>
      <c r="N60" s="8">
        <f t="shared" si="7"/>
        <v>0</v>
      </c>
      <c r="O60" s="11"/>
      <c r="P60" s="11"/>
      <c r="Q60" s="11"/>
      <c r="R60" s="11"/>
      <c r="S60" s="11"/>
      <c r="T60" s="11"/>
      <c r="U60" s="21"/>
    </row>
    <row r="61" spans="1:22" x14ac:dyDescent="0.25">
      <c r="A61" s="22"/>
      <c r="B61" s="22" t="s">
        <v>502</v>
      </c>
      <c r="C61" s="22" t="s">
        <v>588</v>
      </c>
      <c r="D61" s="21" t="s">
        <v>589</v>
      </c>
      <c r="E61" s="21"/>
      <c r="F61" s="8">
        <v>480</v>
      </c>
      <c r="G61" s="21"/>
      <c r="H61" s="8">
        <f t="shared" si="8"/>
        <v>20</v>
      </c>
      <c r="I61" s="11"/>
      <c r="J61" s="8">
        <v>500</v>
      </c>
      <c r="K61" s="11"/>
      <c r="L61" s="8">
        <v>400</v>
      </c>
      <c r="M61" s="11"/>
      <c r="N61" s="8">
        <f t="shared" si="7"/>
        <v>100</v>
      </c>
      <c r="O61" s="11"/>
      <c r="P61" s="11"/>
      <c r="Q61" s="11"/>
      <c r="R61" s="11"/>
      <c r="S61" s="11"/>
      <c r="T61" s="11"/>
      <c r="U61" s="21"/>
    </row>
    <row r="62" spans="1:22" x14ac:dyDescent="0.25">
      <c r="A62" s="22"/>
      <c r="B62" s="22" t="s">
        <v>506</v>
      </c>
      <c r="C62" s="22" t="s">
        <v>591</v>
      </c>
      <c r="D62" s="21" t="s">
        <v>592</v>
      </c>
      <c r="E62" s="21"/>
      <c r="F62" s="8">
        <v>540</v>
      </c>
      <c r="G62" s="21"/>
      <c r="H62" s="8">
        <f t="shared" si="8"/>
        <v>-40</v>
      </c>
      <c r="I62" s="11"/>
      <c r="J62" s="8">
        <v>500</v>
      </c>
      <c r="K62" s="11"/>
      <c r="L62" s="8">
        <v>463</v>
      </c>
      <c r="M62" s="11"/>
      <c r="N62" s="8">
        <f t="shared" si="7"/>
        <v>37</v>
      </c>
      <c r="O62" s="11"/>
      <c r="P62" s="11"/>
      <c r="Q62" s="11"/>
      <c r="R62" s="11"/>
      <c r="S62" s="11"/>
      <c r="T62" s="11"/>
      <c r="U62" s="21"/>
    </row>
    <row r="63" spans="1:22" x14ac:dyDescent="0.25">
      <c r="A63" s="22"/>
      <c r="B63" s="22" t="s">
        <v>510</v>
      </c>
      <c r="C63" s="22" t="s">
        <v>594</v>
      </c>
      <c r="D63" s="21" t="s">
        <v>595</v>
      </c>
      <c r="E63" s="21"/>
      <c r="F63" s="8">
        <v>0</v>
      </c>
      <c r="G63" s="21"/>
      <c r="H63" s="8">
        <f t="shared" si="8"/>
        <v>0</v>
      </c>
      <c r="I63" s="11"/>
      <c r="J63" s="8">
        <v>0</v>
      </c>
      <c r="K63" s="11"/>
      <c r="L63" s="8">
        <v>0</v>
      </c>
      <c r="M63" s="11"/>
      <c r="N63" s="8">
        <f t="shared" si="7"/>
        <v>0</v>
      </c>
      <c r="O63" s="11"/>
      <c r="P63" s="11"/>
      <c r="Q63" s="11"/>
      <c r="R63" s="11"/>
      <c r="S63" s="11"/>
      <c r="T63" s="11"/>
      <c r="U63" s="21"/>
    </row>
    <row r="64" spans="1:22" x14ac:dyDescent="0.25">
      <c r="A64" s="24" t="s">
        <v>597</v>
      </c>
      <c r="B64" s="22"/>
      <c r="C64" s="22"/>
      <c r="D64" s="21" t="s">
        <v>1533</v>
      </c>
      <c r="E64" s="21"/>
      <c r="F64" s="34">
        <f>SUM(F56:F63)</f>
        <v>43120</v>
      </c>
      <c r="G64" s="21"/>
      <c r="H64" s="34">
        <f t="shared" si="8"/>
        <v>-120</v>
      </c>
      <c r="I64" s="11"/>
      <c r="J64" s="34">
        <f>SUM(J56:J63)</f>
        <v>43000</v>
      </c>
      <c r="K64" s="11"/>
      <c r="L64" s="34">
        <f>SUM(L56:L63)</f>
        <v>40363</v>
      </c>
      <c r="M64" s="11"/>
      <c r="N64" s="34">
        <f t="shared" si="7"/>
        <v>2637</v>
      </c>
      <c r="O64" s="11"/>
      <c r="P64" s="11"/>
      <c r="Q64" s="11"/>
      <c r="R64" s="11"/>
      <c r="S64" s="11"/>
      <c r="T64" s="11"/>
      <c r="U64" s="21"/>
    </row>
    <row r="65" spans="1:21" x14ac:dyDescent="0.25">
      <c r="A65" s="24" t="s">
        <v>598</v>
      </c>
      <c r="B65" s="22"/>
      <c r="C65" s="22"/>
      <c r="D65" s="21"/>
      <c r="E65" s="21"/>
      <c r="F65" s="8"/>
      <c r="G65" s="21"/>
      <c r="H65" s="8"/>
      <c r="I65" s="11"/>
      <c r="J65" s="8"/>
      <c r="K65" s="11"/>
      <c r="L65" s="8"/>
      <c r="M65" s="11"/>
      <c r="N65" s="8"/>
      <c r="O65" s="11"/>
      <c r="P65" s="11"/>
      <c r="Q65" s="11"/>
      <c r="R65" s="11"/>
      <c r="S65" s="11"/>
      <c r="T65" s="11"/>
      <c r="U65" s="21"/>
    </row>
    <row r="66" spans="1:21" x14ac:dyDescent="0.25">
      <c r="A66" s="22"/>
      <c r="B66" s="22" t="s">
        <v>518</v>
      </c>
      <c r="C66" s="22" t="s">
        <v>600</v>
      </c>
      <c r="D66" s="21" t="s">
        <v>601</v>
      </c>
      <c r="E66" s="21"/>
      <c r="F66" s="8">
        <v>0</v>
      </c>
      <c r="G66" s="21"/>
      <c r="H66" s="8">
        <f t="shared" si="8"/>
        <v>0</v>
      </c>
      <c r="I66" s="11"/>
      <c r="J66" s="8">
        <v>0</v>
      </c>
      <c r="K66" s="11"/>
      <c r="L66" s="8">
        <v>0</v>
      </c>
      <c r="M66" s="11"/>
      <c r="N66" s="8">
        <f t="shared" si="7"/>
        <v>0</v>
      </c>
      <c r="O66" s="11"/>
      <c r="P66" s="11"/>
      <c r="Q66" s="11"/>
      <c r="R66" s="11"/>
      <c r="S66" s="11"/>
      <c r="T66" s="11"/>
      <c r="U66" s="21"/>
    </row>
    <row r="67" spans="1:21" x14ac:dyDescent="0.25">
      <c r="A67" s="22"/>
      <c r="B67" s="22" t="s">
        <v>486</v>
      </c>
      <c r="C67" s="22" t="s">
        <v>603</v>
      </c>
      <c r="D67" s="21" t="s">
        <v>604</v>
      </c>
      <c r="E67" s="21"/>
      <c r="F67" s="8">
        <v>0</v>
      </c>
      <c r="G67" s="21"/>
      <c r="H67" s="8">
        <f t="shared" si="8"/>
        <v>0</v>
      </c>
      <c r="I67" s="11"/>
      <c r="J67" s="8">
        <v>0</v>
      </c>
      <c r="K67" s="11"/>
      <c r="L67" s="8">
        <v>0</v>
      </c>
      <c r="M67" s="11"/>
      <c r="N67" s="8">
        <f t="shared" si="7"/>
        <v>0</v>
      </c>
      <c r="O67" s="11"/>
      <c r="P67" s="11"/>
      <c r="Q67" s="11"/>
      <c r="R67" s="11"/>
      <c r="S67" s="11"/>
      <c r="T67" s="11"/>
      <c r="U67" s="21"/>
    </row>
    <row r="68" spans="1:21" x14ac:dyDescent="0.25">
      <c r="A68" s="22"/>
      <c r="B68" s="22" t="s">
        <v>490</v>
      </c>
      <c r="C68" s="22" t="s">
        <v>606</v>
      </c>
      <c r="D68" s="21" t="s">
        <v>607</v>
      </c>
      <c r="E68" s="21"/>
      <c r="F68" s="8">
        <v>0</v>
      </c>
      <c r="G68" s="21"/>
      <c r="H68" s="8">
        <f t="shared" si="8"/>
        <v>0</v>
      </c>
      <c r="I68" s="11"/>
      <c r="J68" s="8">
        <v>0</v>
      </c>
      <c r="K68" s="11"/>
      <c r="L68" s="8">
        <v>0</v>
      </c>
      <c r="M68" s="11"/>
      <c r="N68" s="8">
        <f t="shared" si="7"/>
        <v>0</v>
      </c>
      <c r="O68" s="11"/>
      <c r="P68" s="11"/>
      <c r="Q68" s="11"/>
      <c r="R68" s="11"/>
      <c r="S68" s="11"/>
      <c r="T68" s="11"/>
      <c r="U68" s="21"/>
    </row>
    <row r="69" spans="1:21" x14ac:dyDescent="0.25">
      <c r="A69" s="22"/>
      <c r="B69" s="22" t="s">
        <v>494</v>
      </c>
      <c r="C69" s="22" t="s">
        <v>609</v>
      </c>
      <c r="D69" s="21" t="s">
        <v>610</v>
      </c>
      <c r="E69" s="21"/>
      <c r="F69" s="8">
        <v>0</v>
      </c>
      <c r="G69" s="21"/>
      <c r="H69" s="8">
        <f t="shared" si="8"/>
        <v>0</v>
      </c>
      <c r="I69" s="11"/>
      <c r="J69" s="8">
        <v>0</v>
      </c>
      <c r="K69" s="11"/>
      <c r="L69" s="8">
        <v>0</v>
      </c>
      <c r="M69" s="11"/>
      <c r="N69" s="8">
        <f t="shared" si="7"/>
        <v>0</v>
      </c>
      <c r="O69" s="11"/>
      <c r="P69" s="11"/>
      <c r="Q69" s="11"/>
      <c r="R69" s="11"/>
      <c r="S69" s="11"/>
      <c r="T69" s="11"/>
      <c r="U69" s="21"/>
    </row>
    <row r="70" spans="1:21" x14ac:dyDescent="0.25">
      <c r="A70" s="22"/>
      <c r="B70" s="22" t="s">
        <v>498</v>
      </c>
      <c r="C70" s="22" t="s">
        <v>612</v>
      </c>
      <c r="D70" s="21" t="s">
        <v>613</v>
      </c>
      <c r="E70" s="21"/>
      <c r="F70" s="8">
        <v>0</v>
      </c>
      <c r="G70" s="21"/>
      <c r="H70" s="8">
        <f t="shared" si="8"/>
        <v>0</v>
      </c>
      <c r="I70" s="11"/>
      <c r="J70" s="8">
        <v>0</v>
      </c>
      <c r="K70" s="11"/>
      <c r="L70" s="8">
        <v>0</v>
      </c>
      <c r="M70" s="11"/>
      <c r="N70" s="8">
        <f t="shared" si="7"/>
        <v>0</v>
      </c>
      <c r="O70" s="11"/>
      <c r="P70" s="11"/>
      <c r="Q70" s="11"/>
      <c r="R70" s="11"/>
      <c r="S70" s="11"/>
      <c r="T70" s="11"/>
      <c r="U70" s="21"/>
    </row>
    <row r="71" spans="1:21" x14ac:dyDescent="0.25">
      <c r="A71" s="22"/>
      <c r="B71" s="22" t="s">
        <v>502</v>
      </c>
      <c r="C71" s="22" t="s">
        <v>615</v>
      </c>
      <c r="D71" s="21" t="s">
        <v>616</v>
      </c>
      <c r="E71" s="21"/>
      <c r="F71" s="8">
        <v>0</v>
      </c>
      <c r="G71" s="21"/>
      <c r="H71" s="8">
        <f t="shared" si="8"/>
        <v>0</v>
      </c>
      <c r="I71" s="11"/>
      <c r="J71" s="8">
        <v>0</v>
      </c>
      <c r="K71" s="11"/>
      <c r="L71" s="8">
        <v>0</v>
      </c>
      <c r="M71" s="11"/>
      <c r="N71" s="8">
        <f t="shared" si="7"/>
        <v>0</v>
      </c>
      <c r="O71" s="11"/>
      <c r="P71" s="11"/>
      <c r="Q71" s="11"/>
      <c r="R71" s="11"/>
      <c r="S71" s="11"/>
      <c r="T71" s="11"/>
      <c r="U71" s="21"/>
    </row>
    <row r="72" spans="1:21" x14ac:dyDescent="0.25">
      <c r="A72" s="22"/>
      <c r="B72" s="22" t="s">
        <v>506</v>
      </c>
      <c r="C72" s="22" t="s">
        <v>618</v>
      </c>
      <c r="D72" s="21" t="s">
        <v>619</v>
      </c>
      <c r="E72" s="21"/>
      <c r="F72" s="8">
        <v>0</v>
      </c>
      <c r="G72" s="21"/>
      <c r="H72" s="8">
        <f t="shared" si="8"/>
        <v>0</v>
      </c>
      <c r="I72" s="11"/>
      <c r="J72" s="8">
        <v>0</v>
      </c>
      <c r="K72" s="11"/>
      <c r="L72" s="8">
        <v>0</v>
      </c>
      <c r="M72" s="11"/>
      <c r="N72" s="8">
        <f t="shared" si="7"/>
        <v>0</v>
      </c>
      <c r="O72" s="11"/>
      <c r="P72" s="11"/>
      <c r="Q72" s="11"/>
      <c r="R72" s="11"/>
      <c r="S72" s="11"/>
      <c r="T72" s="11"/>
      <c r="U72" s="21"/>
    </row>
    <row r="73" spans="1:21" x14ac:dyDescent="0.25">
      <c r="A73" s="22"/>
      <c r="B73" s="22" t="s">
        <v>510</v>
      </c>
      <c r="C73" s="22" t="s">
        <v>621</v>
      </c>
      <c r="D73" s="21" t="s">
        <v>622</v>
      </c>
      <c r="E73" s="21"/>
      <c r="F73" s="8">
        <v>0</v>
      </c>
      <c r="G73" s="21"/>
      <c r="H73" s="8">
        <f t="shared" si="8"/>
        <v>0</v>
      </c>
      <c r="I73" s="11"/>
      <c r="J73" s="8">
        <v>0</v>
      </c>
      <c r="K73" s="11"/>
      <c r="L73" s="8">
        <v>0</v>
      </c>
      <c r="M73" s="11"/>
      <c r="N73" s="8">
        <f t="shared" si="7"/>
        <v>0</v>
      </c>
      <c r="O73" s="11"/>
      <c r="P73" s="11"/>
      <c r="Q73" s="11"/>
      <c r="R73" s="11"/>
      <c r="S73" s="11"/>
      <c r="T73" s="11"/>
      <c r="U73" s="21"/>
    </row>
    <row r="74" spans="1:21" x14ac:dyDescent="0.25">
      <c r="A74" s="24" t="s">
        <v>625</v>
      </c>
      <c r="B74" s="22"/>
      <c r="C74" s="22"/>
      <c r="D74" s="21" t="s">
        <v>1534</v>
      </c>
      <c r="E74" s="21"/>
      <c r="F74" s="34">
        <f>SUM(F66:F73)</f>
        <v>0</v>
      </c>
      <c r="G74" s="21"/>
      <c r="H74" s="34">
        <f t="shared" si="8"/>
        <v>0</v>
      </c>
      <c r="I74" s="11"/>
      <c r="J74" s="34">
        <f>SUM(J66:J73)</f>
        <v>0</v>
      </c>
      <c r="K74" s="11"/>
      <c r="L74" s="34">
        <f>SUM(L66:L73)</f>
        <v>0</v>
      </c>
      <c r="M74" s="11"/>
      <c r="N74" s="34">
        <f t="shared" si="7"/>
        <v>0</v>
      </c>
      <c r="O74" s="11"/>
      <c r="P74" s="11"/>
      <c r="Q74" s="11"/>
      <c r="R74" s="11"/>
      <c r="S74" s="11"/>
      <c r="T74" s="11"/>
      <c r="U74" s="21"/>
    </row>
    <row r="75" spans="1:21" x14ac:dyDescent="0.25">
      <c r="A75" s="24" t="s">
        <v>626</v>
      </c>
      <c r="B75" s="22"/>
      <c r="C75" s="22"/>
      <c r="D75" s="21"/>
      <c r="E75" s="21"/>
      <c r="F75" s="8"/>
      <c r="G75" s="21"/>
      <c r="H75" s="8"/>
      <c r="I75" s="11"/>
      <c r="J75" s="8"/>
      <c r="K75" s="11"/>
      <c r="L75" s="8"/>
      <c r="M75" s="11"/>
      <c r="N75" s="8"/>
      <c r="O75" s="11"/>
      <c r="P75" s="11"/>
      <c r="Q75" s="11"/>
      <c r="R75" s="11"/>
      <c r="S75" s="11"/>
      <c r="T75" s="11"/>
      <c r="U75" s="21"/>
    </row>
    <row r="76" spans="1:21" x14ac:dyDescent="0.25">
      <c r="A76" s="22"/>
      <c r="B76" s="22" t="s">
        <v>518</v>
      </c>
      <c r="C76" s="22" t="s">
        <v>628</v>
      </c>
      <c r="D76" s="21" t="s">
        <v>629</v>
      </c>
      <c r="E76" s="21"/>
      <c r="F76" s="8">
        <v>35500</v>
      </c>
      <c r="G76" s="21"/>
      <c r="H76" s="8">
        <f t="shared" si="8"/>
        <v>-500</v>
      </c>
      <c r="I76" s="11"/>
      <c r="J76" s="8">
        <v>35000</v>
      </c>
      <c r="K76" s="11"/>
      <c r="L76" s="8">
        <v>34000</v>
      </c>
      <c r="M76" s="11"/>
      <c r="N76" s="8">
        <f t="shared" si="7"/>
        <v>1000</v>
      </c>
      <c r="O76" s="11"/>
      <c r="P76" s="11"/>
      <c r="Q76" s="11"/>
      <c r="R76" s="11"/>
      <c r="S76" s="11"/>
      <c r="T76" s="11"/>
      <c r="U76" s="21"/>
    </row>
    <row r="77" spans="1:21" x14ac:dyDescent="0.25">
      <c r="A77" s="22"/>
      <c r="B77" s="22" t="s">
        <v>486</v>
      </c>
      <c r="C77" s="22" t="s">
        <v>631</v>
      </c>
      <c r="D77" s="21" t="s">
        <v>632</v>
      </c>
      <c r="E77" s="21"/>
      <c r="F77" s="8">
        <v>24000</v>
      </c>
      <c r="G77" s="21"/>
      <c r="H77" s="8">
        <f t="shared" si="8"/>
        <v>1000</v>
      </c>
      <c r="I77" s="11"/>
      <c r="J77" s="8">
        <v>25000</v>
      </c>
      <c r="K77" s="11"/>
      <c r="L77" s="8">
        <v>24500</v>
      </c>
      <c r="M77" s="11"/>
      <c r="N77" s="8">
        <f t="shared" si="7"/>
        <v>500</v>
      </c>
      <c r="O77" s="11"/>
      <c r="P77" s="11"/>
      <c r="Q77" s="11"/>
      <c r="R77" s="11"/>
      <c r="S77" s="11"/>
      <c r="T77" s="11"/>
      <c r="U77" s="21"/>
    </row>
    <row r="78" spans="1:21" x14ac:dyDescent="0.25">
      <c r="A78" s="22"/>
      <c r="B78" s="22" t="s">
        <v>490</v>
      </c>
      <c r="C78" s="22" t="s">
        <v>634</v>
      </c>
      <c r="D78" s="21" t="s">
        <v>635</v>
      </c>
      <c r="E78" s="21"/>
      <c r="F78" s="8">
        <v>5200</v>
      </c>
      <c r="G78" s="21"/>
      <c r="H78" s="8">
        <f t="shared" si="8"/>
        <v>-200</v>
      </c>
      <c r="I78" s="11"/>
      <c r="J78" s="8">
        <v>5000</v>
      </c>
      <c r="K78" s="11"/>
      <c r="L78" s="8">
        <v>5000</v>
      </c>
      <c r="M78" s="11"/>
      <c r="N78" s="8">
        <f t="shared" si="7"/>
        <v>0</v>
      </c>
      <c r="O78" s="11"/>
      <c r="P78" s="11"/>
      <c r="Q78" s="11"/>
      <c r="R78" s="11"/>
      <c r="S78" s="11"/>
      <c r="T78" s="11"/>
      <c r="U78" s="21"/>
    </row>
    <row r="79" spans="1:21" x14ac:dyDescent="0.25">
      <c r="A79" s="22"/>
      <c r="B79" s="22" t="s">
        <v>494</v>
      </c>
      <c r="C79" s="22" t="s">
        <v>637</v>
      </c>
      <c r="D79" s="21" t="s">
        <v>638</v>
      </c>
      <c r="E79" s="21"/>
      <c r="F79" s="8">
        <v>0</v>
      </c>
      <c r="G79" s="21"/>
      <c r="H79" s="8">
        <f t="shared" si="8"/>
        <v>0</v>
      </c>
      <c r="I79" s="11"/>
      <c r="J79" s="8">
        <v>0</v>
      </c>
      <c r="K79" s="11"/>
      <c r="L79" s="8">
        <v>0</v>
      </c>
      <c r="M79" s="11"/>
      <c r="N79" s="8">
        <f t="shared" si="7"/>
        <v>0</v>
      </c>
      <c r="O79" s="11"/>
      <c r="P79" s="11"/>
      <c r="Q79" s="11"/>
      <c r="R79" s="11"/>
      <c r="S79" s="11"/>
      <c r="T79" s="11"/>
      <c r="U79" s="21"/>
    </row>
    <row r="80" spans="1:21" x14ac:dyDescent="0.25">
      <c r="A80" s="22"/>
      <c r="B80" s="22" t="s">
        <v>498</v>
      </c>
      <c r="C80" s="22" t="s">
        <v>640</v>
      </c>
      <c r="D80" s="21" t="s">
        <v>641</v>
      </c>
      <c r="E80" s="21"/>
      <c r="F80" s="8">
        <v>0</v>
      </c>
      <c r="G80" s="21"/>
      <c r="H80" s="8">
        <f t="shared" si="8"/>
        <v>0</v>
      </c>
      <c r="I80" s="11"/>
      <c r="J80" s="8">
        <v>0</v>
      </c>
      <c r="K80" s="11"/>
      <c r="L80" s="8">
        <v>0</v>
      </c>
      <c r="M80" s="11"/>
      <c r="N80" s="8">
        <f t="shared" si="7"/>
        <v>0</v>
      </c>
      <c r="O80" s="11"/>
      <c r="P80" s="11"/>
      <c r="Q80" s="11"/>
      <c r="R80" s="11"/>
      <c r="S80" s="11"/>
      <c r="T80" s="11"/>
      <c r="U80" s="21"/>
    </row>
    <row r="81" spans="1:53" x14ac:dyDescent="0.25">
      <c r="A81" s="22"/>
      <c r="B81" s="22" t="s">
        <v>502</v>
      </c>
      <c r="C81" s="22" t="s">
        <v>643</v>
      </c>
      <c r="D81" s="21" t="s">
        <v>644</v>
      </c>
      <c r="E81" s="21"/>
      <c r="F81" s="8">
        <v>1800</v>
      </c>
      <c r="G81" s="21"/>
      <c r="H81" s="8">
        <f t="shared" si="8"/>
        <v>200</v>
      </c>
      <c r="I81" s="11"/>
      <c r="J81" s="8">
        <v>2000</v>
      </c>
      <c r="K81" s="11"/>
      <c r="L81" s="8">
        <v>1500</v>
      </c>
      <c r="M81" s="11"/>
      <c r="N81" s="8">
        <f t="shared" si="7"/>
        <v>500</v>
      </c>
      <c r="O81" s="11"/>
      <c r="P81" s="11"/>
      <c r="Q81" s="11"/>
      <c r="R81" s="11"/>
      <c r="S81" s="11"/>
      <c r="T81" s="11"/>
      <c r="U81" s="21"/>
    </row>
    <row r="82" spans="1:53" x14ac:dyDescent="0.25">
      <c r="A82" s="22"/>
      <c r="B82" s="22" t="s">
        <v>506</v>
      </c>
      <c r="C82" s="22" t="s">
        <v>646</v>
      </c>
      <c r="D82" s="21" t="s">
        <v>647</v>
      </c>
      <c r="E82" s="21"/>
      <c r="F82" s="8">
        <v>1000</v>
      </c>
      <c r="G82" s="21"/>
      <c r="H82" s="8">
        <f t="shared" si="8"/>
        <v>0</v>
      </c>
      <c r="I82" s="11"/>
      <c r="J82" s="8">
        <v>1000</v>
      </c>
      <c r="K82" s="11"/>
      <c r="L82" s="8">
        <v>810</v>
      </c>
      <c r="M82" s="11"/>
      <c r="N82" s="8">
        <f t="shared" si="7"/>
        <v>190</v>
      </c>
      <c r="O82" s="11"/>
      <c r="P82" s="11"/>
      <c r="Q82" s="11"/>
      <c r="R82" s="11"/>
      <c r="S82" s="11"/>
      <c r="T82" s="11"/>
      <c r="U82" s="21"/>
    </row>
    <row r="83" spans="1:53" x14ac:dyDescent="0.25">
      <c r="A83" s="22"/>
      <c r="B83" s="22" t="s">
        <v>510</v>
      </c>
      <c r="C83" s="22" t="s">
        <v>649</v>
      </c>
      <c r="D83" s="21" t="s">
        <v>650</v>
      </c>
      <c r="E83" s="21"/>
      <c r="F83" s="8">
        <v>0</v>
      </c>
      <c r="G83" s="21"/>
      <c r="H83" s="8">
        <f t="shared" si="8"/>
        <v>0</v>
      </c>
      <c r="I83" s="11"/>
      <c r="J83" s="8">
        <v>0</v>
      </c>
      <c r="K83" s="11"/>
      <c r="L83" s="8">
        <v>0</v>
      </c>
      <c r="M83" s="11"/>
      <c r="N83" s="8">
        <f t="shared" si="7"/>
        <v>0</v>
      </c>
      <c r="O83" s="11"/>
      <c r="P83" s="11"/>
      <c r="Q83" s="11"/>
      <c r="R83" s="11"/>
      <c r="S83" s="11"/>
      <c r="T83" s="11"/>
      <c r="U83" s="21"/>
    </row>
    <row r="84" spans="1:53" x14ac:dyDescent="0.25">
      <c r="A84" s="24" t="s">
        <v>652</v>
      </c>
      <c r="B84" s="22"/>
      <c r="C84" s="22"/>
      <c r="D84" s="21" t="s">
        <v>1535</v>
      </c>
      <c r="E84" s="21"/>
      <c r="F84" s="34">
        <f>SUM(F76:F83)</f>
        <v>67500</v>
      </c>
      <c r="G84" s="21"/>
      <c r="H84" s="34">
        <f t="shared" si="8"/>
        <v>500</v>
      </c>
      <c r="I84" s="11"/>
      <c r="J84" s="34">
        <f>SUM(J76:J83)</f>
        <v>68000</v>
      </c>
      <c r="K84" s="11"/>
      <c r="L84" s="34">
        <f>SUM(L76:L83)</f>
        <v>65810</v>
      </c>
      <c r="M84" s="11"/>
      <c r="N84" s="34">
        <f t="shared" si="7"/>
        <v>2190</v>
      </c>
      <c r="O84" s="11"/>
      <c r="P84" s="11"/>
      <c r="Q84" s="11"/>
      <c r="R84" s="11"/>
      <c r="S84" s="11"/>
      <c r="T84" s="11"/>
      <c r="U84" s="21"/>
    </row>
    <row r="85" spans="1:53" ht="12.6" customHeight="1" x14ac:dyDescent="0.25">
      <c r="A85" s="24" t="s">
        <v>653</v>
      </c>
      <c r="B85" s="22"/>
      <c r="C85" s="22"/>
      <c r="D85" s="21"/>
      <c r="E85" s="21"/>
      <c r="F85" s="8"/>
      <c r="G85" s="21"/>
      <c r="H85" s="8">
        <f t="shared" si="8"/>
        <v>0</v>
      </c>
      <c r="I85" s="11"/>
      <c r="J85" s="8"/>
      <c r="K85" s="11"/>
      <c r="L85" s="8"/>
      <c r="M85" s="11"/>
      <c r="N85" s="8"/>
      <c r="O85" s="11"/>
      <c r="P85" s="11"/>
      <c r="Q85" s="11"/>
      <c r="R85" s="11"/>
      <c r="S85" s="11"/>
      <c r="T85" s="11"/>
      <c r="U85" s="21"/>
    </row>
    <row r="86" spans="1:53" x14ac:dyDescent="0.25">
      <c r="A86" s="22"/>
      <c r="B86" s="22" t="s">
        <v>518</v>
      </c>
      <c r="C86" s="22" t="s">
        <v>655</v>
      </c>
      <c r="D86" s="21" t="s">
        <v>656</v>
      </c>
      <c r="E86" s="21"/>
      <c r="F86" s="8">
        <v>50000</v>
      </c>
      <c r="G86" s="21"/>
      <c r="H86" s="8">
        <f t="shared" si="8"/>
        <v>0</v>
      </c>
      <c r="I86" s="11"/>
      <c r="J86" s="8">
        <v>50000</v>
      </c>
      <c r="K86" s="11"/>
      <c r="L86" s="8">
        <v>48000</v>
      </c>
      <c r="M86" s="11"/>
      <c r="N86" s="8">
        <f t="shared" si="7"/>
        <v>2000</v>
      </c>
      <c r="O86" s="11"/>
      <c r="P86" s="11"/>
      <c r="Q86" s="11"/>
      <c r="R86" s="11"/>
      <c r="S86" s="11"/>
      <c r="T86" s="11"/>
      <c r="U86" s="21"/>
    </row>
    <row r="87" spans="1:53" x14ac:dyDescent="0.25">
      <c r="A87" s="22"/>
      <c r="B87" s="22" t="s">
        <v>486</v>
      </c>
      <c r="C87" s="22" t="s">
        <v>658</v>
      </c>
      <c r="D87" s="21" t="s">
        <v>659</v>
      </c>
      <c r="E87" s="21"/>
      <c r="F87" s="8">
        <v>25000</v>
      </c>
      <c r="G87" s="21"/>
      <c r="H87" s="8">
        <f t="shared" si="8"/>
        <v>0</v>
      </c>
      <c r="I87" s="11"/>
      <c r="J87" s="8">
        <v>25000</v>
      </c>
      <c r="K87" s="11"/>
      <c r="L87" s="8">
        <v>23500</v>
      </c>
      <c r="M87" s="11"/>
      <c r="N87" s="8">
        <f t="shared" si="7"/>
        <v>1500</v>
      </c>
      <c r="O87" s="11"/>
      <c r="P87" s="11"/>
      <c r="Q87" s="11"/>
      <c r="R87" s="11"/>
      <c r="S87" s="11"/>
      <c r="T87" s="11"/>
      <c r="U87" s="21"/>
    </row>
    <row r="88" spans="1:53" x14ac:dyDescent="0.25">
      <c r="A88" s="22"/>
      <c r="B88" s="22" t="s">
        <v>490</v>
      </c>
      <c r="C88" s="22" t="s">
        <v>661</v>
      </c>
      <c r="D88" s="21" t="s">
        <v>662</v>
      </c>
      <c r="E88" s="21"/>
      <c r="F88" s="8">
        <v>1000</v>
      </c>
      <c r="G88" s="21"/>
      <c r="H88" s="8">
        <f t="shared" si="8"/>
        <v>0</v>
      </c>
      <c r="I88" s="11"/>
      <c r="J88" s="8">
        <v>1000</v>
      </c>
      <c r="K88" s="11"/>
      <c r="L88" s="8">
        <v>1000</v>
      </c>
      <c r="M88" s="11"/>
      <c r="N88" s="8">
        <f t="shared" si="7"/>
        <v>0</v>
      </c>
      <c r="O88" s="11"/>
      <c r="P88" s="11"/>
      <c r="Q88" s="11"/>
      <c r="R88" s="11"/>
      <c r="S88" s="11"/>
      <c r="T88" s="11"/>
      <c r="U88" s="21"/>
    </row>
    <row r="89" spans="1:53" x14ac:dyDescent="0.25">
      <c r="A89" s="22"/>
      <c r="B89" s="22" t="s">
        <v>494</v>
      </c>
      <c r="C89" s="22" t="s">
        <v>664</v>
      </c>
      <c r="D89" s="21" t="s">
        <v>665</v>
      </c>
      <c r="E89" s="21"/>
      <c r="F89" s="8">
        <v>2000</v>
      </c>
      <c r="G89" s="21"/>
      <c r="H89" s="8">
        <f t="shared" si="8"/>
        <v>0</v>
      </c>
      <c r="I89" s="11"/>
      <c r="J89" s="8">
        <v>2000</v>
      </c>
      <c r="K89" s="11"/>
      <c r="L89" s="8">
        <v>1500</v>
      </c>
      <c r="M89" s="11"/>
      <c r="N89" s="8">
        <f t="shared" si="7"/>
        <v>500</v>
      </c>
      <c r="O89" s="11"/>
      <c r="P89" s="11"/>
      <c r="Q89" s="11"/>
      <c r="R89" s="11"/>
      <c r="S89" s="11"/>
      <c r="T89" s="11"/>
      <c r="U89" s="21"/>
    </row>
    <row r="90" spans="1:53" x14ac:dyDescent="0.25">
      <c r="A90" s="22"/>
      <c r="B90" s="22" t="s">
        <v>498</v>
      </c>
      <c r="C90" s="22" t="s">
        <v>667</v>
      </c>
      <c r="D90" s="21" t="s">
        <v>668</v>
      </c>
      <c r="E90" s="21"/>
      <c r="F90" s="8">
        <v>500</v>
      </c>
      <c r="G90" s="21"/>
      <c r="H90" s="8">
        <f t="shared" si="8"/>
        <v>0</v>
      </c>
      <c r="I90" s="11"/>
      <c r="J90" s="8">
        <v>500</v>
      </c>
      <c r="K90" s="11"/>
      <c r="L90" s="8">
        <v>500</v>
      </c>
      <c r="M90" s="11"/>
      <c r="N90" s="8">
        <f t="shared" si="7"/>
        <v>0</v>
      </c>
      <c r="O90" s="11"/>
      <c r="P90" s="11"/>
      <c r="Q90" s="11"/>
      <c r="R90" s="11"/>
      <c r="S90" s="11"/>
      <c r="T90" s="11"/>
      <c r="U90" s="21"/>
    </row>
    <row r="91" spans="1:53" x14ac:dyDescent="0.25">
      <c r="A91" s="22"/>
      <c r="B91" s="22" t="s">
        <v>502</v>
      </c>
      <c r="C91" s="22" t="s">
        <v>670</v>
      </c>
      <c r="D91" s="21" t="s">
        <v>671</v>
      </c>
      <c r="E91" s="21"/>
      <c r="F91" s="8">
        <v>500</v>
      </c>
      <c r="G91" s="21"/>
      <c r="H91" s="8">
        <f t="shared" si="8"/>
        <v>0</v>
      </c>
      <c r="I91" s="11"/>
      <c r="J91" s="8">
        <v>500</v>
      </c>
      <c r="K91" s="11"/>
      <c r="L91" s="8">
        <v>500</v>
      </c>
      <c r="M91" s="11"/>
      <c r="N91" s="8">
        <f t="shared" si="7"/>
        <v>0</v>
      </c>
      <c r="O91" s="11"/>
      <c r="P91" s="11"/>
      <c r="Q91" s="11"/>
      <c r="R91" s="11"/>
      <c r="S91" s="11"/>
      <c r="T91" s="11"/>
      <c r="U91" s="21"/>
    </row>
    <row r="92" spans="1:53" x14ac:dyDescent="0.25">
      <c r="A92" s="22"/>
      <c r="B92" s="22" t="s">
        <v>506</v>
      </c>
      <c r="C92" s="22" t="s">
        <v>673</v>
      </c>
      <c r="D92" s="21" t="s">
        <v>674</v>
      </c>
      <c r="E92" s="21"/>
      <c r="F92" s="8">
        <v>1000</v>
      </c>
      <c r="G92" s="21"/>
      <c r="H92" s="8">
        <f t="shared" si="8"/>
        <v>0</v>
      </c>
      <c r="I92" s="11"/>
      <c r="J92" s="8">
        <v>1000</v>
      </c>
      <c r="K92" s="11"/>
      <c r="L92" s="8">
        <v>895</v>
      </c>
      <c r="M92" s="11"/>
      <c r="N92" s="8">
        <f t="shared" si="7"/>
        <v>105</v>
      </c>
      <c r="O92" s="11"/>
      <c r="P92" s="11"/>
      <c r="Q92" s="11"/>
      <c r="R92" s="11"/>
      <c r="S92" s="11"/>
      <c r="T92" s="11"/>
      <c r="U92" s="21"/>
    </row>
    <row r="93" spans="1:53" x14ac:dyDescent="0.25">
      <c r="A93" s="22"/>
      <c r="B93" s="22" t="s">
        <v>510</v>
      </c>
      <c r="C93" s="22" t="s">
        <v>676</v>
      </c>
      <c r="D93" s="21" t="s">
        <v>677</v>
      </c>
      <c r="E93" s="21"/>
      <c r="F93" s="8">
        <v>0</v>
      </c>
      <c r="G93" s="21"/>
      <c r="H93" s="8">
        <f t="shared" si="8"/>
        <v>0</v>
      </c>
      <c r="I93" s="11"/>
      <c r="J93" s="8">
        <v>0</v>
      </c>
      <c r="K93" s="11"/>
      <c r="L93" s="8">
        <v>0</v>
      </c>
      <c r="M93" s="11"/>
      <c r="N93" s="8">
        <f t="shared" si="7"/>
        <v>0</v>
      </c>
      <c r="O93" s="11"/>
      <c r="P93" s="11"/>
      <c r="Q93" s="11"/>
      <c r="R93" s="11"/>
      <c r="S93" s="11"/>
      <c r="T93" s="11"/>
      <c r="U93" s="21"/>
    </row>
    <row r="94" spans="1:53" x14ac:dyDescent="0.25">
      <c r="A94" s="24" t="s">
        <v>679</v>
      </c>
      <c r="B94" s="22"/>
      <c r="C94" s="22"/>
      <c r="D94" s="21" t="s">
        <v>1536</v>
      </c>
      <c r="E94" s="21"/>
      <c r="F94" s="36">
        <f>SUM(F86:F93)</f>
        <v>80000</v>
      </c>
      <c r="G94" s="21"/>
      <c r="H94" s="36">
        <f t="shared" si="8"/>
        <v>0</v>
      </c>
      <c r="I94" s="27"/>
      <c r="J94" s="36">
        <f>SUM(J86:J93)</f>
        <v>80000</v>
      </c>
      <c r="K94" s="27"/>
      <c r="L94" s="36">
        <f>SUM(L86:L93)</f>
        <v>75895</v>
      </c>
      <c r="M94" s="27"/>
      <c r="N94" s="36">
        <f t="shared" si="7"/>
        <v>4105</v>
      </c>
      <c r="O94" s="27"/>
      <c r="P94" s="27"/>
      <c r="Q94" s="27"/>
      <c r="R94" s="27"/>
      <c r="S94" s="27"/>
      <c r="T94" s="27"/>
      <c r="U94" s="21"/>
    </row>
    <row r="95" spans="1:53" s="19" customFormat="1" x14ac:dyDescent="0.25">
      <c r="A95" s="24" t="s">
        <v>680</v>
      </c>
      <c r="B95" s="22"/>
      <c r="C95" s="22"/>
      <c r="D95" s="21"/>
      <c r="E95" s="21"/>
      <c r="F95" s="27"/>
      <c r="G95" s="21"/>
      <c r="H95" s="27"/>
      <c r="I95" s="27"/>
      <c r="J95" s="27"/>
      <c r="K95" s="27"/>
      <c r="L95" s="27"/>
      <c r="M95" s="27"/>
      <c r="N95" s="27"/>
      <c r="O95" s="27"/>
      <c r="P95" s="27"/>
      <c r="Q95" s="27"/>
      <c r="R95" s="27"/>
      <c r="S95" s="27"/>
      <c r="T95" s="27"/>
      <c r="U95" s="21"/>
      <c r="V95" s="13"/>
      <c r="W95" s="13"/>
      <c r="X95" s="13"/>
      <c r="Y95" s="13"/>
      <c r="Z95" s="13"/>
      <c r="AA95" s="13"/>
      <c r="AB95" s="13"/>
      <c r="AC95" s="13"/>
      <c r="AD95" s="13"/>
      <c r="AE95" s="13"/>
      <c r="AF95" s="13"/>
      <c r="AG95" s="13"/>
      <c r="AH95" s="13"/>
      <c r="AI95" s="13"/>
      <c r="AJ95" s="13"/>
      <c r="AK95" s="13"/>
      <c r="AL95" s="13"/>
      <c r="AM95" s="13"/>
      <c r="AN95" s="13"/>
      <c r="AO95" s="13"/>
      <c r="AP95" s="13"/>
      <c r="AQ95" s="13"/>
      <c r="AR95" s="13"/>
      <c r="AS95" s="13"/>
      <c r="AT95" s="13"/>
      <c r="AU95" s="13"/>
      <c r="AV95" s="13"/>
      <c r="AW95" s="13"/>
      <c r="AX95" s="13"/>
      <c r="AY95" s="13"/>
      <c r="AZ95" s="13"/>
      <c r="BA95" s="13"/>
    </row>
    <row r="96" spans="1:53" x14ac:dyDescent="0.25">
      <c r="A96" s="22"/>
      <c r="B96" s="22" t="s">
        <v>518</v>
      </c>
      <c r="C96" s="22" t="s">
        <v>682</v>
      </c>
      <c r="D96" s="21" t="s">
        <v>683</v>
      </c>
      <c r="E96" s="21"/>
      <c r="F96" s="11">
        <v>0</v>
      </c>
      <c r="G96" s="21"/>
      <c r="H96" s="11">
        <f t="shared" si="8"/>
        <v>0</v>
      </c>
      <c r="I96" s="11"/>
      <c r="J96" s="11">
        <v>0</v>
      </c>
      <c r="K96" s="11"/>
      <c r="L96" s="11">
        <v>0</v>
      </c>
      <c r="M96" s="11"/>
      <c r="N96" s="11">
        <f t="shared" si="7"/>
        <v>0</v>
      </c>
      <c r="O96" s="11"/>
      <c r="P96" s="11"/>
      <c r="Q96" s="11"/>
      <c r="R96" s="11"/>
      <c r="S96" s="11"/>
      <c r="T96" s="11"/>
      <c r="U96" s="21"/>
    </row>
    <row r="97" spans="1:53" x14ac:dyDescent="0.25">
      <c r="A97" s="22"/>
      <c r="B97" s="22" t="s">
        <v>486</v>
      </c>
      <c r="C97" s="22" t="s">
        <v>685</v>
      </c>
      <c r="D97" s="21" t="s">
        <v>686</v>
      </c>
      <c r="E97" s="21"/>
      <c r="F97" s="11">
        <v>0</v>
      </c>
      <c r="G97" s="21"/>
      <c r="H97" s="11">
        <f t="shared" si="8"/>
        <v>0</v>
      </c>
      <c r="I97" s="11"/>
      <c r="J97" s="11">
        <v>0</v>
      </c>
      <c r="K97" s="11"/>
      <c r="L97" s="11">
        <v>0</v>
      </c>
      <c r="M97" s="11"/>
      <c r="N97" s="11">
        <f t="shared" si="7"/>
        <v>0</v>
      </c>
      <c r="O97" s="11"/>
      <c r="P97" s="11"/>
      <c r="Q97" s="11"/>
      <c r="R97" s="11"/>
      <c r="S97" s="11"/>
      <c r="T97" s="11"/>
      <c r="U97" s="21"/>
    </row>
    <row r="98" spans="1:53" x14ac:dyDescent="0.25">
      <c r="A98" s="22"/>
      <c r="B98" s="22" t="s">
        <v>490</v>
      </c>
      <c r="C98" s="22" t="s">
        <v>688</v>
      </c>
      <c r="D98" s="21" t="s">
        <v>689</v>
      </c>
      <c r="E98" s="21"/>
      <c r="F98" s="11">
        <v>0</v>
      </c>
      <c r="G98" s="21"/>
      <c r="H98" s="11">
        <f t="shared" si="8"/>
        <v>0</v>
      </c>
      <c r="I98" s="11"/>
      <c r="J98" s="11">
        <v>0</v>
      </c>
      <c r="K98" s="11"/>
      <c r="L98" s="11">
        <v>0</v>
      </c>
      <c r="M98" s="11"/>
      <c r="N98" s="11">
        <f t="shared" si="7"/>
        <v>0</v>
      </c>
      <c r="O98" s="11"/>
      <c r="P98" s="11"/>
      <c r="Q98" s="11"/>
      <c r="R98" s="11"/>
      <c r="S98" s="11"/>
      <c r="T98" s="11"/>
      <c r="U98" s="21"/>
    </row>
    <row r="99" spans="1:53" x14ac:dyDescent="0.25">
      <c r="A99" s="22"/>
      <c r="B99" s="22" t="s">
        <v>494</v>
      </c>
      <c r="C99" s="22" t="s">
        <v>691</v>
      </c>
      <c r="D99" s="21" t="s">
        <v>692</v>
      </c>
      <c r="E99" s="21"/>
      <c r="F99" s="11">
        <v>0</v>
      </c>
      <c r="G99" s="21"/>
      <c r="H99" s="11">
        <f t="shared" si="8"/>
        <v>0</v>
      </c>
      <c r="I99" s="11"/>
      <c r="J99" s="11">
        <v>0</v>
      </c>
      <c r="K99" s="11"/>
      <c r="L99" s="11">
        <v>0</v>
      </c>
      <c r="M99" s="11"/>
      <c r="N99" s="11">
        <f t="shared" si="7"/>
        <v>0</v>
      </c>
      <c r="O99" s="11"/>
      <c r="P99" s="11"/>
      <c r="Q99" s="11"/>
      <c r="R99" s="11"/>
      <c r="S99" s="11"/>
      <c r="T99" s="11"/>
      <c r="U99" s="21"/>
    </row>
    <row r="100" spans="1:53" x14ac:dyDescent="0.25">
      <c r="A100" s="22"/>
      <c r="B100" s="22" t="s">
        <v>498</v>
      </c>
      <c r="C100" s="22" t="s">
        <v>694</v>
      </c>
      <c r="D100" s="21" t="s">
        <v>695</v>
      </c>
      <c r="E100" s="21"/>
      <c r="F100" s="11">
        <v>0</v>
      </c>
      <c r="G100" s="21"/>
      <c r="H100" s="11">
        <f t="shared" si="8"/>
        <v>0</v>
      </c>
      <c r="I100" s="11"/>
      <c r="J100" s="11">
        <v>0</v>
      </c>
      <c r="K100" s="11"/>
      <c r="L100" s="11">
        <v>0</v>
      </c>
      <c r="M100" s="11"/>
      <c r="N100" s="11">
        <f t="shared" si="7"/>
        <v>0</v>
      </c>
      <c r="O100" s="11"/>
      <c r="P100" s="11"/>
      <c r="Q100" s="11"/>
      <c r="R100" s="11"/>
      <c r="S100" s="11"/>
      <c r="T100" s="11"/>
      <c r="U100" s="21"/>
    </row>
    <row r="101" spans="1:53" x14ac:dyDescent="0.25">
      <c r="A101" s="22"/>
      <c r="B101" s="22" t="s">
        <v>502</v>
      </c>
      <c r="C101" s="22" t="s">
        <v>697</v>
      </c>
      <c r="D101" s="21" t="s">
        <v>698</v>
      </c>
      <c r="E101" s="21"/>
      <c r="F101" s="11">
        <v>0</v>
      </c>
      <c r="G101" s="21"/>
      <c r="H101" s="11">
        <f t="shared" si="8"/>
        <v>0</v>
      </c>
      <c r="I101" s="11"/>
      <c r="J101" s="11">
        <v>0</v>
      </c>
      <c r="K101" s="11"/>
      <c r="L101" s="11">
        <v>0</v>
      </c>
      <c r="M101" s="11"/>
      <c r="N101" s="11">
        <f t="shared" si="7"/>
        <v>0</v>
      </c>
      <c r="O101" s="11"/>
      <c r="P101" s="11"/>
      <c r="Q101" s="11"/>
      <c r="R101" s="11"/>
      <c r="S101" s="11"/>
      <c r="T101" s="11"/>
      <c r="U101" s="21"/>
    </row>
    <row r="102" spans="1:53" x14ac:dyDescent="0.25">
      <c r="A102" s="22"/>
      <c r="B102" s="22" t="s">
        <v>506</v>
      </c>
      <c r="C102" s="22" t="s">
        <v>700</v>
      </c>
      <c r="D102" s="21" t="s">
        <v>701</v>
      </c>
      <c r="E102" s="21"/>
      <c r="F102" s="11">
        <v>0</v>
      </c>
      <c r="G102" s="21"/>
      <c r="H102" s="11">
        <f t="shared" si="8"/>
        <v>0</v>
      </c>
      <c r="I102" s="11"/>
      <c r="J102" s="11">
        <v>0</v>
      </c>
      <c r="K102" s="11"/>
      <c r="L102" s="11">
        <v>0</v>
      </c>
      <c r="M102" s="11"/>
      <c r="N102" s="11">
        <f t="shared" si="7"/>
        <v>0</v>
      </c>
      <c r="O102" s="11"/>
      <c r="P102" s="11"/>
      <c r="Q102" s="11"/>
      <c r="R102" s="11"/>
      <c r="S102" s="11"/>
      <c r="T102" s="11"/>
      <c r="U102" s="21"/>
    </row>
    <row r="103" spans="1:53" x14ac:dyDescent="0.25">
      <c r="A103" s="22"/>
      <c r="B103" s="22" t="s">
        <v>510</v>
      </c>
      <c r="C103" s="22" t="s">
        <v>703</v>
      </c>
      <c r="D103" s="21" t="s">
        <v>704</v>
      </c>
      <c r="E103" s="21"/>
      <c r="F103" s="11">
        <v>0</v>
      </c>
      <c r="G103" s="21"/>
      <c r="H103" s="11">
        <f t="shared" si="8"/>
        <v>0</v>
      </c>
      <c r="I103" s="11"/>
      <c r="J103" s="11">
        <v>0</v>
      </c>
      <c r="K103" s="11"/>
      <c r="L103" s="11">
        <v>0</v>
      </c>
      <c r="M103" s="11"/>
      <c r="N103" s="11">
        <f t="shared" si="7"/>
        <v>0</v>
      </c>
      <c r="O103" s="11"/>
      <c r="P103" s="11"/>
      <c r="Q103" s="11"/>
      <c r="R103" s="11"/>
      <c r="S103" s="11"/>
      <c r="T103" s="11"/>
      <c r="U103" s="21"/>
    </row>
    <row r="104" spans="1:53" s="19" customFormat="1" x14ac:dyDescent="0.25">
      <c r="A104" s="24" t="s">
        <v>706</v>
      </c>
      <c r="B104" s="22"/>
      <c r="C104" s="22"/>
      <c r="D104" s="21" t="s">
        <v>1537</v>
      </c>
      <c r="E104" s="21"/>
      <c r="F104" s="36">
        <f>SUM(F96:F103)</f>
        <v>0</v>
      </c>
      <c r="G104" s="21"/>
      <c r="H104" s="36">
        <f t="shared" si="8"/>
        <v>0</v>
      </c>
      <c r="I104" s="27"/>
      <c r="J104" s="36">
        <f>SUM(J96:J103)</f>
        <v>0</v>
      </c>
      <c r="K104" s="27"/>
      <c r="L104" s="36">
        <f>SUM(L96:L103)</f>
        <v>0</v>
      </c>
      <c r="M104" s="27"/>
      <c r="N104" s="36">
        <f t="shared" si="7"/>
        <v>0</v>
      </c>
      <c r="O104" s="27"/>
      <c r="P104" s="27"/>
      <c r="Q104" s="27"/>
      <c r="R104" s="27"/>
      <c r="S104" s="27"/>
      <c r="T104" s="27"/>
      <c r="U104" s="21"/>
      <c r="V104" s="13"/>
      <c r="W104" s="13"/>
      <c r="X104" s="13"/>
      <c r="Y104" s="13"/>
      <c r="Z104" s="13"/>
      <c r="AA104" s="13"/>
      <c r="AB104" s="13"/>
      <c r="AC104" s="13"/>
      <c r="AD104" s="13"/>
      <c r="AE104" s="13"/>
      <c r="AF104" s="13"/>
      <c r="AG104" s="13"/>
      <c r="AH104" s="13"/>
      <c r="AI104" s="13"/>
      <c r="AJ104" s="13"/>
      <c r="AK104" s="13"/>
      <c r="AL104" s="13"/>
      <c r="AM104" s="13"/>
      <c r="AN104" s="13"/>
      <c r="AO104" s="13"/>
      <c r="AP104" s="13"/>
      <c r="AQ104" s="13"/>
      <c r="AR104" s="13"/>
      <c r="AS104" s="13"/>
      <c r="AT104" s="13"/>
      <c r="AU104" s="13"/>
      <c r="AV104" s="13"/>
      <c r="AW104" s="13"/>
      <c r="AX104" s="13"/>
      <c r="AY104" s="13"/>
      <c r="AZ104" s="13"/>
      <c r="BA104" s="13"/>
    </row>
    <row r="105" spans="1:53" x14ac:dyDescent="0.25">
      <c r="A105" s="24" t="s">
        <v>707</v>
      </c>
      <c r="B105" s="22"/>
      <c r="C105" s="22"/>
      <c r="D105" s="21"/>
      <c r="E105" s="21"/>
      <c r="F105" s="8"/>
      <c r="G105" s="21"/>
      <c r="H105" s="8"/>
      <c r="I105" s="11"/>
      <c r="J105" s="8"/>
      <c r="K105" s="11"/>
      <c r="L105" s="8"/>
      <c r="M105" s="11"/>
      <c r="N105" s="8"/>
      <c r="O105" s="11"/>
      <c r="P105" s="11"/>
      <c r="Q105" s="11"/>
      <c r="R105" s="11"/>
      <c r="S105" s="11"/>
      <c r="T105" s="11"/>
      <c r="U105" s="21"/>
    </row>
    <row r="106" spans="1:53" x14ac:dyDescent="0.25">
      <c r="A106" s="22"/>
      <c r="B106" s="22" t="s">
        <v>518</v>
      </c>
      <c r="C106" s="22" t="s">
        <v>709</v>
      </c>
      <c r="D106" s="21" t="s">
        <v>710</v>
      </c>
      <c r="E106" s="21"/>
      <c r="F106" s="8">
        <v>51000</v>
      </c>
      <c r="G106" s="21"/>
      <c r="H106" s="8">
        <f t="shared" si="8"/>
        <v>-1000</v>
      </c>
      <c r="I106" s="11"/>
      <c r="J106" s="8">
        <v>50000</v>
      </c>
      <c r="K106" s="11"/>
      <c r="L106" s="8">
        <v>48000</v>
      </c>
      <c r="M106" s="11"/>
      <c r="N106" s="8">
        <f t="shared" si="7"/>
        <v>2000</v>
      </c>
      <c r="O106" s="11"/>
      <c r="P106" s="11"/>
      <c r="Q106" s="11"/>
      <c r="R106" s="11"/>
      <c r="S106" s="11"/>
      <c r="T106" s="11"/>
      <c r="U106" s="21"/>
    </row>
    <row r="107" spans="1:53" x14ac:dyDescent="0.25">
      <c r="A107" s="22"/>
      <c r="B107" s="22" t="s">
        <v>486</v>
      </c>
      <c r="C107" s="22" t="s">
        <v>712</v>
      </c>
      <c r="D107" s="21" t="s">
        <v>713</v>
      </c>
      <c r="E107" s="21"/>
      <c r="F107" s="8">
        <v>25000</v>
      </c>
      <c r="G107" s="21"/>
      <c r="H107" s="8">
        <f t="shared" si="8"/>
        <v>0</v>
      </c>
      <c r="I107" s="11"/>
      <c r="J107" s="8">
        <v>25000</v>
      </c>
      <c r="K107" s="11"/>
      <c r="L107" s="8">
        <v>24500</v>
      </c>
      <c r="M107" s="11"/>
      <c r="N107" s="8">
        <f t="shared" si="7"/>
        <v>500</v>
      </c>
      <c r="O107" s="11"/>
      <c r="P107" s="11"/>
      <c r="Q107" s="11"/>
      <c r="R107" s="11"/>
      <c r="S107" s="11"/>
      <c r="T107" s="11"/>
      <c r="U107" s="21"/>
    </row>
    <row r="108" spans="1:53" x14ac:dyDescent="0.25">
      <c r="A108" s="22"/>
      <c r="B108" s="22" t="s">
        <v>490</v>
      </c>
      <c r="C108" s="22" t="s">
        <v>715</v>
      </c>
      <c r="D108" s="21" t="s">
        <v>716</v>
      </c>
      <c r="E108" s="21"/>
      <c r="F108" s="8">
        <v>4500</v>
      </c>
      <c r="G108" s="21"/>
      <c r="H108" s="8">
        <f t="shared" si="8"/>
        <v>500</v>
      </c>
      <c r="I108" s="11"/>
      <c r="J108" s="8">
        <v>5000</v>
      </c>
      <c r="K108" s="11"/>
      <c r="L108" s="8">
        <v>5000</v>
      </c>
      <c r="M108" s="11"/>
      <c r="N108" s="8">
        <f t="shared" si="7"/>
        <v>0</v>
      </c>
      <c r="O108" s="11"/>
      <c r="P108" s="11"/>
      <c r="Q108" s="11"/>
      <c r="R108" s="11"/>
      <c r="S108" s="11"/>
      <c r="T108" s="11"/>
      <c r="U108" s="21"/>
    </row>
    <row r="109" spans="1:53" x14ac:dyDescent="0.25">
      <c r="A109" s="22"/>
      <c r="B109" s="22" t="s">
        <v>494</v>
      </c>
      <c r="C109" s="22" t="s">
        <v>718</v>
      </c>
      <c r="D109" s="21" t="s">
        <v>719</v>
      </c>
      <c r="E109" s="21"/>
      <c r="F109" s="8">
        <v>2500</v>
      </c>
      <c r="G109" s="21"/>
      <c r="H109" s="8">
        <f t="shared" si="8"/>
        <v>500</v>
      </c>
      <c r="I109" s="11"/>
      <c r="J109" s="8">
        <v>3000</v>
      </c>
      <c r="K109" s="11"/>
      <c r="L109" s="8">
        <v>3000</v>
      </c>
      <c r="M109" s="11"/>
      <c r="N109" s="8">
        <f t="shared" si="7"/>
        <v>0</v>
      </c>
      <c r="O109" s="11"/>
      <c r="P109" s="11"/>
      <c r="Q109" s="11"/>
      <c r="R109" s="11"/>
      <c r="S109" s="11"/>
      <c r="T109" s="11"/>
      <c r="U109" s="21"/>
    </row>
    <row r="110" spans="1:53" x14ac:dyDescent="0.25">
      <c r="A110" s="22"/>
      <c r="B110" s="22" t="s">
        <v>498</v>
      </c>
      <c r="C110" s="22" t="s">
        <v>721</v>
      </c>
      <c r="D110" s="21" t="s">
        <v>722</v>
      </c>
      <c r="E110" s="21"/>
      <c r="F110" s="8">
        <v>0</v>
      </c>
      <c r="G110" s="21"/>
      <c r="H110" s="8">
        <f t="shared" si="8"/>
        <v>0</v>
      </c>
      <c r="I110" s="11"/>
      <c r="J110" s="8">
        <v>0</v>
      </c>
      <c r="K110" s="11"/>
      <c r="L110" s="8">
        <v>0</v>
      </c>
      <c r="M110" s="11"/>
      <c r="N110" s="8">
        <f t="shared" si="7"/>
        <v>0</v>
      </c>
      <c r="O110" s="11"/>
      <c r="P110" s="11"/>
      <c r="Q110" s="11"/>
      <c r="R110" s="11"/>
      <c r="S110" s="11"/>
      <c r="T110" s="11"/>
      <c r="U110" s="21"/>
    </row>
    <row r="111" spans="1:53" x14ac:dyDescent="0.25">
      <c r="A111" s="22"/>
      <c r="B111" s="22" t="s">
        <v>502</v>
      </c>
      <c r="C111" s="22" t="s">
        <v>724</v>
      </c>
      <c r="D111" s="21" t="s">
        <v>725</v>
      </c>
      <c r="E111" s="21"/>
      <c r="F111" s="8">
        <v>1800</v>
      </c>
      <c r="G111" s="21"/>
      <c r="H111" s="8">
        <f t="shared" si="8"/>
        <v>200</v>
      </c>
      <c r="I111" s="11"/>
      <c r="J111" s="8">
        <v>2000</v>
      </c>
      <c r="K111" s="11"/>
      <c r="L111" s="8">
        <v>1958</v>
      </c>
      <c r="M111" s="11"/>
      <c r="N111" s="8">
        <f t="shared" si="7"/>
        <v>42</v>
      </c>
      <c r="O111" s="11"/>
      <c r="P111" s="11"/>
      <c r="Q111" s="11"/>
      <c r="R111" s="11"/>
      <c r="S111" s="11"/>
      <c r="T111" s="11"/>
      <c r="U111" s="21"/>
    </row>
    <row r="112" spans="1:53" x14ac:dyDescent="0.25">
      <c r="A112" s="22"/>
      <c r="B112" s="22" t="s">
        <v>506</v>
      </c>
      <c r="C112" s="22" t="s">
        <v>727</v>
      </c>
      <c r="D112" s="21" t="s">
        <v>728</v>
      </c>
      <c r="E112" s="21"/>
      <c r="F112" s="8">
        <v>2800</v>
      </c>
      <c r="G112" s="21"/>
      <c r="H112" s="8">
        <f t="shared" si="8"/>
        <v>200</v>
      </c>
      <c r="I112" s="11"/>
      <c r="J112" s="8">
        <v>3000</v>
      </c>
      <c r="K112" s="11"/>
      <c r="L112" s="8">
        <v>2700</v>
      </c>
      <c r="M112" s="11"/>
      <c r="N112" s="8">
        <f t="shared" si="7"/>
        <v>300</v>
      </c>
      <c r="O112" s="11"/>
      <c r="P112" s="11"/>
      <c r="Q112" s="11"/>
      <c r="R112" s="11"/>
      <c r="S112" s="11"/>
      <c r="T112" s="11"/>
      <c r="U112" s="21"/>
    </row>
    <row r="113" spans="1:21" x14ac:dyDescent="0.25">
      <c r="A113" s="22"/>
      <c r="B113" s="22" t="s">
        <v>510</v>
      </c>
      <c r="C113" s="22" t="s">
        <v>730</v>
      </c>
      <c r="D113" s="21" t="s">
        <v>731</v>
      </c>
      <c r="E113" s="21"/>
      <c r="F113" s="8">
        <v>0</v>
      </c>
      <c r="G113" s="21"/>
      <c r="H113" s="8">
        <f t="shared" si="8"/>
        <v>0</v>
      </c>
      <c r="I113" s="11"/>
      <c r="J113" s="8">
        <v>0</v>
      </c>
      <c r="K113" s="11"/>
      <c r="L113" s="8">
        <v>0</v>
      </c>
      <c r="M113" s="11"/>
      <c r="N113" s="8">
        <f t="shared" si="7"/>
        <v>0</v>
      </c>
      <c r="O113" s="11"/>
      <c r="P113" s="11"/>
      <c r="Q113" s="11"/>
      <c r="R113" s="11"/>
      <c r="S113" s="11"/>
      <c r="T113" s="11"/>
      <c r="U113" s="21"/>
    </row>
    <row r="114" spans="1:21" x14ac:dyDescent="0.25">
      <c r="A114" s="24" t="s">
        <v>733</v>
      </c>
      <c r="B114" s="22"/>
      <c r="C114" s="22"/>
      <c r="D114" s="21" t="s">
        <v>1538</v>
      </c>
      <c r="E114" s="21"/>
      <c r="F114" s="34">
        <f>SUM(F106:F113)</f>
        <v>87600</v>
      </c>
      <c r="G114" s="21"/>
      <c r="H114" s="34">
        <f t="shared" si="8"/>
        <v>400</v>
      </c>
      <c r="I114" s="11"/>
      <c r="J114" s="34">
        <f>SUM(J106:J113)</f>
        <v>88000</v>
      </c>
      <c r="K114" s="11"/>
      <c r="L114" s="34">
        <f>SUM(L106:L113)</f>
        <v>85158</v>
      </c>
      <c r="M114" s="11"/>
      <c r="N114" s="34">
        <f t="shared" si="7"/>
        <v>2842</v>
      </c>
      <c r="O114" s="11"/>
      <c r="P114" s="11"/>
      <c r="Q114" s="11"/>
      <c r="R114" s="11"/>
      <c r="S114" s="11"/>
      <c r="T114" s="11"/>
      <c r="U114" s="21"/>
    </row>
    <row r="115" spans="1:21" s="19" customFormat="1" ht="14.25" x14ac:dyDescent="0.2">
      <c r="A115" s="24" t="s">
        <v>734</v>
      </c>
      <c r="B115" s="24"/>
      <c r="C115" s="24"/>
      <c r="D115" s="23"/>
      <c r="E115" s="23"/>
      <c r="F115" s="12"/>
      <c r="G115" s="23"/>
      <c r="H115" s="12"/>
      <c r="I115" s="12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23"/>
    </row>
    <row r="116" spans="1:21" x14ac:dyDescent="0.25">
      <c r="A116" s="22"/>
      <c r="B116" s="22" t="s">
        <v>518</v>
      </c>
      <c r="C116" s="22" t="s">
        <v>736</v>
      </c>
      <c r="D116" s="21" t="s">
        <v>737</v>
      </c>
      <c r="E116" s="21"/>
      <c r="F116" s="11">
        <v>0</v>
      </c>
      <c r="G116" s="21"/>
      <c r="H116" s="11">
        <f t="shared" si="8"/>
        <v>0</v>
      </c>
      <c r="I116" s="11"/>
      <c r="J116" s="11">
        <v>0</v>
      </c>
      <c r="K116" s="11"/>
      <c r="L116" s="11">
        <v>0</v>
      </c>
      <c r="M116" s="11"/>
      <c r="N116" s="11">
        <f t="shared" si="7"/>
        <v>0</v>
      </c>
      <c r="O116" s="11"/>
      <c r="P116" s="11"/>
      <c r="Q116" s="11"/>
      <c r="R116" s="11"/>
      <c r="S116" s="11"/>
      <c r="T116" s="11"/>
      <c r="U116" s="21"/>
    </row>
    <row r="117" spans="1:21" x14ac:dyDescent="0.25">
      <c r="A117" s="22"/>
      <c r="B117" s="22" t="s">
        <v>486</v>
      </c>
      <c r="C117" s="22" t="s">
        <v>739</v>
      </c>
      <c r="D117" s="21" t="s">
        <v>740</v>
      </c>
      <c r="E117" s="21"/>
      <c r="F117" s="11">
        <v>0</v>
      </c>
      <c r="G117" s="21"/>
      <c r="H117" s="11">
        <f t="shared" si="8"/>
        <v>0</v>
      </c>
      <c r="I117" s="11"/>
      <c r="J117" s="11">
        <v>0</v>
      </c>
      <c r="K117" s="11"/>
      <c r="L117" s="11">
        <v>0</v>
      </c>
      <c r="M117" s="11"/>
      <c r="N117" s="11">
        <f t="shared" si="7"/>
        <v>0</v>
      </c>
      <c r="O117" s="11"/>
      <c r="P117" s="11"/>
      <c r="Q117" s="11"/>
      <c r="R117" s="11"/>
      <c r="S117" s="11"/>
      <c r="T117" s="11"/>
      <c r="U117" s="21"/>
    </row>
    <row r="118" spans="1:21" x14ac:dyDescent="0.25">
      <c r="A118" s="22"/>
      <c r="B118" s="22" t="s">
        <v>490</v>
      </c>
      <c r="C118" s="22" t="s">
        <v>742</v>
      </c>
      <c r="D118" s="21" t="s">
        <v>743</v>
      </c>
      <c r="E118" s="21"/>
      <c r="F118" s="11">
        <v>0</v>
      </c>
      <c r="G118" s="21"/>
      <c r="H118" s="11">
        <f t="shared" si="8"/>
        <v>0</v>
      </c>
      <c r="I118" s="11"/>
      <c r="J118" s="11">
        <v>0</v>
      </c>
      <c r="K118" s="11"/>
      <c r="L118" s="11">
        <v>0</v>
      </c>
      <c r="M118" s="11"/>
      <c r="N118" s="11">
        <f t="shared" ref="N118:N164" si="9">+J118-L118</f>
        <v>0</v>
      </c>
      <c r="O118" s="11"/>
      <c r="P118" s="11"/>
      <c r="Q118" s="11"/>
      <c r="R118" s="11"/>
      <c r="S118" s="11"/>
      <c r="T118" s="11"/>
      <c r="U118" s="21"/>
    </row>
    <row r="119" spans="1:21" x14ac:dyDescent="0.25">
      <c r="A119" s="22"/>
      <c r="B119" s="22" t="s">
        <v>494</v>
      </c>
      <c r="C119" s="22" t="s">
        <v>745</v>
      </c>
      <c r="D119" s="21" t="s">
        <v>746</v>
      </c>
      <c r="E119" s="21"/>
      <c r="F119" s="11">
        <v>0</v>
      </c>
      <c r="G119" s="21"/>
      <c r="H119" s="11">
        <f t="shared" si="8"/>
        <v>0</v>
      </c>
      <c r="I119" s="11"/>
      <c r="J119" s="11">
        <v>0</v>
      </c>
      <c r="K119" s="11"/>
      <c r="L119" s="11">
        <v>0</v>
      </c>
      <c r="M119" s="11"/>
      <c r="N119" s="11">
        <f t="shared" si="9"/>
        <v>0</v>
      </c>
      <c r="O119" s="11"/>
      <c r="P119" s="11"/>
      <c r="Q119" s="11"/>
      <c r="R119" s="11"/>
      <c r="S119" s="11"/>
      <c r="T119" s="11"/>
      <c r="U119" s="21"/>
    </row>
    <row r="120" spans="1:21" x14ac:dyDescent="0.25">
      <c r="A120" s="22"/>
      <c r="B120" s="22" t="s">
        <v>498</v>
      </c>
      <c r="C120" s="22" t="s">
        <v>748</v>
      </c>
      <c r="D120" s="21" t="s">
        <v>749</v>
      </c>
      <c r="E120" s="21"/>
      <c r="F120" s="11">
        <v>0</v>
      </c>
      <c r="G120" s="21"/>
      <c r="H120" s="11">
        <f t="shared" ref="H120:H193" si="10">J120-F120</f>
        <v>0</v>
      </c>
      <c r="I120" s="11"/>
      <c r="J120" s="11">
        <v>0</v>
      </c>
      <c r="K120" s="11"/>
      <c r="L120" s="11">
        <v>0</v>
      </c>
      <c r="M120" s="11"/>
      <c r="N120" s="11">
        <f t="shared" si="9"/>
        <v>0</v>
      </c>
      <c r="O120" s="11"/>
      <c r="P120" s="11"/>
      <c r="Q120" s="11"/>
      <c r="R120" s="11"/>
      <c r="S120" s="11"/>
      <c r="T120" s="11"/>
      <c r="U120" s="21"/>
    </row>
    <row r="121" spans="1:21" x14ac:dyDescent="0.25">
      <c r="A121" s="22"/>
      <c r="B121" s="22" t="s">
        <v>502</v>
      </c>
      <c r="C121" s="22" t="s">
        <v>751</v>
      </c>
      <c r="D121" s="21" t="s">
        <v>752</v>
      </c>
      <c r="E121" s="21"/>
      <c r="F121" s="11">
        <v>0</v>
      </c>
      <c r="G121" s="21"/>
      <c r="H121" s="11">
        <f t="shared" si="10"/>
        <v>0</v>
      </c>
      <c r="I121" s="11"/>
      <c r="J121" s="11">
        <v>0</v>
      </c>
      <c r="K121" s="11"/>
      <c r="L121" s="11">
        <v>0</v>
      </c>
      <c r="M121" s="11"/>
      <c r="N121" s="11">
        <f t="shared" si="9"/>
        <v>0</v>
      </c>
      <c r="O121" s="11"/>
      <c r="P121" s="11"/>
      <c r="Q121" s="11"/>
      <c r="R121" s="11"/>
      <c r="S121" s="11"/>
      <c r="T121" s="11"/>
      <c r="U121" s="21"/>
    </row>
    <row r="122" spans="1:21" x14ac:dyDescent="0.25">
      <c r="A122" s="22"/>
      <c r="B122" s="22" t="s">
        <v>506</v>
      </c>
      <c r="C122" s="22" t="s">
        <v>754</v>
      </c>
      <c r="D122" s="21" t="s">
        <v>755</v>
      </c>
      <c r="E122" s="21"/>
      <c r="F122" s="11">
        <v>0</v>
      </c>
      <c r="G122" s="21"/>
      <c r="H122" s="11">
        <f t="shared" si="10"/>
        <v>0</v>
      </c>
      <c r="I122" s="11"/>
      <c r="J122" s="11">
        <v>0</v>
      </c>
      <c r="K122" s="11"/>
      <c r="L122" s="11">
        <v>0</v>
      </c>
      <c r="M122" s="11"/>
      <c r="N122" s="11">
        <f t="shared" si="9"/>
        <v>0</v>
      </c>
      <c r="O122" s="11"/>
      <c r="P122" s="11"/>
      <c r="Q122" s="11"/>
      <c r="R122" s="11"/>
      <c r="S122" s="11"/>
      <c r="T122" s="11"/>
      <c r="U122" s="21"/>
    </row>
    <row r="123" spans="1:21" x14ac:dyDescent="0.25">
      <c r="A123" s="22"/>
      <c r="B123" s="22" t="s">
        <v>510</v>
      </c>
      <c r="C123" s="22" t="s">
        <v>757</v>
      </c>
      <c r="D123" s="21" t="s">
        <v>758</v>
      </c>
      <c r="E123" s="21"/>
      <c r="F123" s="11">
        <v>0</v>
      </c>
      <c r="G123" s="21"/>
      <c r="H123" s="11">
        <f t="shared" si="10"/>
        <v>0</v>
      </c>
      <c r="I123" s="11"/>
      <c r="J123" s="11">
        <v>0</v>
      </c>
      <c r="K123" s="11"/>
      <c r="L123" s="11">
        <v>0</v>
      </c>
      <c r="M123" s="11"/>
      <c r="N123" s="11">
        <f t="shared" si="9"/>
        <v>0</v>
      </c>
      <c r="O123" s="11"/>
      <c r="P123" s="11"/>
      <c r="Q123" s="11"/>
      <c r="R123" s="11"/>
      <c r="S123" s="11"/>
      <c r="T123" s="11"/>
      <c r="U123" s="21"/>
    </row>
    <row r="124" spans="1:21" s="19" customFormat="1" ht="14.25" x14ac:dyDescent="0.2">
      <c r="A124" s="24" t="s">
        <v>760</v>
      </c>
      <c r="B124" s="24"/>
      <c r="C124" s="24"/>
      <c r="D124" s="21" t="s">
        <v>1539</v>
      </c>
      <c r="E124" s="21"/>
      <c r="F124" s="36">
        <f>SUM(F116:F123)</f>
        <v>0</v>
      </c>
      <c r="G124" s="21"/>
      <c r="H124" s="36">
        <f t="shared" si="10"/>
        <v>0</v>
      </c>
      <c r="I124" s="27"/>
      <c r="J124" s="36">
        <f>SUM(J116:J123)</f>
        <v>0</v>
      </c>
      <c r="K124" s="27"/>
      <c r="L124" s="36">
        <f>SUM(L116:L123)</f>
        <v>0</v>
      </c>
      <c r="M124" s="27"/>
      <c r="N124" s="36">
        <f t="shared" si="9"/>
        <v>0</v>
      </c>
      <c r="O124" s="27"/>
      <c r="P124" s="27"/>
      <c r="Q124" s="27"/>
      <c r="R124" s="27"/>
      <c r="S124" s="27"/>
      <c r="T124" s="27"/>
      <c r="U124" s="21"/>
    </row>
    <row r="125" spans="1:21" s="19" customFormat="1" ht="14.25" x14ac:dyDescent="0.2">
      <c r="A125" s="24" t="s">
        <v>761</v>
      </c>
      <c r="B125" s="24"/>
      <c r="C125" s="24"/>
      <c r="D125" s="5"/>
      <c r="E125" s="5"/>
      <c r="F125" s="12"/>
      <c r="G125" s="5"/>
      <c r="H125" s="12"/>
      <c r="I125" s="12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5"/>
    </row>
    <row r="126" spans="1:21" s="19" customFormat="1" ht="14.25" x14ac:dyDescent="0.2">
      <c r="A126" s="22"/>
      <c r="B126" s="22" t="s">
        <v>518</v>
      </c>
      <c r="C126" s="24" t="s">
        <v>763</v>
      </c>
      <c r="D126" s="21" t="s">
        <v>764</v>
      </c>
      <c r="E126" s="21"/>
      <c r="F126" s="11">
        <v>0</v>
      </c>
      <c r="G126" s="21"/>
      <c r="H126" s="11">
        <f t="shared" si="10"/>
        <v>0</v>
      </c>
      <c r="I126" s="11"/>
      <c r="J126" s="11">
        <v>0</v>
      </c>
      <c r="K126" s="11"/>
      <c r="L126" s="11">
        <v>0</v>
      </c>
      <c r="M126" s="11"/>
      <c r="N126" s="11">
        <f t="shared" si="9"/>
        <v>0</v>
      </c>
      <c r="O126" s="11"/>
      <c r="P126" s="11"/>
      <c r="Q126" s="11"/>
      <c r="R126" s="11"/>
      <c r="S126" s="11"/>
      <c r="T126" s="11"/>
      <c r="U126" s="21"/>
    </row>
    <row r="127" spans="1:21" s="19" customFormat="1" ht="14.25" x14ac:dyDescent="0.2">
      <c r="A127" s="22"/>
      <c r="B127" s="22" t="s">
        <v>486</v>
      </c>
      <c r="C127" s="24" t="s">
        <v>766</v>
      </c>
      <c r="D127" s="21" t="s">
        <v>767</v>
      </c>
      <c r="E127" s="21"/>
      <c r="F127" s="11">
        <v>0</v>
      </c>
      <c r="G127" s="21"/>
      <c r="H127" s="11">
        <f t="shared" si="10"/>
        <v>0</v>
      </c>
      <c r="I127" s="11"/>
      <c r="J127" s="11">
        <v>0</v>
      </c>
      <c r="K127" s="11"/>
      <c r="L127" s="11">
        <v>0</v>
      </c>
      <c r="M127" s="11"/>
      <c r="N127" s="11">
        <f t="shared" si="9"/>
        <v>0</v>
      </c>
      <c r="O127" s="11"/>
      <c r="P127" s="11"/>
      <c r="Q127" s="11"/>
      <c r="R127" s="11"/>
      <c r="S127" s="11"/>
      <c r="T127" s="11"/>
      <c r="U127" s="21"/>
    </row>
    <row r="128" spans="1:21" s="19" customFormat="1" ht="14.25" x14ac:dyDescent="0.2">
      <c r="A128" s="22"/>
      <c r="B128" s="22" t="s">
        <v>490</v>
      </c>
      <c r="C128" s="24" t="s">
        <v>769</v>
      </c>
      <c r="D128" s="21" t="s">
        <v>770</v>
      </c>
      <c r="E128" s="21"/>
      <c r="F128" s="11">
        <v>0</v>
      </c>
      <c r="G128" s="21"/>
      <c r="H128" s="11">
        <f t="shared" si="10"/>
        <v>0</v>
      </c>
      <c r="I128" s="11"/>
      <c r="J128" s="11">
        <v>0</v>
      </c>
      <c r="K128" s="11"/>
      <c r="L128" s="11">
        <v>0</v>
      </c>
      <c r="M128" s="11"/>
      <c r="N128" s="11">
        <f t="shared" si="9"/>
        <v>0</v>
      </c>
      <c r="O128" s="11"/>
      <c r="P128" s="11"/>
      <c r="Q128" s="11"/>
      <c r="R128" s="11"/>
      <c r="S128" s="11"/>
      <c r="T128" s="11"/>
      <c r="U128" s="21"/>
    </row>
    <row r="129" spans="1:23" s="19" customFormat="1" ht="14.25" x14ac:dyDescent="0.2">
      <c r="A129" s="22"/>
      <c r="B129" s="22" t="s">
        <v>494</v>
      </c>
      <c r="C129" s="24" t="s">
        <v>772</v>
      </c>
      <c r="D129" s="21" t="s">
        <v>773</v>
      </c>
      <c r="E129" s="21"/>
      <c r="F129" s="11">
        <v>0</v>
      </c>
      <c r="G129" s="21"/>
      <c r="H129" s="11">
        <f t="shared" si="10"/>
        <v>0</v>
      </c>
      <c r="I129" s="11"/>
      <c r="J129" s="11">
        <v>0</v>
      </c>
      <c r="K129" s="11"/>
      <c r="L129" s="11">
        <v>0</v>
      </c>
      <c r="M129" s="11"/>
      <c r="N129" s="11">
        <f t="shared" si="9"/>
        <v>0</v>
      </c>
      <c r="O129" s="11"/>
      <c r="P129" s="11"/>
      <c r="Q129" s="11"/>
      <c r="R129" s="11"/>
      <c r="S129" s="11"/>
      <c r="T129" s="11"/>
      <c r="U129" s="21"/>
    </row>
    <row r="130" spans="1:23" s="19" customFormat="1" ht="14.25" x14ac:dyDescent="0.2">
      <c r="A130" s="22"/>
      <c r="B130" s="22" t="s">
        <v>498</v>
      </c>
      <c r="C130" s="24" t="s">
        <v>775</v>
      </c>
      <c r="D130" s="21" t="s">
        <v>776</v>
      </c>
      <c r="E130" s="21"/>
      <c r="F130" s="11">
        <v>0</v>
      </c>
      <c r="G130" s="21"/>
      <c r="H130" s="11">
        <f t="shared" si="10"/>
        <v>0</v>
      </c>
      <c r="I130" s="11"/>
      <c r="J130" s="11">
        <v>0</v>
      </c>
      <c r="K130" s="11"/>
      <c r="L130" s="11">
        <v>0</v>
      </c>
      <c r="M130" s="11"/>
      <c r="N130" s="11">
        <f t="shared" si="9"/>
        <v>0</v>
      </c>
      <c r="O130" s="11"/>
      <c r="P130" s="11"/>
      <c r="Q130" s="11"/>
      <c r="R130" s="11"/>
      <c r="S130" s="11"/>
      <c r="T130" s="11"/>
      <c r="U130" s="21"/>
    </row>
    <row r="131" spans="1:23" s="19" customFormat="1" ht="14.25" x14ac:dyDescent="0.2">
      <c r="A131" s="22"/>
      <c r="B131" s="22" t="s">
        <v>502</v>
      </c>
      <c r="C131" s="24" t="s">
        <v>778</v>
      </c>
      <c r="D131" s="21" t="s">
        <v>779</v>
      </c>
      <c r="E131" s="21"/>
      <c r="F131" s="11">
        <v>0</v>
      </c>
      <c r="G131" s="21"/>
      <c r="H131" s="11">
        <f t="shared" si="10"/>
        <v>0</v>
      </c>
      <c r="I131" s="11"/>
      <c r="J131" s="11">
        <v>0</v>
      </c>
      <c r="K131" s="11"/>
      <c r="L131" s="11">
        <v>0</v>
      </c>
      <c r="M131" s="11"/>
      <c r="N131" s="11">
        <f t="shared" si="9"/>
        <v>0</v>
      </c>
      <c r="O131" s="11"/>
      <c r="P131" s="11"/>
      <c r="Q131" s="11"/>
      <c r="R131" s="11"/>
      <c r="S131" s="11"/>
      <c r="T131" s="11"/>
      <c r="U131" s="21"/>
    </row>
    <row r="132" spans="1:23" s="19" customFormat="1" ht="14.25" x14ac:dyDescent="0.2">
      <c r="A132" s="22"/>
      <c r="B132" s="22" t="s">
        <v>506</v>
      </c>
      <c r="C132" s="24" t="s">
        <v>781</v>
      </c>
      <c r="D132" s="21" t="s">
        <v>782</v>
      </c>
      <c r="E132" s="21"/>
      <c r="F132" s="11">
        <v>0</v>
      </c>
      <c r="G132" s="21"/>
      <c r="H132" s="11">
        <f t="shared" si="10"/>
        <v>0</v>
      </c>
      <c r="I132" s="11"/>
      <c r="J132" s="11">
        <v>0</v>
      </c>
      <c r="K132" s="11"/>
      <c r="L132" s="11">
        <v>0</v>
      </c>
      <c r="M132" s="11"/>
      <c r="N132" s="11">
        <f t="shared" si="9"/>
        <v>0</v>
      </c>
      <c r="O132" s="11"/>
      <c r="P132" s="11"/>
      <c r="Q132" s="11"/>
      <c r="R132" s="11"/>
      <c r="S132" s="11"/>
      <c r="T132" s="11"/>
      <c r="U132" s="21"/>
    </row>
    <row r="133" spans="1:23" s="19" customFormat="1" ht="14.25" x14ac:dyDescent="0.2">
      <c r="A133" s="22"/>
      <c r="B133" s="22" t="s">
        <v>510</v>
      </c>
      <c r="C133" s="24" t="s">
        <v>784</v>
      </c>
      <c r="D133" s="21" t="s">
        <v>785</v>
      </c>
      <c r="E133" s="21"/>
      <c r="F133" s="11">
        <v>0</v>
      </c>
      <c r="G133" s="21"/>
      <c r="H133" s="11">
        <f t="shared" si="10"/>
        <v>0</v>
      </c>
      <c r="I133" s="11"/>
      <c r="J133" s="11">
        <v>0</v>
      </c>
      <c r="K133" s="11"/>
      <c r="L133" s="11">
        <v>0</v>
      </c>
      <c r="M133" s="11"/>
      <c r="N133" s="11">
        <f t="shared" si="9"/>
        <v>0</v>
      </c>
      <c r="O133" s="11"/>
      <c r="P133" s="11"/>
      <c r="Q133" s="11"/>
      <c r="R133" s="11"/>
      <c r="S133" s="11"/>
      <c r="T133" s="11"/>
      <c r="U133" s="21"/>
    </row>
    <row r="134" spans="1:23" s="19" customFormat="1" ht="14.25" x14ac:dyDescent="0.2">
      <c r="A134" s="24" t="s">
        <v>787</v>
      </c>
      <c r="B134" s="28"/>
      <c r="C134" s="24"/>
      <c r="D134" s="21" t="s">
        <v>1540</v>
      </c>
      <c r="E134" s="21"/>
      <c r="F134" s="36">
        <v>0</v>
      </c>
      <c r="G134" s="21"/>
      <c r="H134" s="36">
        <f t="shared" si="10"/>
        <v>0</v>
      </c>
      <c r="I134" s="27"/>
      <c r="J134" s="36">
        <v>0</v>
      </c>
      <c r="K134" s="27"/>
      <c r="L134" s="36">
        <v>0</v>
      </c>
      <c r="M134" s="27"/>
      <c r="N134" s="36">
        <f t="shared" si="9"/>
        <v>0</v>
      </c>
      <c r="O134" s="27"/>
      <c r="P134" s="27"/>
      <c r="Q134" s="27"/>
      <c r="R134" s="27"/>
      <c r="S134" s="27"/>
      <c r="T134" s="27"/>
      <c r="U134" s="21"/>
    </row>
    <row r="135" spans="1:23" s="19" customFormat="1" ht="14.25" x14ac:dyDescent="0.2">
      <c r="A135" s="24" t="s">
        <v>788</v>
      </c>
      <c r="B135" s="24"/>
      <c r="C135" s="24"/>
      <c r="D135" s="23"/>
      <c r="E135" s="23"/>
      <c r="F135" s="12"/>
      <c r="G135" s="23"/>
      <c r="H135" s="12"/>
      <c r="I135" s="12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23"/>
    </row>
    <row r="136" spans="1:23" x14ac:dyDescent="0.25">
      <c r="A136" s="22"/>
      <c r="B136" s="22" t="s">
        <v>518</v>
      </c>
      <c r="C136" s="22" t="s">
        <v>790</v>
      </c>
      <c r="D136" s="21" t="s">
        <v>791</v>
      </c>
      <c r="E136" s="21"/>
      <c r="F136" s="11">
        <v>39800</v>
      </c>
      <c r="G136" s="21"/>
      <c r="H136" s="11">
        <f t="shared" si="10"/>
        <v>200</v>
      </c>
      <c r="I136" s="11"/>
      <c r="J136" s="11">
        <v>40000</v>
      </c>
      <c r="K136" s="11"/>
      <c r="L136" s="11">
        <v>35000</v>
      </c>
      <c r="M136" s="11"/>
      <c r="N136" s="11">
        <f t="shared" si="9"/>
        <v>5000</v>
      </c>
      <c r="O136" s="11"/>
      <c r="P136" s="11"/>
      <c r="Q136" s="11"/>
      <c r="R136" s="11"/>
      <c r="S136" s="11"/>
      <c r="T136" s="11"/>
      <c r="U136" s="21"/>
    </row>
    <row r="137" spans="1:23" x14ac:dyDescent="0.25">
      <c r="A137" s="22"/>
      <c r="B137" s="22" t="s">
        <v>486</v>
      </c>
      <c r="C137" s="22" t="s">
        <v>793</v>
      </c>
      <c r="D137" s="21" t="s">
        <v>794</v>
      </c>
      <c r="E137" s="21"/>
      <c r="F137" s="11">
        <v>14800</v>
      </c>
      <c r="G137" s="21"/>
      <c r="H137" s="11">
        <f t="shared" si="10"/>
        <v>200</v>
      </c>
      <c r="I137" s="11"/>
      <c r="J137" s="11">
        <v>15000</v>
      </c>
      <c r="K137" s="11"/>
      <c r="L137" s="11">
        <v>13000</v>
      </c>
      <c r="M137" s="11"/>
      <c r="N137" s="11">
        <f t="shared" si="9"/>
        <v>2000</v>
      </c>
      <c r="O137" s="11"/>
      <c r="P137" s="11"/>
      <c r="Q137" s="11"/>
      <c r="R137" s="11"/>
      <c r="S137" s="11"/>
      <c r="T137" s="11"/>
      <c r="U137" s="21"/>
    </row>
    <row r="138" spans="1:23" x14ac:dyDescent="0.25">
      <c r="A138" s="22"/>
      <c r="B138" s="22" t="s">
        <v>490</v>
      </c>
      <c r="C138" s="22" t="s">
        <v>796</v>
      </c>
      <c r="D138" s="21" t="s">
        <v>797</v>
      </c>
      <c r="E138" s="21"/>
      <c r="F138" s="11">
        <v>1000</v>
      </c>
      <c r="G138" s="21"/>
      <c r="H138" s="11">
        <f t="shared" si="10"/>
        <v>0</v>
      </c>
      <c r="I138" s="11"/>
      <c r="J138" s="11">
        <v>1000</v>
      </c>
      <c r="K138" s="11"/>
      <c r="L138" s="11">
        <v>1000</v>
      </c>
      <c r="M138" s="11"/>
      <c r="N138" s="11">
        <f t="shared" si="9"/>
        <v>0</v>
      </c>
      <c r="O138" s="11"/>
      <c r="P138" s="11"/>
      <c r="Q138" s="11"/>
      <c r="R138" s="11"/>
      <c r="S138" s="11"/>
      <c r="T138" s="11"/>
      <c r="U138" s="21"/>
    </row>
    <row r="139" spans="1:23" x14ac:dyDescent="0.25">
      <c r="A139" s="22"/>
      <c r="B139" s="22" t="s">
        <v>494</v>
      </c>
      <c r="C139" s="22" t="s">
        <v>799</v>
      </c>
      <c r="D139" s="21" t="s">
        <v>800</v>
      </c>
      <c r="E139" s="21"/>
      <c r="F139" s="11">
        <v>5000</v>
      </c>
      <c r="G139" s="21"/>
      <c r="H139" s="11">
        <f t="shared" si="10"/>
        <v>0</v>
      </c>
      <c r="I139" s="11"/>
      <c r="J139" s="11">
        <v>5000</v>
      </c>
      <c r="K139" s="11"/>
      <c r="L139" s="11">
        <v>0</v>
      </c>
      <c r="M139" s="11"/>
      <c r="N139" s="11">
        <f t="shared" si="9"/>
        <v>5000</v>
      </c>
      <c r="O139" s="11"/>
      <c r="P139" s="11"/>
      <c r="Q139" s="11"/>
      <c r="R139" s="11"/>
      <c r="S139" s="11"/>
      <c r="T139" s="11"/>
      <c r="U139" s="21"/>
    </row>
    <row r="140" spans="1:23" x14ac:dyDescent="0.25">
      <c r="A140" s="22"/>
      <c r="B140" s="22" t="s">
        <v>498</v>
      </c>
      <c r="C140" s="22" t="s">
        <v>802</v>
      </c>
      <c r="D140" s="21" t="s">
        <v>803</v>
      </c>
      <c r="E140" s="21"/>
      <c r="F140" s="11">
        <v>2200</v>
      </c>
      <c r="G140" s="21"/>
      <c r="H140" s="11">
        <f t="shared" si="10"/>
        <v>-200</v>
      </c>
      <c r="I140" s="11"/>
      <c r="J140" s="11">
        <v>2000</v>
      </c>
      <c r="K140" s="11"/>
      <c r="L140" s="11">
        <v>2000</v>
      </c>
      <c r="M140" s="11"/>
      <c r="N140" s="11">
        <f t="shared" si="9"/>
        <v>0</v>
      </c>
      <c r="O140" s="11"/>
      <c r="P140" s="11"/>
      <c r="Q140" s="11"/>
      <c r="R140" s="11"/>
      <c r="S140" s="11"/>
      <c r="T140" s="11"/>
      <c r="U140" s="21"/>
    </row>
    <row r="141" spans="1:23" x14ac:dyDescent="0.25">
      <c r="A141" s="22"/>
      <c r="B141" s="22" t="s">
        <v>502</v>
      </c>
      <c r="C141" s="22" t="s">
        <v>805</v>
      </c>
      <c r="D141" s="21" t="s">
        <v>806</v>
      </c>
      <c r="E141" s="21"/>
      <c r="F141" s="11">
        <v>1000</v>
      </c>
      <c r="G141" s="21"/>
      <c r="H141" s="11">
        <f t="shared" si="10"/>
        <v>0</v>
      </c>
      <c r="I141" s="11"/>
      <c r="J141" s="11">
        <v>1000</v>
      </c>
      <c r="K141" s="11"/>
      <c r="L141" s="11">
        <v>777</v>
      </c>
      <c r="M141" s="11"/>
      <c r="N141" s="11">
        <f t="shared" si="9"/>
        <v>223</v>
      </c>
      <c r="O141" s="11"/>
      <c r="P141" s="11"/>
      <c r="Q141" s="11"/>
      <c r="R141" s="11"/>
      <c r="S141" s="11"/>
      <c r="T141" s="11"/>
      <c r="U141" s="21"/>
    </row>
    <row r="142" spans="1:23" x14ac:dyDescent="0.25">
      <c r="A142" s="22"/>
      <c r="B142" s="22" t="s">
        <v>506</v>
      </c>
      <c r="C142" s="22" t="s">
        <v>808</v>
      </c>
      <c r="D142" s="21" t="s">
        <v>809</v>
      </c>
      <c r="E142" s="21"/>
      <c r="F142" s="11">
        <v>520</v>
      </c>
      <c r="G142" s="21"/>
      <c r="H142" s="11">
        <f t="shared" si="10"/>
        <v>-20</v>
      </c>
      <c r="I142" s="11"/>
      <c r="J142" s="11">
        <v>500</v>
      </c>
      <c r="K142" s="11"/>
      <c r="L142" s="11">
        <v>500</v>
      </c>
      <c r="M142" s="11"/>
      <c r="N142" s="11">
        <f t="shared" si="9"/>
        <v>0</v>
      </c>
      <c r="O142" s="11"/>
      <c r="P142" s="11"/>
      <c r="Q142" s="11"/>
      <c r="R142" s="11"/>
      <c r="S142" s="11"/>
      <c r="T142" s="11"/>
      <c r="U142" s="21"/>
    </row>
    <row r="143" spans="1:23" x14ac:dyDescent="0.25">
      <c r="A143" s="22"/>
      <c r="B143" s="22" t="s">
        <v>510</v>
      </c>
      <c r="C143" s="22" t="s">
        <v>811</v>
      </c>
      <c r="D143" s="21" t="s">
        <v>812</v>
      </c>
      <c r="E143" s="21"/>
      <c r="F143" s="11">
        <v>500</v>
      </c>
      <c r="G143" s="21"/>
      <c r="H143" s="11">
        <f t="shared" si="10"/>
        <v>0</v>
      </c>
      <c r="I143" s="11"/>
      <c r="J143" s="11">
        <v>500</v>
      </c>
      <c r="K143" s="11"/>
      <c r="L143" s="11">
        <v>500</v>
      </c>
      <c r="M143" s="11"/>
      <c r="N143" s="11">
        <f t="shared" si="9"/>
        <v>0</v>
      </c>
      <c r="O143" s="11"/>
      <c r="P143" s="11"/>
      <c r="Q143" s="11"/>
      <c r="R143" s="11"/>
      <c r="S143" s="11"/>
      <c r="T143" s="11"/>
      <c r="U143" s="21"/>
    </row>
    <row r="144" spans="1:23" s="19" customFormat="1" x14ac:dyDescent="0.25">
      <c r="A144" s="24" t="s">
        <v>814</v>
      </c>
      <c r="B144" s="24"/>
      <c r="C144" s="24"/>
      <c r="D144" s="21" t="s">
        <v>1541</v>
      </c>
      <c r="E144" s="21"/>
      <c r="F144" s="36">
        <f>SUM(F136:F143)</f>
        <v>64820</v>
      </c>
      <c r="G144" s="21"/>
      <c r="H144" s="36">
        <f t="shared" si="10"/>
        <v>180</v>
      </c>
      <c r="I144" s="27"/>
      <c r="J144" s="36">
        <f>SUM(J136:J143)</f>
        <v>65000</v>
      </c>
      <c r="K144" s="27"/>
      <c r="L144" s="36">
        <f>SUM(L136:L143)</f>
        <v>52777</v>
      </c>
      <c r="M144" s="27"/>
      <c r="N144" s="36">
        <f t="shared" si="9"/>
        <v>12223</v>
      </c>
      <c r="O144" s="27"/>
      <c r="P144" s="27"/>
      <c r="Q144" s="27"/>
      <c r="R144" s="27"/>
      <c r="S144" s="27"/>
      <c r="T144" s="27"/>
      <c r="U144" s="21"/>
      <c r="V144" s="13"/>
      <c r="W144" s="13"/>
    </row>
    <row r="145" spans="1:23" s="19" customFormat="1" x14ac:dyDescent="0.25">
      <c r="A145" s="24"/>
      <c r="B145" s="24" t="s">
        <v>101</v>
      </c>
      <c r="C145" s="24"/>
      <c r="D145" s="21"/>
      <c r="E145" s="21"/>
      <c r="F145" s="27"/>
      <c r="G145" s="21"/>
      <c r="H145" s="27"/>
      <c r="I145" s="27"/>
      <c r="J145" s="27"/>
      <c r="K145" s="27"/>
      <c r="L145" s="27"/>
      <c r="M145" s="27"/>
      <c r="N145" s="27"/>
      <c r="O145" s="27"/>
      <c r="P145" s="27"/>
      <c r="Q145" s="27"/>
      <c r="R145" s="27"/>
      <c r="S145" s="27"/>
      <c r="T145" s="27"/>
      <c r="U145" s="21"/>
      <c r="V145" s="13"/>
      <c r="W145" s="13"/>
    </row>
    <row r="146" spans="1:23" s="19" customFormat="1" x14ac:dyDescent="0.25">
      <c r="A146" s="24"/>
      <c r="B146" s="22" t="s">
        <v>518</v>
      </c>
      <c r="C146" s="22" t="s">
        <v>112</v>
      </c>
      <c r="D146" s="21"/>
      <c r="E146" s="21"/>
      <c r="F146" s="11">
        <v>0</v>
      </c>
      <c r="G146" s="21"/>
      <c r="H146" s="11">
        <f t="shared" ref="H146:H153" si="11">J146-F146</f>
        <v>0</v>
      </c>
      <c r="I146" s="11"/>
      <c r="J146" s="11">
        <v>0</v>
      </c>
      <c r="K146" s="11"/>
      <c r="L146" s="11">
        <v>0</v>
      </c>
      <c r="M146" s="11"/>
      <c r="N146" s="11">
        <f t="shared" ref="N146:N153" si="12">+J146-L146</f>
        <v>0</v>
      </c>
      <c r="O146" s="27"/>
      <c r="P146" s="27"/>
      <c r="Q146" s="27"/>
      <c r="R146" s="27"/>
      <c r="S146" s="27"/>
      <c r="T146" s="27"/>
      <c r="U146" s="21"/>
      <c r="V146" s="13"/>
      <c r="W146" s="13"/>
    </row>
    <row r="147" spans="1:23" s="19" customFormat="1" x14ac:dyDescent="0.25">
      <c r="A147" s="24"/>
      <c r="B147" s="22" t="s">
        <v>486</v>
      </c>
      <c r="C147" s="22" t="s">
        <v>113</v>
      </c>
      <c r="D147" s="21"/>
      <c r="E147" s="21"/>
      <c r="F147" s="11">
        <v>0</v>
      </c>
      <c r="G147" s="21"/>
      <c r="H147" s="11">
        <f t="shared" si="11"/>
        <v>0</v>
      </c>
      <c r="I147" s="11"/>
      <c r="J147" s="11">
        <v>0</v>
      </c>
      <c r="K147" s="11"/>
      <c r="L147" s="11">
        <v>0</v>
      </c>
      <c r="M147" s="11"/>
      <c r="N147" s="11">
        <f t="shared" si="12"/>
        <v>0</v>
      </c>
      <c r="O147" s="27"/>
      <c r="P147" s="27"/>
      <c r="Q147" s="27"/>
      <c r="R147" s="27"/>
      <c r="S147" s="27"/>
      <c r="T147" s="27"/>
      <c r="U147" s="21"/>
      <c r="V147" s="13"/>
      <c r="W147" s="13"/>
    </row>
    <row r="148" spans="1:23" s="19" customFormat="1" x14ac:dyDescent="0.25">
      <c r="A148" s="24"/>
      <c r="B148" s="22" t="s">
        <v>490</v>
      </c>
      <c r="C148" s="22" t="s">
        <v>114</v>
      </c>
      <c r="D148" s="21"/>
      <c r="E148" s="21"/>
      <c r="F148" s="11">
        <v>0</v>
      </c>
      <c r="G148" s="21"/>
      <c r="H148" s="11">
        <f t="shared" si="11"/>
        <v>0</v>
      </c>
      <c r="I148" s="11"/>
      <c r="J148" s="11">
        <v>0</v>
      </c>
      <c r="K148" s="11"/>
      <c r="L148" s="11">
        <v>0</v>
      </c>
      <c r="M148" s="11"/>
      <c r="N148" s="11">
        <f t="shared" si="12"/>
        <v>0</v>
      </c>
      <c r="O148" s="27"/>
      <c r="P148" s="27"/>
      <c r="Q148" s="27"/>
      <c r="R148" s="27"/>
      <c r="S148" s="27"/>
      <c r="T148" s="27"/>
      <c r="U148" s="21"/>
      <c r="V148" s="13"/>
      <c r="W148" s="13"/>
    </row>
    <row r="149" spans="1:23" s="19" customFormat="1" x14ac:dyDescent="0.25">
      <c r="A149" s="24"/>
      <c r="B149" s="22" t="s">
        <v>494</v>
      </c>
      <c r="C149" s="22" t="s">
        <v>115</v>
      </c>
      <c r="D149" s="21"/>
      <c r="E149" s="21"/>
      <c r="F149" s="11">
        <v>0</v>
      </c>
      <c r="G149" s="21"/>
      <c r="H149" s="11">
        <f t="shared" si="11"/>
        <v>0</v>
      </c>
      <c r="I149" s="11"/>
      <c r="J149" s="11">
        <v>0</v>
      </c>
      <c r="K149" s="11"/>
      <c r="L149" s="11">
        <v>0</v>
      </c>
      <c r="M149" s="11"/>
      <c r="N149" s="11">
        <f t="shared" si="12"/>
        <v>0</v>
      </c>
      <c r="O149" s="27"/>
      <c r="P149" s="27"/>
      <c r="Q149" s="27"/>
      <c r="R149" s="27"/>
      <c r="S149" s="27"/>
      <c r="T149" s="27"/>
      <c r="U149" s="21"/>
      <c r="V149" s="13"/>
      <c r="W149" s="13"/>
    </row>
    <row r="150" spans="1:23" s="19" customFormat="1" x14ac:dyDescent="0.25">
      <c r="A150" s="24"/>
      <c r="B150" s="22" t="s">
        <v>498</v>
      </c>
      <c r="C150" s="22" t="s">
        <v>116</v>
      </c>
      <c r="D150" s="21"/>
      <c r="E150" s="21"/>
      <c r="F150" s="11">
        <v>0</v>
      </c>
      <c r="G150" s="21"/>
      <c r="H150" s="11">
        <f t="shared" si="11"/>
        <v>0</v>
      </c>
      <c r="I150" s="11"/>
      <c r="J150" s="11">
        <v>0</v>
      </c>
      <c r="K150" s="11"/>
      <c r="L150" s="11">
        <v>0</v>
      </c>
      <c r="M150" s="11"/>
      <c r="N150" s="11">
        <f t="shared" si="12"/>
        <v>0</v>
      </c>
      <c r="O150" s="27"/>
      <c r="P150" s="27"/>
      <c r="Q150" s="27"/>
      <c r="R150" s="27"/>
      <c r="S150" s="27"/>
      <c r="T150" s="27"/>
      <c r="U150" s="21"/>
      <c r="V150" s="13"/>
      <c r="W150" s="13"/>
    </row>
    <row r="151" spans="1:23" s="19" customFormat="1" x14ac:dyDescent="0.25">
      <c r="A151" s="24"/>
      <c r="B151" s="22" t="s">
        <v>502</v>
      </c>
      <c r="C151" s="22" t="s">
        <v>117</v>
      </c>
      <c r="D151" s="21"/>
      <c r="E151" s="21"/>
      <c r="F151" s="11">
        <v>0</v>
      </c>
      <c r="G151" s="21"/>
      <c r="H151" s="11">
        <f t="shared" si="11"/>
        <v>0</v>
      </c>
      <c r="I151" s="11"/>
      <c r="J151" s="11">
        <v>0</v>
      </c>
      <c r="K151" s="11"/>
      <c r="L151" s="11">
        <v>0</v>
      </c>
      <c r="M151" s="11"/>
      <c r="N151" s="11">
        <f t="shared" si="12"/>
        <v>0</v>
      </c>
      <c r="O151" s="27"/>
      <c r="P151" s="27"/>
      <c r="Q151" s="27"/>
      <c r="R151" s="27"/>
      <c r="S151" s="27"/>
      <c r="T151" s="27"/>
      <c r="U151" s="21"/>
      <c r="V151" s="13"/>
      <c r="W151" s="13"/>
    </row>
    <row r="152" spans="1:23" s="19" customFormat="1" x14ac:dyDescent="0.25">
      <c r="A152" s="24"/>
      <c r="B152" s="22" t="s">
        <v>506</v>
      </c>
      <c r="C152" s="22" t="s">
        <v>118</v>
      </c>
      <c r="D152" s="21"/>
      <c r="E152" s="21"/>
      <c r="F152" s="11">
        <v>0</v>
      </c>
      <c r="G152" s="21"/>
      <c r="H152" s="11">
        <f t="shared" si="11"/>
        <v>0</v>
      </c>
      <c r="I152" s="11"/>
      <c r="J152" s="11">
        <v>0</v>
      </c>
      <c r="K152" s="11"/>
      <c r="L152" s="11">
        <v>0</v>
      </c>
      <c r="M152" s="11"/>
      <c r="N152" s="11">
        <f t="shared" si="12"/>
        <v>0</v>
      </c>
      <c r="O152" s="27"/>
      <c r="P152" s="27"/>
      <c r="Q152" s="27"/>
      <c r="R152" s="27"/>
      <c r="S152" s="27"/>
      <c r="T152" s="27"/>
      <c r="U152" s="21"/>
      <c r="V152" s="13"/>
      <c r="W152" s="13"/>
    </row>
    <row r="153" spans="1:23" s="19" customFormat="1" x14ac:dyDescent="0.25">
      <c r="A153" s="24"/>
      <c r="B153" s="22" t="s">
        <v>510</v>
      </c>
      <c r="C153" s="22" t="s">
        <v>119</v>
      </c>
      <c r="D153" s="21"/>
      <c r="E153" s="21"/>
      <c r="F153" s="11">
        <v>0</v>
      </c>
      <c r="G153" s="21"/>
      <c r="H153" s="11">
        <f t="shared" si="11"/>
        <v>0</v>
      </c>
      <c r="I153" s="11"/>
      <c r="J153" s="11">
        <v>0</v>
      </c>
      <c r="K153" s="11"/>
      <c r="L153" s="11">
        <v>0</v>
      </c>
      <c r="M153" s="11"/>
      <c r="N153" s="11">
        <f t="shared" si="12"/>
        <v>0</v>
      </c>
      <c r="O153" s="27"/>
      <c r="P153" s="27"/>
      <c r="Q153" s="27"/>
      <c r="R153" s="27"/>
      <c r="S153" s="27"/>
      <c r="T153" s="27"/>
      <c r="U153" s="21"/>
      <c r="V153" s="13"/>
      <c r="W153" s="13"/>
    </row>
    <row r="154" spans="1:23" s="19" customFormat="1" x14ac:dyDescent="0.25">
      <c r="A154" s="24" t="s">
        <v>111</v>
      </c>
      <c r="B154" s="24"/>
      <c r="C154" s="24"/>
      <c r="D154" s="21"/>
      <c r="E154" s="21"/>
      <c r="F154" s="36">
        <f>SUM(F146:F153)</f>
        <v>0</v>
      </c>
      <c r="G154" s="21"/>
      <c r="H154" s="36">
        <f t="shared" si="10"/>
        <v>0</v>
      </c>
      <c r="I154" s="27"/>
      <c r="J154" s="36">
        <f>SUM(J146:J153)</f>
        <v>0</v>
      </c>
      <c r="K154" s="27"/>
      <c r="L154" s="36">
        <f>SUM(L146:L153)</f>
        <v>0</v>
      </c>
      <c r="M154" s="27"/>
      <c r="N154" s="36">
        <f t="shared" si="9"/>
        <v>0</v>
      </c>
      <c r="O154" s="27"/>
      <c r="P154" s="27"/>
      <c r="Q154" s="27"/>
      <c r="R154" s="27"/>
      <c r="S154" s="27"/>
      <c r="T154" s="27"/>
      <c r="U154" s="21"/>
      <c r="V154" s="13"/>
      <c r="W154" s="13"/>
    </row>
    <row r="155" spans="1:23" s="19" customFormat="1" x14ac:dyDescent="0.25">
      <c r="A155" s="24" t="s">
        <v>815</v>
      </c>
      <c r="B155" s="24"/>
      <c r="C155" s="24"/>
      <c r="D155" s="23"/>
      <c r="E155" s="23"/>
      <c r="F155" s="27"/>
      <c r="G155" s="23"/>
      <c r="H155" s="27"/>
      <c r="I155" s="27"/>
      <c r="J155" s="27"/>
      <c r="K155" s="27"/>
      <c r="L155" s="27"/>
      <c r="M155" s="27"/>
      <c r="N155" s="27"/>
      <c r="O155" s="27"/>
      <c r="P155" s="27"/>
      <c r="Q155" s="27"/>
      <c r="R155" s="27"/>
      <c r="S155" s="27"/>
      <c r="T155" s="27"/>
      <c r="U155" s="23"/>
      <c r="V155" s="13"/>
      <c r="W155" s="13"/>
    </row>
    <row r="156" spans="1:23" x14ac:dyDescent="0.25">
      <c r="A156" s="22"/>
      <c r="B156" s="22" t="s">
        <v>518</v>
      </c>
      <c r="C156" s="22" t="s">
        <v>817</v>
      </c>
      <c r="D156" s="21" t="s">
        <v>818</v>
      </c>
      <c r="E156" s="21"/>
      <c r="F156" s="11">
        <v>0</v>
      </c>
      <c r="G156" s="21"/>
      <c r="H156" s="11">
        <f t="shared" si="10"/>
        <v>0</v>
      </c>
      <c r="I156" s="11"/>
      <c r="J156" s="11">
        <v>0</v>
      </c>
      <c r="K156" s="11"/>
      <c r="L156" s="11">
        <v>0</v>
      </c>
      <c r="M156" s="11"/>
      <c r="N156" s="11">
        <f t="shared" si="9"/>
        <v>0</v>
      </c>
      <c r="O156" s="11"/>
      <c r="P156" s="11"/>
      <c r="Q156" s="11"/>
      <c r="R156" s="11"/>
      <c r="S156" s="11"/>
      <c r="T156" s="11"/>
      <c r="U156" s="21"/>
    </row>
    <row r="157" spans="1:23" x14ac:dyDescent="0.25">
      <c r="A157" s="22"/>
      <c r="B157" s="22" t="s">
        <v>486</v>
      </c>
      <c r="C157" s="22" t="s">
        <v>820</v>
      </c>
      <c r="D157" s="21" t="s">
        <v>821</v>
      </c>
      <c r="E157" s="21"/>
      <c r="F157" s="11">
        <v>0</v>
      </c>
      <c r="G157" s="21"/>
      <c r="H157" s="11">
        <f t="shared" si="10"/>
        <v>0</v>
      </c>
      <c r="I157" s="11"/>
      <c r="J157" s="11">
        <v>0</v>
      </c>
      <c r="K157" s="11"/>
      <c r="L157" s="11">
        <v>0</v>
      </c>
      <c r="M157" s="11"/>
      <c r="N157" s="11">
        <f t="shared" si="9"/>
        <v>0</v>
      </c>
      <c r="O157" s="11"/>
      <c r="P157" s="11"/>
      <c r="Q157" s="11"/>
      <c r="R157" s="11"/>
      <c r="S157" s="11"/>
      <c r="T157" s="11"/>
      <c r="U157" s="21"/>
    </row>
    <row r="158" spans="1:23" x14ac:dyDescent="0.25">
      <c r="A158" s="22"/>
      <c r="B158" s="22" t="s">
        <v>490</v>
      </c>
      <c r="C158" s="22" t="s">
        <v>823</v>
      </c>
      <c r="D158" s="21" t="s">
        <v>824</v>
      </c>
      <c r="E158" s="21"/>
      <c r="F158" s="11">
        <v>0</v>
      </c>
      <c r="G158" s="21"/>
      <c r="H158" s="11">
        <f t="shared" si="10"/>
        <v>0</v>
      </c>
      <c r="I158" s="11"/>
      <c r="J158" s="11">
        <v>0</v>
      </c>
      <c r="K158" s="11"/>
      <c r="L158" s="11">
        <v>0</v>
      </c>
      <c r="M158" s="11"/>
      <c r="N158" s="11">
        <f t="shared" si="9"/>
        <v>0</v>
      </c>
      <c r="O158" s="11"/>
      <c r="P158" s="11"/>
      <c r="Q158" s="11"/>
      <c r="R158" s="11"/>
      <c r="S158" s="11"/>
      <c r="T158" s="11"/>
      <c r="U158" s="21"/>
    </row>
    <row r="159" spans="1:23" x14ac:dyDescent="0.25">
      <c r="A159" s="22"/>
      <c r="B159" s="22" t="s">
        <v>494</v>
      </c>
      <c r="C159" s="22" t="s">
        <v>826</v>
      </c>
      <c r="D159" s="21" t="s">
        <v>827</v>
      </c>
      <c r="E159" s="21"/>
      <c r="F159" s="11">
        <v>0</v>
      </c>
      <c r="G159" s="21"/>
      <c r="H159" s="11">
        <f t="shared" si="10"/>
        <v>0</v>
      </c>
      <c r="I159" s="11"/>
      <c r="J159" s="11">
        <v>0</v>
      </c>
      <c r="K159" s="11"/>
      <c r="L159" s="11">
        <v>0</v>
      </c>
      <c r="M159" s="11"/>
      <c r="N159" s="11">
        <f t="shared" si="9"/>
        <v>0</v>
      </c>
      <c r="O159" s="11"/>
      <c r="P159" s="11"/>
      <c r="Q159" s="11"/>
      <c r="R159" s="11"/>
      <c r="S159" s="11"/>
      <c r="T159" s="11"/>
      <c r="U159" s="21"/>
    </row>
    <row r="160" spans="1:23" x14ac:dyDescent="0.25">
      <c r="A160" s="22"/>
      <c r="B160" s="22" t="s">
        <v>498</v>
      </c>
      <c r="C160" s="22" t="s">
        <v>829</v>
      </c>
      <c r="D160" s="21" t="s">
        <v>830</v>
      </c>
      <c r="E160" s="21"/>
      <c r="F160" s="11">
        <v>0</v>
      </c>
      <c r="G160" s="21"/>
      <c r="H160" s="11">
        <f t="shared" si="10"/>
        <v>0</v>
      </c>
      <c r="I160" s="11"/>
      <c r="J160" s="11">
        <v>0</v>
      </c>
      <c r="K160" s="11"/>
      <c r="L160" s="11">
        <v>0</v>
      </c>
      <c r="M160" s="11"/>
      <c r="N160" s="11">
        <f t="shared" si="9"/>
        <v>0</v>
      </c>
      <c r="O160" s="11"/>
      <c r="P160" s="11"/>
      <c r="Q160" s="11"/>
      <c r="R160" s="11"/>
      <c r="S160" s="11"/>
      <c r="T160" s="11"/>
      <c r="U160" s="21"/>
    </row>
    <row r="161" spans="1:23" x14ac:dyDescent="0.25">
      <c r="A161" s="22"/>
      <c r="B161" s="22" t="s">
        <v>502</v>
      </c>
      <c r="C161" s="22" t="s">
        <v>832</v>
      </c>
      <c r="D161" s="21" t="s">
        <v>833</v>
      </c>
      <c r="E161" s="21"/>
      <c r="F161" s="11">
        <v>0</v>
      </c>
      <c r="G161" s="21"/>
      <c r="H161" s="11">
        <f t="shared" si="10"/>
        <v>0</v>
      </c>
      <c r="I161" s="11"/>
      <c r="J161" s="11">
        <v>0</v>
      </c>
      <c r="K161" s="11"/>
      <c r="L161" s="11">
        <v>0</v>
      </c>
      <c r="M161" s="11"/>
      <c r="N161" s="11">
        <f t="shared" si="9"/>
        <v>0</v>
      </c>
      <c r="O161" s="11"/>
      <c r="P161" s="11"/>
      <c r="Q161" s="11"/>
      <c r="R161" s="11"/>
      <c r="S161" s="11"/>
      <c r="T161" s="11"/>
      <c r="U161" s="21"/>
    </row>
    <row r="162" spans="1:23" x14ac:dyDescent="0.25">
      <c r="A162" s="22"/>
      <c r="B162" s="22" t="s">
        <v>506</v>
      </c>
      <c r="C162" s="22" t="s">
        <v>835</v>
      </c>
      <c r="D162" s="21" t="s">
        <v>836</v>
      </c>
      <c r="E162" s="21"/>
      <c r="F162" s="11">
        <v>0</v>
      </c>
      <c r="G162" s="21"/>
      <c r="H162" s="11">
        <f t="shared" si="10"/>
        <v>0</v>
      </c>
      <c r="I162" s="11"/>
      <c r="J162" s="11">
        <v>0</v>
      </c>
      <c r="K162" s="11"/>
      <c r="L162" s="11">
        <v>0</v>
      </c>
      <c r="M162" s="11"/>
      <c r="N162" s="11">
        <f t="shared" si="9"/>
        <v>0</v>
      </c>
      <c r="O162" s="11"/>
      <c r="P162" s="11"/>
      <c r="Q162" s="11"/>
      <c r="R162" s="11"/>
      <c r="S162" s="11"/>
      <c r="T162" s="11"/>
      <c r="U162" s="21"/>
    </row>
    <row r="163" spans="1:23" x14ac:dyDescent="0.25">
      <c r="A163" s="22"/>
      <c r="B163" s="22" t="s">
        <v>510</v>
      </c>
      <c r="C163" s="22" t="s">
        <v>838</v>
      </c>
      <c r="D163" s="21" t="s">
        <v>839</v>
      </c>
      <c r="E163" s="21"/>
      <c r="F163" s="11">
        <v>0</v>
      </c>
      <c r="G163" s="21"/>
      <c r="H163" s="11">
        <f t="shared" si="10"/>
        <v>0</v>
      </c>
      <c r="I163" s="11"/>
      <c r="J163" s="11">
        <v>0</v>
      </c>
      <c r="K163" s="11"/>
      <c r="L163" s="11">
        <v>0</v>
      </c>
      <c r="M163" s="11"/>
      <c r="N163" s="11">
        <f t="shared" si="9"/>
        <v>0</v>
      </c>
      <c r="O163" s="11"/>
      <c r="P163" s="11"/>
      <c r="Q163" s="11"/>
      <c r="R163" s="11"/>
      <c r="S163" s="11"/>
      <c r="T163" s="11"/>
      <c r="U163" s="21"/>
    </row>
    <row r="164" spans="1:23" s="19" customFormat="1" x14ac:dyDescent="0.25">
      <c r="A164" s="24" t="s">
        <v>841</v>
      </c>
      <c r="B164" s="24"/>
      <c r="C164" s="24"/>
      <c r="D164" s="21" t="s">
        <v>1542</v>
      </c>
      <c r="E164" s="21"/>
      <c r="F164" s="36">
        <f>SUM(F156:F163)</f>
        <v>0</v>
      </c>
      <c r="G164" s="21"/>
      <c r="H164" s="36">
        <f t="shared" si="10"/>
        <v>0</v>
      </c>
      <c r="I164" s="27"/>
      <c r="J164" s="36">
        <f>SUM(J156:J163)</f>
        <v>0</v>
      </c>
      <c r="K164" s="27"/>
      <c r="L164" s="36">
        <f>SUM(L156:L163)</f>
        <v>0</v>
      </c>
      <c r="M164" s="27"/>
      <c r="N164" s="36">
        <f t="shared" si="9"/>
        <v>0</v>
      </c>
      <c r="O164" s="27"/>
      <c r="P164" s="27"/>
      <c r="Q164" s="27"/>
      <c r="R164" s="27"/>
      <c r="S164" s="27"/>
      <c r="T164" s="27"/>
      <c r="U164" s="21"/>
      <c r="V164" s="13"/>
      <c r="W164" s="13"/>
    </row>
    <row r="165" spans="1:23" x14ac:dyDescent="0.25">
      <c r="B165" s="24" t="s">
        <v>843</v>
      </c>
      <c r="C165" s="22"/>
      <c r="D165" s="21"/>
      <c r="E165" s="21"/>
      <c r="F165" s="34">
        <f>F44+F54+F64+F74+F84+F94+F104+F114+F124+F134+F144+F154+F164</f>
        <v>388930</v>
      </c>
      <c r="G165" s="21"/>
      <c r="H165" s="34">
        <f t="shared" si="10"/>
        <v>1070</v>
      </c>
      <c r="I165" s="11"/>
      <c r="J165" s="34">
        <f>J44+J54+J64+J74+J84+J94+J104+J114+J124+J134+J144+J154+J164</f>
        <v>390000</v>
      </c>
      <c r="K165" s="11"/>
      <c r="L165" s="34">
        <f>L44+L54+L64+L74+L84+L94+L104+L114+L124+L134+L144+L154+L164</f>
        <v>320003</v>
      </c>
      <c r="M165" s="11"/>
      <c r="N165" s="34">
        <f>+J165-L165</f>
        <v>69997</v>
      </c>
      <c r="O165" s="11"/>
      <c r="P165" s="11"/>
      <c r="Q165" s="11"/>
      <c r="R165" s="11"/>
      <c r="S165" s="11"/>
      <c r="T165" s="11"/>
      <c r="U165" s="21"/>
      <c r="V165" s="14"/>
    </row>
    <row r="166" spans="1:23" x14ac:dyDescent="0.25">
      <c r="A166" s="24"/>
      <c r="B166" s="22"/>
      <c r="C166" s="22"/>
      <c r="D166" s="21"/>
      <c r="E166" s="21"/>
      <c r="F166" s="8"/>
      <c r="G166" s="21"/>
      <c r="H166" s="8"/>
      <c r="I166" s="11"/>
      <c r="J166" s="8"/>
      <c r="K166" s="11"/>
      <c r="L166" s="8"/>
      <c r="M166" s="11"/>
      <c r="N166" s="8"/>
      <c r="O166" s="11"/>
      <c r="P166" s="11"/>
      <c r="Q166" s="11"/>
      <c r="R166" s="11"/>
      <c r="S166" s="11"/>
      <c r="T166" s="11"/>
      <c r="U166" s="21"/>
    </row>
    <row r="167" spans="1:23" x14ac:dyDescent="0.25">
      <c r="A167" s="24" t="s">
        <v>844</v>
      </c>
      <c r="B167" s="22"/>
      <c r="C167" s="22"/>
      <c r="D167" s="21"/>
      <c r="E167" s="21"/>
      <c r="F167" s="8"/>
      <c r="G167" s="21"/>
      <c r="H167" s="8"/>
      <c r="I167" s="11"/>
      <c r="J167" s="8"/>
      <c r="K167" s="11"/>
      <c r="L167" s="8"/>
      <c r="M167" s="11"/>
      <c r="N167" s="8"/>
      <c r="O167" s="11"/>
      <c r="P167" s="11"/>
      <c r="Q167" s="11"/>
      <c r="R167" s="11"/>
      <c r="S167" s="11"/>
      <c r="T167" s="11"/>
      <c r="U167" s="21"/>
    </row>
    <row r="168" spans="1:23" x14ac:dyDescent="0.25">
      <c r="A168" s="22"/>
      <c r="B168" s="22" t="s">
        <v>518</v>
      </c>
      <c r="C168" s="22" t="s">
        <v>846</v>
      </c>
      <c r="D168" s="21" t="s">
        <v>847</v>
      </c>
      <c r="E168" s="21"/>
      <c r="F168" s="8">
        <v>25000</v>
      </c>
      <c r="G168" s="21"/>
      <c r="H168" s="8">
        <f t="shared" si="10"/>
        <v>0</v>
      </c>
      <c r="I168" s="11"/>
      <c r="J168" s="8">
        <v>25000</v>
      </c>
      <c r="K168" s="11"/>
      <c r="L168" s="8">
        <v>24500</v>
      </c>
      <c r="M168" s="11"/>
      <c r="N168" s="8">
        <f t="shared" ref="N168:N175" si="13">+J168-L168</f>
        <v>500</v>
      </c>
      <c r="O168" s="11"/>
      <c r="P168" s="11"/>
      <c r="Q168" s="11"/>
      <c r="R168" s="11"/>
      <c r="S168" s="11"/>
      <c r="T168" s="11"/>
      <c r="U168" s="21"/>
    </row>
    <row r="169" spans="1:23" x14ac:dyDescent="0.25">
      <c r="A169" s="22"/>
      <c r="B169" s="22" t="s">
        <v>486</v>
      </c>
      <c r="C169" s="22" t="s">
        <v>849</v>
      </c>
      <c r="D169" s="21" t="s">
        <v>850</v>
      </c>
      <c r="E169" s="21"/>
      <c r="F169" s="8">
        <v>18200</v>
      </c>
      <c r="G169" s="21"/>
      <c r="H169" s="8">
        <f t="shared" si="10"/>
        <v>-200</v>
      </c>
      <c r="I169" s="11"/>
      <c r="J169" s="8">
        <v>18000</v>
      </c>
      <c r="K169" s="11"/>
      <c r="L169" s="8">
        <v>18000</v>
      </c>
      <c r="M169" s="11"/>
      <c r="N169" s="8">
        <f t="shared" si="13"/>
        <v>0</v>
      </c>
      <c r="O169" s="11"/>
      <c r="P169" s="11"/>
      <c r="Q169" s="11"/>
      <c r="R169" s="11"/>
      <c r="S169" s="11"/>
      <c r="T169" s="11"/>
      <c r="U169" s="21"/>
    </row>
    <row r="170" spans="1:23" x14ac:dyDescent="0.25">
      <c r="A170" s="22"/>
      <c r="B170" s="22" t="s">
        <v>490</v>
      </c>
      <c r="C170" s="22" t="s">
        <v>852</v>
      </c>
      <c r="D170" s="21" t="s">
        <v>853</v>
      </c>
      <c r="E170" s="21"/>
      <c r="F170" s="8">
        <v>4500</v>
      </c>
      <c r="G170" s="21"/>
      <c r="H170" s="8">
        <f t="shared" si="10"/>
        <v>500</v>
      </c>
      <c r="I170" s="11"/>
      <c r="J170" s="8">
        <v>5000</v>
      </c>
      <c r="K170" s="11"/>
      <c r="L170" s="8">
        <v>4500</v>
      </c>
      <c r="M170" s="11"/>
      <c r="N170" s="8">
        <f t="shared" si="13"/>
        <v>500</v>
      </c>
      <c r="O170" s="11"/>
      <c r="P170" s="11"/>
      <c r="Q170" s="11"/>
      <c r="R170" s="11"/>
      <c r="S170" s="11"/>
      <c r="T170" s="11"/>
      <c r="U170" s="21"/>
    </row>
    <row r="171" spans="1:23" x14ac:dyDescent="0.25">
      <c r="A171" s="22"/>
      <c r="B171" s="22" t="s">
        <v>494</v>
      </c>
      <c r="C171" s="22" t="s">
        <v>855</v>
      </c>
      <c r="D171" s="21" t="s">
        <v>856</v>
      </c>
      <c r="E171" s="21"/>
      <c r="F171" s="8">
        <v>3500</v>
      </c>
      <c r="G171" s="21"/>
      <c r="H171" s="8">
        <f t="shared" si="10"/>
        <v>0</v>
      </c>
      <c r="I171" s="11"/>
      <c r="J171" s="8">
        <v>3500</v>
      </c>
      <c r="K171" s="11"/>
      <c r="L171" s="8">
        <v>2500</v>
      </c>
      <c r="M171" s="11"/>
      <c r="N171" s="8">
        <f t="shared" si="13"/>
        <v>1000</v>
      </c>
      <c r="O171" s="11"/>
      <c r="P171" s="11"/>
      <c r="Q171" s="11"/>
      <c r="R171" s="11"/>
      <c r="S171" s="11"/>
      <c r="T171" s="11"/>
      <c r="U171" s="21"/>
    </row>
    <row r="172" spans="1:23" x14ac:dyDescent="0.25">
      <c r="A172" s="22"/>
      <c r="B172" s="22" t="s">
        <v>498</v>
      </c>
      <c r="C172" s="22" t="s">
        <v>858</v>
      </c>
      <c r="D172" s="21" t="s">
        <v>859</v>
      </c>
      <c r="E172" s="21"/>
      <c r="F172" s="8">
        <v>1000</v>
      </c>
      <c r="G172" s="21"/>
      <c r="H172" s="8">
        <f t="shared" si="10"/>
        <v>0</v>
      </c>
      <c r="I172" s="11"/>
      <c r="J172" s="8">
        <v>1000</v>
      </c>
      <c r="K172" s="11"/>
      <c r="L172" s="8">
        <v>901</v>
      </c>
      <c r="M172" s="11"/>
      <c r="N172" s="8">
        <f t="shared" si="13"/>
        <v>99</v>
      </c>
      <c r="O172" s="11"/>
      <c r="P172" s="11"/>
      <c r="Q172" s="11"/>
      <c r="R172" s="11"/>
      <c r="S172" s="11"/>
      <c r="T172" s="11"/>
      <c r="U172" s="21"/>
    </row>
    <row r="173" spans="1:23" x14ac:dyDescent="0.25">
      <c r="A173" s="22"/>
      <c r="B173" s="22" t="s">
        <v>502</v>
      </c>
      <c r="C173" s="22" t="s">
        <v>861</v>
      </c>
      <c r="D173" s="21" t="s">
        <v>862</v>
      </c>
      <c r="E173" s="21"/>
      <c r="F173" s="8">
        <v>540</v>
      </c>
      <c r="G173" s="21"/>
      <c r="H173" s="8">
        <f t="shared" si="10"/>
        <v>-40</v>
      </c>
      <c r="I173" s="11"/>
      <c r="J173" s="8">
        <v>500</v>
      </c>
      <c r="K173" s="11"/>
      <c r="L173" s="8">
        <v>400</v>
      </c>
      <c r="M173" s="11"/>
      <c r="N173" s="8">
        <f t="shared" si="13"/>
        <v>100</v>
      </c>
      <c r="O173" s="11"/>
      <c r="P173" s="11"/>
      <c r="Q173" s="11"/>
      <c r="R173" s="11"/>
      <c r="S173" s="11"/>
      <c r="T173" s="11"/>
      <c r="U173" s="21"/>
    </row>
    <row r="174" spans="1:23" x14ac:dyDescent="0.25">
      <c r="A174" s="22"/>
      <c r="B174" s="22" t="s">
        <v>506</v>
      </c>
      <c r="C174" s="22" t="s">
        <v>864</v>
      </c>
      <c r="D174" s="21" t="s">
        <v>865</v>
      </c>
      <c r="E174" s="21"/>
      <c r="F174" s="8">
        <v>1500</v>
      </c>
      <c r="G174" s="21"/>
      <c r="H174" s="8">
        <f t="shared" si="10"/>
        <v>0</v>
      </c>
      <c r="I174" s="11"/>
      <c r="J174" s="8">
        <v>1500</v>
      </c>
      <c r="K174" s="11"/>
      <c r="L174" s="8">
        <v>1000</v>
      </c>
      <c r="M174" s="11"/>
      <c r="N174" s="8">
        <f t="shared" si="13"/>
        <v>500</v>
      </c>
      <c r="O174" s="11"/>
      <c r="P174" s="11"/>
      <c r="Q174" s="11"/>
      <c r="R174" s="11"/>
      <c r="S174" s="11"/>
      <c r="T174" s="11"/>
      <c r="U174" s="21"/>
    </row>
    <row r="175" spans="1:23" x14ac:dyDescent="0.25">
      <c r="A175" s="22"/>
      <c r="B175" s="22" t="s">
        <v>510</v>
      </c>
      <c r="C175" s="22" t="s">
        <v>867</v>
      </c>
      <c r="D175" s="21" t="s">
        <v>868</v>
      </c>
      <c r="E175" s="21"/>
      <c r="F175" s="8">
        <v>500</v>
      </c>
      <c r="G175" s="21"/>
      <c r="H175" s="8">
        <f t="shared" si="10"/>
        <v>0</v>
      </c>
      <c r="I175" s="11"/>
      <c r="J175" s="8">
        <v>500</v>
      </c>
      <c r="K175" s="11"/>
      <c r="L175" s="8">
        <v>300</v>
      </c>
      <c r="M175" s="11"/>
      <c r="N175" s="8">
        <f t="shared" si="13"/>
        <v>200</v>
      </c>
      <c r="O175" s="11"/>
      <c r="P175" s="11"/>
      <c r="Q175" s="11"/>
      <c r="R175" s="11"/>
      <c r="S175" s="11"/>
      <c r="T175" s="11"/>
      <c r="U175" s="21"/>
    </row>
    <row r="176" spans="1:23" x14ac:dyDescent="0.25">
      <c r="A176" s="24" t="s">
        <v>870</v>
      </c>
      <c r="B176" s="22"/>
      <c r="C176" s="22"/>
      <c r="D176" s="21" t="s">
        <v>1543</v>
      </c>
      <c r="E176" s="21"/>
      <c r="F176" s="34">
        <f>SUM(F168:F175)</f>
        <v>54740</v>
      </c>
      <c r="G176" s="21"/>
      <c r="H176" s="34">
        <f t="shared" si="10"/>
        <v>260</v>
      </c>
      <c r="I176" s="11"/>
      <c r="J176" s="34">
        <f>SUM(J168:J175)</f>
        <v>55000</v>
      </c>
      <c r="K176" s="11"/>
      <c r="L176" s="34">
        <f>SUM(L168:L175)</f>
        <v>52101</v>
      </c>
      <c r="M176" s="11"/>
      <c r="N176" s="34">
        <f t="shared" ref="N176:N195" si="14">+J176-L176</f>
        <v>2899</v>
      </c>
      <c r="O176" s="11"/>
      <c r="P176" s="11"/>
      <c r="Q176" s="11"/>
      <c r="R176" s="11"/>
      <c r="S176" s="11"/>
      <c r="T176" s="11"/>
      <c r="U176" s="21"/>
    </row>
    <row r="177" spans="1:21" x14ac:dyDescent="0.25">
      <c r="A177" s="24" t="s">
        <v>871</v>
      </c>
      <c r="B177" s="22"/>
      <c r="C177" s="22"/>
      <c r="D177" s="21"/>
      <c r="E177" s="21"/>
      <c r="F177" s="11"/>
      <c r="G177" s="21"/>
      <c r="H177" s="11"/>
      <c r="I177" s="11"/>
      <c r="J177" s="11"/>
      <c r="K177" s="11"/>
      <c r="L177" s="11"/>
      <c r="M177" s="11"/>
      <c r="N177" s="11"/>
      <c r="O177" s="11"/>
      <c r="P177" s="11"/>
      <c r="Q177" s="11"/>
      <c r="R177" s="11"/>
      <c r="S177" s="11"/>
      <c r="T177" s="11"/>
      <c r="U177" s="21"/>
    </row>
    <row r="178" spans="1:21" x14ac:dyDescent="0.25">
      <c r="A178" s="22"/>
      <c r="B178" s="22" t="s">
        <v>518</v>
      </c>
      <c r="C178" s="22" t="s">
        <v>873</v>
      </c>
      <c r="D178" s="21" t="s">
        <v>874</v>
      </c>
      <c r="E178" s="21"/>
      <c r="F178" s="11">
        <v>50000</v>
      </c>
      <c r="G178" s="21"/>
      <c r="H178" s="11">
        <f t="shared" si="10"/>
        <v>0</v>
      </c>
      <c r="I178" s="11"/>
      <c r="J178" s="11">
        <v>50000</v>
      </c>
      <c r="K178" s="11"/>
      <c r="L178" s="11">
        <v>49500</v>
      </c>
      <c r="M178" s="11"/>
      <c r="N178" s="11">
        <f t="shared" si="14"/>
        <v>500</v>
      </c>
      <c r="O178" s="11"/>
      <c r="P178" s="11"/>
      <c r="Q178" s="11"/>
      <c r="R178" s="11"/>
      <c r="S178" s="11"/>
      <c r="T178" s="11"/>
      <c r="U178" s="21"/>
    </row>
    <row r="179" spans="1:21" x14ac:dyDescent="0.25">
      <c r="A179" s="22"/>
      <c r="B179" s="22" t="s">
        <v>486</v>
      </c>
      <c r="C179" s="22" t="s">
        <v>876</v>
      </c>
      <c r="D179" s="21" t="s">
        <v>877</v>
      </c>
      <c r="E179" s="21"/>
      <c r="F179" s="11">
        <v>24800</v>
      </c>
      <c r="G179" s="21"/>
      <c r="H179" s="11">
        <f t="shared" si="10"/>
        <v>200</v>
      </c>
      <c r="I179" s="11"/>
      <c r="J179" s="11">
        <v>25000</v>
      </c>
      <c r="K179" s="11"/>
      <c r="L179" s="11">
        <v>24500</v>
      </c>
      <c r="M179" s="11"/>
      <c r="N179" s="11">
        <f t="shared" si="14"/>
        <v>500</v>
      </c>
      <c r="O179" s="11"/>
      <c r="P179" s="11"/>
      <c r="Q179" s="11"/>
      <c r="R179" s="11"/>
      <c r="S179" s="11"/>
      <c r="T179" s="11"/>
      <c r="U179" s="21"/>
    </row>
    <row r="180" spans="1:21" x14ac:dyDescent="0.25">
      <c r="A180" s="22"/>
      <c r="B180" s="22" t="s">
        <v>490</v>
      </c>
      <c r="C180" s="22" t="s">
        <v>879</v>
      </c>
      <c r="D180" s="21" t="s">
        <v>880</v>
      </c>
      <c r="E180" s="21"/>
      <c r="F180" s="11">
        <v>1000</v>
      </c>
      <c r="G180" s="21"/>
      <c r="H180" s="11">
        <f t="shared" si="10"/>
        <v>0</v>
      </c>
      <c r="I180" s="11"/>
      <c r="J180" s="11">
        <v>1000</v>
      </c>
      <c r="K180" s="11"/>
      <c r="L180" s="11">
        <v>1000</v>
      </c>
      <c r="M180" s="11"/>
      <c r="N180" s="11">
        <f t="shared" si="14"/>
        <v>0</v>
      </c>
      <c r="O180" s="11"/>
      <c r="P180" s="11"/>
      <c r="Q180" s="11"/>
      <c r="R180" s="11"/>
      <c r="S180" s="11"/>
      <c r="T180" s="11"/>
      <c r="U180" s="21"/>
    </row>
    <row r="181" spans="1:21" x14ac:dyDescent="0.25">
      <c r="A181" s="22"/>
      <c r="B181" s="22" t="s">
        <v>494</v>
      </c>
      <c r="C181" s="22" t="s">
        <v>882</v>
      </c>
      <c r="D181" s="21" t="s">
        <v>883</v>
      </c>
      <c r="E181" s="21"/>
      <c r="F181" s="11">
        <v>2500</v>
      </c>
      <c r="G181" s="21"/>
      <c r="H181" s="11">
        <f t="shared" si="10"/>
        <v>0</v>
      </c>
      <c r="I181" s="11"/>
      <c r="J181" s="11">
        <v>2500</v>
      </c>
      <c r="K181" s="11"/>
      <c r="L181" s="11">
        <v>2500</v>
      </c>
      <c r="M181" s="11"/>
      <c r="N181" s="11">
        <f t="shared" si="14"/>
        <v>0</v>
      </c>
      <c r="O181" s="11"/>
      <c r="P181" s="11"/>
      <c r="Q181" s="11"/>
      <c r="R181" s="11"/>
      <c r="S181" s="11"/>
      <c r="T181" s="11"/>
      <c r="U181" s="21"/>
    </row>
    <row r="182" spans="1:21" x14ac:dyDescent="0.25">
      <c r="A182" s="22"/>
      <c r="B182" s="22" t="s">
        <v>498</v>
      </c>
      <c r="C182" s="22" t="s">
        <v>885</v>
      </c>
      <c r="D182" s="21" t="s">
        <v>886</v>
      </c>
      <c r="E182" s="21"/>
      <c r="F182" s="11">
        <v>540</v>
      </c>
      <c r="G182" s="21"/>
      <c r="H182" s="11">
        <f t="shared" si="10"/>
        <v>-40</v>
      </c>
      <c r="I182" s="11"/>
      <c r="J182" s="11">
        <v>500</v>
      </c>
      <c r="K182" s="11"/>
      <c r="L182" s="11">
        <v>400</v>
      </c>
      <c r="M182" s="11"/>
      <c r="N182" s="11">
        <f t="shared" si="14"/>
        <v>100</v>
      </c>
      <c r="O182" s="11"/>
      <c r="P182" s="11"/>
      <c r="Q182" s="11"/>
      <c r="R182" s="11"/>
      <c r="S182" s="11"/>
      <c r="T182" s="11"/>
      <c r="U182" s="21"/>
    </row>
    <row r="183" spans="1:21" x14ac:dyDescent="0.25">
      <c r="A183" s="22"/>
      <c r="B183" s="22" t="s">
        <v>502</v>
      </c>
      <c r="C183" s="22" t="s">
        <v>888</v>
      </c>
      <c r="D183" s="21" t="s">
        <v>889</v>
      </c>
      <c r="E183" s="21"/>
      <c r="F183" s="11">
        <v>480</v>
      </c>
      <c r="G183" s="21"/>
      <c r="H183" s="11">
        <f t="shared" si="10"/>
        <v>20</v>
      </c>
      <c r="I183" s="11"/>
      <c r="J183" s="11">
        <v>500</v>
      </c>
      <c r="K183" s="11"/>
      <c r="L183" s="11">
        <v>350</v>
      </c>
      <c r="M183" s="11"/>
      <c r="N183" s="11">
        <f t="shared" si="14"/>
        <v>150</v>
      </c>
      <c r="O183" s="11"/>
      <c r="P183" s="11"/>
      <c r="Q183" s="11"/>
      <c r="R183" s="11"/>
      <c r="S183" s="11"/>
      <c r="T183" s="11"/>
      <c r="U183" s="21"/>
    </row>
    <row r="184" spans="1:21" x14ac:dyDescent="0.25">
      <c r="A184" s="22"/>
      <c r="B184" s="22" t="s">
        <v>506</v>
      </c>
      <c r="C184" s="22" t="s">
        <v>891</v>
      </c>
      <c r="D184" s="21" t="s">
        <v>892</v>
      </c>
      <c r="E184" s="21"/>
      <c r="F184" s="11">
        <v>500</v>
      </c>
      <c r="G184" s="21"/>
      <c r="H184" s="11">
        <f t="shared" si="10"/>
        <v>0</v>
      </c>
      <c r="I184" s="11"/>
      <c r="J184" s="11">
        <v>500</v>
      </c>
      <c r="K184" s="11"/>
      <c r="L184" s="11">
        <v>298</v>
      </c>
      <c r="M184" s="11"/>
      <c r="N184" s="11">
        <f t="shared" si="14"/>
        <v>202</v>
      </c>
      <c r="O184" s="11"/>
      <c r="P184" s="11"/>
      <c r="Q184" s="11"/>
      <c r="R184" s="11"/>
      <c r="S184" s="11"/>
      <c r="T184" s="11"/>
      <c r="U184" s="21"/>
    </row>
    <row r="185" spans="1:21" x14ac:dyDescent="0.25">
      <c r="A185" s="22"/>
      <c r="B185" s="22" t="s">
        <v>510</v>
      </c>
      <c r="C185" s="22" t="s">
        <v>894</v>
      </c>
      <c r="D185" s="21" t="s">
        <v>895</v>
      </c>
      <c r="E185" s="21"/>
      <c r="F185" s="11">
        <v>0</v>
      </c>
      <c r="G185" s="21"/>
      <c r="H185" s="11">
        <f t="shared" si="10"/>
        <v>0</v>
      </c>
      <c r="I185" s="11"/>
      <c r="J185" s="11">
        <v>0</v>
      </c>
      <c r="K185" s="11"/>
      <c r="L185" s="11">
        <v>0</v>
      </c>
      <c r="M185" s="11"/>
      <c r="N185" s="11">
        <f t="shared" si="14"/>
        <v>0</v>
      </c>
      <c r="O185" s="11"/>
      <c r="P185" s="11"/>
      <c r="Q185" s="11"/>
      <c r="R185" s="11"/>
      <c r="S185" s="11"/>
      <c r="T185" s="11"/>
      <c r="U185" s="21"/>
    </row>
    <row r="186" spans="1:21" x14ac:dyDescent="0.25">
      <c r="A186" s="24" t="s">
        <v>897</v>
      </c>
      <c r="B186" s="22"/>
      <c r="C186" s="22"/>
      <c r="D186" s="21" t="s">
        <v>1544</v>
      </c>
      <c r="E186" s="21"/>
      <c r="F186" s="34">
        <f>SUM(F178:F185)</f>
        <v>79820</v>
      </c>
      <c r="G186" s="21"/>
      <c r="H186" s="34">
        <f t="shared" si="10"/>
        <v>180</v>
      </c>
      <c r="I186" s="11"/>
      <c r="J186" s="34">
        <f>SUM(J178:J185)</f>
        <v>80000</v>
      </c>
      <c r="K186" s="11"/>
      <c r="L186" s="34">
        <f>SUM(L178:L185)</f>
        <v>78548</v>
      </c>
      <c r="M186" s="11"/>
      <c r="N186" s="34">
        <f t="shared" si="14"/>
        <v>1452</v>
      </c>
      <c r="O186" s="11"/>
      <c r="P186" s="11"/>
      <c r="Q186" s="11"/>
      <c r="R186" s="11"/>
      <c r="S186" s="11"/>
      <c r="T186" s="11"/>
      <c r="U186" s="21"/>
    </row>
    <row r="187" spans="1:21" x14ac:dyDescent="0.25">
      <c r="A187" s="24" t="s">
        <v>898</v>
      </c>
      <c r="B187" s="22"/>
      <c r="C187" s="22"/>
      <c r="D187" s="21"/>
      <c r="E187" s="21"/>
      <c r="F187" s="11"/>
      <c r="G187" s="21"/>
      <c r="H187" s="11"/>
      <c r="I187" s="11"/>
      <c r="J187" s="11"/>
      <c r="K187" s="11"/>
      <c r="L187" s="11"/>
      <c r="M187" s="11"/>
      <c r="N187" s="11"/>
      <c r="O187" s="11"/>
      <c r="P187" s="11"/>
      <c r="Q187" s="11"/>
      <c r="R187" s="11"/>
      <c r="S187" s="11"/>
      <c r="T187" s="11"/>
      <c r="U187" s="21"/>
    </row>
    <row r="188" spans="1:21" x14ac:dyDescent="0.25">
      <c r="A188" s="22"/>
      <c r="B188" s="22" t="s">
        <v>518</v>
      </c>
      <c r="C188" s="22" t="s">
        <v>900</v>
      </c>
      <c r="D188" s="21" t="s">
        <v>901</v>
      </c>
      <c r="E188" s="21"/>
      <c r="F188" s="11">
        <v>48000</v>
      </c>
      <c r="G188" s="21"/>
      <c r="H188" s="11">
        <f t="shared" si="10"/>
        <v>7000</v>
      </c>
      <c r="I188" s="11"/>
      <c r="J188" s="11">
        <v>55000</v>
      </c>
      <c r="K188" s="11"/>
      <c r="L188" s="11">
        <v>52000</v>
      </c>
      <c r="M188" s="11"/>
      <c r="N188" s="11">
        <f t="shared" si="14"/>
        <v>3000</v>
      </c>
      <c r="O188" s="11"/>
      <c r="P188" s="11"/>
      <c r="Q188" s="11"/>
      <c r="R188" s="11"/>
      <c r="S188" s="11"/>
      <c r="T188" s="11"/>
      <c r="U188" s="21"/>
    </row>
    <row r="189" spans="1:21" x14ac:dyDescent="0.25">
      <c r="A189" s="22"/>
      <c r="B189" s="22" t="s">
        <v>486</v>
      </c>
      <c r="C189" s="22" t="s">
        <v>903</v>
      </c>
      <c r="D189" s="21" t="s">
        <v>904</v>
      </c>
      <c r="E189" s="21"/>
      <c r="F189" s="11">
        <v>32000</v>
      </c>
      <c r="G189" s="21"/>
      <c r="H189" s="11">
        <f t="shared" si="10"/>
        <v>-7000</v>
      </c>
      <c r="I189" s="11"/>
      <c r="J189" s="11">
        <v>25000</v>
      </c>
      <c r="K189" s="11"/>
      <c r="L189" s="11">
        <v>25000</v>
      </c>
      <c r="M189" s="11"/>
      <c r="N189" s="11">
        <f t="shared" si="14"/>
        <v>0</v>
      </c>
      <c r="O189" s="11"/>
      <c r="P189" s="11"/>
      <c r="Q189" s="11"/>
      <c r="R189" s="11"/>
      <c r="S189" s="11"/>
      <c r="T189" s="11"/>
      <c r="U189" s="21"/>
    </row>
    <row r="190" spans="1:21" x14ac:dyDescent="0.25">
      <c r="A190" s="22"/>
      <c r="B190" s="22" t="s">
        <v>490</v>
      </c>
      <c r="C190" s="22" t="s">
        <v>906</v>
      </c>
      <c r="D190" s="21" t="s">
        <v>907</v>
      </c>
      <c r="E190" s="21"/>
      <c r="F190" s="11">
        <v>5000</v>
      </c>
      <c r="G190" s="21"/>
      <c r="H190" s="11">
        <f t="shared" si="10"/>
        <v>0</v>
      </c>
      <c r="I190" s="11"/>
      <c r="J190" s="11">
        <v>5000</v>
      </c>
      <c r="K190" s="11"/>
      <c r="L190" s="11">
        <v>4987</v>
      </c>
      <c r="M190" s="11"/>
      <c r="N190" s="11">
        <f t="shared" si="14"/>
        <v>13</v>
      </c>
      <c r="O190" s="11"/>
      <c r="P190" s="11"/>
      <c r="Q190" s="11"/>
      <c r="R190" s="11"/>
      <c r="S190" s="11"/>
      <c r="T190" s="11"/>
      <c r="U190" s="21"/>
    </row>
    <row r="191" spans="1:21" x14ac:dyDescent="0.25">
      <c r="A191" s="22"/>
      <c r="B191" s="22" t="s">
        <v>494</v>
      </c>
      <c r="C191" s="22" t="s">
        <v>909</v>
      </c>
      <c r="D191" s="21" t="s">
        <v>910</v>
      </c>
      <c r="E191" s="21"/>
      <c r="F191" s="11">
        <v>0</v>
      </c>
      <c r="G191" s="21"/>
      <c r="H191" s="11">
        <f t="shared" si="10"/>
        <v>0</v>
      </c>
      <c r="I191" s="11"/>
      <c r="J191" s="11">
        <v>0</v>
      </c>
      <c r="K191" s="11"/>
      <c r="L191" s="11">
        <v>0</v>
      </c>
      <c r="M191" s="11"/>
      <c r="N191" s="11">
        <f t="shared" si="14"/>
        <v>0</v>
      </c>
      <c r="O191" s="11"/>
      <c r="P191" s="11"/>
      <c r="Q191" s="11"/>
      <c r="R191" s="11"/>
      <c r="S191" s="11"/>
      <c r="T191" s="11"/>
      <c r="U191" s="21"/>
    </row>
    <row r="192" spans="1:21" x14ac:dyDescent="0.25">
      <c r="A192" s="22"/>
      <c r="B192" s="22" t="s">
        <v>498</v>
      </c>
      <c r="C192" s="22" t="s">
        <v>912</v>
      </c>
      <c r="D192" s="21" t="s">
        <v>913</v>
      </c>
      <c r="E192" s="21"/>
      <c r="F192" s="11">
        <v>0</v>
      </c>
      <c r="G192" s="21"/>
      <c r="H192" s="11">
        <f t="shared" si="10"/>
        <v>0</v>
      </c>
      <c r="I192" s="11"/>
      <c r="J192" s="11">
        <v>0</v>
      </c>
      <c r="K192" s="11"/>
      <c r="L192" s="11">
        <v>0</v>
      </c>
      <c r="M192" s="11"/>
      <c r="N192" s="11">
        <f t="shared" si="14"/>
        <v>0</v>
      </c>
      <c r="O192" s="11"/>
      <c r="P192" s="11"/>
      <c r="Q192" s="11"/>
      <c r="R192" s="11"/>
      <c r="S192" s="11"/>
      <c r="T192" s="11"/>
      <c r="U192" s="21"/>
    </row>
    <row r="193" spans="1:21" x14ac:dyDescent="0.25">
      <c r="A193" s="22"/>
      <c r="B193" s="22" t="s">
        <v>502</v>
      </c>
      <c r="C193" s="22" t="s">
        <v>915</v>
      </c>
      <c r="D193" s="21" t="s">
        <v>916</v>
      </c>
      <c r="E193" s="21"/>
      <c r="F193" s="11">
        <v>800</v>
      </c>
      <c r="G193" s="21"/>
      <c r="H193" s="11">
        <f t="shared" si="10"/>
        <v>200</v>
      </c>
      <c r="I193" s="11"/>
      <c r="J193" s="11">
        <v>1000</v>
      </c>
      <c r="K193" s="11"/>
      <c r="L193" s="11">
        <v>980</v>
      </c>
      <c r="M193" s="11"/>
      <c r="N193" s="11">
        <f t="shared" si="14"/>
        <v>20</v>
      </c>
      <c r="O193" s="11"/>
      <c r="P193" s="11"/>
      <c r="Q193" s="11"/>
      <c r="R193" s="11"/>
      <c r="S193" s="11"/>
      <c r="T193" s="11"/>
      <c r="U193" s="21"/>
    </row>
    <row r="194" spans="1:21" x14ac:dyDescent="0.25">
      <c r="A194" s="22"/>
      <c r="B194" s="22" t="s">
        <v>506</v>
      </c>
      <c r="C194" s="22" t="s">
        <v>918</v>
      </c>
      <c r="D194" s="21" t="s">
        <v>919</v>
      </c>
      <c r="E194" s="21"/>
      <c r="F194" s="11">
        <v>2900</v>
      </c>
      <c r="G194" s="21"/>
      <c r="H194" s="11">
        <f>J194-F194</f>
        <v>100</v>
      </c>
      <c r="I194" s="11"/>
      <c r="J194" s="11">
        <v>3000</v>
      </c>
      <c r="K194" s="11"/>
      <c r="L194" s="11">
        <v>2980</v>
      </c>
      <c r="M194" s="11"/>
      <c r="N194" s="11">
        <f t="shared" si="14"/>
        <v>20</v>
      </c>
      <c r="O194" s="11"/>
      <c r="P194" s="11"/>
      <c r="Q194" s="11"/>
      <c r="R194" s="11"/>
      <c r="S194" s="11"/>
      <c r="T194" s="11"/>
      <c r="U194" s="21"/>
    </row>
    <row r="195" spans="1:21" x14ac:dyDescent="0.25">
      <c r="A195" s="22"/>
      <c r="B195" s="22" t="s">
        <v>510</v>
      </c>
      <c r="C195" s="22" t="s">
        <v>921</v>
      </c>
      <c r="D195" s="21" t="s">
        <v>922</v>
      </c>
      <c r="E195" s="21"/>
      <c r="F195" s="11">
        <v>0</v>
      </c>
      <c r="G195" s="21"/>
      <c r="H195" s="11">
        <f>J195-F195</f>
        <v>0</v>
      </c>
      <c r="I195" s="11"/>
      <c r="J195" s="11">
        <v>0</v>
      </c>
      <c r="K195" s="11"/>
      <c r="L195" s="11">
        <v>0</v>
      </c>
      <c r="M195" s="11"/>
      <c r="N195" s="11">
        <f t="shared" si="14"/>
        <v>0</v>
      </c>
      <c r="O195" s="11"/>
      <c r="P195" s="11"/>
      <c r="Q195" s="11"/>
      <c r="R195" s="11"/>
      <c r="S195" s="11"/>
      <c r="T195" s="11"/>
      <c r="U195" s="21"/>
    </row>
    <row r="196" spans="1:21" x14ac:dyDescent="0.25">
      <c r="A196" s="24" t="s">
        <v>924</v>
      </c>
      <c r="B196" s="22"/>
      <c r="C196" s="22"/>
      <c r="D196" s="21" t="s">
        <v>1545</v>
      </c>
      <c r="E196" s="21"/>
      <c r="F196" s="34">
        <f>SUM(F188:F195)</f>
        <v>88700</v>
      </c>
      <c r="G196" s="21"/>
      <c r="H196" s="34">
        <f>J196-F196</f>
        <v>300</v>
      </c>
      <c r="I196" s="11"/>
      <c r="J196" s="34">
        <f>SUM(J188:J195)</f>
        <v>89000</v>
      </c>
      <c r="K196" s="11"/>
      <c r="L196" s="34">
        <f>SUM(L188:L195)</f>
        <v>85947</v>
      </c>
      <c r="M196" s="11"/>
      <c r="N196" s="34">
        <f>+J196-L196</f>
        <v>3053</v>
      </c>
      <c r="O196" s="11"/>
      <c r="P196" s="11"/>
      <c r="Q196" s="11"/>
      <c r="R196" s="11"/>
      <c r="S196" s="11"/>
      <c r="T196" s="11"/>
      <c r="U196" s="21"/>
    </row>
    <row r="197" spans="1:21" x14ac:dyDescent="0.25">
      <c r="A197" s="24" t="s">
        <v>925</v>
      </c>
      <c r="B197" s="22"/>
      <c r="C197" s="22"/>
      <c r="D197" s="21"/>
      <c r="E197" s="21"/>
      <c r="F197" s="11"/>
      <c r="G197" s="21"/>
      <c r="H197" s="11"/>
      <c r="I197" s="11"/>
      <c r="J197" s="11"/>
      <c r="K197" s="11"/>
      <c r="L197" s="11"/>
      <c r="M197" s="11"/>
      <c r="N197" s="11"/>
      <c r="O197" s="11"/>
      <c r="P197" s="11"/>
      <c r="Q197" s="11"/>
      <c r="R197" s="11"/>
      <c r="S197" s="11"/>
      <c r="T197" s="11"/>
      <c r="U197" s="21"/>
    </row>
    <row r="198" spans="1:21" x14ac:dyDescent="0.25">
      <c r="A198" s="22"/>
      <c r="B198" s="22" t="s">
        <v>927</v>
      </c>
      <c r="C198" s="22" t="s">
        <v>928</v>
      </c>
      <c r="D198" s="21" t="s">
        <v>929</v>
      </c>
      <c r="E198" s="21"/>
      <c r="F198" s="11">
        <v>40500</v>
      </c>
      <c r="G198" s="21"/>
      <c r="H198" s="11">
        <f t="shared" ref="H198:H203" si="15">J198-F198</f>
        <v>-500</v>
      </c>
      <c r="I198" s="11"/>
      <c r="J198" s="11">
        <v>40000</v>
      </c>
      <c r="K198" s="11"/>
      <c r="L198" s="11">
        <v>40000</v>
      </c>
      <c r="M198" s="11"/>
      <c r="N198" s="11">
        <f t="shared" ref="N198:N203" si="16">+J198-L198</f>
        <v>0</v>
      </c>
      <c r="O198" s="11"/>
      <c r="P198" s="11"/>
      <c r="Q198" s="11"/>
      <c r="R198" s="11"/>
      <c r="S198" s="11"/>
      <c r="T198" s="11"/>
      <c r="U198" s="21"/>
    </row>
    <row r="199" spans="1:21" x14ac:dyDescent="0.25">
      <c r="A199" s="22"/>
      <c r="B199" s="22" t="s">
        <v>931</v>
      </c>
      <c r="C199" s="22" t="s">
        <v>932</v>
      </c>
      <c r="D199" s="21" t="s">
        <v>933</v>
      </c>
      <c r="E199" s="21"/>
      <c r="F199" s="11">
        <v>30000</v>
      </c>
      <c r="G199" s="21"/>
      <c r="H199" s="11">
        <f t="shared" si="15"/>
        <v>0</v>
      </c>
      <c r="I199" s="11"/>
      <c r="J199" s="11">
        <v>30000</v>
      </c>
      <c r="K199" s="11"/>
      <c r="L199" s="11">
        <v>16000</v>
      </c>
      <c r="M199" s="11"/>
      <c r="N199" s="11">
        <f t="shared" si="16"/>
        <v>14000</v>
      </c>
      <c r="O199" s="11"/>
      <c r="P199" s="11"/>
      <c r="Q199" s="11"/>
      <c r="R199" s="11"/>
      <c r="S199" s="11"/>
      <c r="T199" s="11"/>
      <c r="U199" s="21"/>
    </row>
    <row r="200" spans="1:21" x14ac:dyDescent="0.25">
      <c r="A200" s="22"/>
      <c r="B200" s="22" t="s">
        <v>935</v>
      </c>
      <c r="C200" s="22" t="s">
        <v>936</v>
      </c>
      <c r="D200" s="21" t="s">
        <v>937</v>
      </c>
      <c r="E200" s="21"/>
      <c r="F200" s="11">
        <v>3800</v>
      </c>
      <c r="G200" s="21"/>
      <c r="H200" s="11">
        <f t="shared" si="15"/>
        <v>200</v>
      </c>
      <c r="I200" s="11"/>
      <c r="J200" s="11">
        <v>4000</v>
      </c>
      <c r="K200" s="11"/>
      <c r="L200" s="11">
        <v>3500</v>
      </c>
      <c r="M200" s="11"/>
      <c r="N200" s="11">
        <f t="shared" si="16"/>
        <v>500</v>
      </c>
      <c r="O200" s="11"/>
      <c r="P200" s="11"/>
      <c r="Q200" s="11"/>
      <c r="R200" s="11"/>
      <c r="S200" s="11"/>
      <c r="T200" s="11"/>
      <c r="U200" s="21"/>
    </row>
    <row r="201" spans="1:21" x14ac:dyDescent="0.25">
      <c r="A201" s="22"/>
      <c r="B201" s="22" t="s">
        <v>510</v>
      </c>
      <c r="C201" s="22" t="s">
        <v>939</v>
      </c>
      <c r="D201" s="21" t="s">
        <v>940</v>
      </c>
      <c r="E201" s="21"/>
      <c r="F201" s="11">
        <f>840+980</f>
        <v>1820</v>
      </c>
      <c r="G201" s="21"/>
      <c r="H201" s="11">
        <f t="shared" si="15"/>
        <v>180</v>
      </c>
      <c r="I201" s="11"/>
      <c r="J201" s="11">
        <f>1000+1000</f>
        <v>2000</v>
      </c>
      <c r="K201" s="11"/>
      <c r="L201" s="11">
        <f>758+1000</f>
        <v>1758</v>
      </c>
      <c r="M201" s="11"/>
      <c r="N201" s="11">
        <f t="shared" si="16"/>
        <v>242</v>
      </c>
      <c r="O201" s="11"/>
      <c r="P201" s="11"/>
      <c r="Q201" s="11"/>
      <c r="R201" s="11"/>
      <c r="S201" s="11"/>
      <c r="T201" s="11"/>
      <c r="U201" s="21"/>
    </row>
    <row r="202" spans="1:21" x14ac:dyDescent="0.25">
      <c r="A202" s="22"/>
      <c r="B202" s="22" t="s">
        <v>942</v>
      </c>
      <c r="C202" s="22" t="s">
        <v>943</v>
      </c>
      <c r="D202" s="21"/>
      <c r="E202" s="21"/>
      <c r="F202" s="11">
        <v>0</v>
      </c>
      <c r="G202" s="21"/>
      <c r="H202" s="11">
        <f t="shared" si="15"/>
        <v>0</v>
      </c>
      <c r="I202" s="11"/>
      <c r="J202" s="11">
        <v>0</v>
      </c>
      <c r="K202" s="11"/>
      <c r="L202" s="11">
        <v>0</v>
      </c>
      <c r="M202" s="11"/>
      <c r="N202" s="11">
        <f t="shared" si="16"/>
        <v>0</v>
      </c>
      <c r="O202" s="11"/>
      <c r="P202" s="11"/>
      <c r="Q202" s="11"/>
      <c r="R202" s="11"/>
      <c r="S202" s="11"/>
      <c r="T202" s="11"/>
      <c r="U202" s="21"/>
    </row>
    <row r="203" spans="1:21" x14ac:dyDescent="0.25">
      <c r="A203" s="24" t="s">
        <v>945</v>
      </c>
      <c r="B203" s="22"/>
      <c r="C203" s="22"/>
      <c r="D203" s="21" t="s">
        <v>1546</v>
      </c>
      <c r="E203" s="21"/>
      <c r="F203" s="34">
        <f>SUM(F198:F202)</f>
        <v>76120</v>
      </c>
      <c r="G203" s="21"/>
      <c r="H203" s="34">
        <f t="shared" si="15"/>
        <v>-120</v>
      </c>
      <c r="I203" s="11"/>
      <c r="J203" s="34">
        <f>SUM(J198:J202)</f>
        <v>76000</v>
      </c>
      <c r="K203" s="11"/>
      <c r="L203" s="34">
        <f>SUM(L198:L202)</f>
        <v>61258</v>
      </c>
      <c r="M203" s="11"/>
      <c r="N203" s="34">
        <f t="shared" si="16"/>
        <v>14742</v>
      </c>
      <c r="O203" s="11"/>
      <c r="P203" s="11"/>
      <c r="Q203" s="11"/>
      <c r="R203" s="11"/>
      <c r="S203" s="11"/>
      <c r="T203" s="11"/>
      <c r="U203" s="21"/>
    </row>
    <row r="204" spans="1:21" x14ac:dyDescent="0.25">
      <c r="A204" s="24" t="s">
        <v>120</v>
      </c>
      <c r="B204" s="22"/>
      <c r="C204" s="22"/>
      <c r="D204" s="21"/>
      <c r="E204" s="21"/>
      <c r="F204" s="11"/>
      <c r="G204" s="21"/>
      <c r="H204" s="11"/>
      <c r="I204" s="11"/>
      <c r="J204" s="11"/>
      <c r="K204" s="11"/>
      <c r="L204" s="11"/>
      <c r="M204" s="11"/>
      <c r="N204" s="11"/>
      <c r="O204" s="11"/>
      <c r="P204" s="11"/>
      <c r="Q204" s="11"/>
      <c r="R204" s="11"/>
      <c r="S204" s="11"/>
      <c r="T204" s="11"/>
      <c r="U204" s="21"/>
    </row>
    <row r="205" spans="1:21" x14ac:dyDescent="0.25">
      <c r="A205" s="24"/>
      <c r="B205" s="22" t="s">
        <v>927</v>
      </c>
      <c r="C205" s="22" t="s">
        <v>128</v>
      </c>
      <c r="D205" s="21" t="s">
        <v>133</v>
      </c>
      <c r="E205" s="21"/>
      <c r="F205" s="11">
        <v>0</v>
      </c>
      <c r="G205" s="21"/>
      <c r="H205" s="11">
        <f>J205-F205</f>
        <v>0</v>
      </c>
      <c r="I205" s="11"/>
      <c r="J205" s="11">
        <v>0</v>
      </c>
      <c r="K205" s="11"/>
      <c r="L205" s="11">
        <v>0</v>
      </c>
      <c r="M205" s="11"/>
      <c r="N205" s="11">
        <f>+J205-L205</f>
        <v>0</v>
      </c>
      <c r="O205" s="11"/>
      <c r="P205" s="11"/>
      <c r="Q205" s="11"/>
      <c r="R205" s="11"/>
      <c r="S205" s="11"/>
      <c r="T205" s="11"/>
      <c r="U205" s="21"/>
    </row>
    <row r="206" spans="1:21" x14ac:dyDescent="0.25">
      <c r="A206" s="24"/>
      <c r="B206" s="22" t="s">
        <v>931</v>
      </c>
      <c r="C206" s="22" t="s">
        <v>129</v>
      </c>
      <c r="D206" s="21" t="s">
        <v>134</v>
      </c>
      <c r="E206" s="21"/>
      <c r="F206" s="11">
        <v>0</v>
      </c>
      <c r="G206" s="21"/>
      <c r="H206" s="11">
        <f>J206-F206</f>
        <v>0</v>
      </c>
      <c r="I206" s="11"/>
      <c r="J206" s="11">
        <v>0</v>
      </c>
      <c r="K206" s="11"/>
      <c r="L206" s="11">
        <v>0</v>
      </c>
      <c r="M206" s="11"/>
      <c r="N206" s="11">
        <f>+J206-L206</f>
        <v>0</v>
      </c>
      <c r="O206" s="11"/>
      <c r="P206" s="11"/>
      <c r="Q206" s="11"/>
      <c r="R206" s="11"/>
      <c r="S206" s="11"/>
      <c r="T206" s="11"/>
      <c r="U206" s="21"/>
    </row>
    <row r="207" spans="1:21" x14ac:dyDescent="0.25">
      <c r="A207" s="24"/>
      <c r="B207" s="22" t="s">
        <v>935</v>
      </c>
      <c r="C207" s="22" t="s">
        <v>130</v>
      </c>
      <c r="D207" s="21" t="s">
        <v>135</v>
      </c>
      <c r="E207" s="21"/>
      <c r="F207" s="11">
        <v>0</v>
      </c>
      <c r="G207" s="21"/>
      <c r="H207" s="11">
        <f>J207-F207</f>
        <v>0</v>
      </c>
      <c r="I207" s="11"/>
      <c r="J207" s="11">
        <v>0</v>
      </c>
      <c r="K207" s="11"/>
      <c r="L207" s="11">
        <v>0</v>
      </c>
      <c r="M207" s="11"/>
      <c r="N207" s="11">
        <f>+J207-L207</f>
        <v>0</v>
      </c>
      <c r="O207" s="11"/>
      <c r="P207" s="11"/>
      <c r="Q207" s="11"/>
      <c r="R207" s="11"/>
      <c r="S207" s="11"/>
      <c r="T207" s="11"/>
      <c r="U207" s="21"/>
    </row>
    <row r="208" spans="1:21" x14ac:dyDescent="0.25">
      <c r="A208" s="24"/>
      <c r="B208" s="22" t="s">
        <v>510</v>
      </c>
      <c r="C208" s="22" t="s">
        <v>131</v>
      </c>
      <c r="D208" s="21" t="s">
        <v>136</v>
      </c>
      <c r="E208" s="21"/>
      <c r="F208" s="11">
        <v>0</v>
      </c>
      <c r="G208" s="21"/>
      <c r="H208" s="11">
        <f>J208-F208</f>
        <v>0</v>
      </c>
      <c r="I208" s="11"/>
      <c r="J208" s="11">
        <v>0</v>
      </c>
      <c r="K208" s="11"/>
      <c r="L208" s="11">
        <v>0</v>
      </c>
      <c r="M208" s="11"/>
      <c r="N208" s="11">
        <f>+J208-L208</f>
        <v>0</v>
      </c>
      <c r="O208" s="11"/>
      <c r="P208" s="11"/>
      <c r="Q208" s="11"/>
      <c r="R208" s="11"/>
      <c r="S208" s="11"/>
      <c r="T208" s="11"/>
      <c r="U208" s="21"/>
    </row>
    <row r="209" spans="1:21" x14ac:dyDescent="0.25">
      <c r="A209" s="24"/>
      <c r="B209" s="22" t="s">
        <v>942</v>
      </c>
      <c r="C209" s="22" t="s">
        <v>132</v>
      </c>
      <c r="D209" s="21"/>
      <c r="E209" s="21"/>
      <c r="F209" s="11"/>
      <c r="G209" s="21"/>
      <c r="H209" s="11"/>
      <c r="I209" s="11"/>
      <c r="J209" s="11"/>
      <c r="K209" s="11"/>
      <c r="L209" s="11"/>
      <c r="M209" s="11"/>
      <c r="N209" s="11"/>
      <c r="O209" s="11"/>
      <c r="P209" s="11"/>
      <c r="Q209" s="11"/>
      <c r="R209" s="11"/>
      <c r="S209" s="11"/>
      <c r="T209" s="11"/>
      <c r="U209" s="21"/>
    </row>
    <row r="210" spans="1:21" x14ac:dyDescent="0.25">
      <c r="A210" s="24" t="s">
        <v>127</v>
      </c>
      <c r="B210" s="22"/>
      <c r="C210" s="22"/>
      <c r="D210" s="21" t="s">
        <v>137</v>
      </c>
      <c r="E210" s="21"/>
      <c r="F210" s="34">
        <f>SUM(F205:F209)</f>
        <v>0</v>
      </c>
      <c r="G210" s="21"/>
      <c r="H210" s="34">
        <f>J210-F210</f>
        <v>0</v>
      </c>
      <c r="I210" s="11"/>
      <c r="J210" s="34">
        <f>SUM(J205:J209)</f>
        <v>0</v>
      </c>
      <c r="K210" s="11"/>
      <c r="L210" s="34">
        <f>SUM(L205:L209)</f>
        <v>0</v>
      </c>
      <c r="M210" s="11"/>
      <c r="N210" s="34">
        <f>+J210-L210</f>
        <v>0</v>
      </c>
      <c r="O210" s="11"/>
      <c r="P210" s="11"/>
      <c r="Q210" s="11"/>
      <c r="R210" s="11"/>
      <c r="S210" s="11"/>
      <c r="T210" s="11"/>
      <c r="U210" s="21"/>
    </row>
    <row r="211" spans="1:21" x14ac:dyDescent="0.25">
      <c r="A211" s="24" t="s">
        <v>946</v>
      </c>
      <c r="B211" s="24"/>
      <c r="C211" s="22"/>
      <c r="D211" s="21"/>
      <c r="E211" s="21"/>
      <c r="F211" s="11"/>
      <c r="G211" s="21"/>
      <c r="H211" s="11"/>
      <c r="I211" s="11"/>
      <c r="J211" s="11"/>
      <c r="K211" s="11"/>
      <c r="L211" s="11"/>
      <c r="M211" s="11"/>
      <c r="N211" s="11"/>
      <c r="O211" s="11"/>
      <c r="P211" s="11"/>
      <c r="Q211" s="11"/>
      <c r="R211" s="11"/>
      <c r="S211" s="11"/>
      <c r="T211" s="11"/>
      <c r="U211" s="21"/>
    </row>
    <row r="212" spans="1:21" x14ac:dyDescent="0.25">
      <c r="A212" s="22"/>
      <c r="B212" s="22" t="s">
        <v>927</v>
      </c>
      <c r="C212" s="22" t="s">
        <v>948</v>
      </c>
      <c r="D212" s="21" t="s">
        <v>949</v>
      </c>
      <c r="E212" s="21"/>
      <c r="F212" s="11">
        <v>24000</v>
      </c>
      <c r="G212" s="21"/>
      <c r="H212" s="11">
        <f t="shared" ref="H212:H217" si="17">J212-F212</f>
        <v>1000</v>
      </c>
      <c r="I212" s="11"/>
      <c r="J212" s="11">
        <v>25000</v>
      </c>
      <c r="K212" s="11"/>
      <c r="L212" s="11">
        <v>23000</v>
      </c>
      <c r="M212" s="11"/>
      <c r="N212" s="11">
        <f t="shared" ref="N212:N217" si="18">+J212-L212</f>
        <v>2000</v>
      </c>
      <c r="O212" s="11"/>
      <c r="P212" s="11"/>
      <c r="Q212" s="11"/>
      <c r="R212" s="11"/>
      <c r="S212" s="11"/>
      <c r="T212" s="11"/>
      <c r="U212" s="21"/>
    </row>
    <row r="213" spans="1:21" x14ac:dyDescent="0.25">
      <c r="A213" s="22"/>
      <c r="B213" s="22" t="s">
        <v>931</v>
      </c>
      <c r="C213" s="22" t="s">
        <v>951</v>
      </c>
      <c r="D213" s="21" t="s">
        <v>952</v>
      </c>
      <c r="E213" s="21"/>
      <c r="F213" s="11">
        <v>5500</v>
      </c>
      <c r="G213" s="21"/>
      <c r="H213" s="11">
        <f t="shared" si="17"/>
        <v>-500</v>
      </c>
      <c r="I213" s="11"/>
      <c r="J213" s="11">
        <v>5000</v>
      </c>
      <c r="K213" s="11"/>
      <c r="L213" s="11">
        <v>4600</v>
      </c>
      <c r="M213" s="11"/>
      <c r="N213" s="11">
        <f t="shared" si="18"/>
        <v>400</v>
      </c>
      <c r="O213" s="11"/>
      <c r="P213" s="11"/>
      <c r="Q213" s="11"/>
      <c r="R213" s="11"/>
      <c r="S213" s="11"/>
      <c r="T213" s="11"/>
      <c r="U213" s="21"/>
    </row>
    <row r="214" spans="1:21" x14ac:dyDescent="0.25">
      <c r="A214" s="22"/>
      <c r="B214" s="22" t="s">
        <v>935</v>
      </c>
      <c r="C214" s="22" t="s">
        <v>954</v>
      </c>
      <c r="D214" s="21" t="s">
        <v>955</v>
      </c>
      <c r="E214" s="21"/>
      <c r="F214" s="11">
        <v>3200</v>
      </c>
      <c r="G214" s="21"/>
      <c r="H214" s="11">
        <f t="shared" si="17"/>
        <v>-200</v>
      </c>
      <c r="I214" s="11"/>
      <c r="J214" s="11">
        <v>3000</v>
      </c>
      <c r="K214" s="11"/>
      <c r="L214" s="11">
        <v>3000</v>
      </c>
      <c r="M214" s="11"/>
      <c r="N214" s="11">
        <f t="shared" si="18"/>
        <v>0</v>
      </c>
      <c r="O214" s="11"/>
      <c r="P214" s="11"/>
      <c r="Q214" s="11"/>
      <c r="R214" s="11"/>
      <c r="S214" s="11"/>
      <c r="T214" s="11"/>
      <c r="U214" s="21"/>
    </row>
    <row r="215" spans="1:21" x14ac:dyDescent="0.25">
      <c r="A215" s="22"/>
      <c r="B215" s="22" t="s">
        <v>510</v>
      </c>
      <c r="C215" s="22" t="s">
        <v>957</v>
      </c>
      <c r="D215" s="21" t="s">
        <v>958</v>
      </c>
      <c r="E215" s="21"/>
      <c r="F215" s="11">
        <v>2000</v>
      </c>
      <c r="G215" s="21"/>
      <c r="H215" s="11">
        <f t="shared" si="17"/>
        <v>0</v>
      </c>
      <c r="I215" s="11"/>
      <c r="J215" s="11">
        <v>2000</v>
      </c>
      <c r="K215" s="11"/>
      <c r="L215" s="11">
        <v>1984</v>
      </c>
      <c r="M215" s="11"/>
      <c r="N215" s="11">
        <f t="shared" si="18"/>
        <v>16</v>
      </c>
      <c r="O215" s="11"/>
      <c r="P215" s="11"/>
      <c r="Q215" s="11"/>
      <c r="R215" s="11"/>
      <c r="S215" s="11"/>
      <c r="T215" s="11"/>
      <c r="U215" s="21"/>
    </row>
    <row r="216" spans="1:21" x14ac:dyDescent="0.25">
      <c r="A216" s="22"/>
      <c r="B216" s="22" t="s">
        <v>942</v>
      </c>
      <c r="C216" s="22" t="s">
        <v>960</v>
      </c>
      <c r="D216" s="21"/>
      <c r="E216" s="21"/>
      <c r="F216" s="11">
        <v>0</v>
      </c>
      <c r="G216" s="21"/>
      <c r="H216" s="11">
        <f t="shared" si="17"/>
        <v>0</v>
      </c>
      <c r="I216" s="11"/>
      <c r="J216" s="11">
        <v>0</v>
      </c>
      <c r="K216" s="11"/>
      <c r="L216" s="11">
        <v>0</v>
      </c>
      <c r="M216" s="11"/>
      <c r="N216" s="11">
        <f t="shared" si="18"/>
        <v>0</v>
      </c>
      <c r="O216" s="11"/>
      <c r="P216" s="11"/>
      <c r="Q216" s="11"/>
      <c r="R216" s="11"/>
      <c r="S216" s="11"/>
      <c r="T216" s="11"/>
      <c r="U216" s="21"/>
    </row>
    <row r="217" spans="1:21" x14ac:dyDescent="0.25">
      <c r="A217" s="24" t="s">
        <v>962</v>
      </c>
      <c r="B217" s="22"/>
      <c r="C217" s="22"/>
      <c r="D217" s="21" t="s">
        <v>1547</v>
      </c>
      <c r="E217" s="21"/>
      <c r="F217" s="34">
        <f>SUM(F212:F216)</f>
        <v>34700</v>
      </c>
      <c r="G217" s="21"/>
      <c r="H217" s="34">
        <f t="shared" si="17"/>
        <v>300</v>
      </c>
      <c r="I217" s="11"/>
      <c r="J217" s="34">
        <f>SUM(J212:J216)</f>
        <v>35000</v>
      </c>
      <c r="K217" s="11"/>
      <c r="L217" s="34">
        <f>SUM(L212:L216)</f>
        <v>32584</v>
      </c>
      <c r="M217" s="11"/>
      <c r="N217" s="34">
        <f t="shared" si="18"/>
        <v>2416</v>
      </c>
      <c r="O217" s="11"/>
      <c r="P217" s="11"/>
      <c r="Q217" s="11"/>
      <c r="R217" s="11"/>
      <c r="S217" s="11"/>
      <c r="T217" s="11"/>
      <c r="U217" s="21"/>
    </row>
    <row r="218" spans="1:21" x14ac:dyDescent="0.25">
      <c r="A218" s="5" t="s">
        <v>258</v>
      </c>
      <c r="B218" s="24"/>
      <c r="C218" s="22"/>
      <c r="D218" s="21"/>
      <c r="E218" s="21"/>
      <c r="F218" s="11"/>
      <c r="G218" s="21"/>
      <c r="H218" s="11"/>
      <c r="I218" s="11"/>
      <c r="J218" s="11"/>
      <c r="K218" s="11"/>
      <c r="L218" s="11"/>
      <c r="M218" s="11"/>
      <c r="N218" s="11"/>
      <c r="O218" s="11"/>
      <c r="P218" s="11"/>
      <c r="Q218" s="11"/>
      <c r="R218" s="11"/>
      <c r="S218" s="11"/>
      <c r="T218" s="11"/>
      <c r="U218" s="21"/>
    </row>
    <row r="219" spans="1:21" x14ac:dyDescent="0.25">
      <c r="A219" s="13"/>
      <c r="B219" s="22" t="s">
        <v>518</v>
      </c>
      <c r="C219" s="22" t="s">
        <v>146</v>
      </c>
      <c r="D219" s="21"/>
      <c r="E219" s="21"/>
      <c r="F219" s="11">
        <v>0</v>
      </c>
      <c r="G219" s="21"/>
      <c r="H219" s="11">
        <f t="shared" ref="H219:H227" si="19">J219-F219</f>
        <v>0</v>
      </c>
      <c r="I219" s="11"/>
      <c r="J219" s="11">
        <v>0</v>
      </c>
      <c r="K219" s="11"/>
      <c r="L219" s="11">
        <v>0</v>
      </c>
      <c r="M219" s="11"/>
      <c r="N219" s="11">
        <f t="shared" ref="N219:N233" si="20">+J219-L219</f>
        <v>0</v>
      </c>
      <c r="O219" s="11"/>
      <c r="P219" s="11"/>
      <c r="Q219" s="11"/>
      <c r="R219" s="11"/>
      <c r="S219" s="11"/>
      <c r="T219" s="11"/>
      <c r="U219" s="21"/>
    </row>
    <row r="220" spans="1:21" x14ac:dyDescent="0.25">
      <c r="A220" s="13"/>
      <c r="B220" s="22" t="s">
        <v>486</v>
      </c>
      <c r="C220" s="22"/>
      <c r="D220" s="21"/>
      <c r="E220" s="21"/>
      <c r="F220" s="11">
        <v>0</v>
      </c>
      <c r="G220" s="21"/>
      <c r="H220" s="11">
        <v>0</v>
      </c>
      <c r="I220" s="11"/>
      <c r="J220" s="11">
        <v>0</v>
      </c>
      <c r="K220" s="11"/>
      <c r="L220" s="11">
        <v>0</v>
      </c>
      <c r="M220" s="11"/>
      <c r="N220" s="11">
        <f t="shared" si="20"/>
        <v>0</v>
      </c>
      <c r="O220" s="11"/>
      <c r="P220" s="11"/>
      <c r="Q220" s="11"/>
      <c r="R220" s="11"/>
      <c r="S220" s="11"/>
      <c r="T220" s="11"/>
      <c r="U220" s="21"/>
    </row>
    <row r="221" spans="1:21" x14ac:dyDescent="0.25">
      <c r="A221" s="13"/>
      <c r="B221" s="22" t="s">
        <v>259</v>
      </c>
      <c r="C221" s="22"/>
      <c r="D221" s="21"/>
      <c r="E221" s="21"/>
      <c r="F221" s="11">
        <v>0</v>
      </c>
      <c r="G221" s="21"/>
      <c r="H221" s="11">
        <v>0</v>
      </c>
      <c r="I221" s="11"/>
      <c r="J221" s="11">
        <v>0</v>
      </c>
      <c r="K221" s="11"/>
      <c r="L221" s="11">
        <v>0</v>
      </c>
      <c r="M221" s="11"/>
      <c r="N221" s="11">
        <f t="shared" si="20"/>
        <v>0</v>
      </c>
      <c r="O221" s="11"/>
      <c r="P221" s="11"/>
      <c r="Q221" s="11"/>
      <c r="R221" s="11"/>
      <c r="S221" s="11"/>
      <c r="T221" s="11"/>
      <c r="U221" s="21"/>
    </row>
    <row r="222" spans="1:21" x14ac:dyDescent="0.25">
      <c r="A222" s="13"/>
      <c r="B222" s="22" t="s">
        <v>260</v>
      </c>
      <c r="C222" s="22"/>
      <c r="D222" s="21"/>
      <c r="E222" s="21"/>
      <c r="F222" s="11">
        <v>0</v>
      </c>
      <c r="G222" s="21"/>
      <c r="H222" s="11">
        <v>0</v>
      </c>
      <c r="I222" s="11"/>
      <c r="J222" s="11">
        <v>0</v>
      </c>
      <c r="K222" s="11"/>
      <c r="L222" s="11">
        <v>0</v>
      </c>
      <c r="M222" s="11"/>
      <c r="N222" s="11">
        <f t="shared" si="20"/>
        <v>0</v>
      </c>
      <c r="O222" s="11"/>
      <c r="P222" s="11"/>
      <c r="Q222" s="11"/>
      <c r="R222" s="11"/>
      <c r="S222" s="11"/>
      <c r="T222" s="11"/>
      <c r="U222" s="21"/>
    </row>
    <row r="223" spans="1:21" x14ac:dyDescent="0.25">
      <c r="A223" s="13"/>
      <c r="B223" s="22" t="s">
        <v>968</v>
      </c>
      <c r="C223" s="22" t="s">
        <v>147</v>
      </c>
      <c r="D223" s="21"/>
      <c r="E223" s="21"/>
      <c r="F223" s="11">
        <v>0</v>
      </c>
      <c r="G223" s="21"/>
      <c r="H223" s="11">
        <f t="shared" si="19"/>
        <v>0</v>
      </c>
      <c r="I223" s="11"/>
      <c r="J223" s="11">
        <v>0</v>
      </c>
      <c r="K223" s="11"/>
      <c r="L223" s="11">
        <v>0</v>
      </c>
      <c r="M223" s="11"/>
      <c r="N223" s="11">
        <f t="shared" si="20"/>
        <v>0</v>
      </c>
      <c r="O223" s="11"/>
      <c r="P223" s="11"/>
      <c r="Q223" s="11"/>
      <c r="R223" s="11"/>
      <c r="S223" s="11"/>
      <c r="T223" s="11"/>
      <c r="U223" s="21"/>
    </row>
    <row r="224" spans="1:21" x14ac:dyDescent="0.25">
      <c r="A224" s="13"/>
      <c r="B224" s="22" t="s">
        <v>261</v>
      </c>
      <c r="C224" s="22" t="s">
        <v>149</v>
      </c>
      <c r="D224" s="21"/>
      <c r="E224" s="21"/>
      <c r="F224" s="11">
        <v>0</v>
      </c>
      <c r="G224" s="21"/>
      <c r="H224" s="11">
        <f t="shared" si="19"/>
        <v>0</v>
      </c>
      <c r="I224" s="11"/>
      <c r="J224" s="11">
        <v>0</v>
      </c>
      <c r="K224" s="11"/>
      <c r="L224" s="11">
        <v>0</v>
      </c>
      <c r="M224" s="11"/>
      <c r="N224" s="11">
        <f t="shared" si="20"/>
        <v>0</v>
      </c>
      <c r="O224" s="11"/>
      <c r="P224" s="11"/>
      <c r="Q224" s="11"/>
      <c r="R224" s="11"/>
      <c r="S224" s="11"/>
      <c r="T224" s="11"/>
      <c r="U224" s="21"/>
    </row>
    <row r="225" spans="1:21" x14ac:dyDescent="0.25">
      <c r="A225" s="13"/>
      <c r="B225" s="22" t="s">
        <v>935</v>
      </c>
      <c r="C225" s="22" t="s">
        <v>148</v>
      </c>
      <c r="D225" s="21"/>
      <c r="E225" s="21"/>
      <c r="F225" s="11">
        <v>0</v>
      </c>
      <c r="G225" s="21"/>
      <c r="H225" s="11">
        <f t="shared" si="19"/>
        <v>0</v>
      </c>
      <c r="I225" s="11"/>
      <c r="J225" s="11">
        <v>0</v>
      </c>
      <c r="K225" s="11"/>
      <c r="L225" s="11">
        <v>0</v>
      </c>
      <c r="M225" s="11"/>
      <c r="N225" s="11">
        <f t="shared" si="20"/>
        <v>0</v>
      </c>
      <c r="O225" s="11"/>
      <c r="P225" s="11"/>
      <c r="Q225" s="11"/>
      <c r="R225" s="11"/>
      <c r="S225" s="11"/>
      <c r="T225" s="11"/>
      <c r="U225" s="21"/>
    </row>
    <row r="226" spans="1:21" x14ac:dyDescent="0.25">
      <c r="A226" s="13"/>
      <c r="B226" s="22" t="s">
        <v>510</v>
      </c>
      <c r="C226" s="22" t="s">
        <v>150</v>
      </c>
      <c r="D226" s="21"/>
      <c r="E226" s="21"/>
      <c r="F226" s="11">
        <v>0</v>
      </c>
      <c r="G226" s="21"/>
      <c r="H226" s="11">
        <f t="shared" si="19"/>
        <v>0</v>
      </c>
      <c r="I226" s="11"/>
      <c r="J226" s="11">
        <v>0</v>
      </c>
      <c r="K226" s="11"/>
      <c r="L226" s="11">
        <v>0</v>
      </c>
      <c r="M226" s="11"/>
      <c r="N226" s="11">
        <f t="shared" si="20"/>
        <v>0</v>
      </c>
      <c r="O226" s="11"/>
      <c r="P226" s="11"/>
      <c r="Q226" s="11"/>
      <c r="R226" s="11"/>
      <c r="S226" s="11"/>
      <c r="T226" s="11"/>
      <c r="U226" s="21"/>
    </row>
    <row r="227" spans="1:21" x14ac:dyDescent="0.25">
      <c r="A227" s="5" t="s">
        <v>262</v>
      </c>
      <c r="B227" s="22"/>
      <c r="C227" s="22"/>
      <c r="D227" s="21"/>
      <c r="E227" s="21"/>
      <c r="F227" s="34">
        <f>SUM(F219:F226)</f>
        <v>0</v>
      </c>
      <c r="G227" s="21"/>
      <c r="H227" s="34">
        <f t="shared" si="19"/>
        <v>0</v>
      </c>
      <c r="I227" s="11"/>
      <c r="J227" s="34">
        <f>SUM(J219:J226)</f>
        <v>0</v>
      </c>
      <c r="K227" s="34">
        <f>SUM(K219:K226)</f>
        <v>0</v>
      </c>
      <c r="L227" s="34">
        <f>SUM(L219:L226)</f>
        <v>0</v>
      </c>
      <c r="M227" s="11"/>
      <c r="N227" s="34">
        <f t="shared" si="20"/>
        <v>0</v>
      </c>
      <c r="O227" s="11"/>
      <c r="P227" s="11"/>
      <c r="Q227" s="11"/>
      <c r="R227" s="11"/>
      <c r="S227" s="11"/>
      <c r="T227" s="11"/>
      <c r="U227" s="21"/>
    </row>
    <row r="228" spans="1:21" x14ac:dyDescent="0.25">
      <c r="A228" s="5" t="s">
        <v>219</v>
      </c>
      <c r="B228" s="22"/>
      <c r="C228" s="22"/>
      <c r="D228" s="21"/>
      <c r="E228" s="21"/>
      <c r="F228" s="11"/>
      <c r="G228" s="21"/>
      <c r="H228" s="11"/>
      <c r="I228" s="11"/>
      <c r="J228" s="11"/>
      <c r="K228" s="11"/>
      <c r="L228" s="11"/>
      <c r="M228" s="11"/>
      <c r="N228" s="11"/>
      <c r="O228" s="11"/>
      <c r="P228" s="11"/>
      <c r="Q228" s="11"/>
      <c r="R228" s="11"/>
      <c r="S228" s="11"/>
      <c r="T228" s="11"/>
      <c r="U228" s="21"/>
    </row>
    <row r="229" spans="1:21" x14ac:dyDescent="0.25">
      <c r="A229" s="13"/>
      <c r="B229" s="3" t="s">
        <v>927</v>
      </c>
      <c r="C229" s="22"/>
      <c r="D229" s="21"/>
      <c r="E229" s="21"/>
      <c r="F229" s="11">
        <v>0</v>
      </c>
      <c r="G229" s="21"/>
      <c r="H229" s="11">
        <v>0</v>
      </c>
      <c r="I229" s="11"/>
      <c r="J229" s="11">
        <f>F229+H229</f>
        <v>0</v>
      </c>
      <c r="K229" s="11"/>
      <c r="L229" s="11">
        <v>0</v>
      </c>
      <c r="M229" s="11"/>
      <c r="N229" s="11">
        <f t="shared" si="20"/>
        <v>0</v>
      </c>
      <c r="O229" s="11"/>
      <c r="P229" s="11"/>
      <c r="Q229" s="11"/>
      <c r="R229" s="11"/>
      <c r="S229" s="11"/>
      <c r="T229" s="11"/>
      <c r="U229" s="21"/>
    </row>
    <row r="230" spans="1:21" x14ac:dyDescent="0.25">
      <c r="A230" s="13"/>
      <c r="B230" s="3" t="s">
        <v>968</v>
      </c>
      <c r="C230" s="22"/>
      <c r="D230" s="21"/>
      <c r="E230" s="21"/>
      <c r="F230" s="11">
        <v>0</v>
      </c>
      <c r="G230" s="21"/>
      <c r="H230" s="11">
        <v>0</v>
      </c>
      <c r="I230" s="11"/>
      <c r="J230" s="11">
        <f>F230+H230</f>
        <v>0</v>
      </c>
      <c r="K230" s="11"/>
      <c r="L230" s="11">
        <v>0</v>
      </c>
      <c r="M230" s="11"/>
      <c r="N230" s="11">
        <f t="shared" si="20"/>
        <v>0</v>
      </c>
      <c r="O230" s="11"/>
      <c r="P230" s="11"/>
      <c r="Q230" s="11"/>
      <c r="R230" s="11"/>
      <c r="S230" s="11"/>
      <c r="T230" s="11"/>
      <c r="U230" s="21"/>
    </row>
    <row r="231" spans="1:21" x14ac:dyDescent="0.25">
      <c r="A231" s="5"/>
      <c r="B231" s="22" t="s">
        <v>261</v>
      </c>
      <c r="C231" s="22"/>
      <c r="D231" s="21"/>
      <c r="E231" s="21"/>
      <c r="F231" s="11">
        <v>0</v>
      </c>
      <c r="G231" s="21"/>
      <c r="H231" s="11">
        <v>0</v>
      </c>
      <c r="I231" s="11"/>
      <c r="J231" s="11">
        <f>F231+H231</f>
        <v>0</v>
      </c>
      <c r="K231" s="11"/>
      <c r="L231" s="11">
        <v>0</v>
      </c>
      <c r="M231" s="11"/>
      <c r="N231" s="11">
        <f t="shared" si="20"/>
        <v>0</v>
      </c>
      <c r="O231" s="11"/>
      <c r="P231" s="11"/>
      <c r="Q231" s="11"/>
      <c r="R231" s="11"/>
      <c r="S231" s="11"/>
      <c r="T231" s="11"/>
      <c r="U231" s="21"/>
    </row>
    <row r="232" spans="1:21" x14ac:dyDescent="0.25">
      <c r="A232" s="5"/>
      <c r="B232" s="22" t="s">
        <v>935</v>
      </c>
      <c r="C232" s="22"/>
      <c r="D232" s="21"/>
      <c r="E232" s="21"/>
      <c r="F232" s="11">
        <v>0</v>
      </c>
      <c r="G232" s="21"/>
      <c r="H232" s="11">
        <v>0</v>
      </c>
      <c r="I232" s="11"/>
      <c r="J232" s="11">
        <f>F232+H232</f>
        <v>0</v>
      </c>
      <c r="K232" s="11"/>
      <c r="L232" s="11">
        <v>0</v>
      </c>
      <c r="M232" s="11"/>
      <c r="N232" s="11">
        <f t="shared" si="20"/>
        <v>0</v>
      </c>
      <c r="O232" s="11"/>
      <c r="P232" s="11"/>
      <c r="Q232" s="11"/>
      <c r="R232" s="11"/>
      <c r="S232" s="11"/>
      <c r="T232" s="11"/>
      <c r="U232" s="21"/>
    </row>
    <row r="233" spans="1:21" x14ac:dyDescent="0.25">
      <c r="A233" s="5"/>
      <c r="B233" s="22" t="s">
        <v>510</v>
      </c>
      <c r="C233" s="22"/>
      <c r="D233" s="21"/>
      <c r="E233" s="21"/>
      <c r="F233" s="11">
        <v>0</v>
      </c>
      <c r="G233" s="21"/>
      <c r="H233" s="11">
        <v>0</v>
      </c>
      <c r="I233" s="11"/>
      <c r="J233" s="11">
        <f>F233+H233</f>
        <v>0</v>
      </c>
      <c r="K233" s="11"/>
      <c r="L233" s="11">
        <v>0</v>
      </c>
      <c r="M233" s="11"/>
      <c r="N233" s="11">
        <f t="shared" si="20"/>
        <v>0</v>
      </c>
      <c r="O233" s="11"/>
      <c r="P233" s="11"/>
      <c r="Q233" s="11"/>
      <c r="R233" s="11"/>
      <c r="S233" s="11"/>
      <c r="T233" s="11"/>
      <c r="U233" s="21"/>
    </row>
    <row r="234" spans="1:21" x14ac:dyDescent="0.25">
      <c r="A234" s="5" t="s">
        <v>220</v>
      </c>
      <c r="B234" s="22"/>
      <c r="C234" s="22"/>
      <c r="D234" s="21"/>
      <c r="E234" s="21"/>
      <c r="F234" s="34">
        <f>SUM(F229:F233)</f>
        <v>0</v>
      </c>
      <c r="G234" s="21"/>
      <c r="H234" s="34">
        <f>SUM(H229:H233)</f>
        <v>0</v>
      </c>
      <c r="I234" s="11"/>
      <c r="J234" s="34">
        <f>SUM(J229:J233)</f>
        <v>0</v>
      </c>
      <c r="K234" s="11"/>
      <c r="L234" s="34">
        <f>SUM(L229:L233)</f>
        <v>0</v>
      </c>
      <c r="M234" s="11"/>
      <c r="N234" s="34">
        <f>SUM(N229:N233)</f>
        <v>0</v>
      </c>
      <c r="O234" s="11"/>
      <c r="P234" s="11"/>
      <c r="Q234" s="11"/>
      <c r="R234" s="11"/>
      <c r="S234" s="11"/>
      <c r="T234" s="11"/>
      <c r="U234" s="21"/>
    </row>
    <row r="235" spans="1:21" x14ac:dyDescent="0.25">
      <c r="A235" s="5" t="s">
        <v>221</v>
      </c>
      <c r="B235" s="22"/>
      <c r="C235" s="22"/>
      <c r="D235" s="21"/>
      <c r="E235" s="21"/>
      <c r="F235" s="34">
        <f>F227+F234</f>
        <v>0</v>
      </c>
      <c r="G235" s="21"/>
      <c r="H235" s="34">
        <f>H227+H234</f>
        <v>0</v>
      </c>
      <c r="I235" s="11"/>
      <c r="J235" s="34">
        <f>J227+J234</f>
        <v>0</v>
      </c>
      <c r="K235" s="11"/>
      <c r="L235" s="34">
        <f>L227+L234</f>
        <v>0</v>
      </c>
      <c r="M235" s="11"/>
      <c r="N235" s="34">
        <f>N227+N234</f>
        <v>0</v>
      </c>
      <c r="O235" s="11"/>
      <c r="P235" s="11"/>
      <c r="Q235" s="11"/>
      <c r="R235" s="11"/>
      <c r="S235" s="11"/>
      <c r="T235" s="11"/>
      <c r="U235" s="21"/>
    </row>
    <row r="236" spans="1:21" x14ac:dyDescent="0.25">
      <c r="A236" s="5" t="s">
        <v>1321</v>
      </c>
      <c r="B236" s="24"/>
      <c r="C236" s="22"/>
      <c r="D236" s="21"/>
      <c r="E236" s="21"/>
      <c r="F236" s="11"/>
      <c r="G236" s="21"/>
      <c r="H236" s="11"/>
      <c r="I236" s="11"/>
      <c r="J236" s="11"/>
      <c r="K236" s="11"/>
      <c r="L236" s="11"/>
      <c r="M236" s="11"/>
      <c r="N236" s="11"/>
      <c r="O236" s="11"/>
      <c r="P236" s="11"/>
      <c r="Q236" s="11"/>
      <c r="R236" s="11"/>
      <c r="S236" s="11"/>
      <c r="T236" s="11"/>
      <c r="U236" s="21"/>
    </row>
    <row r="237" spans="1:21" x14ac:dyDescent="0.25">
      <c r="A237" s="24"/>
      <c r="B237" s="22" t="s">
        <v>518</v>
      </c>
      <c r="C237" s="22"/>
      <c r="D237" s="21"/>
      <c r="E237" s="21"/>
      <c r="F237" s="11">
        <v>0</v>
      </c>
      <c r="G237" s="21"/>
      <c r="H237" s="11">
        <f t="shared" ref="H237:H264" si="21">J237-F237</f>
        <v>0</v>
      </c>
      <c r="I237" s="11"/>
      <c r="J237" s="11">
        <v>0</v>
      </c>
      <c r="K237" s="11"/>
      <c r="L237" s="11">
        <v>0</v>
      </c>
      <c r="M237" s="11"/>
      <c r="N237" s="11">
        <f t="shared" ref="N237:N298" si="22">+J237-L237</f>
        <v>0</v>
      </c>
      <c r="O237" s="11"/>
      <c r="P237" s="11"/>
      <c r="Q237" s="11"/>
      <c r="R237" s="11"/>
      <c r="S237" s="11"/>
      <c r="T237" s="11"/>
      <c r="U237" s="21"/>
    </row>
    <row r="238" spans="1:21" x14ac:dyDescent="0.25">
      <c r="A238" s="24"/>
      <c r="B238" s="22" t="s">
        <v>486</v>
      </c>
      <c r="C238" s="22"/>
      <c r="D238" s="21"/>
      <c r="E238" s="21"/>
      <c r="F238" s="11">
        <v>0</v>
      </c>
      <c r="G238" s="21"/>
      <c r="H238" s="11">
        <f t="shared" si="21"/>
        <v>0</v>
      </c>
      <c r="I238" s="11"/>
      <c r="J238" s="11">
        <v>0</v>
      </c>
      <c r="K238" s="11"/>
      <c r="L238" s="11">
        <v>0</v>
      </c>
      <c r="M238" s="11"/>
      <c r="N238" s="11">
        <f t="shared" si="22"/>
        <v>0</v>
      </c>
      <c r="O238" s="11"/>
      <c r="P238" s="11"/>
      <c r="Q238" s="11"/>
      <c r="R238" s="11"/>
      <c r="S238" s="11"/>
      <c r="T238" s="11"/>
      <c r="U238" s="21"/>
    </row>
    <row r="239" spans="1:21" x14ac:dyDescent="0.25">
      <c r="A239" s="24"/>
      <c r="B239" s="22" t="s">
        <v>259</v>
      </c>
      <c r="C239" s="22"/>
      <c r="D239" s="21"/>
      <c r="E239" s="21"/>
      <c r="F239" s="11">
        <v>0</v>
      </c>
      <c r="G239" s="21"/>
      <c r="H239" s="11">
        <f t="shared" si="21"/>
        <v>0</v>
      </c>
      <c r="I239" s="11"/>
      <c r="J239" s="11">
        <v>0</v>
      </c>
      <c r="K239" s="11"/>
      <c r="L239" s="11">
        <v>0</v>
      </c>
      <c r="M239" s="11"/>
      <c r="N239" s="11">
        <f t="shared" si="22"/>
        <v>0</v>
      </c>
      <c r="O239" s="11"/>
      <c r="P239" s="11"/>
      <c r="Q239" s="11"/>
      <c r="R239" s="11"/>
      <c r="S239" s="11"/>
      <c r="T239" s="11"/>
      <c r="U239" s="21"/>
    </row>
    <row r="240" spans="1:21" x14ac:dyDescent="0.25">
      <c r="A240" s="24"/>
      <c r="B240" s="22" t="s">
        <v>260</v>
      </c>
      <c r="C240" s="22"/>
      <c r="D240" s="21"/>
      <c r="E240" s="21"/>
      <c r="F240" s="11">
        <v>0</v>
      </c>
      <c r="G240" s="21"/>
      <c r="H240" s="11">
        <f t="shared" si="21"/>
        <v>0</v>
      </c>
      <c r="I240" s="11"/>
      <c r="J240" s="11">
        <v>0</v>
      </c>
      <c r="K240" s="11"/>
      <c r="L240" s="11">
        <v>0</v>
      </c>
      <c r="M240" s="11"/>
      <c r="N240" s="11">
        <f t="shared" si="22"/>
        <v>0</v>
      </c>
      <c r="O240" s="11"/>
      <c r="P240" s="11"/>
      <c r="Q240" s="11"/>
      <c r="R240" s="11"/>
      <c r="S240" s="11"/>
      <c r="T240" s="11"/>
      <c r="U240" s="21"/>
    </row>
    <row r="241" spans="1:21" x14ac:dyDescent="0.25">
      <c r="A241" s="24"/>
      <c r="B241" s="22" t="s">
        <v>263</v>
      </c>
      <c r="C241" s="22"/>
      <c r="D241" s="21"/>
      <c r="E241" s="21"/>
      <c r="F241" s="11">
        <v>0</v>
      </c>
      <c r="G241" s="21"/>
      <c r="H241" s="11">
        <f t="shared" si="21"/>
        <v>0</v>
      </c>
      <c r="I241" s="11"/>
      <c r="J241" s="11">
        <v>0</v>
      </c>
      <c r="K241" s="11"/>
      <c r="L241" s="11">
        <v>0</v>
      </c>
      <c r="M241" s="11"/>
      <c r="N241" s="11">
        <f t="shared" si="22"/>
        <v>0</v>
      </c>
      <c r="O241" s="11"/>
      <c r="P241" s="11"/>
      <c r="Q241" s="11"/>
      <c r="R241" s="11"/>
      <c r="S241" s="11"/>
      <c r="T241" s="11"/>
      <c r="U241" s="21"/>
    </row>
    <row r="242" spans="1:21" x14ac:dyDescent="0.25">
      <c r="A242" s="24"/>
      <c r="B242" s="22" t="s">
        <v>502</v>
      </c>
      <c r="C242" s="22"/>
      <c r="D242" s="21"/>
      <c r="E242" s="21"/>
      <c r="F242" s="11">
        <v>0</v>
      </c>
      <c r="G242" s="21"/>
      <c r="H242" s="11">
        <f t="shared" si="21"/>
        <v>0</v>
      </c>
      <c r="I242" s="11"/>
      <c r="J242" s="11">
        <v>0</v>
      </c>
      <c r="K242" s="11"/>
      <c r="L242" s="11">
        <v>0</v>
      </c>
      <c r="M242" s="11"/>
      <c r="N242" s="11">
        <f t="shared" si="22"/>
        <v>0</v>
      </c>
      <c r="O242" s="11"/>
      <c r="P242" s="11"/>
      <c r="Q242" s="11"/>
      <c r="R242" s="11"/>
      <c r="S242" s="11"/>
      <c r="T242" s="11"/>
      <c r="U242" s="21"/>
    </row>
    <row r="243" spans="1:21" x14ac:dyDescent="0.25">
      <c r="A243" s="24"/>
      <c r="B243" s="22" t="s">
        <v>506</v>
      </c>
      <c r="C243" s="22"/>
      <c r="D243" s="21"/>
      <c r="E243" s="21"/>
      <c r="F243" s="11">
        <v>0</v>
      </c>
      <c r="G243" s="21"/>
      <c r="H243" s="11">
        <f t="shared" si="21"/>
        <v>0</v>
      </c>
      <c r="I243" s="11"/>
      <c r="J243" s="11">
        <v>0</v>
      </c>
      <c r="K243" s="11"/>
      <c r="L243" s="11">
        <v>0</v>
      </c>
      <c r="M243" s="11"/>
      <c r="N243" s="11">
        <f t="shared" si="22"/>
        <v>0</v>
      </c>
      <c r="O243" s="11"/>
      <c r="P243" s="11"/>
      <c r="Q243" s="11"/>
      <c r="R243" s="11"/>
      <c r="S243" s="11"/>
      <c r="T243" s="11"/>
      <c r="U243" s="21"/>
    </row>
    <row r="244" spans="1:21" x14ac:dyDescent="0.25">
      <c r="A244" s="24"/>
      <c r="B244" s="22" t="s">
        <v>510</v>
      </c>
      <c r="C244" s="22"/>
      <c r="D244" s="21"/>
      <c r="E244" s="21"/>
      <c r="F244" s="11">
        <v>0</v>
      </c>
      <c r="G244" s="21"/>
      <c r="H244" s="11">
        <f t="shared" si="21"/>
        <v>0</v>
      </c>
      <c r="I244" s="11"/>
      <c r="J244" s="11">
        <v>0</v>
      </c>
      <c r="K244" s="11"/>
      <c r="L244" s="11">
        <v>0</v>
      </c>
      <c r="M244" s="11"/>
      <c r="N244" s="11">
        <f t="shared" si="22"/>
        <v>0</v>
      </c>
      <c r="O244" s="11"/>
      <c r="P244" s="11"/>
      <c r="Q244" s="11"/>
      <c r="R244" s="11"/>
      <c r="S244" s="11"/>
      <c r="T244" s="11"/>
      <c r="U244" s="21"/>
    </row>
    <row r="245" spans="1:21" x14ac:dyDescent="0.25">
      <c r="A245" s="5" t="s">
        <v>1337</v>
      </c>
      <c r="B245" s="22"/>
      <c r="C245" s="22"/>
      <c r="D245" s="21"/>
      <c r="E245" s="21"/>
      <c r="F245" s="34">
        <f>SUM(F237:F244)</f>
        <v>0</v>
      </c>
      <c r="G245" s="21"/>
      <c r="H245" s="34">
        <f t="shared" si="21"/>
        <v>0</v>
      </c>
      <c r="I245" s="11"/>
      <c r="J245" s="34">
        <f>SUM(J237:J244)</f>
        <v>0</v>
      </c>
      <c r="K245" s="11"/>
      <c r="L245" s="34">
        <f>SUM(L237:L244)</f>
        <v>0</v>
      </c>
      <c r="M245" s="11"/>
      <c r="N245" s="34">
        <f t="shared" si="22"/>
        <v>0</v>
      </c>
      <c r="O245" s="11"/>
      <c r="P245" s="11"/>
      <c r="Q245" s="11"/>
      <c r="R245" s="11"/>
      <c r="S245" s="11"/>
      <c r="T245" s="11"/>
      <c r="U245" s="21"/>
    </row>
    <row r="246" spans="1:21" x14ac:dyDescent="0.25">
      <c r="A246" s="5" t="s">
        <v>222</v>
      </c>
      <c r="B246" s="22"/>
      <c r="C246" s="22"/>
      <c r="D246" s="21"/>
      <c r="E246" s="21"/>
      <c r="F246" s="11"/>
      <c r="G246" s="21"/>
      <c r="H246" s="11"/>
      <c r="I246" s="11"/>
      <c r="J246" s="11"/>
      <c r="K246" s="11"/>
      <c r="L246" s="11"/>
      <c r="M246" s="11"/>
      <c r="N246" s="11"/>
      <c r="O246" s="11"/>
      <c r="P246" s="11"/>
      <c r="Q246" s="11"/>
      <c r="R246" s="11"/>
      <c r="S246" s="11"/>
      <c r="T246" s="11"/>
      <c r="U246" s="21"/>
    </row>
    <row r="247" spans="1:21" x14ac:dyDescent="0.25">
      <c r="A247" s="5"/>
      <c r="B247" s="3" t="s">
        <v>927</v>
      </c>
      <c r="C247" s="22"/>
      <c r="D247" s="21"/>
      <c r="E247" s="21"/>
      <c r="F247" s="11">
        <v>0</v>
      </c>
      <c r="G247" s="21"/>
      <c r="H247" s="11">
        <v>0</v>
      </c>
      <c r="I247" s="11"/>
      <c r="J247" s="11">
        <f>F247+H247</f>
        <v>0</v>
      </c>
      <c r="K247" s="11"/>
      <c r="L247" s="11">
        <v>0</v>
      </c>
      <c r="M247" s="11"/>
      <c r="N247" s="11">
        <f>+J247-L247</f>
        <v>0</v>
      </c>
      <c r="O247" s="11"/>
      <c r="P247" s="11"/>
      <c r="Q247" s="11"/>
      <c r="R247" s="11"/>
      <c r="S247" s="11"/>
      <c r="T247" s="11"/>
      <c r="U247" s="21"/>
    </row>
    <row r="248" spans="1:21" x14ac:dyDescent="0.25">
      <c r="A248" s="5"/>
      <c r="B248" s="3" t="s">
        <v>968</v>
      </c>
      <c r="C248" s="22"/>
      <c r="D248" s="21"/>
      <c r="E248" s="21"/>
      <c r="F248" s="11">
        <v>0</v>
      </c>
      <c r="G248" s="21"/>
      <c r="H248" s="11">
        <v>0</v>
      </c>
      <c r="I248" s="11"/>
      <c r="J248" s="11">
        <f>F248+H248</f>
        <v>0</v>
      </c>
      <c r="K248" s="11"/>
      <c r="L248" s="11">
        <v>0</v>
      </c>
      <c r="M248" s="11"/>
      <c r="N248" s="11">
        <f>+J248-L248</f>
        <v>0</v>
      </c>
      <c r="O248" s="11"/>
      <c r="P248" s="11"/>
      <c r="Q248" s="11"/>
      <c r="R248" s="11"/>
      <c r="S248" s="11"/>
      <c r="T248" s="11"/>
      <c r="U248" s="21"/>
    </row>
    <row r="249" spans="1:21" x14ac:dyDescent="0.25">
      <c r="A249" s="5"/>
      <c r="B249" s="22" t="s">
        <v>261</v>
      </c>
      <c r="C249" s="22"/>
      <c r="D249" s="21"/>
      <c r="E249" s="21"/>
      <c r="F249" s="11">
        <v>0</v>
      </c>
      <c r="G249" s="21"/>
      <c r="H249" s="11">
        <v>0</v>
      </c>
      <c r="I249" s="11"/>
      <c r="J249" s="11">
        <f>F249+H249</f>
        <v>0</v>
      </c>
      <c r="K249" s="11"/>
      <c r="L249" s="11">
        <v>0</v>
      </c>
      <c r="M249" s="11"/>
      <c r="N249" s="11">
        <f>+J249-L249</f>
        <v>0</v>
      </c>
      <c r="O249" s="11"/>
      <c r="P249" s="11"/>
      <c r="Q249" s="11"/>
      <c r="R249" s="11"/>
      <c r="S249" s="11"/>
      <c r="T249" s="11"/>
      <c r="U249" s="21"/>
    </row>
    <row r="250" spans="1:21" x14ac:dyDescent="0.25">
      <c r="A250" s="5"/>
      <c r="B250" s="22" t="s">
        <v>935</v>
      </c>
      <c r="C250" s="22"/>
      <c r="D250" s="21"/>
      <c r="E250" s="21"/>
      <c r="F250" s="11">
        <v>0</v>
      </c>
      <c r="G250" s="21"/>
      <c r="H250" s="11">
        <v>0</v>
      </c>
      <c r="I250" s="11"/>
      <c r="J250" s="11">
        <f>F250+H250</f>
        <v>0</v>
      </c>
      <c r="K250" s="11"/>
      <c r="L250" s="11">
        <v>0</v>
      </c>
      <c r="M250" s="11"/>
      <c r="N250" s="11">
        <f>+J250-L250</f>
        <v>0</v>
      </c>
      <c r="O250" s="11"/>
      <c r="P250" s="11"/>
      <c r="Q250" s="11"/>
      <c r="R250" s="11"/>
      <c r="S250" s="11"/>
      <c r="T250" s="11"/>
      <c r="U250" s="21"/>
    </row>
    <row r="251" spans="1:21" x14ac:dyDescent="0.25">
      <c r="A251" s="5"/>
      <c r="B251" s="22" t="s">
        <v>510</v>
      </c>
      <c r="C251" s="22"/>
      <c r="D251" s="21"/>
      <c r="E251" s="21"/>
      <c r="F251" s="11">
        <v>0</v>
      </c>
      <c r="G251" s="21"/>
      <c r="H251" s="11">
        <v>0</v>
      </c>
      <c r="I251" s="11"/>
      <c r="J251" s="11">
        <f>F251+H251</f>
        <v>0</v>
      </c>
      <c r="K251" s="11"/>
      <c r="L251" s="11">
        <v>0</v>
      </c>
      <c r="M251" s="11"/>
      <c r="N251" s="11">
        <f>+J251-L251</f>
        <v>0</v>
      </c>
      <c r="O251" s="11"/>
      <c r="P251" s="11"/>
      <c r="Q251" s="11"/>
      <c r="R251" s="11"/>
      <c r="S251" s="11"/>
      <c r="T251" s="11"/>
      <c r="U251" s="21"/>
    </row>
    <row r="252" spans="1:21" x14ac:dyDescent="0.25">
      <c r="A252" s="5" t="s">
        <v>227</v>
      </c>
      <c r="B252" s="22"/>
      <c r="C252" s="22"/>
      <c r="D252" s="21"/>
      <c r="E252" s="21"/>
      <c r="F252" s="34">
        <f>SUM(F247:F251)</f>
        <v>0</v>
      </c>
      <c r="G252" s="21"/>
      <c r="H252" s="34">
        <f>SUM(H247:H251)</f>
        <v>0</v>
      </c>
      <c r="I252" s="11"/>
      <c r="J252" s="34">
        <f>SUM(J247:J251)</f>
        <v>0</v>
      </c>
      <c r="K252" s="11"/>
      <c r="L252" s="34">
        <f>SUM(L247:L251)</f>
        <v>0</v>
      </c>
      <c r="M252" s="11"/>
      <c r="N252" s="34">
        <f>SUM(N247:N251)</f>
        <v>0</v>
      </c>
      <c r="O252" s="11"/>
      <c r="P252" s="11"/>
      <c r="Q252" s="11"/>
      <c r="R252" s="11"/>
      <c r="S252" s="11"/>
      <c r="T252" s="11"/>
      <c r="U252" s="21"/>
    </row>
    <row r="253" spans="1:21" x14ac:dyDescent="0.25">
      <c r="A253" s="5" t="s">
        <v>1355</v>
      </c>
      <c r="B253" s="22"/>
      <c r="C253" s="22"/>
      <c r="D253" s="21"/>
      <c r="E253" s="21"/>
      <c r="F253" s="34">
        <f>F245+F252</f>
        <v>0</v>
      </c>
      <c r="G253" s="21"/>
      <c r="H253" s="34">
        <f>H245+H252</f>
        <v>0</v>
      </c>
      <c r="I253" s="11"/>
      <c r="J253" s="34">
        <f>J245+J252</f>
        <v>0</v>
      </c>
      <c r="K253" s="11"/>
      <c r="L253" s="34">
        <f>L245+L252</f>
        <v>0</v>
      </c>
      <c r="M253" s="11"/>
      <c r="N253" s="34">
        <f>N245+N252</f>
        <v>0</v>
      </c>
      <c r="O253" s="11"/>
      <c r="P253" s="11"/>
      <c r="Q253" s="11"/>
      <c r="R253" s="11"/>
      <c r="S253" s="11"/>
      <c r="T253" s="11"/>
      <c r="U253" s="21"/>
    </row>
    <row r="254" spans="1:21" x14ac:dyDescent="0.25">
      <c r="A254" s="5" t="s">
        <v>264</v>
      </c>
      <c r="B254" s="24"/>
      <c r="C254" s="22"/>
      <c r="D254" s="21"/>
      <c r="E254" s="21"/>
      <c r="F254" s="11"/>
      <c r="G254" s="21"/>
      <c r="H254" s="11"/>
      <c r="I254" s="11"/>
      <c r="J254" s="11"/>
      <c r="K254" s="11"/>
      <c r="L254" s="11"/>
      <c r="M254" s="11"/>
      <c r="N254" s="11"/>
      <c r="O254" s="11"/>
      <c r="P254" s="11"/>
      <c r="Q254" s="11"/>
      <c r="R254" s="11"/>
      <c r="S254" s="11"/>
      <c r="T254" s="11"/>
      <c r="U254" s="21"/>
    </row>
    <row r="255" spans="1:21" x14ac:dyDescent="0.25">
      <c r="A255" s="24"/>
      <c r="B255" s="22" t="s">
        <v>518</v>
      </c>
      <c r="C255" s="22"/>
      <c r="D255" s="21"/>
      <c r="E255" s="21"/>
      <c r="F255" s="11">
        <v>0</v>
      </c>
      <c r="G255" s="21"/>
      <c r="H255" s="11">
        <f t="shared" si="21"/>
        <v>0</v>
      </c>
      <c r="I255" s="11"/>
      <c r="J255" s="11">
        <v>0</v>
      </c>
      <c r="K255" s="11"/>
      <c r="L255" s="11">
        <v>0</v>
      </c>
      <c r="M255" s="11"/>
      <c r="N255" s="11">
        <f t="shared" si="22"/>
        <v>0</v>
      </c>
      <c r="O255" s="11"/>
      <c r="P255" s="11"/>
      <c r="Q255" s="11"/>
      <c r="R255" s="11"/>
      <c r="S255" s="11"/>
      <c r="T255" s="11"/>
      <c r="U255" s="21"/>
    </row>
    <row r="256" spans="1:21" x14ac:dyDescent="0.25">
      <c r="A256" s="24"/>
      <c r="B256" s="22" t="s">
        <v>486</v>
      </c>
      <c r="C256" s="22"/>
      <c r="D256" s="21"/>
      <c r="E256" s="21"/>
      <c r="F256" s="11">
        <v>0</v>
      </c>
      <c r="G256" s="21"/>
      <c r="H256" s="11">
        <f t="shared" si="21"/>
        <v>0</v>
      </c>
      <c r="I256" s="11"/>
      <c r="J256" s="11">
        <v>0</v>
      </c>
      <c r="K256" s="11"/>
      <c r="L256" s="11">
        <v>0</v>
      </c>
      <c r="M256" s="11"/>
      <c r="N256" s="11">
        <f t="shared" si="22"/>
        <v>0</v>
      </c>
      <c r="O256" s="11"/>
      <c r="P256" s="11"/>
      <c r="Q256" s="11"/>
      <c r="R256" s="11"/>
      <c r="S256" s="11"/>
      <c r="T256" s="11"/>
      <c r="U256" s="21"/>
    </row>
    <row r="257" spans="1:21" x14ac:dyDescent="0.25">
      <c r="A257" s="24"/>
      <c r="B257" s="22" t="s">
        <v>259</v>
      </c>
      <c r="C257" s="22"/>
      <c r="D257" s="21"/>
      <c r="E257" s="21"/>
      <c r="F257" s="11">
        <v>0</v>
      </c>
      <c r="G257" s="21"/>
      <c r="H257" s="11">
        <f t="shared" si="21"/>
        <v>0</v>
      </c>
      <c r="I257" s="11"/>
      <c r="J257" s="11">
        <v>0</v>
      </c>
      <c r="K257" s="11"/>
      <c r="L257" s="11">
        <v>0</v>
      </c>
      <c r="M257" s="11"/>
      <c r="N257" s="11">
        <f t="shared" si="22"/>
        <v>0</v>
      </c>
      <c r="O257" s="11"/>
      <c r="P257" s="11"/>
      <c r="Q257" s="11"/>
      <c r="R257" s="11"/>
      <c r="S257" s="11"/>
      <c r="T257" s="11"/>
      <c r="U257" s="21"/>
    </row>
    <row r="258" spans="1:21" x14ac:dyDescent="0.25">
      <c r="A258" s="24"/>
      <c r="B258" s="22" t="s">
        <v>260</v>
      </c>
      <c r="C258" s="22"/>
      <c r="D258" s="21"/>
      <c r="E258" s="21"/>
      <c r="F258" s="11">
        <v>0</v>
      </c>
      <c r="G258" s="21"/>
      <c r="H258" s="11">
        <f t="shared" si="21"/>
        <v>0</v>
      </c>
      <c r="I258" s="11"/>
      <c r="J258" s="11">
        <v>0</v>
      </c>
      <c r="K258" s="11"/>
      <c r="L258" s="11">
        <v>0</v>
      </c>
      <c r="M258" s="11"/>
      <c r="N258" s="11">
        <f t="shared" si="22"/>
        <v>0</v>
      </c>
      <c r="O258" s="11"/>
      <c r="P258" s="11"/>
      <c r="Q258" s="11"/>
      <c r="R258" s="11"/>
      <c r="S258" s="11"/>
      <c r="T258" s="11"/>
      <c r="U258" s="21"/>
    </row>
    <row r="259" spans="1:21" x14ac:dyDescent="0.25">
      <c r="A259" s="24"/>
      <c r="B259" s="22" t="s">
        <v>263</v>
      </c>
      <c r="C259" s="22"/>
      <c r="D259" s="21"/>
      <c r="E259" s="21"/>
      <c r="F259" s="11">
        <v>0</v>
      </c>
      <c r="G259" s="21"/>
      <c r="H259" s="11">
        <f t="shared" si="21"/>
        <v>0</v>
      </c>
      <c r="I259" s="11"/>
      <c r="J259" s="11">
        <v>0</v>
      </c>
      <c r="K259" s="11"/>
      <c r="L259" s="11">
        <v>0</v>
      </c>
      <c r="M259" s="11"/>
      <c r="N259" s="11">
        <f t="shared" si="22"/>
        <v>0</v>
      </c>
      <c r="O259" s="11"/>
      <c r="P259" s="11"/>
      <c r="Q259" s="11"/>
      <c r="R259" s="11"/>
      <c r="S259" s="11"/>
      <c r="T259" s="11"/>
      <c r="U259" s="21"/>
    </row>
    <row r="260" spans="1:21" x14ac:dyDescent="0.25">
      <c r="A260" s="24"/>
      <c r="B260" s="22" t="s">
        <v>498</v>
      </c>
      <c r="C260" s="22"/>
      <c r="D260" s="21"/>
      <c r="E260" s="21"/>
      <c r="F260" s="11">
        <v>0</v>
      </c>
      <c r="G260" s="21"/>
      <c r="H260" s="11">
        <f t="shared" si="21"/>
        <v>0</v>
      </c>
      <c r="I260" s="11"/>
      <c r="J260" s="11">
        <v>0</v>
      </c>
      <c r="K260" s="11"/>
      <c r="L260" s="11">
        <v>0</v>
      </c>
      <c r="M260" s="11"/>
      <c r="N260" s="11">
        <f t="shared" si="22"/>
        <v>0</v>
      </c>
      <c r="O260" s="11"/>
      <c r="P260" s="11"/>
      <c r="Q260" s="11"/>
      <c r="R260" s="11"/>
      <c r="S260" s="11"/>
      <c r="T260" s="11"/>
      <c r="U260" s="21"/>
    </row>
    <row r="261" spans="1:21" x14ac:dyDescent="0.25">
      <c r="A261" s="24"/>
      <c r="B261" s="22" t="s">
        <v>502</v>
      </c>
      <c r="C261" s="22"/>
      <c r="D261" s="21"/>
      <c r="E261" s="21"/>
      <c r="F261" s="11">
        <v>0</v>
      </c>
      <c r="G261" s="21"/>
      <c r="H261" s="11">
        <f t="shared" si="21"/>
        <v>0</v>
      </c>
      <c r="I261" s="11"/>
      <c r="J261" s="11">
        <v>0</v>
      </c>
      <c r="K261" s="11"/>
      <c r="L261" s="11">
        <v>0</v>
      </c>
      <c r="M261" s="11"/>
      <c r="N261" s="11">
        <f t="shared" si="22"/>
        <v>0</v>
      </c>
      <c r="O261" s="11"/>
      <c r="P261" s="11"/>
      <c r="Q261" s="11"/>
      <c r="R261" s="11"/>
      <c r="S261" s="11"/>
      <c r="T261" s="11"/>
      <c r="U261" s="21"/>
    </row>
    <row r="262" spans="1:21" x14ac:dyDescent="0.25">
      <c r="A262" s="24"/>
      <c r="B262" s="22" t="s">
        <v>506</v>
      </c>
      <c r="C262" s="22"/>
      <c r="D262" s="21"/>
      <c r="E262" s="21"/>
      <c r="F262" s="11">
        <v>0</v>
      </c>
      <c r="G262" s="21"/>
      <c r="H262" s="11">
        <f t="shared" si="21"/>
        <v>0</v>
      </c>
      <c r="I262" s="11"/>
      <c r="J262" s="11">
        <v>0</v>
      </c>
      <c r="K262" s="11"/>
      <c r="L262" s="11">
        <v>0</v>
      </c>
      <c r="M262" s="11"/>
      <c r="N262" s="11">
        <f t="shared" si="22"/>
        <v>0</v>
      </c>
      <c r="O262" s="11"/>
      <c r="P262" s="11"/>
      <c r="Q262" s="11"/>
      <c r="R262" s="11"/>
      <c r="S262" s="11"/>
      <c r="T262" s="11"/>
      <c r="U262" s="21"/>
    </row>
    <row r="263" spans="1:21" x14ac:dyDescent="0.25">
      <c r="A263" s="24"/>
      <c r="B263" s="22" t="s">
        <v>510</v>
      </c>
      <c r="C263" s="22"/>
      <c r="D263" s="21"/>
      <c r="E263" s="21"/>
      <c r="F263" s="11">
        <v>0</v>
      </c>
      <c r="G263" s="21"/>
      <c r="H263" s="11">
        <f t="shared" si="21"/>
        <v>0</v>
      </c>
      <c r="I263" s="11"/>
      <c r="J263" s="11">
        <v>0</v>
      </c>
      <c r="K263" s="11"/>
      <c r="L263" s="11">
        <v>0</v>
      </c>
      <c r="M263" s="11"/>
      <c r="N263" s="11">
        <f t="shared" si="22"/>
        <v>0</v>
      </c>
      <c r="O263" s="11"/>
      <c r="P263" s="11"/>
      <c r="Q263" s="11"/>
      <c r="R263" s="11"/>
      <c r="S263" s="11"/>
      <c r="T263" s="11"/>
      <c r="U263" s="21"/>
    </row>
    <row r="264" spans="1:21" x14ac:dyDescent="0.25">
      <c r="A264" s="5" t="s">
        <v>265</v>
      </c>
      <c r="B264" s="22"/>
      <c r="C264" s="22"/>
      <c r="D264" s="21"/>
      <c r="E264" s="21"/>
      <c r="F264" s="34">
        <f>SUM(F255:F263)</f>
        <v>0</v>
      </c>
      <c r="G264" s="21"/>
      <c r="H264" s="34">
        <f t="shared" si="21"/>
        <v>0</v>
      </c>
      <c r="I264" s="11"/>
      <c r="J264" s="34">
        <f>SUM(J255:J263)</f>
        <v>0</v>
      </c>
      <c r="K264" s="11"/>
      <c r="L264" s="34">
        <f>SUM(L255:L263)</f>
        <v>0</v>
      </c>
      <c r="M264" s="11"/>
      <c r="N264" s="34">
        <f t="shared" si="22"/>
        <v>0</v>
      </c>
      <c r="O264" s="11"/>
      <c r="P264" s="11"/>
      <c r="Q264" s="11"/>
      <c r="R264" s="11"/>
      <c r="S264" s="11"/>
      <c r="T264" s="11"/>
      <c r="U264" s="21"/>
    </row>
    <row r="265" spans="1:21" x14ac:dyDescent="0.25">
      <c r="A265" s="5" t="s">
        <v>228</v>
      </c>
      <c r="B265" s="22"/>
      <c r="C265" s="22"/>
      <c r="D265" s="21"/>
      <c r="E265" s="21"/>
      <c r="F265" s="11"/>
      <c r="G265" s="21"/>
      <c r="H265" s="11"/>
      <c r="I265" s="11"/>
      <c r="J265" s="11"/>
      <c r="K265" s="11"/>
      <c r="L265" s="11"/>
      <c r="M265" s="11"/>
      <c r="N265" s="11"/>
      <c r="O265" s="11"/>
      <c r="P265" s="11"/>
      <c r="Q265" s="11"/>
      <c r="R265" s="11"/>
      <c r="S265" s="11"/>
      <c r="T265" s="11"/>
      <c r="U265" s="21"/>
    </row>
    <row r="266" spans="1:21" x14ac:dyDescent="0.25">
      <c r="A266" s="5"/>
      <c r="B266" s="3" t="s">
        <v>927</v>
      </c>
      <c r="C266" s="22"/>
      <c r="D266" s="21"/>
      <c r="E266" s="21"/>
      <c r="F266" s="11">
        <v>0</v>
      </c>
      <c r="G266" s="21"/>
      <c r="H266" s="11">
        <v>0</v>
      </c>
      <c r="I266" s="11"/>
      <c r="J266" s="11">
        <f>F266+H266</f>
        <v>0</v>
      </c>
      <c r="K266" s="11"/>
      <c r="L266" s="11">
        <v>0</v>
      </c>
      <c r="M266" s="11"/>
      <c r="N266" s="11">
        <f>+J266-L266</f>
        <v>0</v>
      </c>
      <c r="O266" s="11"/>
      <c r="P266" s="11"/>
      <c r="Q266" s="11"/>
      <c r="R266" s="11"/>
      <c r="S266" s="11"/>
      <c r="T266" s="11"/>
      <c r="U266" s="21"/>
    </row>
    <row r="267" spans="1:21" x14ac:dyDescent="0.25">
      <c r="A267" s="5"/>
      <c r="B267" s="3" t="s">
        <v>968</v>
      </c>
      <c r="C267" s="22"/>
      <c r="D267" s="21"/>
      <c r="E267" s="21"/>
      <c r="F267" s="11">
        <v>0</v>
      </c>
      <c r="G267" s="21"/>
      <c r="H267" s="11">
        <v>0</v>
      </c>
      <c r="I267" s="11"/>
      <c r="J267" s="11">
        <f>F267+H267</f>
        <v>0</v>
      </c>
      <c r="K267" s="11"/>
      <c r="L267" s="11">
        <v>0</v>
      </c>
      <c r="M267" s="11"/>
      <c r="N267" s="11">
        <f>+J267-L267</f>
        <v>0</v>
      </c>
      <c r="O267" s="11"/>
      <c r="P267" s="11"/>
      <c r="Q267" s="11"/>
      <c r="R267" s="11"/>
      <c r="S267" s="11"/>
      <c r="T267" s="11"/>
      <c r="U267" s="21"/>
    </row>
    <row r="268" spans="1:21" x14ac:dyDescent="0.25">
      <c r="A268" s="5"/>
      <c r="B268" s="22" t="s">
        <v>261</v>
      </c>
      <c r="C268" s="22"/>
      <c r="D268" s="21"/>
      <c r="E268" s="21"/>
      <c r="F268" s="11">
        <v>0</v>
      </c>
      <c r="G268" s="21"/>
      <c r="H268" s="11">
        <v>0</v>
      </c>
      <c r="I268" s="11"/>
      <c r="J268" s="11">
        <f>F268+H268</f>
        <v>0</v>
      </c>
      <c r="K268" s="11"/>
      <c r="L268" s="11">
        <v>0</v>
      </c>
      <c r="M268" s="11"/>
      <c r="N268" s="11">
        <f>+J268-L268</f>
        <v>0</v>
      </c>
      <c r="O268" s="11"/>
      <c r="P268" s="11"/>
      <c r="Q268" s="11"/>
      <c r="R268" s="11"/>
      <c r="S268" s="11"/>
      <c r="T268" s="11"/>
      <c r="U268" s="21"/>
    </row>
    <row r="269" spans="1:21" x14ac:dyDescent="0.25">
      <c r="A269" s="5"/>
      <c r="B269" s="22" t="s">
        <v>935</v>
      </c>
      <c r="C269" s="22"/>
      <c r="D269" s="21"/>
      <c r="E269" s="21"/>
      <c r="F269" s="11">
        <v>0</v>
      </c>
      <c r="G269" s="21"/>
      <c r="H269" s="11">
        <v>0</v>
      </c>
      <c r="I269" s="11"/>
      <c r="J269" s="11">
        <f>F269+H269</f>
        <v>0</v>
      </c>
      <c r="K269" s="11"/>
      <c r="L269" s="11">
        <v>0</v>
      </c>
      <c r="M269" s="11"/>
      <c r="N269" s="11">
        <f>+J269-L269</f>
        <v>0</v>
      </c>
      <c r="O269" s="11"/>
      <c r="P269" s="11"/>
      <c r="Q269" s="11"/>
      <c r="R269" s="11"/>
      <c r="S269" s="11"/>
      <c r="T269" s="11"/>
      <c r="U269" s="21"/>
    </row>
    <row r="270" spans="1:21" x14ac:dyDescent="0.25">
      <c r="A270" s="5"/>
      <c r="B270" s="22" t="s">
        <v>510</v>
      </c>
      <c r="C270" s="22"/>
      <c r="D270" s="21"/>
      <c r="E270" s="21"/>
      <c r="F270" s="11">
        <v>0</v>
      </c>
      <c r="G270" s="21"/>
      <c r="H270" s="11">
        <v>0</v>
      </c>
      <c r="I270" s="11"/>
      <c r="J270" s="11">
        <f>F270+H270</f>
        <v>0</v>
      </c>
      <c r="K270" s="11"/>
      <c r="L270" s="11">
        <v>0</v>
      </c>
      <c r="M270" s="11"/>
      <c r="N270" s="11">
        <f>+J270-L270</f>
        <v>0</v>
      </c>
      <c r="O270" s="11"/>
      <c r="P270" s="11"/>
      <c r="Q270" s="11"/>
      <c r="R270" s="11"/>
      <c r="S270" s="11"/>
      <c r="T270" s="11"/>
      <c r="U270" s="21"/>
    </row>
    <row r="271" spans="1:21" x14ac:dyDescent="0.25">
      <c r="A271" s="5" t="s">
        <v>224</v>
      </c>
      <c r="B271" s="22"/>
      <c r="C271" s="22"/>
      <c r="D271" s="21"/>
      <c r="E271" s="21"/>
      <c r="F271" s="34">
        <f>SUM(F266:F270)</f>
        <v>0</v>
      </c>
      <c r="G271" s="21"/>
      <c r="H271" s="34">
        <f>SUM(H266:H270)</f>
        <v>0</v>
      </c>
      <c r="I271" s="11"/>
      <c r="J271" s="34">
        <f>SUM(J266:J270)</f>
        <v>0</v>
      </c>
      <c r="K271" s="11"/>
      <c r="L271" s="34">
        <f>SUM(L266:L270)</f>
        <v>0</v>
      </c>
      <c r="M271" s="11"/>
      <c r="N271" s="34">
        <f>SUM(N266:N270)</f>
        <v>0</v>
      </c>
      <c r="O271" s="11"/>
      <c r="P271" s="11"/>
      <c r="Q271" s="11"/>
      <c r="R271" s="11"/>
      <c r="S271" s="11"/>
      <c r="T271" s="11"/>
      <c r="U271" s="21"/>
    </row>
    <row r="272" spans="1:21" x14ac:dyDescent="0.25">
      <c r="A272" s="5" t="s">
        <v>223</v>
      </c>
      <c r="B272" s="22"/>
      <c r="C272" s="22"/>
      <c r="D272" s="21"/>
      <c r="E272" s="21"/>
      <c r="F272" s="34">
        <f>F264+F271</f>
        <v>0</v>
      </c>
      <c r="G272" s="21"/>
      <c r="H272" s="34">
        <f>H264+H271</f>
        <v>0</v>
      </c>
      <c r="I272" s="11"/>
      <c r="J272" s="34">
        <f>J264+J271</f>
        <v>0</v>
      </c>
      <c r="K272" s="11"/>
      <c r="L272" s="34">
        <f>L264+L271</f>
        <v>0</v>
      </c>
      <c r="M272" s="11"/>
      <c r="N272" s="34">
        <f>N264+N271</f>
        <v>0</v>
      </c>
      <c r="O272" s="11"/>
      <c r="P272" s="11"/>
      <c r="Q272" s="11"/>
      <c r="R272" s="11"/>
      <c r="S272" s="11"/>
      <c r="T272" s="11"/>
      <c r="U272" s="21"/>
    </row>
    <row r="273" spans="1:21" x14ac:dyDescent="0.25">
      <c r="A273" s="24" t="s">
        <v>266</v>
      </c>
      <c r="B273" s="22"/>
      <c r="C273" s="22"/>
      <c r="D273" s="21"/>
      <c r="E273" s="21"/>
      <c r="F273" s="11"/>
      <c r="G273" s="21"/>
      <c r="H273" s="11"/>
      <c r="I273" s="11"/>
      <c r="J273" s="11"/>
      <c r="K273" s="11"/>
      <c r="L273" s="11"/>
      <c r="M273" s="11"/>
      <c r="N273" s="11"/>
      <c r="O273" s="11"/>
      <c r="P273" s="11"/>
      <c r="Q273" s="11"/>
      <c r="R273" s="11"/>
      <c r="S273" s="11"/>
      <c r="T273" s="11"/>
      <c r="U273" s="21"/>
    </row>
    <row r="274" spans="1:21" x14ac:dyDescent="0.25">
      <c r="A274" s="24"/>
      <c r="B274" s="22" t="s">
        <v>518</v>
      </c>
      <c r="C274" s="22"/>
      <c r="D274" s="21"/>
      <c r="E274" s="21"/>
      <c r="F274" s="11">
        <v>0</v>
      </c>
      <c r="G274" s="21"/>
      <c r="H274" s="11">
        <f t="shared" ref="H274:H283" si="23">J274-F274</f>
        <v>0</v>
      </c>
      <c r="I274" s="11"/>
      <c r="J274" s="11">
        <v>0</v>
      </c>
      <c r="K274" s="11"/>
      <c r="L274" s="11">
        <v>0</v>
      </c>
      <c r="M274" s="11"/>
      <c r="N274" s="11">
        <f t="shared" si="22"/>
        <v>0</v>
      </c>
      <c r="O274" s="11"/>
      <c r="P274" s="11"/>
      <c r="Q274" s="11"/>
      <c r="R274" s="11"/>
      <c r="S274" s="11"/>
      <c r="T274" s="11"/>
      <c r="U274" s="21"/>
    </row>
    <row r="275" spans="1:21" x14ac:dyDescent="0.25">
      <c r="A275" s="24"/>
      <c r="B275" s="22" t="s">
        <v>486</v>
      </c>
      <c r="C275" s="22"/>
      <c r="D275" s="21"/>
      <c r="E275" s="21"/>
      <c r="F275" s="11">
        <v>0</v>
      </c>
      <c r="G275" s="21"/>
      <c r="H275" s="11">
        <f t="shared" si="23"/>
        <v>0</v>
      </c>
      <c r="I275" s="11"/>
      <c r="J275" s="11">
        <v>0</v>
      </c>
      <c r="K275" s="11"/>
      <c r="L275" s="11">
        <v>0</v>
      </c>
      <c r="M275" s="11"/>
      <c r="N275" s="11">
        <f t="shared" si="22"/>
        <v>0</v>
      </c>
      <c r="O275" s="11"/>
      <c r="P275" s="11"/>
      <c r="Q275" s="11"/>
      <c r="R275" s="11"/>
      <c r="S275" s="11"/>
      <c r="T275" s="11"/>
      <c r="U275" s="21"/>
    </row>
    <row r="276" spans="1:21" x14ac:dyDescent="0.25">
      <c r="A276" s="24"/>
      <c r="B276" s="22" t="s">
        <v>259</v>
      </c>
      <c r="C276" s="22"/>
      <c r="D276" s="21"/>
      <c r="E276" s="21"/>
      <c r="F276" s="11">
        <v>0</v>
      </c>
      <c r="G276" s="21"/>
      <c r="H276" s="11">
        <f t="shared" si="23"/>
        <v>0</v>
      </c>
      <c r="I276" s="11"/>
      <c r="J276" s="11">
        <v>0</v>
      </c>
      <c r="K276" s="11"/>
      <c r="L276" s="11">
        <v>0</v>
      </c>
      <c r="M276" s="11"/>
      <c r="N276" s="11">
        <f t="shared" si="22"/>
        <v>0</v>
      </c>
      <c r="O276" s="11"/>
      <c r="P276" s="11"/>
      <c r="Q276" s="11"/>
      <c r="R276" s="11"/>
      <c r="S276" s="11"/>
      <c r="T276" s="11"/>
      <c r="U276" s="21"/>
    </row>
    <row r="277" spans="1:21" x14ac:dyDescent="0.25">
      <c r="A277" s="24"/>
      <c r="B277" s="22" t="s">
        <v>260</v>
      </c>
      <c r="C277" s="22"/>
      <c r="D277" s="21"/>
      <c r="E277" s="21"/>
      <c r="F277" s="11">
        <v>0</v>
      </c>
      <c r="G277" s="21"/>
      <c r="H277" s="11">
        <f t="shared" si="23"/>
        <v>0</v>
      </c>
      <c r="I277" s="11"/>
      <c r="J277" s="11">
        <v>0</v>
      </c>
      <c r="K277" s="11"/>
      <c r="L277" s="11">
        <v>0</v>
      </c>
      <c r="M277" s="11"/>
      <c r="N277" s="11">
        <f t="shared" si="22"/>
        <v>0</v>
      </c>
      <c r="O277" s="11"/>
      <c r="P277" s="11"/>
      <c r="Q277" s="11"/>
      <c r="R277" s="11"/>
      <c r="S277" s="11"/>
      <c r="T277" s="11"/>
      <c r="U277" s="21"/>
    </row>
    <row r="278" spans="1:21" x14ac:dyDescent="0.25">
      <c r="A278" s="24"/>
      <c r="B278" s="22" t="s">
        <v>263</v>
      </c>
      <c r="C278" s="22"/>
      <c r="D278" s="21"/>
      <c r="E278" s="21"/>
      <c r="F278" s="11">
        <v>0</v>
      </c>
      <c r="G278" s="21"/>
      <c r="H278" s="11">
        <f t="shared" si="23"/>
        <v>0</v>
      </c>
      <c r="I278" s="11"/>
      <c r="J278" s="11">
        <v>0</v>
      </c>
      <c r="K278" s="11"/>
      <c r="L278" s="11">
        <v>0</v>
      </c>
      <c r="M278" s="11"/>
      <c r="N278" s="11">
        <f t="shared" si="22"/>
        <v>0</v>
      </c>
      <c r="O278" s="11"/>
      <c r="P278" s="11"/>
      <c r="Q278" s="11"/>
      <c r="R278" s="11"/>
      <c r="S278" s="11"/>
      <c r="T278" s="11"/>
      <c r="U278" s="21"/>
    </row>
    <row r="279" spans="1:21" x14ac:dyDescent="0.25">
      <c r="A279" s="24"/>
      <c r="B279" s="22" t="s">
        <v>498</v>
      </c>
      <c r="C279" s="22"/>
      <c r="D279" s="21"/>
      <c r="E279" s="21"/>
      <c r="F279" s="11">
        <v>0</v>
      </c>
      <c r="G279" s="21"/>
      <c r="H279" s="11">
        <f t="shared" si="23"/>
        <v>0</v>
      </c>
      <c r="I279" s="11"/>
      <c r="J279" s="11">
        <v>0</v>
      </c>
      <c r="K279" s="11"/>
      <c r="L279" s="11">
        <v>0</v>
      </c>
      <c r="M279" s="11"/>
      <c r="N279" s="11">
        <f t="shared" si="22"/>
        <v>0</v>
      </c>
      <c r="O279" s="11"/>
      <c r="P279" s="11"/>
      <c r="Q279" s="11"/>
      <c r="R279" s="11"/>
      <c r="S279" s="11"/>
      <c r="T279" s="11"/>
      <c r="U279" s="21"/>
    </row>
    <row r="280" spans="1:21" x14ac:dyDescent="0.25">
      <c r="A280" s="24"/>
      <c r="B280" s="22" t="s">
        <v>502</v>
      </c>
      <c r="C280" s="22"/>
      <c r="D280" s="21"/>
      <c r="E280" s="21"/>
      <c r="F280" s="11">
        <v>0</v>
      </c>
      <c r="G280" s="21"/>
      <c r="H280" s="11">
        <f t="shared" si="23"/>
        <v>0</v>
      </c>
      <c r="I280" s="11"/>
      <c r="J280" s="11">
        <v>0</v>
      </c>
      <c r="K280" s="11"/>
      <c r="L280" s="11">
        <v>0</v>
      </c>
      <c r="M280" s="11"/>
      <c r="N280" s="11">
        <f t="shared" si="22"/>
        <v>0</v>
      </c>
      <c r="O280" s="11"/>
      <c r="P280" s="11"/>
      <c r="Q280" s="11"/>
      <c r="R280" s="11"/>
      <c r="S280" s="11"/>
      <c r="T280" s="11"/>
      <c r="U280" s="21"/>
    </row>
    <row r="281" spans="1:21" x14ac:dyDescent="0.25">
      <c r="A281" s="24"/>
      <c r="B281" s="22" t="s">
        <v>506</v>
      </c>
      <c r="C281" s="22"/>
      <c r="D281" s="21"/>
      <c r="E281" s="21"/>
      <c r="F281" s="11">
        <v>0</v>
      </c>
      <c r="G281" s="21"/>
      <c r="H281" s="11">
        <f t="shared" si="23"/>
        <v>0</v>
      </c>
      <c r="I281" s="11"/>
      <c r="J281" s="11">
        <v>0</v>
      </c>
      <c r="K281" s="11"/>
      <c r="L281" s="11">
        <v>0</v>
      </c>
      <c r="M281" s="11"/>
      <c r="N281" s="11">
        <f t="shared" si="22"/>
        <v>0</v>
      </c>
      <c r="O281" s="11"/>
      <c r="P281" s="11"/>
      <c r="Q281" s="11"/>
      <c r="R281" s="11"/>
      <c r="S281" s="11"/>
      <c r="T281" s="11"/>
      <c r="U281" s="21"/>
    </row>
    <row r="282" spans="1:21" x14ac:dyDescent="0.25">
      <c r="A282" s="24"/>
      <c r="B282" s="22" t="s">
        <v>510</v>
      </c>
      <c r="C282" s="22"/>
      <c r="D282" s="21"/>
      <c r="E282" s="21"/>
      <c r="F282" s="11">
        <v>0</v>
      </c>
      <c r="G282" s="21"/>
      <c r="H282" s="11">
        <f t="shared" si="23"/>
        <v>0</v>
      </c>
      <c r="I282" s="11"/>
      <c r="J282" s="11">
        <v>0</v>
      </c>
      <c r="K282" s="11"/>
      <c r="L282" s="11">
        <v>0</v>
      </c>
      <c r="M282" s="11"/>
      <c r="N282" s="11">
        <f t="shared" si="22"/>
        <v>0</v>
      </c>
      <c r="O282" s="11"/>
      <c r="P282" s="11"/>
      <c r="Q282" s="11"/>
      <c r="R282" s="11"/>
      <c r="S282" s="11"/>
      <c r="T282" s="11"/>
      <c r="U282" s="21"/>
    </row>
    <row r="283" spans="1:21" x14ac:dyDescent="0.25">
      <c r="A283" s="5" t="s">
        <v>267</v>
      </c>
      <c r="B283" s="22"/>
      <c r="C283" s="22"/>
      <c r="D283" s="21"/>
      <c r="E283" s="21"/>
      <c r="F283" s="34">
        <f>SUM(F274:F282)</f>
        <v>0</v>
      </c>
      <c r="G283" s="21"/>
      <c r="H283" s="34">
        <f t="shared" si="23"/>
        <v>0</v>
      </c>
      <c r="I283" s="11"/>
      <c r="J283" s="34">
        <f>SUM(J274:J282)</f>
        <v>0</v>
      </c>
      <c r="K283" s="11"/>
      <c r="L283" s="34">
        <f>SUM(L274:L282)</f>
        <v>0</v>
      </c>
      <c r="M283" s="11"/>
      <c r="N283" s="34">
        <f t="shared" si="22"/>
        <v>0</v>
      </c>
      <c r="O283" s="11"/>
      <c r="P283" s="11"/>
      <c r="Q283" s="11"/>
      <c r="R283" s="11"/>
      <c r="S283" s="11"/>
      <c r="T283" s="11"/>
      <c r="U283" s="21"/>
    </row>
    <row r="284" spans="1:21" x14ac:dyDescent="0.25">
      <c r="A284" s="24" t="s">
        <v>232</v>
      </c>
      <c r="B284" s="22"/>
      <c r="C284" s="22"/>
      <c r="D284" s="21"/>
      <c r="E284" s="21"/>
      <c r="F284" s="11"/>
      <c r="G284" s="21"/>
      <c r="H284" s="11"/>
      <c r="I284" s="11"/>
      <c r="J284" s="11"/>
      <c r="K284" s="11"/>
      <c r="L284" s="11"/>
      <c r="M284" s="11"/>
      <c r="N284" s="11"/>
      <c r="O284" s="11"/>
      <c r="P284" s="11"/>
      <c r="Q284" s="11"/>
      <c r="R284" s="11"/>
      <c r="S284" s="11"/>
      <c r="T284" s="11"/>
      <c r="U284" s="21"/>
    </row>
    <row r="285" spans="1:21" x14ac:dyDescent="0.25">
      <c r="A285" s="5"/>
      <c r="B285" s="3" t="s">
        <v>927</v>
      </c>
      <c r="C285" s="22"/>
      <c r="D285" s="21"/>
      <c r="E285" s="21"/>
      <c r="F285" s="11">
        <v>0</v>
      </c>
      <c r="G285" s="21"/>
      <c r="H285" s="11">
        <v>0</v>
      </c>
      <c r="I285" s="11"/>
      <c r="J285" s="11">
        <f>F285+H285</f>
        <v>0</v>
      </c>
      <c r="K285" s="11"/>
      <c r="L285" s="11">
        <v>0</v>
      </c>
      <c r="M285" s="11"/>
      <c r="N285" s="11">
        <f>+J285-L285</f>
        <v>0</v>
      </c>
      <c r="O285" s="11"/>
      <c r="P285" s="11"/>
      <c r="Q285" s="11"/>
      <c r="R285" s="11"/>
      <c r="S285" s="11"/>
      <c r="T285" s="11"/>
      <c r="U285" s="21"/>
    </row>
    <row r="286" spans="1:21" x14ac:dyDescent="0.25">
      <c r="A286" s="5"/>
      <c r="B286" s="3" t="s">
        <v>968</v>
      </c>
      <c r="C286" s="22"/>
      <c r="D286" s="21"/>
      <c r="E286" s="21"/>
      <c r="F286" s="11">
        <v>0</v>
      </c>
      <c r="G286" s="21"/>
      <c r="H286" s="11">
        <v>0</v>
      </c>
      <c r="I286" s="11"/>
      <c r="J286" s="11">
        <f>F286+H286</f>
        <v>0</v>
      </c>
      <c r="K286" s="11"/>
      <c r="L286" s="11">
        <v>0</v>
      </c>
      <c r="M286" s="11"/>
      <c r="N286" s="11">
        <f>+J286-L286</f>
        <v>0</v>
      </c>
      <c r="O286" s="11"/>
      <c r="P286" s="11"/>
      <c r="Q286" s="11"/>
      <c r="R286" s="11"/>
      <c r="S286" s="11"/>
      <c r="T286" s="11"/>
      <c r="U286" s="21"/>
    </row>
    <row r="287" spans="1:21" x14ac:dyDescent="0.25">
      <c r="A287" s="5"/>
      <c r="B287" s="22" t="s">
        <v>261</v>
      </c>
      <c r="C287" s="22"/>
      <c r="D287" s="21"/>
      <c r="E287" s="21"/>
      <c r="F287" s="11">
        <v>0</v>
      </c>
      <c r="G287" s="21"/>
      <c r="H287" s="11">
        <v>0</v>
      </c>
      <c r="I287" s="11"/>
      <c r="J287" s="11">
        <f>F287+H287</f>
        <v>0</v>
      </c>
      <c r="K287" s="11"/>
      <c r="L287" s="11">
        <v>0</v>
      </c>
      <c r="M287" s="11"/>
      <c r="N287" s="11">
        <f>+J287-L287</f>
        <v>0</v>
      </c>
      <c r="O287" s="11"/>
      <c r="P287" s="11"/>
      <c r="Q287" s="11"/>
      <c r="R287" s="11"/>
      <c r="S287" s="11"/>
      <c r="T287" s="11"/>
      <c r="U287" s="21"/>
    </row>
    <row r="288" spans="1:21" x14ac:dyDescent="0.25">
      <c r="A288" s="5"/>
      <c r="B288" s="22" t="s">
        <v>935</v>
      </c>
      <c r="C288" s="22"/>
      <c r="D288" s="21"/>
      <c r="E288" s="21"/>
      <c r="F288" s="11">
        <v>0</v>
      </c>
      <c r="G288" s="21"/>
      <c r="H288" s="11">
        <v>0</v>
      </c>
      <c r="I288" s="11"/>
      <c r="J288" s="11">
        <f>F288+H288</f>
        <v>0</v>
      </c>
      <c r="K288" s="11"/>
      <c r="L288" s="11">
        <v>0</v>
      </c>
      <c r="M288" s="11"/>
      <c r="N288" s="11">
        <f>+J288-L288</f>
        <v>0</v>
      </c>
      <c r="O288" s="11"/>
      <c r="P288" s="11"/>
      <c r="Q288" s="11"/>
      <c r="R288" s="11"/>
      <c r="S288" s="11"/>
      <c r="T288" s="11"/>
      <c r="U288" s="21"/>
    </row>
    <row r="289" spans="1:21" x14ac:dyDescent="0.25">
      <c r="A289" s="5"/>
      <c r="B289" s="22" t="s">
        <v>510</v>
      </c>
      <c r="C289" s="22"/>
      <c r="D289" s="21"/>
      <c r="E289" s="21"/>
      <c r="F289" s="11">
        <v>0</v>
      </c>
      <c r="G289" s="21"/>
      <c r="H289" s="11">
        <v>0</v>
      </c>
      <c r="I289" s="11"/>
      <c r="J289" s="11">
        <f>F289+H289</f>
        <v>0</v>
      </c>
      <c r="K289" s="11"/>
      <c r="L289" s="11">
        <v>0</v>
      </c>
      <c r="M289" s="11"/>
      <c r="N289" s="11">
        <f>+J289-L289</f>
        <v>0</v>
      </c>
      <c r="O289" s="11"/>
      <c r="P289" s="11"/>
      <c r="Q289" s="11"/>
      <c r="R289" s="11"/>
      <c r="S289" s="11"/>
      <c r="T289" s="11"/>
      <c r="U289" s="21"/>
    </row>
    <row r="290" spans="1:21" x14ac:dyDescent="0.25">
      <c r="A290" s="5" t="s">
        <v>230</v>
      </c>
      <c r="B290" s="22"/>
      <c r="C290" s="22"/>
      <c r="D290" s="21"/>
      <c r="E290" s="21"/>
      <c r="F290" s="34">
        <f>SUM(F285:F289)</f>
        <v>0</v>
      </c>
      <c r="G290" s="21"/>
      <c r="H290" s="34">
        <f>SUM(H285:H289)</f>
        <v>0</v>
      </c>
      <c r="I290" s="11"/>
      <c r="J290" s="34">
        <f>SUM(J285:J289)</f>
        <v>0</v>
      </c>
      <c r="K290" s="11"/>
      <c r="L290" s="34">
        <f>SUM(L285:L289)</f>
        <v>0</v>
      </c>
      <c r="M290" s="11"/>
      <c r="N290" s="34">
        <f>SUM(N285:N289)</f>
        <v>0</v>
      </c>
      <c r="O290" s="11"/>
      <c r="P290" s="11"/>
      <c r="Q290" s="11"/>
      <c r="R290" s="11"/>
      <c r="S290" s="11"/>
      <c r="T290" s="11"/>
      <c r="U290" s="21"/>
    </row>
    <row r="291" spans="1:21" x14ac:dyDescent="0.25">
      <c r="A291" s="5" t="s">
        <v>231</v>
      </c>
      <c r="B291" s="22"/>
      <c r="C291" s="22"/>
      <c r="D291" s="21"/>
      <c r="E291" s="21"/>
      <c r="F291" s="34">
        <f>F283+F290</f>
        <v>0</v>
      </c>
      <c r="G291" s="21"/>
      <c r="H291" s="34">
        <f>H283+H290</f>
        <v>0</v>
      </c>
      <c r="I291" s="11"/>
      <c r="J291" s="34">
        <f>J283+J290</f>
        <v>0</v>
      </c>
      <c r="K291" s="11"/>
      <c r="L291" s="34">
        <f>L283+L290</f>
        <v>0</v>
      </c>
      <c r="M291" s="11"/>
      <c r="N291" s="34">
        <f>N283+N290</f>
        <v>0</v>
      </c>
      <c r="O291" s="11"/>
      <c r="P291" s="11"/>
      <c r="Q291" s="11"/>
      <c r="R291" s="11"/>
      <c r="S291" s="11"/>
      <c r="T291" s="11"/>
      <c r="U291" s="21"/>
    </row>
    <row r="292" spans="1:21" x14ac:dyDescent="0.25">
      <c r="A292" s="24" t="s">
        <v>138</v>
      </c>
      <c r="B292" s="22"/>
      <c r="C292" s="22"/>
      <c r="D292" s="21"/>
      <c r="E292" s="21"/>
      <c r="F292" s="11"/>
      <c r="G292" s="21"/>
      <c r="H292" s="11"/>
      <c r="I292" s="11"/>
      <c r="J292" s="11"/>
      <c r="K292" s="11"/>
      <c r="L292" s="11"/>
      <c r="M292" s="11"/>
      <c r="N292" s="11"/>
      <c r="O292" s="11"/>
      <c r="P292" s="11"/>
      <c r="Q292" s="11"/>
      <c r="R292" s="11"/>
      <c r="S292" s="11"/>
      <c r="T292" s="11"/>
      <c r="U292" s="21"/>
    </row>
    <row r="293" spans="1:21" x14ac:dyDescent="0.25">
      <c r="A293" s="24"/>
      <c r="B293" s="22" t="s">
        <v>927</v>
      </c>
      <c r="C293" s="22"/>
      <c r="D293" s="21"/>
      <c r="E293" s="21"/>
      <c r="F293" s="11">
        <v>0</v>
      </c>
      <c r="G293" s="21"/>
      <c r="H293" s="11">
        <f t="shared" ref="H293:H298" si="24">J293-F293</f>
        <v>0</v>
      </c>
      <c r="I293" s="11"/>
      <c r="J293" s="11">
        <v>0</v>
      </c>
      <c r="K293" s="11"/>
      <c r="L293" s="11">
        <v>0</v>
      </c>
      <c r="M293" s="11"/>
      <c r="N293" s="11">
        <f t="shared" si="22"/>
        <v>0</v>
      </c>
      <c r="O293" s="11"/>
      <c r="P293" s="11"/>
      <c r="Q293" s="11"/>
      <c r="R293" s="11"/>
      <c r="S293" s="11"/>
      <c r="T293" s="11"/>
      <c r="U293" s="21"/>
    </row>
    <row r="294" spans="1:21" x14ac:dyDescent="0.25">
      <c r="A294" s="24"/>
      <c r="B294" s="22" t="s">
        <v>931</v>
      </c>
      <c r="C294" s="22"/>
      <c r="D294" s="21"/>
      <c r="E294" s="21"/>
      <c r="F294" s="11">
        <v>0</v>
      </c>
      <c r="G294" s="21"/>
      <c r="H294" s="11">
        <f t="shared" si="24"/>
        <v>0</v>
      </c>
      <c r="I294" s="11"/>
      <c r="J294" s="11">
        <v>0</v>
      </c>
      <c r="K294" s="11"/>
      <c r="L294" s="11">
        <v>0</v>
      </c>
      <c r="M294" s="11"/>
      <c r="N294" s="11">
        <f t="shared" si="22"/>
        <v>0</v>
      </c>
      <c r="O294" s="11"/>
      <c r="P294" s="11"/>
      <c r="Q294" s="11"/>
      <c r="R294" s="11"/>
      <c r="S294" s="11"/>
      <c r="T294" s="11"/>
      <c r="U294" s="21"/>
    </row>
    <row r="295" spans="1:21" x14ac:dyDescent="0.25">
      <c r="A295" s="24"/>
      <c r="B295" s="22" t="s">
        <v>935</v>
      </c>
      <c r="C295" s="22"/>
      <c r="D295" s="21"/>
      <c r="E295" s="21"/>
      <c r="F295" s="11">
        <v>0</v>
      </c>
      <c r="G295" s="21"/>
      <c r="H295" s="11">
        <f t="shared" si="24"/>
        <v>0</v>
      </c>
      <c r="I295" s="11"/>
      <c r="J295" s="11">
        <v>0</v>
      </c>
      <c r="K295" s="11"/>
      <c r="L295" s="11">
        <v>0</v>
      </c>
      <c r="M295" s="11"/>
      <c r="N295" s="11">
        <f t="shared" si="22"/>
        <v>0</v>
      </c>
      <c r="O295" s="11"/>
      <c r="P295" s="11"/>
      <c r="Q295" s="11"/>
      <c r="R295" s="11"/>
      <c r="S295" s="11"/>
      <c r="T295" s="11"/>
      <c r="U295" s="21"/>
    </row>
    <row r="296" spans="1:21" x14ac:dyDescent="0.25">
      <c r="A296" s="24"/>
      <c r="B296" s="22" t="s">
        <v>510</v>
      </c>
      <c r="C296" s="22"/>
      <c r="D296" s="21"/>
      <c r="E296" s="21"/>
      <c r="F296" s="11">
        <v>0</v>
      </c>
      <c r="G296" s="21"/>
      <c r="H296" s="11">
        <f t="shared" si="24"/>
        <v>0</v>
      </c>
      <c r="I296" s="11"/>
      <c r="J296" s="11">
        <v>0</v>
      </c>
      <c r="K296" s="11"/>
      <c r="L296" s="11">
        <v>0</v>
      </c>
      <c r="M296" s="11"/>
      <c r="N296" s="11">
        <f t="shared" si="22"/>
        <v>0</v>
      </c>
      <c r="O296" s="11"/>
      <c r="P296" s="11"/>
      <c r="Q296" s="11"/>
      <c r="R296" s="11"/>
      <c r="S296" s="11"/>
      <c r="T296" s="11"/>
      <c r="U296" s="21"/>
    </row>
    <row r="297" spans="1:21" x14ac:dyDescent="0.25">
      <c r="A297" s="24"/>
      <c r="B297" s="22" t="s">
        <v>942</v>
      </c>
      <c r="C297" s="22"/>
      <c r="D297" s="21"/>
      <c r="E297" s="21"/>
      <c r="F297" s="11">
        <v>0</v>
      </c>
      <c r="G297" s="21"/>
      <c r="H297" s="11">
        <f t="shared" si="24"/>
        <v>0</v>
      </c>
      <c r="I297" s="11"/>
      <c r="J297" s="11">
        <v>0</v>
      </c>
      <c r="K297" s="11"/>
      <c r="L297" s="11">
        <v>0</v>
      </c>
      <c r="M297" s="11"/>
      <c r="N297" s="11">
        <f t="shared" si="22"/>
        <v>0</v>
      </c>
      <c r="O297" s="11"/>
      <c r="P297" s="11"/>
      <c r="Q297" s="11"/>
      <c r="R297" s="11"/>
      <c r="S297" s="11"/>
      <c r="T297" s="11"/>
      <c r="U297" s="21"/>
    </row>
    <row r="298" spans="1:21" x14ac:dyDescent="0.25">
      <c r="A298" s="5" t="s">
        <v>268</v>
      </c>
      <c r="B298" s="22"/>
      <c r="C298" s="22"/>
      <c r="D298" s="21"/>
      <c r="E298" s="21"/>
      <c r="F298" s="34">
        <f>SUM(F293:F297)</f>
        <v>0</v>
      </c>
      <c r="G298" s="21"/>
      <c r="H298" s="34">
        <f t="shared" si="24"/>
        <v>0</v>
      </c>
      <c r="I298" s="11"/>
      <c r="J298" s="34">
        <f>SUM(J293:J297)</f>
        <v>0</v>
      </c>
      <c r="K298" s="11"/>
      <c r="L298" s="34">
        <f>SUM(L293:L297)</f>
        <v>0</v>
      </c>
      <c r="M298" s="11"/>
      <c r="N298" s="34">
        <f t="shared" si="22"/>
        <v>0</v>
      </c>
      <c r="O298" s="11"/>
      <c r="P298" s="11"/>
      <c r="Q298" s="11"/>
      <c r="R298" s="11"/>
      <c r="S298" s="11"/>
      <c r="T298" s="11"/>
      <c r="U298" s="21"/>
    </row>
    <row r="299" spans="1:21" x14ac:dyDescent="0.25">
      <c r="A299" s="13"/>
      <c r="B299" s="24" t="s">
        <v>225</v>
      </c>
      <c r="C299" s="22"/>
      <c r="D299" s="21"/>
      <c r="E299" s="21"/>
      <c r="F299" s="34">
        <f>F32+F165+F176+F186+F196+F203+F210+F217+F235+F253+F272+F291+F298</f>
        <v>1745805</v>
      </c>
      <c r="G299" s="21"/>
      <c r="H299" s="34">
        <f>H32+H165+H176+H186+H196+H203+H210+H217+H235+H253+H272+H291+H298</f>
        <v>82100</v>
      </c>
      <c r="I299" s="11"/>
      <c r="J299" s="34">
        <f>J32+J165+J176+J186+J196+J203+J210+J217+J235+J253+J272+J291+J298</f>
        <v>1827905</v>
      </c>
      <c r="K299" s="11"/>
      <c r="L299" s="34">
        <f>L32+L165+L176+L186+L196+L203+L210+L217+L235+L253+L272+L291+L298</f>
        <v>1643265</v>
      </c>
      <c r="M299" s="11"/>
      <c r="N299" s="34">
        <f>N32+N165+N176+N186+N196+N203+N210+N217+N235+N253+N272+N291+N298</f>
        <v>184640</v>
      </c>
      <c r="O299" s="11"/>
      <c r="P299" s="11"/>
      <c r="Q299" s="11"/>
      <c r="R299" s="11"/>
      <c r="S299" s="11"/>
      <c r="T299" s="11"/>
      <c r="U299" s="21"/>
    </row>
    <row r="300" spans="1:21" x14ac:dyDescent="0.25">
      <c r="A300" s="24" t="s">
        <v>1587</v>
      </c>
      <c r="B300" s="22"/>
      <c r="C300" s="22"/>
      <c r="D300" s="21"/>
      <c r="E300" s="21"/>
      <c r="F300" s="11"/>
      <c r="G300" s="21"/>
      <c r="H300" s="11"/>
      <c r="I300" s="11"/>
      <c r="J300" s="11"/>
      <c r="K300" s="11"/>
      <c r="L300" s="11"/>
      <c r="M300" s="11"/>
      <c r="N300" s="11"/>
      <c r="O300" s="11"/>
      <c r="P300" s="11"/>
      <c r="Q300" s="11"/>
      <c r="R300" s="11"/>
      <c r="S300" s="11"/>
      <c r="T300" s="11"/>
      <c r="U300" s="21"/>
    </row>
    <row r="301" spans="1:21" x14ac:dyDescent="0.25">
      <c r="A301" s="24"/>
      <c r="B301" s="22" t="s">
        <v>157</v>
      </c>
      <c r="C301" s="22" t="s">
        <v>337</v>
      </c>
      <c r="D301" s="21"/>
      <c r="E301" s="21"/>
      <c r="F301" s="11">
        <v>0</v>
      </c>
      <c r="G301" s="21"/>
      <c r="H301" s="11">
        <f t="shared" ref="H301:H310" si="25">J301-F301</f>
        <v>0</v>
      </c>
      <c r="I301" s="11"/>
      <c r="J301" s="11">
        <v>0</v>
      </c>
      <c r="K301" s="11"/>
      <c r="L301" s="11">
        <v>0</v>
      </c>
      <c r="M301" s="11"/>
      <c r="N301" s="11">
        <f t="shared" ref="N301:N310" si="26">+J301-L301</f>
        <v>0</v>
      </c>
      <c r="O301" s="11"/>
      <c r="P301" s="11"/>
      <c r="Q301" s="11"/>
      <c r="R301" s="11"/>
      <c r="S301" s="11"/>
      <c r="T301" s="11"/>
      <c r="U301" s="21"/>
    </row>
    <row r="302" spans="1:21" x14ac:dyDescent="0.25">
      <c r="A302" s="24"/>
      <c r="B302" s="22" t="s">
        <v>336</v>
      </c>
      <c r="C302" s="22" t="s">
        <v>338</v>
      </c>
      <c r="D302" s="21"/>
      <c r="E302" s="21"/>
      <c r="F302" s="11">
        <v>0</v>
      </c>
      <c r="G302" s="21"/>
      <c r="H302" s="11">
        <f t="shared" si="25"/>
        <v>0</v>
      </c>
      <c r="I302" s="11"/>
      <c r="J302" s="11">
        <v>0</v>
      </c>
      <c r="K302" s="11"/>
      <c r="L302" s="11">
        <v>0</v>
      </c>
      <c r="M302" s="11"/>
      <c r="N302" s="11">
        <f t="shared" si="26"/>
        <v>0</v>
      </c>
      <c r="O302" s="11"/>
      <c r="P302" s="11"/>
      <c r="Q302" s="11"/>
      <c r="R302" s="11"/>
      <c r="S302" s="11"/>
      <c r="T302" s="11"/>
      <c r="U302" s="21"/>
    </row>
    <row r="303" spans="1:21" x14ac:dyDescent="0.25">
      <c r="A303" s="24"/>
      <c r="B303" s="22" t="s">
        <v>156</v>
      </c>
      <c r="C303" s="22" t="s">
        <v>339</v>
      </c>
      <c r="D303" s="21"/>
      <c r="E303" s="21"/>
      <c r="F303" s="11">
        <v>0</v>
      </c>
      <c r="G303" s="21"/>
      <c r="H303" s="11">
        <f t="shared" si="25"/>
        <v>0</v>
      </c>
      <c r="I303" s="11"/>
      <c r="J303" s="11">
        <v>0</v>
      </c>
      <c r="K303" s="11"/>
      <c r="L303" s="11">
        <v>0</v>
      </c>
      <c r="M303" s="11"/>
      <c r="N303" s="11">
        <f t="shared" si="26"/>
        <v>0</v>
      </c>
      <c r="O303" s="11"/>
      <c r="P303" s="11"/>
      <c r="Q303" s="11"/>
      <c r="R303" s="11"/>
      <c r="S303" s="11"/>
      <c r="T303" s="11"/>
      <c r="U303" s="21"/>
    </row>
    <row r="304" spans="1:21" x14ac:dyDescent="0.25">
      <c r="A304" s="24"/>
      <c r="B304" s="22" t="s">
        <v>155</v>
      </c>
      <c r="C304" s="22" t="s">
        <v>340</v>
      </c>
      <c r="D304" s="21"/>
      <c r="E304" s="21"/>
      <c r="F304" s="11">
        <v>0</v>
      </c>
      <c r="G304" s="21"/>
      <c r="H304" s="11">
        <f t="shared" si="25"/>
        <v>0</v>
      </c>
      <c r="I304" s="11"/>
      <c r="J304" s="11">
        <v>0</v>
      </c>
      <c r="K304" s="11"/>
      <c r="L304" s="11">
        <v>0</v>
      </c>
      <c r="M304" s="11"/>
      <c r="N304" s="11">
        <f t="shared" si="26"/>
        <v>0</v>
      </c>
      <c r="O304" s="11"/>
      <c r="P304" s="11"/>
      <c r="Q304" s="11"/>
      <c r="R304" s="11"/>
      <c r="S304" s="11"/>
      <c r="T304" s="11"/>
      <c r="U304" s="21"/>
    </row>
    <row r="305" spans="1:21" x14ac:dyDescent="0.25">
      <c r="A305" s="24"/>
      <c r="B305" s="22" t="s">
        <v>1589</v>
      </c>
      <c r="C305" s="22" t="s">
        <v>1597</v>
      </c>
      <c r="D305" s="21"/>
      <c r="E305" s="21"/>
      <c r="F305" s="11">
        <v>0</v>
      </c>
      <c r="G305" s="21"/>
      <c r="H305" s="11">
        <f t="shared" si="25"/>
        <v>0</v>
      </c>
      <c r="I305" s="11"/>
      <c r="J305" s="11">
        <v>0</v>
      </c>
      <c r="K305" s="11"/>
      <c r="L305" s="11">
        <v>0</v>
      </c>
      <c r="M305" s="11"/>
      <c r="N305" s="11">
        <f t="shared" si="26"/>
        <v>0</v>
      </c>
      <c r="O305" s="11"/>
      <c r="P305" s="11"/>
      <c r="Q305" s="11"/>
      <c r="R305" s="11"/>
      <c r="S305" s="11"/>
      <c r="T305" s="11"/>
      <c r="U305" s="21"/>
    </row>
    <row r="306" spans="1:21" x14ac:dyDescent="0.25">
      <c r="A306" s="24"/>
      <c r="B306" s="22" t="s">
        <v>1234</v>
      </c>
      <c r="C306" s="22" t="s">
        <v>1598</v>
      </c>
      <c r="D306" s="21"/>
      <c r="E306" s="21"/>
      <c r="F306" s="11">
        <v>0</v>
      </c>
      <c r="G306" s="21"/>
      <c r="H306" s="11">
        <f t="shared" si="25"/>
        <v>0</v>
      </c>
      <c r="I306" s="11"/>
      <c r="J306" s="11">
        <v>0</v>
      </c>
      <c r="K306" s="11"/>
      <c r="L306" s="11">
        <v>0</v>
      </c>
      <c r="M306" s="11"/>
      <c r="N306" s="11">
        <f t="shared" si="26"/>
        <v>0</v>
      </c>
      <c r="O306" s="11"/>
      <c r="P306" s="11"/>
      <c r="Q306" s="11"/>
      <c r="R306" s="11"/>
      <c r="S306" s="11"/>
      <c r="T306" s="11"/>
      <c r="U306" s="21"/>
    </row>
    <row r="307" spans="1:21" x14ac:dyDescent="0.25">
      <c r="A307" s="24"/>
      <c r="B307" s="22" t="s">
        <v>1235</v>
      </c>
      <c r="C307" s="22" t="s">
        <v>1244</v>
      </c>
      <c r="D307" s="21"/>
      <c r="E307" s="21"/>
      <c r="F307" s="11">
        <v>0</v>
      </c>
      <c r="G307" s="21"/>
      <c r="H307" s="11">
        <f t="shared" si="25"/>
        <v>0</v>
      </c>
      <c r="I307" s="11"/>
      <c r="J307" s="11">
        <v>0</v>
      </c>
      <c r="K307" s="11"/>
      <c r="L307" s="11">
        <v>0</v>
      </c>
      <c r="M307" s="11"/>
      <c r="N307" s="11">
        <f t="shared" si="26"/>
        <v>0</v>
      </c>
      <c r="O307" s="11"/>
      <c r="P307" s="11"/>
      <c r="Q307" s="11"/>
      <c r="R307" s="11"/>
      <c r="S307" s="11"/>
      <c r="T307" s="11"/>
      <c r="U307" s="21"/>
    </row>
    <row r="308" spans="1:21" x14ac:dyDescent="0.25">
      <c r="A308" s="24"/>
      <c r="B308" s="22" t="s">
        <v>1592</v>
      </c>
      <c r="C308" s="22" t="s">
        <v>1599</v>
      </c>
      <c r="D308" s="21"/>
      <c r="E308" s="21"/>
      <c r="F308" s="11">
        <v>0</v>
      </c>
      <c r="G308" s="21"/>
      <c r="H308" s="11">
        <f t="shared" si="25"/>
        <v>0</v>
      </c>
      <c r="I308" s="11"/>
      <c r="J308" s="11">
        <v>0</v>
      </c>
      <c r="K308" s="11"/>
      <c r="L308" s="11">
        <v>0</v>
      </c>
      <c r="M308" s="11"/>
      <c r="N308" s="11">
        <f t="shared" si="26"/>
        <v>0</v>
      </c>
      <c r="O308" s="11"/>
      <c r="P308" s="11"/>
      <c r="Q308" s="11"/>
      <c r="R308" s="11"/>
      <c r="S308" s="11"/>
      <c r="T308" s="11"/>
      <c r="U308" s="21"/>
    </row>
    <row r="309" spans="1:21" x14ac:dyDescent="0.25">
      <c r="A309" s="21"/>
      <c r="B309" s="22" t="s">
        <v>1594</v>
      </c>
      <c r="C309" s="22" t="s">
        <v>0</v>
      </c>
      <c r="D309" s="21"/>
      <c r="E309" s="21"/>
      <c r="F309" s="11">
        <v>0</v>
      </c>
      <c r="G309" s="21"/>
      <c r="H309" s="11">
        <f t="shared" si="25"/>
        <v>0</v>
      </c>
      <c r="I309" s="11"/>
      <c r="J309" s="11">
        <v>0</v>
      </c>
      <c r="K309" s="11"/>
      <c r="L309" s="11">
        <v>0</v>
      </c>
      <c r="M309" s="11"/>
      <c r="N309" s="11">
        <f t="shared" si="26"/>
        <v>0</v>
      </c>
      <c r="O309" s="11"/>
      <c r="P309" s="11"/>
      <c r="Q309" s="11"/>
      <c r="R309" s="11"/>
      <c r="S309" s="11"/>
      <c r="T309" s="11"/>
      <c r="U309" s="21"/>
    </row>
    <row r="310" spans="1:21" x14ac:dyDescent="0.25">
      <c r="A310" s="24" t="s">
        <v>1596</v>
      </c>
      <c r="B310" s="22"/>
      <c r="C310" s="22"/>
      <c r="D310" s="21"/>
      <c r="E310" s="21"/>
      <c r="F310" s="34">
        <f>SUM(F301:F309)</f>
        <v>0</v>
      </c>
      <c r="G310" s="21"/>
      <c r="H310" s="34">
        <f t="shared" si="25"/>
        <v>0</v>
      </c>
      <c r="I310" s="11"/>
      <c r="J310" s="34">
        <f>SUM(J301:J309)</f>
        <v>0</v>
      </c>
      <c r="K310" s="34">
        <f>SUM(K301:K309)</f>
        <v>0</v>
      </c>
      <c r="L310" s="34">
        <f>SUM(L301:L309)</f>
        <v>0</v>
      </c>
      <c r="M310" s="11"/>
      <c r="N310" s="34">
        <f t="shared" si="26"/>
        <v>0</v>
      </c>
      <c r="O310" s="11"/>
      <c r="P310" s="11"/>
      <c r="Q310" s="11"/>
      <c r="R310" s="11"/>
      <c r="S310" s="11"/>
      <c r="T310" s="11"/>
      <c r="U310" s="21"/>
    </row>
    <row r="311" spans="1:21" x14ac:dyDescent="0.25">
      <c r="A311" s="24" t="s">
        <v>963</v>
      </c>
      <c r="B311" s="22"/>
      <c r="C311" s="22"/>
      <c r="D311" s="21"/>
      <c r="E311" s="21"/>
      <c r="F311" s="8"/>
      <c r="G311" s="21"/>
      <c r="H311" s="8"/>
      <c r="I311" s="11"/>
      <c r="J311" s="8"/>
      <c r="K311" s="11"/>
      <c r="L311" s="8"/>
      <c r="M311" s="11"/>
      <c r="N311" s="8"/>
      <c r="O311" s="11"/>
      <c r="P311" s="11"/>
      <c r="Q311" s="11"/>
      <c r="R311" s="11"/>
      <c r="S311" s="11"/>
      <c r="T311" s="11"/>
      <c r="U311" s="21"/>
    </row>
    <row r="312" spans="1:21" x14ac:dyDescent="0.25">
      <c r="A312" s="22"/>
      <c r="B312" s="22" t="s">
        <v>927</v>
      </c>
      <c r="C312" s="22" t="s">
        <v>965</v>
      </c>
      <c r="D312" s="21" t="s">
        <v>966</v>
      </c>
      <c r="E312" s="21"/>
      <c r="F312" s="8">
        <v>35200</v>
      </c>
      <c r="G312" s="21"/>
      <c r="H312" s="8">
        <f t="shared" ref="H312:H321" si="27">J312-F312</f>
        <v>-200</v>
      </c>
      <c r="I312" s="11"/>
      <c r="J312" s="8">
        <v>35000</v>
      </c>
      <c r="K312" s="11"/>
      <c r="L312" s="8">
        <v>34500</v>
      </c>
      <c r="M312" s="11"/>
      <c r="N312" s="8">
        <f t="shared" ref="N312:N321" si="28">+J312-L312</f>
        <v>500</v>
      </c>
      <c r="O312" s="11"/>
      <c r="P312" s="11"/>
      <c r="Q312" s="11"/>
      <c r="R312" s="11"/>
      <c r="S312" s="11"/>
      <c r="T312" s="11"/>
      <c r="U312" s="21"/>
    </row>
    <row r="313" spans="1:21" x14ac:dyDescent="0.25">
      <c r="A313" s="22"/>
      <c r="B313" s="22" t="s">
        <v>269</v>
      </c>
      <c r="C313" s="22"/>
      <c r="D313" s="21"/>
      <c r="E313" s="21"/>
      <c r="F313" s="8">
        <v>0</v>
      </c>
      <c r="G313" s="11"/>
      <c r="H313" s="8">
        <f t="shared" si="27"/>
        <v>0</v>
      </c>
      <c r="I313" s="11"/>
      <c r="J313" s="8">
        <v>0</v>
      </c>
      <c r="K313" s="11"/>
      <c r="L313" s="8">
        <v>0</v>
      </c>
      <c r="M313" s="11"/>
      <c r="N313" s="8">
        <f t="shared" si="28"/>
        <v>0</v>
      </c>
      <c r="O313" s="11"/>
      <c r="P313" s="11"/>
      <c r="Q313" s="11"/>
      <c r="R313" s="11"/>
      <c r="S313" s="11"/>
      <c r="T313" s="11"/>
      <c r="U313" s="11"/>
    </row>
    <row r="314" spans="1:21" x14ac:dyDescent="0.25">
      <c r="A314" s="22"/>
      <c r="B314" s="22" t="s">
        <v>270</v>
      </c>
      <c r="C314" s="22"/>
      <c r="D314" s="21"/>
      <c r="E314" s="21"/>
      <c r="F314" s="8">
        <v>0</v>
      </c>
      <c r="G314" s="11"/>
      <c r="H314" s="8">
        <f t="shared" si="27"/>
        <v>0</v>
      </c>
      <c r="I314" s="11"/>
      <c r="J314" s="8">
        <v>0</v>
      </c>
      <c r="K314" s="11"/>
      <c r="L314" s="8">
        <v>0</v>
      </c>
      <c r="M314" s="11"/>
      <c r="N314" s="8">
        <f t="shared" si="28"/>
        <v>0</v>
      </c>
      <c r="O314" s="11"/>
      <c r="P314" s="11"/>
      <c r="Q314" s="11"/>
      <c r="R314" s="11"/>
      <c r="S314" s="11"/>
      <c r="T314" s="11"/>
      <c r="U314" s="11"/>
    </row>
    <row r="315" spans="1:21" x14ac:dyDescent="0.25">
      <c r="A315" s="22"/>
      <c r="B315" s="22" t="s">
        <v>272</v>
      </c>
      <c r="C315" s="22"/>
      <c r="D315" s="21"/>
      <c r="E315" s="21"/>
      <c r="F315" s="8">
        <v>0</v>
      </c>
      <c r="G315" s="11"/>
      <c r="H315" s="8">
        <f t="shared" si="27"/>
        <v>0</v>
      </c>
      <c r="I315" s="11"/>
      <c r="J315" s="8">
        <v>0</v>
      </c>
      <c r="K315" s="11"/>
      <c r="L315" s="8">
        <v>0</v>
      </c>
      <c r="M315" s="11"/>
      <c r="N315" s="8">
        <f t="shared" si="28"/>
        <v>0</v>
      </c>
      <c r="O315" s="11"/>
      <c r="P315" s="11"/>
      <c r="Q315" s="11"/>
      <c r="R315" s="11"/>
      <c r="S315" s="11"/>
      <c r="T315" s="11"/>
      <c r="U315" s="11"/>
    </row>
    <row r="316" spans="1:21" x14ac:dyDescent="0.25">
      <c r="A316" s="22"/>
      <c r="B316" s="22" t="s">
        <v>271</v>
      </c>
      <c r="C316" s="22"/>
      <c r="D316" s="21"/>
      <c r="E316" s="21"/>
      <c r="F316" s="8">
        <v>0</v>
      </c>
      <c r="G316" s="11"/>
      <c r="H316" s="8">
        <f t="shared" si="27"/>
        <v>0</v>
      </c>
      <c r="I316" s="11"/>
      <c r="J316" s="8">
        <v>0</v>
      </c>
      <c r="K316" s="11"/>
      <c r="L316" s="8">
        <v>0</v>
      </c>
      <c r="M316" s="11"/>
      <c r="N316" s="8">
        <f t="shared" si="28"/>
        <v>0</v>
      </c>
      <c r="O316" s="11"/>
      <c r="P316" s="11"/>
      <c r="Q316" s="11"/>
      <c r="R316" s="11"/>
      <c r="S316" s="11"/>
      <c r="T316" s="11"/>
      <c r="U316" s="11"/>
    </row>
    <row r="317" spans="1:21" x14ac:dyDescent="0.25">
      <c r="A317" s="22"/>
      <c r="B317" s="22" t="s">
        <v>968</v>
      </c>
      <c r="C317" s="22" t="s">
        <v>969</v>
      </c>
      <c r="D317" s="21" t="s">
        <v>970</v>
      </c>
      <c r="E317" s="21"/>
      <c r="F317" s="8">
        <v>14900</v>
      </c>
      <c r="G317" s="21"/>
      <c r="H317" s="8">
        <f t="shared" si="27"/>
        <v>100</v>
      </c>
      <c r="I317" s="11"/>
      <c r="J317" s="8">
        <v>15000</v>
      </c>
      <c r="K317" s="11"/>
      <c r="L317" s="8">
        <v>13794</v>
      </c>
      <c r="M317" s="11"/>
      <c r="N317" s="8">
        <f t="shared" si="28"/>
        <v>1206</v>
      </c>
      <c r="O317" s="11"/>
      <c r="P317" s="11"/>
      <c r="Q317" s="11"/>
      <c r="R317" s="11"/>
      <c r="S317" s="11"/>
      <c r="T317" s="11"/>
      <c r="U317" s="21"/>
    </row>
    <row r="318" spans="1:21" x14ac:dyDescent="0.25">
      <c r="A318" s="22"/>
      <c r="B318" s="22" t="s">
        <v>498</v>
      </c>
      <c r="C318" s="22" t="s">
        <v>972</v>
      </c>
      <c r="D318" s="21" t="s">
        <v>973</v>
      </c>
      <c r="E318" s="21"/>
      <c r="F318" s="8">
        <v>9000</v>
      </c>
      <c r="G318" s="21"/>
      <c r="H318" s="8">
        <f t="shared" si="27"/>
        <v>1000</v>
      </c>
      <c r="I318" s="11"/>
      <c r="J318" s="8">
        <v>10000</v>
      </c>
      <c r="K318" s="11"/>
      <c r="L318" s="8">
        <v>9500</v>
      </c>
      <c r="M318" s="11"/>
      <c r="N318" s="8">
        <f t="shared" si="28"/>
        <v>500</v>
      </c>
      <c r="O318" s="11"/>
      <c r="P318" s="11"/>
      <c r="Q318" s="11"/>
      <c r="R318" s="11"/>
      <c r="S318" s="11"/>
      <c r="T318" s="11"/>
      <c r="U318" s="21"/>
    </row>
    <row r="319" spans="1:21" x14ac:dyDescent="0.25">
      <c r="A319" s="22"/>
      <c r="B319" s="22" t="s">
        <v>935</v>
      </c>
      <c r="C319" s="22" t="s">
        <v>975</v>
      </c>
      <c r="D319" s="21" t="s">
        <v>976</v>
      </c>
      <c r="E319" s="21"/>
      <c r="F319" s="8">
        <v>3500</v>
      </c>
      <c r="G319" s="21"/>
      <c r="H319" s="8">
        <f t="shared" si="27"/>
        <v>0</v>
      </c>
      <c r="I319" s="11"/>
      <c r="J319" s="8">
        <v>3500</v>
      </c>
      <c r="K319" s="11"/>
      <c r="L319" s="8">
        <v>3300</v>
      </c>
      <c r="M319" s="11"/>
      <c r="N319" s="8">
        <f t="shared" si="28"/>
        <v>200</v>
      </c>
      <c r="O319" s="11"/>
      <c r="P319" s="11"/>
      <c r="Q319" s="11"/>
      <c r="R319" s="11"/>
      <c r="S319" s="11"/>
      <c r="T319" s="11"/>
      <c r="U319" s="21"/>
    </row>
    <row r="320" spans="1:21" x14ac:dyDescent="0.25">
      <c r="A320" s="22"/>
      <c r="B320" s="22" t="s">
        <v>510</v>
      </c>
      <c r="C320" s="22" t="s">
        <v>978</v>
      </c>
      <c r="D320" s="21" t="s">
        <v>979</v>
      </c>
      <c r="E320" s="21"/>
      <c r="F320" s="8">
        <v>5000</v>
      </c>
      <c r="G320" s="21"/>
      <c r="H320" s="8">
        <f t="shared" si="27"/>
        <v>0</v>
      </c>
      <c r="I320" s="11"/>
      <c r="J320" s="8">
        <v>5000</v>
      </c>
      <c r="K320" s="11"/>
      <c r="L320" s="8">
        <v>4800</v>
      </c>
      <c r="M320" s="11"/>
      <c r="N320" s="8">
        <f t="shared" si="28"/>
        <v>200</v>
      </c>
      <c r="O320" s="11"/>
      <c r="P320" s="11"/>
      <c r="Q320" s="11"/>
      <c r="R320" s="11"/>
      <c r="S320" s="11"/>
      <c r="T320" s="11"/>
      <c r="U320" s="21"/>
    </row>
    <row r="321" spans="1:21" x14ac:dyDescent="0.25">
      <c r="A321" s="24" t="s">
        <v>981</v>
      </c>
      <c r="B321" s="22"/>
      <c r="C321" s="22"/>
      <c r="D321" s="21" t="s">
        <v>1548</v>
      </c>
      <c r="E321" s="21"/>
      <c r="F321" s="34">
        <f>SUM(F312:F320)</f>
        <v>67600</v>
      </c>
      <c r="G321" s="21"/>
      <c r="H321" s="34">
        <f t="shared" si="27"/>
        <v>900</v>
      </c>
      <c r="I321" s="11"/>
      <c r="J321" s="34">
        <f>SUM(J312:J320)</f>
        <v>68500</v>
      </c>
      <c r="K321" s="11"/>
      <c r="L321" s="34">
        <f>SUM(L312:L320)</f>
        <v>65894</v>
      </c>
      <c r="M321" s="11"/>
      <c r="N321" s="34">
        <f t="shared" si="28"/>
        <v>2606</v>
      </c>
      <c r="O321" s="11"/>
      <c r="P321" s="11"/>
      <c r="Q321" s="11"/>
      <c r="R321" s="11"/>
      <c r="S321" s="11"/>
      <c r="T321" s="11"/>
      <c r="U321" s="21"/>
    </row>
    <row r="322" spans="1:21" x14ac:dyDescent="0.25">
      <c r="A322" s="24" t="s">
        <v>982</v>
      </c>
      <c r="B322" s="22"/>
      <c r="C322" s="22"/>
      <c r="D322" s="21"/>
      <c r="E322" s="21"/>
      <c r="F322" s="8"/>
      <c r="G322" s="21"/>
      <c r="H322" s="8"/>
      <c r="I322" s="11"/>
      <c r="J322" s="8"/>
      <c r="K322" s="11"/>
      <c r="L322" s="8"/>
      <c r="M322" s="11"/>
      <c r="N322" s="8"/>
      <c r="O322" s="11"/>
      <c r="P322" s="11"/>
      <c r="Q322" s="11"/>
      <c r="R322" s="11"/>
      <c r="S322" s="11"/>
      <c r="T322" s="11"/>
      <c r="U322" s="21"/>
    </row>
    <row r="323" spans="1:21" x14ac:dyDescent="0.25">
      <c r="A323" s="22"/>
      <c r="B323" s="22" t="s">
        <v>927</v>
      </c>
      <c r="C323" s="22" t="s">
        <v>984</v>
      </c>
      <c r="D323" s="21" t="s">
        <v>985</v>
      </c>
      <c r="E323" s="21"/>
      <c r="F323" s="8">
        <v>0</v>
      </c>
      <c r="G323" s="21"/>
      <c r="H323" s="8">
        <f t="shared" ref="H323:H329" si="29">J323-F323</f>
        <v>0</v>
      </c>
      <c r="I323" s="11"/>
      <c r="J323" s="8">
        <v>0</v>
      </c>
      <c r="K323" s="11"/>
      <c r="L323" s="8">
        <v>0</v>
      </c>
      <c r="M323" s="11"/>
      <c r="N323" s="8">
        <f t="shared" ref="N323:N329" si="30">+J323-L323</f>
        <v>0</v>
      </c>
      <c r="O323" s="11"/>
      <c r="P323" s="11"/>
      <c r="Q323" s="11"/>
      <c r="R323" s="11"/>
      <c r="S323" s="11"/>
      <c r="T323" s="11"/>
      <c r="U323" s="21"/>
    </row>
    <row r="324" spans="1:21" x14ac:dyDescent="0.25">
      <c r="A324" s="22"/>
      <c r="B324" s="22" t="s">
        <v>273</v>
      </c>
      <c r="C324" s="22"/>
      <c r="D324" s="21"/>
      <c r="E324" s="21"/>
      <c r="F324" s="8">
        <v>0</v>
      </c>
      <c r="G324" s="21"/>
      <c r="H324" s="8">
        <f>J324-F324</f>
        <v>0</v>
      </c>
      <c r="I324" s="11"/>
      <c r="J324" s="8">
        <v>0</v>
      </c>
      <c r="K324" s="11"/>
      <c r="L324" s="8">
        <v>0</v>
      </c>
      <c r="M324" s="11"/>
      <c r="N324" s="8">
        <f t="shared" si="30"/>
        <v>0</v>
      </c>
      <c r="O324" s="11"/>
      <c r="P324" s="11"/>
      <c r="Q324" s="11"/>
      <c r="R324" s="11"/>
      <c r="S324" s="11"/>
      <c r="T324" s="11"/>
      <c r="U324" s="21"/>
    </row>
    <row r="325" spans="1:21" x14ac:dyDescent="0.25">
      <c r="A325" s="22"/>
      <c r="B325" s="22" t="s">
        <v>968</v>
      </c>
      <c r="C325" s="22" t="s">
        <v>987</v>
      </c>
      <c r="D325" s="21" t="s">
        <v>988</v>
      </c>
      <c r="E325" s="21"/>
      <c r="F325" s="8">
        <v>0</v>
      </c>
      <c r="G325" s="21"/>
      <c r="H325" s="8">
        <f t="shared" si="29"/>
        <v>0</v>
      </c>
      <c r="I325" s="11"/>
      <c r="J325" s="8">
        <v>0</v>
      </c>
      <c r="K325" s="11"/>
      <c r="L325" s="8">
        <v>0</v>
      </c>
      <c r="M325" s="11"/>
      <c r="N325" s="8">
        <f t="shared" si="30"/>
        <v>0</v>
      </c>
      <c r="O325" s="11"/>
      <c r="P325" s="11"/>
      <c r="Q325" s="11"/>
      <c r="R325" s="11"/>
      <c r="S325" s="11"/>
      <c r="T325" s="11"/>
      <c r="U325" s="21"/>
    </row>
    <row r="326" spans="1:21" x14ac:dyDescent="0.25">
      <c r="A326" s="22"/>
      <c r="B326" s="22" t="s">
        <v>498</v>
      </c>
      <c r="C326" s="22" t="s">
        <v>990</v>
      </c>
      <c r="D326" s="21" t="s">
        <v>991</v>
      </c>
      <c r="E326" s="21"/>
      <c r="F326" s="8">
        <v>0</v>
      </c>
      <c r="G326" s="21"/>
      <c r="H326" s="8">
        <f t="shared" si="29"/>
        <v>0</v>
      </c>
      <c r="I326" s="11"/>
      <c r="J326" s="8">
        <v>0</v>
      </c>
      <c r="K326" s="11"/>
      <c r="L326" s="8">
        <v>0</v>
      </c>
      <c r="M326" s="11"/>
      <c r="N326" s="8">
        <f t="shared" si="30"/>
        <v>0</v>
      </c>
      <c r="O326" s="11"/>
      <c r="P326" s="11"/>
      <c r="Q326" s="11"/>
      <c r="R326" s="11"/>
      <c r="S326" s="11"/>
      <c r="T326" s="11"/>
      <c r="U326" s="21"/>
    </row>
    <row r="327" spans="1:21" x14ac:dyDescent="0.25">
      <c r="A327" s="22"/>
      <c r="B327" s="22" t="s">
        <v>935</v>
      </c>
      <c r="C327" s="22" t="s">
        <v>993</v>
      </c>
      <c r="D327" s="21" t="s">
        <v>994</v>
      </c>
      <c r="E327" s="21"/>
      <c r="F327" s="8">
        <v>0</v>
      </c>
      <c r="G327" s="21"/>
      <c r="H327" s="8">
        <f t="shared" si="29"/>
        <v>0</v>
      </c>
      <c r="I327" s="11"/>
      <c r="J327" s="8">
        <v>0</v>
      </c>
      <c r="K327" s="11"/>
      <c r="L327" s="8">
        <v>0</v>
      </c>
      <c r="M327" s="11"/>
      <c r="N327" s="8">
        <f t="shared" si="30"/>
        <v>0</v>
      </c>
      <c r="O327" s="11"/>
      <c r="P327" s="11"/>
      <c r="Q327" s="11"/>
      <c r="R327" s="11"/>
      <c r="S327" s="11"/>
      <c r="T327" s="11"/>
      <c r="U327" s="21"/>
    </row>
    <row r="328" spans="1:21" x14ac:dyDescent="0.25">
      <c r="A328" s="22"/>
      <c r="B328" s="22" t="s">
        <v>510</v>
      </c>
      <c r="C328" s="22" t="s">
        <v>996</v>
      </c>
      <c r="D328" s="21" t="s">
        <v>997</v>
      </c>
      <c r="E328" s="21"/>
      <c r="F328" s="8">
        <v>0</v>
      </c>
      <c r="G328" s="21"/>
      <c r="H328" s="8">
        <f t="shared" si="29"/>
        <v>0</v>
      </c>
      <c r="I328" s="11"/>
      <c r="J328" s="8">
        <v>0</v>
      </c>
      <c r="K328" s="11"/>
      <c r="L328" s="8">
        <v>0</v>
      </c>
      <c r="M328" s="11"/>
      <c r="N328" s="8">
        <f t="shared" si="30"/>
        <v>0</v>
      </c>
      <c r="O328" s="11"/>
      <c r="P328" s="11"/>
      <c r="Q328" s="11"/>
      <c r="R328" s="11"/>
      <c r="S328" s="11"/>
      <c r="T328" s="11"/>
      <c r="U328" s="21"/>
    </row>
    <row r="329" spans="1:21" x14ac:dyDescent="0.25">
      <c r="A329" s="24" t="s">
        <v>999</v>
      </c>
      <c r="B329" s="22"/>
      <c r="C329" s="22"/>
      <c r="D329" s="21" t="s">
        <v>1549</v>
      </c>
      <c r="E329" s="21"/>
      <c r="F329" s="34">
        <f>SUM(F323:F328)</f>
        <v>0</v>
      </c>
      <c r="G329" s="21"/>
      <c r="H329" s="34">
        <f t="shared" si="29"/>
        <v>0</v>
      </c>
      <c r="I329" s="11"/>
      <c r="J329" s="34">
        <f>SUM(J323:J328)</f>
        <v>0</v>
      </c>
      <c r="K329" s="11"/>
      <c r="L329" s="34">
        <f>SUM(L323:L328)</f>
        <v>0</v>
      </c>
      <c r="M329" s="11"/>
      <c r="N329" s="34">
        <f t="shared" si="30"/>
        <v>0</v>
      </c>
      <c r="O329" s="11"/>
      <c r="P329" s="11"/>
      <c r="Q329" s="11"/>
      <c r="R329" s="11"/>
      <c r="S329" s="11"/>
      <c r="T329" s="11"/>
      <c r="U329" s="21"/>
    </row>
    <row r="330" spans="1:21" x14ac:dyDescent="0.25">
      <c r="A330" s="24" t="s">
        <v>274</v>
      </c>
      <c r="B330" s="22"/>
      <c r="C330" s="22"/>
      <c r="D330" s="21"/>
      <c r="E330" s="21"/>
      <c r="F330" s="8"/>
      <c r="G330" s="21"/>
      <c r="H330" s="8"/>
      <c r="I330" s="11"/>
      <c r="J330" s="8"/>
      <c r="K330" s="11"/>
      <c r="L330" s="8"/>
      <c r="M330" s="11"/>
      <c r="N330" s="8"/>
      <c r="O330" s="11"/>
      <c r="P330" s="11"/>
      <c r="Q330" s="11"/>
      <c r="R330" s="11"/>
      <c r="S330" s="11"/>
      <c r="T330" s="11"/>
      <c r="U330" s="21"/>
    </row>
    <row r="331" spans="1:21" x14ac:dyDescent="0.25">
      <c r="A331" s="24"/>
      <c r="B331" s="22" t="s">
        <v>4</v>
      </c>
      <c r="C331" s="22" t="s">
        <v>43</v>
      </c>
      <c r="D331" s="21"/>
      <c r="E331" s="21"/>
      <c r="F331" s="8">
        <v>0</v>
      </c>
      <c r="G331" s="21"/>
      <c r="H331" s="8">
        <f>J331-F331</f>
        <v>0</v>
      </c>
      <c r="I331" s="11"/>
      <c r="J331" s="8">
        <v>0</v>
      </c>
      <c r="K331" s="11"/>
      <c r="L331" s="8">
        <v>0</v>
      </c>
      <c r="M331" s="11"/>
      <c r="N331" s="8">
        <f>+J331-L331</f>
        <v>0</v>
      </c>
      <c r="O331" s="11"/>
      <c r="P331" s="11"/>
      <c r="Q331" s="11"/>
      <c r="R331" s="11"/>
      <c r="S331" s="11"/>
      <c r="T331" s="11"/>
      <c r="U331" s="21"/>
    </row>
    <row r="332" spans="1:21" x14ac:dyDescent="0.25">
      <c r="A332" s="24"/>
      <c r="B332" s="22" t="s">
        <v>1014</v>
      </c>
      <c r="C332" s="22" t="s">
        <v>44</v>
      </c>
      <c r="D332" s="21"/>
      <c r="E332" s="21"/>
      <c r="F332" s="8">
        <v>0</v>
      </c>
      <c r="G332" s="21"/>
      <c r="H332" s="8">
        <f>J332-F332</f>
        <v>0</v>
      </c>
      <c r="I332" s="11"/>
      <c r="J332" s="8">
        <v>0</v>
      </c>
      <c r="K332" s="11"/>
      <c r="L332" s="8">
        <v>0</v>
      </c>
      <c r="M332" s="11"/>
      <c r="N332" s="8">
        <f>+J332-L332</f>
        <v>0</v>
      </c>
      <c r="O332" s="11"/>
      <c r="P332" s="11"/>
      <c r="Q332" s="11"/>
      <c r="R332" s="11"/>
      <c r="S332" s="11"/>
      <c r="T332" s="11"/>
      <c r="U332" s="21"/>
    </row>
    <row r="333" spans="1:21" x14ac:dyDescent="0.25">
      <c r="A333" s="24"/>
      <c r="B333" s="22" t="s">
        <v>935</v>
      </c>
      <c r="C333" s="22" t="s">
        <v>45</v>
      </c>
      <c r="D333" s="21"/>
      <c r="E333" s="21"/>
      <c r="F333" s="8">
        <v>0</v>
      </c>
      <c r="G333" s="21"/>
      <c r="H333" s="8">
        <f>J333-F333</f>
        <v>0</v>
      </c>
      <c r="I333" s="11"/>
      <c r="J333" s="8">
        <v>0</v>
      </c>
      <c r="K333" s="11"/>
      <c r="L333" s="8">
        <v>0</v>
      </c>
      <c r="M333" s="11"/>
      <c r="N333" s="8">
        <f>+J333-L333</f>
        <v>0</v>
      </c>
      <c r="O333" s="11"/>
      <c r="P333" s="11"/>
      <c r="Q333" s="11"/>
      <c r="R333" s="11"/>
      <c r="S333" s="11"/>
      <c r="T333" s="11"/>
      <c r="U333" s="21"/>
    </row>
    <row r="334" spans="1:21" x14ac:dyDescent="0.25">
      <c r="A334" s="24"/>
      <c r="B334" s="22" t="s">
        <v>510</v>
      </c>
      <c r="C334" s="22" t="s">
        <v>342</v>
      </c>
      <c r="D334" s="21"/>
      <c r="E334" s="21"/>
      <c r="F334" s="8">
        <v>0</v>
      </c>
      <c r="G334" s="21"/>
      <c r="H334" s="8">
        <f>J334-F334</f>
        <v>0</v>
      </c>
      <c r="I334" s="11"/>
      <c r="J334" s="8">
        <v>0</v>
      </c>
      <c r="K334" s="11"/>
      <c r="L334" s="8">
        <v>0</v>
      </c>
      <c r="M334" s="11"/>
      <c r="N334" s="8">
        <f>+J334-L334</f>
        <v>0</v>
      </c>
      <c r="O334" s="11"/>
      <c r="P334" s="11"/>
      <c r="Q334" s="11"/>
      <c r="R334" s="11"/>
      <c r="S334" s="11"/>
      <c r="T334" s="11"/>
      <c r="U334" s="21"/>
    </row>
    <row r="335" spans="1:21" x14ac:dyDescent="0.25">
      <c r="A335" s="24" t="s">
        <v>275</v>
      </c>
      <c r="B335" s="22"/>
      <c r="C335" s="22"/>
      <c r="D335" s="21"/>
      <c r="E335" s="21"/>
      <c r="F335" s="34">
        <f>SUM(F331:F334)</f>
        <v>0</v>
      </c>
      <c r="G335" s="21"/>
      <c r="H335" s="34">
        <f>J335-F335</f>
        <v>0</v>
      </c>
      <c r="I335" s="11"/>
      <c r="J335" s="34">
        <f>SUM(J331:J334)</f>
        <v>0</v>
      </c>
      <c r="K335" s="11"/>
      <c r="L335" s="34">
        <f>SUM(L331:L334)</f>
        <v>0</v>
      </c>
      <c r="M335" s="11"/>
      <c r="N335" s="34">
        <f>+J335-L335</f>
        <v>0</v>
      </c>
      <c r="O335" s="11"/>
      <c r="P335" s="11"/>
      <c r="Q335" s="11"/>
      <c r="R335" s="11"/>
      <c r="S335" s="11"/>
      <c r="T335" s="11"/>
      <c r="U335" s="21"/>
    </row>
    <row r="336" spans="1:21" x14ac:dyDescent="0.25">
      <c r="A336" s="24" t="s">
        <v>343</v>
      </c>
      <c r="B336" s="22"/>
      <c r="C336" s="22"/>
      <c r="D336" s="21"/>
      <c r="E336" s="21"/>
      <c r="F336" s="11"/>
      <c r="G336" s="21"/>
      <c r="H336" s="11"/>
      <c r="I336" s="11"/>
      <c r="J336" s="11"/>
      <c r="K336" s="11"/>
      <c r="L336" s="11"/>
      <c r="M336" s="11"/>
      <c r="N336" s="11"/>
      <c r="O336" s="11"/>
      <c r="P336" s="11"/>
      <c r="Q336" s="11"/>
      <c r="R336" s="11"/>
      <c r="S336" s="11"/>
      <c r="T336" s="11"/>
      <c r="U336" s="21"/>
    </row>
    <row r="337" spans="1:21" x14ac:dyDescent="0.25">
      <c r="A337" s="24"/>
      <c r="B337" s="22" t="s">
        <v>927</v>
      </c>
      <c r="C337" s="22" t="s">
        <v>350</v>
      </c>
      <c r="D337" s="21"/>
      <c r="E337" s="21"/>
      <c r="F337" s="8">
        <v>0</v>
      </c>
      <c r="G337" s="21"/>
      <c r="H337" s="8">
        <f>J337-F337</f>
        <v>0</v>
      </c>
      <c r="I337" s="11"/>
      <c r="J337" s="8">
        <v>0</v>
      </c>
      <c r="K337" s="11"/>
      <c r="L337" s="8">
        <v>0</v>
      </c>
      <c r="M337" s="11"/>
      <c r="N337" s="8">
        <f>+J337-L337</f>
        <v>0</v>
      </c>
      <c r="O337" s="11"/>
      <c r="P337" s="11"/>
      <c r="Q337" s="11"/>
      <c r="R337" s="11"/>
      <c r="S337" s="11"/>
      <c r="T337" s="11"/>
      <c r="U337" s="21"/>
    </row>
    <row r="338" spans="1:21" x14ac:dyDescent="0.25">
      <c r="A338" s="24"/>
      <c r="B338" s="22" t="s">
        <v>1014</v>
      </c>
      <c r="C338" s="22" t="s">
        <v>351</v>
      </c>
      <c r="D338" s="21"/>
      <c r="E338" s="21"/>
      <c r="F338" s="8">
        <v>0</v>
      </c>
      <c r="G338" s="21"/>
      <c r="H338" s="8">
        <f>J338-F338</f>
        <v>0</v>
      </c>
      <c r="I338" s="11"/>
      <c r="J338" s="8">
        <v>0</v>
      </c>
      <c r="K338" s="11"/>
      <c r="L338" s="8">
        <v>0</v>
      </c>
      <c r="M338" s="11"/>
      <c r="N338" s="8">
        <f>+J338-L338</f>
        <v>0</v>
      </c>
      <c r="O338" s="11"/>
      <c r="P338" s="11"/>
      <c r="Q338" s="11"/>
      <c r="R338" s="11"/>
      <c r="S338" s="11"/>
      <c r="T338" s="11"/>
      <c r="U338" s="21"/>
    </row>
    <row r="339" spans="1:21" x14ac:dyDescent="0.25">
      <c r="A339" s="24"/>
      <c r="B339" s="22" t="s">
        <v>935</v>
      </c>
      <c r="C339" s="22" t="s">
        <v>352</v>
      </c>
      <c r="D339" s="21"/>
      <c r="E339" s="21"/>
      <c r="F339" s="8">
        <v>0</v>
      </c>
      <c r="G339" s="21"/>
      <c r="H339" s="8">
        <f>J339-F339</f>
        <v>0</v>
      </c>
      <c r="I339" s="11"/>
      <c r="J339" s="8">
        <v>0</v>
      </c>
      <c r="K339" s="11"/>
      <c r="L339" s="8">
        <v>0</v>
      </c>
      <c r="M339" s="11"/>
      <c r="N339" s="8">
        <f>+J339-L339</f>
        <v>0</v>
      </c>
      <c r="O339" s="11"/>
      <c r="P339" s="11"/>
      <c r="Q339" s="11"/>
      <c r="R339" s="11"/>
      <c r="S339" s="11"/>
      <c r="T339" s="11"/>
      <c r="U339" s="21"/>
    </row>
    <row r="340" spans="1:21" x14ac:dyDescent="0.25">
      <c r="A340" s="24"/>
      <c r="B340" s="22" t="s">
        <v>510</v>
      </c>
      <c r="C340" s="22" t="s">
        <v>353</v>
      </c>
      <c r="D340" s="21"/>
      <c r="E340" s="21"/>
      <c r="F340" s="8">
        <v>0</v>
      </c>
      <c r="G340" s="21"/>
      <c r="H340" s="8">
        <f>J340-F340</f>
        <v>0</v>
      </c>
      <c r="I340" s="11"/>
      <c r="J340" s="8">
        <v>0</v>
      </c>
      <c r="K340" s="11"/>
      <c r="L340" s="8">
        <v>0</v>
      </c>
      <c r="M340" s="11"/>
      <c r="N340" s="8">
        <f>+J340-L340</f>
        <v>0</v>
      </c>
      <c r="O340" s="11"/>
      <c r="P340" s="11"/>
      <c r="Q340" s="11"/>
      <c r="R340" s="11"/>
      <c r="S340" s="11"/>
      <c r="T340" s="11"/>
      <c r="U340" s="21"/>
    </row>
    <row r="341" spans="1:21" x14ac:dyDescent="0.25">
      <c r="A341" s="24" t="s">
        <v>349</v>
      </c>
      <c r="B341" s="22"/>
      <c r="C341" s="22"/>
      <c r="D341" s="21"/>
      <c r="E341" s="21"/>
      <c r="F341" s="34">
        <f>SUM(F337:F340)</f>
        <v>0</v>
      </c>
      <c r="G341" s="21"/>
      <c r="H341" s="34">
        <f>J341-F341</f>
        <v>0</v>
      </c>
      <c r="I341" s="11"/>
      <c r="J341" s="34">
        <f>SUM(J337:J340)</f>
        <v>0</v>
      </c>
      <c r="K341" s="34">
        <f>SUM(K337:K340)</f>
        <v>0</v>
      </c>
      <c r="L341" s="34">
        <f>SUM(L337:L340)</f>
        <v>0</v>
      </c>
      <c r="M341" s="11"/>
      <c r="N341" s="34">
        <f>+J341-L341</f>
        <v>0</v>
      </c>
      <c r="O341" s="11"/>
      <c r="P341" s="11"/>
      <c r="Q341" s="11"/>
      <c r="R341" s="11"/>
      <c r="S341" s="11"/>
      <c r="T341" s="11"/>
      <c r="U341" s="21"/>
    </row>
    <row r="342" spans="1:21" x14ac:dyDescent="0.25">
      <c r="A342" s="24" t="s">
        <v>277</v>
      </c>
      <c r="B342" s="22"/>
      <c r="C342" s="22"/>
      <c r="D342" s="21"/>
      <c r="E342" s="21"/>
      <c r="F342" s="8"/>
      <c r="G342" s="21"/>
      <c r="H342" s="8"/>
      <c r="I342" s="11"/>
      <c r="J342" s="8"/>
      <c r="K342" s="11"/>
      <c r="L342" s="8"/>
      <c r="M342" s="11"/>
      <c r="N342" s="8"/>
      <c r="O342" s="11"/>
      <c r="P342" s="11"/>
      <c r="Q342" s="11"/>
      <c r="R342" s="11"/>
      <c r="S342" s="11"/>
      <c r="T342" s="11"/>
      <c r="U342" s="21"/>
    </row>
    <row r="343" spans="1:21" x14ac:dyDescent="0.25">
      <c r="A343" s="22"/>
      <c r="B343" s="22" t="s">
        <v>276</v>
      </c>
      <c r="C343" s="22" t="s">
        <v>1003</v>
      </c>
      <c r="D343" s="21" t="s">
        <v>1004</v>
      </c>
      <c r="E343" s="21"/>
      <c r="F343" s="8">
        <v>0</v>
      </c>
      <c r="G343" s="21"/>
      <c r="H343" s="8">
        <f t="shared" ref="H343:H351" si="31">J343-F343</f>
        <v>0</v>
      </c>
      <c r="I343" s="11"/>
      <c r="J343" s="8">
        <v>0</v>
      </c>
      <c r="K343" s="11"/>
      <c r="L343" s="8">
        <v>0</v>
      </c>
      <c r="M343" s="11"/>
      <c r="N343" s="8">
        <f t="shared" ref="N343:N351" si="32">+J343-L343</f>
        <v>0</v>
      </c>
      <c r="O343" s="11"/>
      <c r="P343" s="11"/>
      <c r="Q343" s="11"/>
      <c r="R343" s="11"/>
      <c r="S343" s="11"/>
      <c r="T343" s="11"/>
      <c r="U343" s="21"/>
    </row>
    <row r="344" spans="1:21" x14ac:dyDescent="0.25">
      <c r="A344" s="22"/>
      <c r="B344" s="22" t="s">
        <v>1006</v>
      </c>
      <c r="C344" s="22" t="s">
        <v>1007</v>
      </c>
      <c r="D344" s="21" t="s">
        <v>1008</v>
      </c>
      <c r="E344" s="21"/>
      <c r="F344" s="8">
        <v>0</v>
      </c>
      <c r="G344" s="21"/>
      <c r="H344" s="8">
        <f t="shared" si="31"/>
        <v>0</v>
      </c>
      <c r="I344" s="11"/>
      <c r="J344" s="8">
        <v>0</v>
      </c>
      <c r="K344" s="11"/>
      <c r="L344" s="8">
        <v>0</v>
      </c>
      <c r="M344" s="11"/>
      <c r="N344" s="8">
        <f t="shared" si="32"/>
        <v>0</v>
      </c>
      <c r="O344" s="11"/>
      <c r="P344" s="11"/>
      <c r="Q344" s="11"/>
      <c r="R344" s="11"/>
      <c r="S344" s="11"/>
      <c r="T344" s="11"/>
      <c r="U344" s="21"/>
    </row>
    <row r="345" spans="1:21" x14ac:dyDescent="0.25">
      <c r="A345" s="22"/>
      <c r="B345" s="22" t="s">
        <v>1010</v>
      </c>
      <c r="C345" s="22" t="s">
        <v>1011</v>
      </c>
      <c r="D345" s="21" t="s">
        <v>1012</v>
      </c>
      <c r="E345" s="21"/>
      <c r="F345" s="8">
        <v>0</v>
      </c>
      <c r="G345" s="21"/>
      <c r="H345" s="8">
        <f t="shared" si="31"/>
        <v>0</v>
      </c>
      <c r="I345" s="11"/>
      <c r="J345" s="8">
        <v>0</v>
      </c>
      <c r="K345" s="11"/>
      <c r="L345" s="8">
        <v>0</v>
      </c>
      <c r="M345" s="11"/>
      <c r="N345" s="8">
        <f t="shared" si="32"/>
        <v>0</v>
      </c>
      <c r="O345" s="11"/>
      <c r="P345" s="11"/>
      <c r="Q345" s="11"/>
      <c r="R345" s="11"/>
      <c r="S345" s="11"/>
      <c r="T345" s="11"/>
      <c r="U345" s="21"/>
    </row>
    <row r="346" spans="1:21" x14ac:dyDescent="0.25">
      <c r="A346" s="22"/>
      <c r="B346" s="22" t="s">
        <v>1014</v>
      </c>
      <c r="C346" s="22" t="s">
        <v>1015</v>
      </c>
      <c r="D346" s="21" t="s">
        <v>1016</v>
      </c>
      <c r="E346" s="21"/>
      <c r="F346" s="8">
        <v>0</v>
      </c>
      <c r="G346" s="21"/>
      <c r="H346" s="8">
        <f t="shared" si="31"/>
        <v>0</v>
      </c>
      <c r="I346" s="11"/>
      <c r="J346" s="8">
        <v>0</v>
      </c>
      <c r="K346" s="11"/>
      <c r="L346" s="8">
        <v>0</v>
      </c>
      <c r="M346" s="11"/>
      <c r="N346" s="8">
        <f t="shared" si="32"/>
        <v>0</v>
      </c>
      <c r="O346" s="11"/>
      <c r="P346" s="11"/>
      <c r="Q346" s="11"/>
      <c r="R346" s="11"/>
      <c r="S346" s="11"/>
      <c r="T346" s="11"/>
      <c r="U346" s="21"/>
    </row>
    <row r="347" spans="1:21" x14ac:dyDescent="0.25">
      <c r="A347" s="22"/>
      <c r="B347" s="22" t="s">
        <v>1018</v>
      </c>
      <c r="C347" s="22" t="s">
        <v>1019</v>
      </c>
      <c r="D347" s="21" t="s">
        <v>1020</v>
      </c>
      <c r="E347" s="21"/>
      <c r="F347" s="8">
        <v>0</v>
      </c>
      <c r="G347" s="21"/>
      <c r="H347" s="8">
        <f t="shared" si="31"/>
        <v>0</v>
      </c>
      <c r="I347" s="11"/>
      <c r="J347" s="8">
        <v>0</v>
      </c>
      <c r="K347" s="11"/>
      <c r="L347" s="8">
        <v>0</v>
      </c>
      <c r="M347" s="11"/>
      <c r="N347" s="8">
        <f t="shared" si="32"/>
        <v>0</v>
      </c>
      <c r="O347" s="11"/>
      <c r="P347" s="11"/>
      <c r="Q347" s="11"/>
      <c r="R347" s="11"/>
      <c r="S347" s="11"/>
      <c r="T347" s="11"/>
      <c r="U347" s="21"/>
    </row>
    <row r="348" spans="1:21" x14ac:dyDescent="0.25">
      <c r="A348" s="22"/>
      <c r="B348" s="22" t="s">
        <v>498</v>
      </c>
      <c r="C348" s="22" t="s">
        <v>1022</v>
      </c>
      <c r="D348" s="21" t="s">
        <v>1023</v>
      </c>
      <c r="E348" s="21"/>
      <c r="F348" s="8">
        <v>0</v>
      </c>
      <c r="G348" s="21"/>
      <c r="H348" s="8">
        <f t="shared" si="31"/>
        <v>0</v>
      </c>
      <c r="I348" s="11"/>
      <c r="J348" s="8">
        <v>0</v>
      </c>
      <c r="K348" s="11"/>
      <c r="L348" s="8">
        <v>0</v>
      </c>
      <c r="M348" s="11"/>
      <c r="N348" s="8">
        <f t="shared" si="32"/>
        <v>0</v>
      </c>
      <c r="O348" s="11"/>
      <c r="P348" s="11"/>
      <c r="Q348" s="11"/>
      <c r="R348" s="11"/>
      <c r="S348" s="11"/>
      <c r="T348" s="11"/>
      <c r="U348" s="21"/>
    </row>
    <row r="349" spans="1:21" x14ac:dyDescent="0.25">
      <c r="A349" s="22"/>
      <c r="B349" s="22" t="s">
        <v>935</v>
      </c>
      <c r="C349" s="22" t="s">
        <v>1025</v>
      </c>
      <c r="D349" s="21" t="s">
        <v>1026</v>
      </c>
      <c r="E349" s="21"/>
      <c r="F349" s="8">
        <v>0</v>
      </c>
      <c r="G349" s="21"/>
      <c r="H349" s="8">
        <f t="shared" si="31"/>
        <v>0</v>
      </c>
      <c r="I349" s="11"/>
      <c r="J349" s="8">
        <v>0</v>
      </c>
      <c r="K349" s="11"/>
      <c r="L349" s="8">
        <v>0</v>
      </c>
      <c r="M349" s="11"/>
      <c r="N349" s="8">
        <f t="shared" si="32"/>
        <v>0</v>
      </c>
      <c r="O349" s="11"/>
      <c r="P349" s="11"/>
      <c r="Q349" s="11"/>
      <c r="R349" s="11"/>
      <c r="S349" s="11"/>
      <c r="T349" s="11"/>
      <c r="U349" s="21"/>
    </row>
    <row r="350" spans="1:21" x14ac:dyDescent="0.25">
      <c r="A350" s="22"/>
      <c r="B350" s="22" t="s">
        <v>510</v>
      </c>
      <c r="C350" s="22" t="s">
        <v>1028</v>
      </c>
      <c r="D350" s="21" t="s">
        <v>1029</v>
      </c>
      <c r="E350" s="21"/>
      <c r="F350" s="8">
        <v>0</v>
      </c>
      <c r="G350" s="21"/>
      <c r="H350" s="8">
        <f t="shared" si="31"/>
        <v>0</v>
      </c>
      <c r="I350" s="11"/>
      <c r="J350" s="8">
        <v>0</v>
      </c>
      <c r="K350" s="11"/>
      <c r="L350" s="8">
        <v>0</v>
      </c>
      <c r="M350" s="11"/>
      <c r="N350" s="8">
        <f t="shared" si="32"/>
        <v>0</v>
      </c>
      <c r="O350" s="11"/>
      <c r="P350" s="11"/>
      <c r="Q350" s="11"/>
      <c r="R350" s="11"/>
      <c r="S350" s="11"/>
      <c r="T350" s="11"/>
      <c r="U350" s="21"/>
    </row>
    <row r="351" spans="1:21" x14ac:dyDescent="0.25">
      <c r="A351" s="24" t="s">
        <v>278</v>
      </c>
      <c r="B351" s="22"/>
      <c r="C351" s="22"/>
      <c r="D351" s="21" t="s">
        <v>1550</v>
      </c>
      <c r="E351" s="21"/>
      <c r="F351" s="34">
        <f>SUM(F343:F350)</f>
        <v>0</v>
      </c>
      <c r="G351" s="21"/>
      <c r="H351" s="34">
        <f t="shared" si="31"/>
        <v>0</v>
      </c>
      <c r="I351" s="11"/>
      <c r="J351" s="34">
        <f>SUM(J343:J350)</f>
        <v>0</v>
      </c>
      <c r="K351" s="11"/>
      <c r="L351" s="34">
        <f>SUM(L343:L350)</f>
        <v>0</v>
      </c>
      <c r="M351" s="11"/>
      <c r="N351" s="34">
        <f t="shared" si="32"/>
        <v>0</v>
      </c>
      <c r="O351" s="11"/>
      <c r="P351" s="11"/>
      <c r="Q351" s="11"/>
      <c r="R351" s="11"/>
      <c r="S351" s="11"/>
      <c r="T351" s="11"/>
      <c r="U351" s="21"/>
    </row>
    <row r="352" spans="1:21" x14ac:dyDescent="0.25">
      <c r="A352" s="24" t="s">
        <v>279</v>
      </c>
      <c r="B352" s="22"/>
      <c r="C352" s="22"/>
      <c r="D352" s="21"/>
      <c r="E352" s="21"/>
      <c r="F352" s="11"/>
      <c r="G352" s="21"/>
      <c r="H352" s="11"/>
      <c r="I352" s="11"/>
      <c r="J352" s="11"/>
      <c r="K352" s="11"/>
      <c r="L352" s="11"/>
      <c r="M352" s="11"/>
      <c r="N352" s="11"/>
      <c r="O352" s="11"/>
      <c r="P352" s="11"/>
      <c r="Q352" s="11"/>
      <c r="R352" s="11"/>
      <c r="S352" s="11"/>
      <c r="T352" s="11"/>
      <c r="U352" s="21"/>
    </row>
    <row r="353" spans="1:21" x14ac:dyDescent="0.25">
      <c r="A353" s="24"/>
      <c r="B353" s="22" t="s">
        <v>1002</v>
      </c>
      <c r="C353" s="22" t="s">
        <v>367</v>
      </c>
      <c r="D353" s="21"/>
      <c r="E353" s="21"/>
      <c r="F353" s="8">
        <v>44000</v>
      </c>
      <c r="G353" s="21"/>
      <c r="H353" s="8">
        <f t="shared" ref="H353:H361" si="33">J353-F353</f>
        <v>1000</v>
      </c>
      <c r="I353" s="11"/>
      <c r="J353" s="8">
        <v>45000</v>
      </c>
      <c r="K353" s="11"/>
      <c r="L353" s="8">
        <v>44900</v>
      </c>
      <c r="M353" s="11"/>
      <c r="N353" s="8">
        <f t="shared" ref="N353:N361" si="34">+J353-L353</f>
        <v>100</v>
      </c>
      <c r="O353" s="11"/>
      <c r="P353" s="11"/>
      <c r="Q353" s="11"/>
      <c r="R353" s="11"/>
      <c r="S353" s="11"/>
      <c r="T353" s="11"/>
      <c r="U353" s="21"/>
    </row>
    <row r="354" spans="1:21" x14ac:dyDescent="0.25">
      <c r="A354" s="24"/>
      <c r="B354" s="22" t="s">
        <v>1006</v>
      </c>
      <c r="C354" s="22" t="s">
        <v>368</v>
      </c>
      <c r="D354" s="21"/>
      <c r="E354" s="21"/>
      <c r="F354" s="8">
        <v>28000</v>
      </c>
      <c r="G354" s="21"/>
      <c r="H354" s="8">
        <f t="shared" si="33"/>
        <v>-3000</v>
      </c>
      <c r="I354" s="11"/>
      <c r="J354" s="8">
        <v>25000</v>
      </c>
      <c r="K354" s="11"/>
      <c r="L354" s="8">
        <v>24500</v>
      </c>
      <c r="M354" s="11"/>
      <c r="N354" s="8">
        <f t="shared" si="34"/>
        <v>500</v>
      </c>
      <c r="O354" s="11"/>
      <c r="P354" s="11"/>
      <c r="Q354" s="11"/>
      <c r="R354" s="11"/>
      <c r="S354" s="11"/>
      <c r="T354" s="11"/>
      <c r="U354" s="21"/>
    </row>
    <row r="355" spans="1:21" x14ac:dyDescent="0.25">
      <c r="A355" s="24"/>
      <c r="B355" s="22" t="s">
        <v>1010</v>
      </c>
      <c r="C355" s="22" t="s">
        <v>369</v>
      </c>
      <c r="D355" s="21"/>
      <c r="E355" s="21"/>
      <c r="F355" s="8">
        <v>3000</v>
      </c>
      <c r="G355" s="21"/>
      <c r="H355" s="8">
        <f t="shared" si="33"/>
        <v>2000</v>
      </c>
      <c r="I355" s="11"/>
      <c r="J355" s="8">
        <v>5000</v>
      </c>
      <c r="K355" s="11"/>
      <c r="L355" s="8">
        <v>4600</v>
      </c>
      <c r="M355" s="11"/>
      <c r="N355" s="8">
        <f t="shared" si="34"/>
        <v>400</v>
      </c>
      <c r="O355" s="11"/>
      <c r="P355" s="11"/>
      <c r="Q355" s="11"/>
      <c r="R355" s="11"/>
      <c r="S355" s="11"/>
      <c r="T355" s="11"/>
      <c r="U355" s="21"/>
    </row>
    <row r="356" spans="1:21" x14ac:dyDescent="0.25">
      <c r="A356" s="24"/>
      <c r="B356" s="22" t="s">
        <v>1014</v>
      </c>
      <c r="C356" s="22" t="s">
        <v>370</v>
      </c>
      <c r="D356" s="21"/>
      <c r="E356" s="21"/>
      <c r="F356" s="8">
        <v>0</v>
      </c>
      <c r="G356" s="21"/>
      <c r="H356" s="8">
        <f t="shared" si="33"/>
        <v>0</v>
      </c>
      <c r="I356" s="11"/>
      <c r="J356" s="8">
        <v>0</v>
      </c>
      <c r="K356" s="11"/>
      <c r="L356" s="8">
        <v>0</v>
      </c>
      <c r="M356" s="11"/>
      <c r="N356" s="8">
        <f t="shared" si="34"/>
        <v>0</v>
      </c>
      <c r="O356" s="11"/>
      <c r="P356" s="11"/>
      <c r="Q356" s="11"/>
      <c r="R356" s="11"/>
      <c r="S356" s="11"/>
      <c r="T356" s="11"/>
      <c r="U356" s="21"/>
    </row>
    <row r="357" spans="1:21" x14ac:dyDescent="0.25">
      <c r="A357" s="24"/>
      <c r="B357" s="22" t="s">
        <v>1018</v>
      </c>
      <c r="C357" s="22" t="s">
        <v>371</v>
      </c>
      <c r="D357" s="21"/>
      <c r="E357" s="21"/>
      <c r="F357" s="8">
        <v>0</v>
      </c>
      <c r="G357" s="21"/>
      <c r="H357" s="8">
        <f t="shared" si="33"/>
        <v>0</v>
      </c>
      <c r="I357" s="11"/>
      <c r="J357" s="8">
        <v>0</v>
      </c>
      <c r="K357" s="11"/>
      <c r="L357" s="8">
        <v>0</v>
      </c>
      <c r="M357" s="11"/>
      <c r="N357" s="8">
        <f t="shared" si="34"/>
        <v>0</v>
      </c>
      <c r="O357" s="11"/>
      <c r="P357" s="11"/>
      <c r="Q357" s="11"/>
      <c r="R357" s="11"/>
      <c r="S357" s="11"/>
      <c r="T357" s="11"/>
      <c r="U357" s="21"/>
    </row>
    <row r="358" spans="1:21" x14ac:dyDescent="0.25">
      <c r="A358" s="24"/>
      <c r="B358" s="22" t="s">
        <v>365</v>
      </c>
      <c r="C358" s="22" t="s">
        <v>372</v>
      </c>
      <c r="D358" s="21"/>
      <c r="E358" s="21"/>
      <c r="F358" s="8">
        <v>0</v>
      </c>
      <c r="G358" s="21"/>
      <c r="H358" s="8">
        <f t="shared" si="33"/>
        <v>0</v>
      </c>
      <c r="I358" s="11"/>
      <c r="J358" s="8">
        <v>0</v>
      </c>
      <c r="K358" s="11"/>
      <c r="L358" s="8">
        <v>0</v>
      </c>
      <c r="M358" s="11"/>
      <c r="N358" s="8">
        <f t="shared" si="34"/>
        <v>0</v>
      </c>
      <c r="O358" s="11"/>
      <c r="P358" s="11"/>
      <c r="Q358" s="11"/>
      <c r="R358" s="11"/>
      <c r="S358" s="11"/>
      <c r="T358" s="11"/>
      <c r="U358" s="21"/>
    </row>
    <row r="359" spans="1:21" x14ac:dyDescent="0.25">
      <c r="A359" s="24"/>
      <c r="B359" s="22" t="s">
        <v>1236</v>
      </c>
      <c r="C359" s="22" t="s">
        <v>373</v>
      </c>
      <c r="D359" s="21"/>
      <c r="E359" s="21"/>
      <c r="F359" s="8">
        <v>4500</v>
      </c>
      <c r="G359" s="21"/>
      <c r="H359" s="8">
        <f t="shared" si="33"/>
        <v>-1000</v>
      </c>
      <c r="I359" s="11"/>
      <c r="J359" s="8">
        <v>3500</v>
      </c>
      <c r="K359" s="11"/>
      <c r="L359" s="8">
        <v>3500</v>
      </c>
      <c r="M359" s="11"/>
      <c r="N359" s="8">
        <f t="shared" si="34"/>
        <v>0</v>
      </c>
      <c r="O359" s="11"/>
      <c r="P359" s="11"/>
      <c r="Q359" s="11"/>
      <c r="R359" s="11"/>
      <c r="S359" s="11"/>
      <c r="T359" s="11"/>
      <c r="U359" s="21"/>
    </row>
    <row r="360" spans="1:21" x14ac:dyDescent="0.25">
      <c r="A360" s="24"/>
      <c r="B360" s="22" t="s">
        <v>935</v>
      </c>
      <c r="C360" s="22" t="s">
        <v>374</v>
      </c>
      <c r="D360" s="21"/>
      <c r="E360" s="21"/>
      <c r="F360" s="8">
        <v>1000</v>
      </c>
      <c r="G360" s="21"/>
      <c r="H360" s="8">
        <f t="shared" si="33"/>
        <v>0</v>
      </c>
      <c r="I360" s="11"/>
      <c r="J360" s="8">
        <v>1000</v>
      </c>
      <c r="K360" s="11"/>
      <c r="L360" s="8">
        <v>959</v>
      </c>
      <c r="M360" s="11"/>
      <c r="N360" s="8">
        <f t="shared" si="34"/>
        <v>41</v>
      </c>
      <c r="O360" s="11"/>
      <c r="P360" s="11"/>
      <c r="Q360" s="11"/>
      <c r="R360" s="11"/>
      <c r="S360" s="11"/>
      <c r="T360" s="11"/>
      <c r="U360" s="21"/>
    </row>
    <row r="361" spans="1:21" x14ac:dyDescent="0.25">
      <c r="A361" s="24"/>
      <c r="B361" s="22" t="s">
        <v>510</v>
      </c>
      <c r="C361" s="22" t="s">
        <v>375</v>
      </c>
      <c r="D361" s="21"/>
      <c r="E361" s="21"/>
      <c r="F361" s="8">
        <v>0</v>
      </c>
      <c r="G361" s="21"/>
      <c r="H361" s="8">
        <f t="shared" si="33"/>
        <v>0</v>
      </c>
      <c r="I361" s="11"/>
      <c r="J361" s="8">
        <v>0</v>
      </c>
      <c r="K361" s="11"/>
      <c r="L361" s="8">
        <v>0</v>
      </c>
      <c r="M361" s="11"/>
      <c r="N361" s="8">
        <f t="shared" si="34"/>
        <v>0</v>
      </c>
      <c r="O361" s="11"/>
      <c r="P361" s="11"/>
      <c r="Q361" s="11"/>
      <c r="R361" s="11"/>
      <c r="S361" s="11"/>
      <c r="T361" s="11"/>
      <c r="U361" s="21"/>
    </row>
    <row r="362" spans="1:21" x14ac:dyDescent="0.25">
      <c r="A362" s="24" t="s">
        <v>280</v>
      </c>
      <c r="B362" s="22"/>
      <c r="C362" s="22"/>
      <c r="D362" s="21"/>
      <c r="E362" s="21"/>
      <c r="F362" s="34">
        <f>SUM(F353:F361)</f>
        <v>80500</v>
      </c>
      <c r="G362" s="21"/>
      <c r="H362" s="34">
        <f>J362-F362</f>
        <v>-1000</v>
      </c>
      <c r="I362" s="11"/>
      <c r="J362" s="34">
        <f>SUM(J353:J361)</f>
        <v>79500</v>
      </c>
      <c r="K362" s="34">
        <f>SUM(K353:K361)</f>
        <v>0</v>
      </c>
      <c r="L362" s="34">
        <f>SUM(L353:L361)</f>
        <v>78459</v>
      </c>
      <c r="M362" s="11"/>
      <c r="N362" s="34">
        <f>+J362-L362</f>
        <v>1041</v>
      </c>
      <c r="O362" s="11"/>
      <c r="P362" s="11"/>
      <c r="Q362" s="11"/>
      <c r="R362" s="11"/>
      <c r="S362" s="11"/>
      <c r="T362" s="11"/>
      <c r="U362" s="21"/>
    </row>
    <row r="363" spans="1:21" x14ac:dyDescent="0.25">
      <c r="A363" s="24" t="s">
        <v>1032</v>
      </c>
      <c r="B363" s="22"/>
      <c r="C363" s="22"/>
      <c r="D363" s="21"/>
      <c r="E363" s="21"/>
      <c r="F363" s="8"/>
      <c r="G363" s="21"/>
      <c r="H363" s="8"/>
      <c r="I363" s="11"/>
      <c r="J363" s="8"/>
      <c r="K363" s="11"/>
      <c r="L363" s="8"/>
      <c r="M363" s="11"/>
      <c r="N363" s="8"/>
      <c r="O363" s="11"/>
      <c r="P363" s="11"/>
      <c r="Q363" s="11"/>
      <c r="R363" s="11"/>
      <c r="S363" s="11"/>
      <c r="T363" s="11"/>
      <c r="U363" s="21"/>
    </row>
    <row r="364" spans="1:21" x14ac:dyDescent="0.25">
      <c r="A364" s="22"/>
      <c r="B364" s="22" t="s">
        <v>1034</v>
      </c>
      <c r="C364" s="22" t="s">
        <v>1035</v>
      </c>
      <c r="D364" s="21" t="s">
        <v>1036</v>
      </c>
      <c r="E364" s="21"/>
      <c r="F364" s="8">
        <v>0</v>
      </c>
      <c r="G364" s="21"/>
      <c r="H364" s="8">
        <f t="shared" ref="H364:H372" si="35">J364-F364</f>
        <v>0</v>
      </c>
      <c r="I364" s="11"/>
      <c r="J364" s="8">
        <v>0</v>
      </c>
      <c r="K364" s="11"/>
      <c r="L364" s="8">
        <v>0</v>
      </c>
      <c r="M364" s="11"/>
      <c r="N364" s="8">
        <f t="shared" ref="N364:N373" si="36">+J364-L364</f>
        <v>0</v>
      </c>
      <c r="O364" s="11"/>
      <c r="P364" s="11"/>
      <c r="Q364" s="11"/>
      <c r="R364" s="11"/>
      <c r="S364" s="11"/>
      <c r="T364" s="11"/>
      <c r="U364" s="21"/>
    </row>
    <row r="365" spans="1:21" x14ac:dyDescent="0.25">
      <c r="A365" s="22"/>
      <c r="B365" s="22" t="s">
        <v>1002</v>
      </c>
      <c r="C365" s="22" t="s">
        <v>1038</v>
      </c>
      <c r="D365" s="21" t="s">
        <v>1039</v>
      </c>
      <c r="E365" s="21"/>
      <c r="F365" s="8">
        <v>0</v>
      </c>
      <c r="G365" s="21"/>
      <c r="H365" s="8">
        <f t="shared" si="35"/>
        <v>0</v>
      </c>
      <c r="I365" s="11"/>
      <c r="J365" s="8">
        <v>0</v>
      </c>
      <c r="K365" s="11"/>
      <c r="L365" s="8">
        <v>0</v>
      </c>
      <c r="M365" s="11"/>
      <c r="N365" s="8">
        <f t="shared" si="36"/>
        <v>0</v>
      </c>
      <c r="O365" s="11"/>
      <c r="P365" s="11"/>
      <c r="Q365" s="11"/>
      <c r="R365" s="11"/>
      <c r="S365" s="11"/>
      <c r="T365" s="11"/>
      <c r="U365" s="21"/>
    </row>
    <row r="366" spans="1:21" x14ac:dyDescent="0.25">
      <c r="A366" s="22"/>
      <c r="B366" s="22" t="s">
        <v>1041</v>
      </c>
      <c r="C366" s="22" t="s">
        <v>1042</v>
      </c>
      <c r="D366" s="21" t="s">
        <v>1043</v>
      </c>
      <c r="E366" s="21"/>
      <c r="F366" s="8">
        <v>0</v>
      </c>
      <c r="G366" s="21"/>
      <c r="H366" s="8">
        <f t="shared" si="35"/>
        <v>0</v>
      </c>
      <c r="I366" s="11"/>
      <c r="J366" s="8">
        <v>0</v>
      </c>
      <c r="K366" s="11"/>
      <c r="L366" s="8">
        <v>0</v>
      </c>
      <c r="M366" s="11"/>
      <c r="N366" s="8">
        <f t="shared" si="36"/>
        <v>0</v>
      </c>
      <c r="O366" s="11"/>
      <c r="P366" s="11"/>
      <c r="Q366" s="11"/>
      <c r="R366" s="11"/>
      <c r="S366" s="11"/>
      <c r="T366" s="11"/>
      <c r="U366" s="21"/>
    </row>
    <row r="367" spans="1:21" x14ac:dyDescent="0.25">
      <c r="A367" s="22"/>
      <c r="B367" s="22" t="s">
        <v>1010</v>
      </c>
      <c r="C367" s="22" t="s">
        <v>1045</v>
      </c>
      <c r="D367" s="21" t="s">
        <v>1046</v>
      </c>
      <c r="E367" s="21"/>
      <c r="F367" s="8">
        <v>0</v>
      </c>
      <c r="G367" s="21"/>
      <c r="H367" s="8">
        <f t="shared" si="35"/>
        <v>0</v>
      </c>
      <c r="I367" s="11"/>
      <c r="J367" s="8">
        <v>0</v>
      </c>
      <c r="K367" s="11"/>
      <c r="L367" s="8">
        <v>0</v>
      </c>
      <c r="M367" s="11"/>
      <c r="N367" s="8">
        <f t="shared" si="36"/>
        <v>0</v>
      </c>
      <c r="O367" s="11"/>
      <c r="P367" s="11"/>
      <c r="Q367" s="11"/>
      <c r="R367" s="11"/>
      <c r="S367" s="11"/>
      <c r="T367" s="11"/>
      <c r="U367" s="21"/>
    </row>
    <row r="368" spans="1:21" x14ac:dyDescent="0.25">
      <c r="A368" s="22"/>
      <c r="B368" s="22" t="s">
        <v>1048</v>
      </c>
      <c r="C368" s="22" t="s">
        <v>1049</v>
      </c>
      <c r="D368" s="21" t="s">
        <v>1050</v>
      </c>
      <c r="E368" s="21"/>
      <c r="F368" s="8">
        <v>0</v>
      </c>
      <c r="G368" s="21"/>
      <c r="H368" s="8">
        <f t="shared" si="35"/>
        <v>0</v>
      </c>
      <c r="I368" s="11"/>
      <c r="J368" s="8">
        <v>0</v>
      </c>
      <c r="K368" s="11"/>
      <c r="L368" s="8">
        <v>0</v>
      </c>
      <c r="M368" s="11"/>
      <c r="N368" s="8">
        <f t="shared" si="36"/>
        <v>0</v>
      </c>
      <c r="O368" s="11"/>
      <c r="P368" s="11"/>
      <c r="Q368" s="11"/>
      <c r="R368" s="11"/>
      <c r="S368" s="11"/>
      <c r="T368" s="11"/>
      <c r="U368" s="21"/>
    </row>
    <row r="369" spans="1:21" x14ac:dyDescent="0.25">
      <c r="A369" s="22"/>
      <c r="B369" s="22" t="s">
        <v>1052</v>
      </c>
      <c r="C369" s="22" t="s">
        <v>1053</v>
      </c>
      <c r="D369" s="21" t="s">
        <v>1054</v>
      </c>
      <c r="E369" s="21"/>
      <c r="F369" s="8">
        <v>0</v>
      </c>
      <c r="G369" s="21"/>
      <c r="H369" s="8">
        <f t="shared" si="35"/>
        <v>0</v>
      </c>
      <c r="I369" s="11"/>
      <c r="J369" s="8">
        <v>0</v>
      </c>
      <c r="K369" s="11"/>
      <c r="L369" s="8">
        <v>0</v>
      </c>
      <c r="M369" s="11"/>
      <c r="N369" s="8">
        <f t="shared" si="36"/>
        <v>0</v>
      </c>
      <c r="O369" s="11"/>
      <c r="P369" s="11"/>
      <c r="Q369" s="11"/>
      <c r="R369" s="11"/>
      <c r="S369" s="11"/>
      <c r="T369" s="11"/>
      <c r="U369" s="21"/>
    </row>
    <row r="370" spans="1:21" x14ac:dyDescent="0.25">
      <c r="A370" s="22"/>
      <c r="B370" s="22" t="s">
        <v>1056</v>
      </c>
      <c r="C370" s="22" t="s">
        <v>1057</v>
      </c>
      <c r="D370" s="21" t="s">
        <v>1058</v>
      </c>
      <c r="E370" s="21"/>
      <c r="F370" s="8">
        <v>0</v>
      </c>
      <c r="G370" s="21"/>
      <c r="H370" s="8">
        <f t="shared" si="35"/>
        <v>0</v>
      </c>
      <c r="I370" s="11"/>
      <c r="J370" s="8">
        <v>0</v>
      </c>
      <c r="K370" s="11"/>
      <c r="L370" s="8">
        <v>0</v>
      </c>
      <c r="M370" s="11"/>
      <c r="N370" s="8">
        <f t="shared" si="36"/>
        <v>0</v>
      </c>
      <c r="O370" s="11"/>
      <c r="P370" s="11"/>
      <c r="Q370" s="11"/>
      <c r="R370" s="11"/>
      <c r="S370" s="11"/>
      <c r="T370" s="11"/>
      <c r="U370" s="21"/>
    </row>
    <row r="371" spans="1:21" x14ac:dyDescent="0.25">
      <c r="A371" s="22"/>
      <c r="B371" s="22" t="s">
        <v>935</v>
      </c>
      <c r="C371" s="22" t="s">
        <v>1060</v>
      </c>
      <c r="D371" s="21" t="s">
        <v>1061</v>
      </c>
      <c r="E371" s="21"/>
      <c r="F371" s="8">
        <v>0</v>
      </c>
      <c r="G371" s="21"/>
      <c r="H371" s="8">
        <f t="shared" si="35"/>
        <v>0</v>
      </c>
      <c r="I371" s="11"/>
      <c r="J371" s="8">
        <v>0</v>
      </c>
      <c r="K371" s="11"/>
      <c r="L371" s="8">
        <v>0</v>
      </c>
      <c r="M371" s="11"/>
      <c r="N371" s="8">
        <f t="shared" si="36"/>
        <v>0</v>
      </c>
      <c r="O371" s="11"/>
      <c r="P371" s="11"/>
      <c r="Q371" s="11"/>
      <c r="R371" s="11"/>
      <c r="S371" s="11"/>
      <c r="T371" s="11"/>
      <c r="U371" s="21"/>
    </row>
    <row r="372" spans="1:21" x14ac:dyDescent="0.25">
      <c r="A372" s="22"/>
      <c r="B372" s="22" t="s">
        <v>510</v>
      </c>
      <c r="C372" s="22" t="s">
        <v>1063</v>
      </c>
      <c r="D372" s="21" t="s">
        <v>1064</v>
      </c>
      <c r="E372" s="21"/>
      <c r="F372" s="8">
        <v>0</v>
      </c>
      <c r="G372" s="21"/>
      <c r="H372" s="8">
        <f t="shared" si="35"/>
        <v>0</v>
      </c>
      <c r="I372" s="11"/>
      <c r="J372" s="8">
        <v>0</v>
      </c>
      <c r="K372" s="11"/>
      <c r="L372" s="8">
        <v>0</v>
      </c>
      <c r="M372" s="11"/>
      <c r="N372" s="8">
        <f t="shared" si="36"/>
        <v>0</v>
      </c>
      <c r="O372" s="11"/>
      <c r="P372" s="11"/>
      <c r="Q372" s="11"/>
      <c r="R372" s="11"/>
      <c r="S372" s="11"/>
      <c r="T372" s="11"/>
      <c r="U372" s="21"/>
    </row>
    <row r="373" spans="1:21" x14ac:dyDescent="0.25">
      <c r="A373" s="24" t="s">
        <v>1066</v>
      </c>
      <c r="B373" s="22"/>
      <c r="C373" s="22"/>
      <c r="D373" s="21" t="s">
        <v>1551</v>
      </c>
      <c r="E373" s="21"/>
      <c r="F373" s="34">
        <f>SUM(F364:F372)</f>
        <v>0</v>
      </c>
      <c r="G373" s="21"/>
      <c r="H373" s="34">
        <f>J373-F373</f>
        <v>0</v>
      </c>
      <c r="I373" s="11"/>
      <c r="J373" s="34">
        <f>SUM(J364:J372)</f>
        <v>0</v>
      </c>
      <c r="K373" s="11"/>
      <c r="L373" s="34">
        <f>SUM(L364:L372)</f>
        <v>0</v>
      </c>
      <c r="M373" s="11"/>
      <c r="N373" s="34">
        <f t="shared" si="36"/>
        <v>0</v>
      </c>
      <c r="O373" s="11"/>
      <c r="P373" s="11"/>
      <c r="Q373" s="11"/>
      <c r="R373" s="11"/>
      <c r="S373" s="11"/>
      <c r="T373" s="11"/>
      <c r="U373" s="21"/>
    </row>
    <row r="374" spans="1:21" x14ac:dyDescent="0.25">
      <c r="A374" s="24" t="s">
        <v>1067</v>
      </c>
      <c r="B374" s="22"/>
      <c r="C374" s="22"/>
      <c r="D374" s="21"/>
      <c r="E374" s="21"/>
      <c r="F374" s="8"/>
      <c r="G374" s="21"/>
      <c r="H374" s="8"/>
      <c r="I374" s="11"/>
      <c r="J374" s="8"/>
      <c r="K374" s="11"/>
      <c r="L374" s="8"/>
      <c r="M374" s="11"/>
      <c r="N374" s="8"/>
      <c r="O374" s="11"/>
      <c r="P374" s="11"/>
      <c r="Q374" s="11"/>
      <c r="R374" s="11"/>
      <c r="S374" s="11"/>
      <c r="T374" s="11"/>
      <c r="U374" s="21"/>
    </row>
    <row r="375" spans="1:21" x14ac:dyDescent="0.25">
      <c r="A375" s="22"/>
      <c r="B375" s="22" t="s">
        <v>927</v>
      </c>
      <c r="C375" s="22" t="s">
        <v>1069</v>
      </c>
      <c r="D375" s="21" t="s">
        <v>1070</v>
      </c>
      <c r="E375" s="21"/>
      <c r="F375" s="8">
        <v>0</v>
      </c>
      <c r="G375" s="21"/>
      <c r="H375" s="8">
        <f t="shared" ref="H375:H381" si="37">J375-F375</f>
        <v>0</v>
      </c>
      <c r="I375" s="11"/>
      <c r="J375" s="8">
        <v>0</v>
      </c>
      <c r="K375" s="11"/>
      <c r="L375" s="8">
        <v>0</v>
      </c>
      <c r="M375" s="11"/>
      <c r="N375" s="8">
        <f t="shared" ref="N375:N381" si="38">+J375-L375</f>
        <v>0</v>
      </c>
      <c r="O375" s="11"/>
      <c r="P375" s="11"/>
      <c r="Q375" s="11"/>
      <c r="R375" s="11"/>
      <c r="S375" s="11"/>
      <c r="T375" s="11"/>
      <c r="U375" s="21"/>
    </row>
    <row r="376" spans="1:21" x14ac:dyDescent="0.25">
      <c r="A376" s="22"/>
      <c r="B376" s="22" t="s">
        <v>281</v>
      </c>
      <c r="C376" s="22"/>
      <c r="D376" s="21"/>
      <c r="E376" s="21"/>
      <c r="F376" s="8">
        <v>0</v>
      </c>
      <c r="G376" s="21"/>
      <c r="H376" s="8">
        <f t="shared" si="37"/>
        <v>0</v>
      </c>
      <c r="I376" s="11"/>
      <c r="J376" s="8">
        <v>0</v>
      </c>
      <c r="K376" s="11"/>
      <c r="L376" s="8">
        <v>0</v>
      </c>
      <c r="M376" s="11"/>
      <c r="N376" s="8">
        <f t="shared" si="38"/>
        <v>0</v>
      </c>
      <c r="O376" s="11"/>
      <c r="P376" s="11"/>
      <c r="Q376" s="11"/>
      <c r="R376" s="11"/>
      <c r="S376" s="11"/>
      <c r="T376" s="11"/>
      <c r="U376" s="21"/>
    </row>
    <row r="377" spans="1:21" x14ac:dyDescent="0.25">
      <c r="A377" s="22"/>
      <c r="B377" s="22" t="s">
        <v>968</v>
      </c>
      <c r="C377" s="22" t="s">
        <v>1072</v>
      </c>
      <c r="D377" s="21" t="s">
        <v>1073</v>
      </c>
      <c r="E377" s="21"/>
      <c r="F377" s="8">
        <v>0</v>
      </c>
      <c r="G377" s="21"/>
      <c r="H377" s="8">
        <f t="shared" si="37"/>
        <v>0</v>
      </c>
      <c r="I377" s="11"/>
      <c r="J377" s="8">
        <v>0</v>
      </c>
      <c r="K377" s="11"/>
      <c r="L377" s="8">
        <v>0</v>
      </c>
      <c r="M377" s="11"/>
      <c r="N377" s="8">
        <f t="shared" si="38"/>
        <v>0</v>
      </c>
      <c r="O377" s="11"/>
      <c r="P377" s="11"/>
      <c r="Q377" s="11"/>
      <c r="R377" s="11"/>
      <c r="S377" s="11"/>
      <c r="T377" s="11"/>
      <c r="U377" s="21"/>
    </row>
    <row r="378" spans="1:21" x14ac:dyDescent="0.25">
      <c r="A378" s="22"/>
      <c r="B378" s="22" t="s">
        <v>498</v>
      </c>
      <c r="C378" s="22" t="s">
        <v>1075</v>
      </c>
      <c r="D378" s="21" t="s">
        <v>1076</v>
      </c>
      <c r="E378" s="21"/>
      <c r="F378" s="8">
        <v>0</v>
      </c>
      <c r="G378" s="21"/>
      <c r="H378" s="8">
        <f t="shared" si="37"/>
        <v>0</v>
      </c>
      <c r="I378" s="11"/>
      <c r="J378" s="8">
        <v>0</v>
      </c>
      <c r="K378" s="11"/>
      <c r="L378" s="8">
        <v>0</v>
      </c>
      <c r="M378" s="11"/>
      <c r="N378" s="8">
        <f t="shared" si="38"/>
        <v>0</v>
      </c>
      <c r="O378" s="11"/>
      <c r="P378" s="11"/>
      <c r="Q378" s="11"/>
      <c r="R378" s="11"/>
      <c r="S378" s="11"/>
      <c r="T378" s="11"/>
      <c r="U378" s="21"/>
    </row>
    <row r="379" spans="1:21" x14ac:dyDescent="0.25">
      <c r="A379" s="22"/>
      <c r="B379" s="22" t="s">
        <v>935</v>
      </c>
      <c r="C379" s="22" t="s">
        <v>1078</v>
      </c>
      <c r="D379" s="21" t="s">
        <v>1079</v>
      </c>
      <c r="E379" s="21"/>
      <c r="F379" s="8">
        <v>0</v>
      </c>
      <c r="G379" s="21"/>
      <c r="H379" s="8">
        <f t="shared" si="37"/>
        <v>0</v>
      </c>
      <c r="I379" s="11"/>
      <c r="J379" s="8">
        <v>0</v>
      </c>
      <c r="K379" s="11"/>
      <c r="L379" s="8">
        <v>0</v>
      </c>
      <c r="M379" s="11"/>
      <c r="N379" s="8">
        <f t="shared" si="38"/>
        <v>0</v>
      </c>
      <c r="O379" s="11"/>
      <c r="P379" s="11"/>
      <c r="Q379" s="11"/>
      <c r="R379" s="11"/>
      <c r="S379" s="11"/>
      <c r="T379" s="11"/>
      <c r="U379" s="21"/>
    </row>
    <row r="380" spans="1:21" x14ac:dyDescent="0.25">
      <c r="A380" s="22"/>
      <c r="B380" s="22" t="s">
        <v>510</v>
      </c>
      <c r="C380" s="22" t="s">
        <v>1081</v>
      </c>
      <c r="D380" s="21" t="s">
        <v>1082</v>
      </c>
      <c r="E380" s="21"/>
      <c r="F380" s="8">
        <v>0</v>
      </c>
      <c r="G380" s="21"/>
      <c r="H380" s="8">
        <f t="shared" si="37"/>
        <v>0</v>
      </c>
      <c r="I380" s="11"/>
      <c r="J380" s="8">
        <v>0</v>
      </c>
      <c r="K380" s="11"/>
      <c r="L380" s="8">
        <v>0</v>
      </c>
      <c r="M380" s="11"/>
      <c r="N380" s="8">
        <f t="shared" si="38"/>
        <v>0</v>
      </c>
      <c r="O380" s="11"/>
      <c r="P380" s="11"/>
      <c r="Q380" s="11"/>
      <c r="R380" s="11"/>
      <c r="S380" s="11"/>
      <c r="T380" s="11"/>
      <c r="U380" s="21"/>
    </row>
    <row r="381" spans="1:21" x14ac:dyDescent="0.25">
      <c r="A381" s="24" t="s">
        <v>1084</v>
      </c>
      <c r="B381" s="22"/>
      <c r="C381" s="22"/>
      <c r="D381" s="21" t="s">
        <v>1552</v>
      </c>
      <c r="E381" s="21"/>
      <c r="F381" s="34">
        <f>SUM(F375:F380)</f>
        <v>0</v>
      </c>
      <c r="G381" s="21"/>
      <c r="H381" s="34">
        <f t="shared" si="37"/>
        <v>0</v>
      </c>
      <c r="I381" s="11"/>
      <c r="J381" s="34">
        <f>SUM(J375:J380)</f>
        <v>0</v>
      </c>
      <c r="K381" s="11"/>
      <c r="L381" s="34">
        <f>SUM(L375:L380)</f>
        <v>0</v>
      </c>
      <c r="M381" s="11"/>
      <c r="N381" s="34">
        <f t="shared" si="38"/>
        <v>0</v>
      </c>
      <c r="O381" s="11"/>
      <c r="P381" s="11"/>
      <c r="Q381" s="11"/>
      <c r="R381" s="11"/>
      <c r="S381" s="11"/>
      <c r="T381" s="11"/>
      <c r="U381" s="21"/>
    </row>
    <row r="382" spans="1:21" x14ac:dyDescent="0.25">
      <c r="A382" s="24" t="s">
        <v>1085</v>
      </c>
      <c r="B382" s="22"/>
      <c r="C382" s="22"/>
      <c r="D382" s="21"/>
      <c r="E382" s="21"/>
      <c r="F382" s="8"/>
      <c r="G382" s="21"/>
      <c r="H382" s="8"/>
      <c r="I382" s="11"/>
      <c r="J382" s="8"/>
      <c r="K382" s="11"/>
      <c r="L382" s="8"/>
      <c r="M382" s="11"/>
      <c r="N382" s="8"/>
      <c r="O382" s="11"/>
      <c r="P382" s="11"/>
      <c r="Q382" s="11"/>
      <c r="R382" s="11"/>
      <c r="S382" s="11"/>
      <c r="T382" s="11"/>
      <c r="U382" s="21"/>
    </row>
    <row r="383" spans="1:21" x14ac:dyDescent="0.25">
      <c r="A383" s="22"/>
      <c r="B383" s="22" t="s">
        <v>1087</v>
      </c>
      <c r="C383" s="22" t="s">
        <v>1088</v>
      </c>
      <c r="D383" s="21"/>
      <c r="E383" s="21"/>
      <c r="F383" s="8">
        <v>0</v>
      </c>
      <c r="G383" s="21"/>
      <c r="H383" s="8">
        <f t="shared" ref="H383:H392" si="39">J383-F383</f>
        <v>0</v>
      </c>
      <c r="I383" s="11"/>
      <c r="J383" s="8">
        <v>0</v>
      </c>
      <c r="K383" s="11"/>
      <c r="L383" s="8">
        <v>0</v>
      </c>
      <c r="M383" s="11"/>
      <c r="N383" s="8">
        <f t="shared" ref="N383:N392" si="40">+J383-L383</f>
        <v>0</v>
      </c>
      <c r="O383" s="11"/>
      <c r="P383" s="11"/>
      <c r="Q383" s="11"/>
      <c r="R383" s="11"/>
      <c r="S383" s="11"/>
      <c r="T383" s="11"/>
      <c r="U383" s="21"/>
    </row>
    <row r="384" spans="1:21" x14ac:dyDescent="0.25">
      <c r="A384" s="22"/>
      <c r="B384" s="22" t="s">
        <v>1002</v>
      </c>
      <c r="C384" s="22" t="s">
        <v>1090</v>
      </c>
      <c r="D384" s="21"/>
      <c r="E384" s="21"/>
      <c r="F384" s="8">
        <v>0</v>
      </c>
      <c r="G384" s="21"/>
      <c r="H384" s="8">
        <f t="shared" si="39"/>
        <v>0</v>
      </c>
      <c r="I384" s="11"/>
      <c r="J384" s="8">
        <v>0</v>
      </c>
      <c r="K384" s="11"/>
      <c r="L384" s="8">
        <v>0</v>
      </c>
      <c r="M384" s="11"/>
      <c r="N384" s="8">
        <f t="shared" si="40"/>
        <v>0</v>
      </c>
      <c r="O384" s="11"/>
      <c r="P384" s="11"/>
      <c r="Q384" s="11"/>
      <c r="R384" s="11"/>
      <c r="S384" s="11"/>
      <c r="T384" s="11"/>
      <c r="U384" s="21"/>
    </row>
    <row r="385" spans="1:21" x14ac:dyDescent="0.25">
      <c r="A385" s="22"/>
      <c r="B385" s="22" t="s">
        <v>1092</v>
      </c>
      <c r="C385" s="22" t="s">
        <v>1093</v>
      </c>
      <c r="D385" s="21"/>
      <c r="E385" s="21"/>
      <c r="F385" s="8">
        <v>0</v>
      </c>
      <c r="G385" s="21"/>
      <c r="H385" s="8">
        <f t="shared" si="39"/>
        <v>0</v>
      </c>
      <c r="I385" s="11"/>
      <c r="J385" s="8">
        <v>0</v>
      </c>
      <c r="K385" s="11"/>
      <c r="L385" s="8">
        <v>0</v>
      </c>
      <c r="M385" s="11"/>
      <c r="N385" s="8">
        <f t="shared" si="40"/>
        <v>0</v>
      </c>
      <c r="O385" s="11"/>
      <c r="P385" s="11"/>
      <c r="Q385" s="11"/>
      <c r="R385" s="11"/>
      <c r="S385" s="11"/>
      <c r="T385" s="11"/>
      <c r="U385" s="21"/>
    </row>
    <row r="386" spans="1:21" x14ac:dyDescent="0.25">
      <c r="A386" s="22"/>
      <c r="B386" s="22" t="s">
        <v>1010</v>
      </c>
      <c r="C386" s="22" t="s">
        <v>1095</v>
      </c>
      <c r="D386" s="21"/>
      <c r="E386" s="21"/>
      <c r="F386" s="8">
        <v>0</v>
      </c>
      <c r="G386" s="21"/>
      <c r="H386" s="8">
        <f t="shared" si="39"/>
        <v>0</v>
      </c>
      <c r="I386" s="11"/>
      <c r="J386" s="8">
        <v>0</v>
      </c>
      <c r="K386" s="11"/>
      <c r="L386" s="8">
        <v>0</v>
      </c>
      <c r="M386" s="11"/>
      <c r="N386" s="8">
        <f t="shared" si="40"/>
        <v>0</v>
      </c>
      <c r="O386" s="11"/>
      <c r="P386" s="11"/>
      <c r="Q386" s="11"/>
      <c r="R386" s="11"/>
      <c r="S386" s="11"/>
      <c r="T386" s="11"/>
      <c r="U386" s="21"/>
    </row>
    <row r="387" spans="1:21" x14ac:dyDescent="0.25">
      <c r="A387" s="22"/>
      <c r="B387" s="22" t="s">
        <v>1097</v>
      </c>
      <c r="C387" s="22" t="s">
        <v>1098</v>
      </c>
      <c r="D387" s="21" t="s">
        <v>1099</v>
      </c>
      <c r="E387" s="21"/>
      <c r="F387" s="8">
        <v>0</v>
      </c>
      <c r="G387" s="21"/>
      <c r="H387" s="8">
        <f t="shared" si="39"/>
        <v>0</v>
      </c>
      <c r="I387" s="11"/>
      <c r="J387" s="8">
        <v>0</v>
      </c>
      <c r="K387" s="11"/>
      <c r="L387" s="8">
        <v>0</v>
      </c>
      <c r="M387" s="11"/>
      <c r="N387" s="8">
        <f t="shared" si="40"/>
        <v>0</v>
      </c>
      <c r="O387" s="11"/>
      <c r="P387" s="11"/>
      <c r="Q387" s="11"/>
      <c r="R387" s="11"/>
      <c r="S387" s="11"/>
      <c r="T387" s="11"/>
      <c r="U387" s="21"/>
    </row>
    <row r="388" spans="1:21" x14ac:dyDescent="0.25">
      <c r="A388" s="22"/>
      <c r="B388" s="22" t="s">
        <v>1018</v>
      </c>
      <c r="C388" s="22" t="s">
        <v>1101</v>
      </c>
      <c r="D388" s="21" t="s">
        <v>1102</v>
      </c>
      <c r="E388" s="21"/>
      <c r="F388" s="8">
        <v>0</v>
      </c>
      <c r="G388" s="21"/>
      <c r="H388" s="8">
        <f t="shared" si="39"/>
        <v>0</v>
      </c>
      <c r="I388" s="11"/>
      <c r="J388" s="8">
        <v>0</v>
      </c>
      <c r="K388" s="11"/>
      <c r="L388" s="8">
        <v>0</v>
      </c>
      <c r="M388" s="11"/>
      <c r="N388" s="8">
        <f t="shared" si="40"/>
        <v>0</v>
      </c>
      <c r="O388" s="11"/>
      <c r="P388" s="11"/>
      <c r="Q388" s="11"/>
      <c r="R388" s="11"/>
      <c r="S388" s="11"/>
      <c r="T388" s="11"/>
      <c r="U388" s="21"/>
    </row>
    <row r="389" spans="1:21" x14ac:dyDescent="0.25">
      <c r="A389" s="22"/>
      <c r="B389" s="22" t="s">
        <v>498</v>
      </c>
      <c r="C389" s="22" t="s">
        <v>1104</v>
      </c>
      <c r="D389" s="21" t="s">
        <v>1105</v>
      </c>
      <c r="E389" s="21"/>
      <c r="F389" s="8">
        <v>0</v>
      </c>
      <c r="G389" s="21"/>
      <c r="H389" s="8">
        <f t="shared" si="39"/>
        <v>0</v>
      </c>
      <c r="I389" s="11"/>
      <c r="J389" s="8">
        <v>0</v>
      </c>
      <c r="K389" s="11"/>
      <c r="L389" s="8">
        <v>0</v>
      </c>
      <c r="M389" s="11"/>
      <c r="N389" s="8">
        <f t="shared" si="40"/>
        <v>0</v>
      </c>
      <c r="O389" s="11"/>
      <c r="P389" s="11"/>
      <c r="Q389" s="11"/>
      <c r="R389" s="11"/>
      <c r="S389" s="11"/>
      <c r="T389" s="11"/>
      <c r="U389" s="21"/>
    </row>
    <row r="390" spans="1:21" x14ac:dyDescent="0.25">
      <c r="A390" s="22"/>
      <c r="B390" s="22" t="s">
        <v>935</v>
      </c>
      <c r="C390" s="22" t="s">
        <v>1107</v>
      </c>
      <c r="D390" s="21" t="s">
        <v>1108</v>
      </c>
      <c r="E390" s="21"/>
      <c r="F390" s="8">
        <v>0</v>
      </c>
      <c r="G390" s="21"/>
      <c r="H390" s="8">
        <f t="shared" si="39"/>
        <v>0</v>
      </c>
      <c r="I390" s="11"/>
      <c r="J390" s="8">
        <v>0</v>
      </c>
      <c r="K390" s="11"/>
      <c r="L390" s="8">
        <v>0</v>
      </c>
      <c r="M390" s="11"/>
      <c r="N390" s="8">
        <f t="shared" si="40"/>
        <v>0</v>
      </c>
      <c r="O390" s="11"/>
      <c r="P390" s="11"/>
      <c r="Q390" s="11"/>
      <c r="R390" s="11"/>
      <c r="S390" s="11"/>
      <c r="T390" s="11"/>
      <c r="U390" s="21"/>
    </row>
    <row r="391" spans="1:21" x14ac:dyDescent="0.25">
      <c r="A391" s="22"/>
      <c r="B391" s="22" t="s">
        <v>510</v>
      </c>
      <c r="C391" s="22" t="s">
        <v>1110</v>
      </c>
      <c r="D391" s="21" t="s">
        <v>1111</v>
      </c>
      <c r="E391" s="21"/>
      <c r="F391" s="8">
        <v>0</v>
      </c>
      <c r="G391" s="21"/>
      <c r="H391" s="8">
        <f t="shared" si="39"/>
        <v>0</v>
      </c>
      <c r="I391" s="11"/>
      <c r="J391" s="8">
        <v>0</v>
      </c>
      <c r="K391" s="11"/>
      <c r="L391" s="8">
        <v>0</v>
      </c>
      <c r="M391" s="11"/>
      <c r="N391" s="8">
        <f t="shared" si="40"/>
        <v>0</v>
      </c>
      <c r="O391" s="11"/>
      <c r="P391" s="11"/>
      <c r="Q391" s="11"/>
      <c r="R391" s="11"/>
      <c r="S391" s="11"/>
      <c r="T391" s="11"/>
      <c r="U391" s="21"/>
    </row>
    <row r="392" spans="1:21" x14ac:dyDescent="0.25">
      <c r="A392" s="24" t="s">
        <v>1113</v>
      </c>
      <c r="B392" s="22"/>
      <c r="C392" s="22"/>
      <c r="D392" s="21" t="s">
        <v>1553</v>
      </c>
      <c r="E392" s="21"/>
      <c r="F392" s="34">
        <f>SUM(F383:F391)</f>
        <v>0</v>
      </c>
      <c r="G392" s="21"/>
      <c r="H392" s="34">
        <f t="shared" si="39"/>
        <v>0</v>
      </c>
      <c r="I392" s="11"/>
      <c r="J392" s="34">
        <f>SUM(J383:J391)</f>
        <v>0</v>
      </c>
      <c r="K392" s="11"/>
      <c r="L392" s="34">
        <f>SUM(L383:L391)</f>
        <v>0</v>
      </c>
      <c r="M392" s="11"/>
      <c r="N392" s="34">
        <f t="shared" si="40"/>
        <v>0</v>
      </c>
      <c r="O392" s="11"/>
      <c r="P392" s="11"/>
      <c r="Q392" s="11"/>
      <c r="R392" s="11"/>
      <c r="S392" s="11"/>
      <c r="T392" s="11"/>
      <c r="U392" s="21"/>
    </row>
    <row r="393" spans="1:21" x14ac:dyDescent="0.25">
      <c r="A393" s="24" t="s">
        <v>3</v>
      </c>
      <c r="C393" s="22"/>
      <c r="D393" s="21"/>
      <c r="E393" s="21"/>
      <c r="F393" s="8"/>
      <c r="G393" s="21"/>
      <c r="H393" s="8"/>
      <c r="I393" s="11"/>
      <c r="J393" s="8"/>
      <c r="K393" s="11"/>
      <c r="L393" s="8"/>
      <c r="M393" s="11"/>
      <c r="N393" s="8"/>
      <c r="O393" s="11"/>
      <c r="P393" s="11"/>
      <c r="Q393" s="11"/>
      <c r="R393" s="11"/>
      <c r="S393" s="11"/>
      <c r="T393" s="11"/>
      <c r="U393" s="21"/>
    </row>
    <row r="394" spans="1:21" x14ac:dyDescent="0.25">
      <c r="A394" s="43"/>
      <c r="B394" s="22" t="s">
        <v>4</v>
      </c>
      <c r="C394" s="22" t="s">
        <v>20</v>
      </c>
      <c r="D394" s="21"/>
      <c r="E394" s="21"/>
      <c r="F394" s="8">
        <v>0</v>
      </c>
      <c r="G394" s="21"/>
      <c r="H394" s="8">
        <f>J394-F394</f>
        <v>0</v>
      </c>
      <c r="I394" s="11"/>
      <c r="J394" s="8">
        <v>0</v>
      </c>
      <c r="K394" s="11"/>
      <c r="L394" s="8">
        <v>0</v>
      </c>
      <c r="M394" s="11"/>
      <c r="N394" s="8">
        <f>+J394-L394</f>
        <v>0</v>
      </c>
      <c r="O394" s="11"/>
      <c r="P394" s="11"/>
      <c r="Q394" s="11"/>
      <c r="R394" s="11"/>
      <c r="S394" s="11"/>
      <c r="T394" s="11"/>
      <c r="U394" s="21"/>
    </row>
    <row r="395" spans="1:21" x14ac:dyDescent="0.25">
      <c r="A395" s="43"/>
      <c r="B395" s="22" t="s">
        <v>282</v>
      </c>
      <c r="C395" s="22"/>
      <c r="D395" s="21"/>
      <c r="E395" s="21"/>
      <c r="F395" s="8">
        <v>0</v>
      </c>
      <c r="G395" s="21"/>
      <c r="H395" s="8">
        <f t="shared" ref="H395:H409" si="41">J395-F395</f>
        <v>0</v>
      </c>
      <c r="I395" s="11"/>
      <c r="J395" s="8">
        <v>0</v>
      </c>
      <c r="K395" s="11"/>
      <c r="L395" s="8">
        <v>0</v>
      </c>
      <c r="M395" s="11"/>
      <c r="N395" s="8">
        <f t="shared" ref="N395:N409" si="42">+J395-L395</f>
        <v>0</v>
      </c>
      <c r="O395" s="11"/>
      <c r="P395" s="11"/>
      <c r="Q395" s="11"/>
      <c r="R395" s="11"/>
      <c r="S395" s="11"/>
      <c r="T395" s="11"/>
      <c r="U395" s="21"/>
    </row>
    <row r="396" spans="1:21" x14ac:dyDescent="0.25">
      <c r="A396" s="43"/>
      <c r="B396" s="22" t="s">
        <v>5</v>
      </c>
      <c r="C396" s="22" t="s">
        <v>21</v>
      </c>
      <c r="D396" s="21"/>
      <c r="E396" s="21"/>
      <c r="F396" s="8">
        <v>0</v>
      </c>
      <c r="G396" s="21"/>
      <c r="H396" s="8">
        <f t="shared" si="41"/>
        <v>0</v>
      </c>
      <c r="I396" s="11"/>
      <c r="J396" s="8">
        <v>0</v>
      </c>
      <c r="K396" s="11"/>
      <c r="L396" s="8">
        <v>0</v>
      </c>
      <c r="M396" s="11"/>
      <c r="N396" s="8">
        <f t="shared" si="42"/>
        <v>0</v>
      </c>
      <c r="O396" s="11"/>
      <c r="P396" s="11"/>
      <c r="Q396" s="11"/>
      <c r="R396" s="11"/>
      <c r="S396" s="11"/>
      <c r="T396" s="11"/>
      <c r="U396" s="21"/>
    </row>
    <row r="397" spans="1:21" x14ac:dyDescent="0.25">
      <c r="A397" s="43"/>
      <c r="B397" s="22" t="s">
        <v>283</v>
      </c>
      <c r="C397" s="22"/>
      <c r="D397" s="21"/>
      <c r="E397" s="21"/>
      <c r="F397" s="8">
        <v>0</v>
      </c>
      <c r="G397" s="21"/>
      <c r="H397" s="8">
        <f t="shared" si="41"/>
        <v>0</v>
      </c>
      <c r="I397" s="11"/>
      <c r="J397" s="8">
        <v>0</v>
      </c>
      <c r="K397" s="11"/>
      <c r="L397" s="8">
        <v>0</v>
      </c>
      <c r="M397" s="11"/>
      <c r="N397" s="8">
        <f t="shared" si="42"/>
        <v>0</v>
      </c>
      <c r="O397" s="11"/>
      <c r="P397" s="11"/>
      <c r="Q397" s="11"/>
      <c r="R397" s="11"/>
      <c r="S397" s="11"/>
      <c r="T397" s="11"/>
      <c r="U397" s="21"/>
    </row>
    <row r="398" spans="1:21" x14ac:dyDescent="0.25">
      <c r="A398" s="43"/>
      <c r="B398" s="22" t="s">
        <v>285</v>
      </c>
      <c r="C398" s="22"/>
      <c r="D398" s="21"/>
      <c r="E398" s="21"/>
      <c r="F398" s="8">
        <v>0</v>
      </c>
      <c r="G398" s="21"/>
      <c r="H398" s="8">
        <f t="shared" si="41"/>
        <v>0</v>
      </c>
      <c r="I398" s="11"/>
      <c r="J398" s="8">
        <v>0</v>
      </c>
      <c r="K398" s="11"/>
      <c r="L398" s="8">
        <v>0</v>
      </c>
      <c r="M398" s="11"/>
      <c r="N398" s="8">
        <f t="shared" si="42"/>
        <v>0</v>
      </c>
      <c r="O398" s="11"/>
      <c r="P398" s="11"/>
      <c r="Q398" s="11"/>
      <c r="R398" s="11"/>
      <c r="S398" s="11"/>
      <c r="T398" s="11"/>
      <c r="U398" s="21"/>
    </row>
    <row r="399" spans="1:21" x14ac:dyDescent="0.25">
      <c r="A399" s="43"/>
      <c r="B399" s="22" t="s">
        <v>286</v>
      </c>
      <c r="C399" s="22"/>
      <c r="D399" s="21"/>
      <c r="E399" s="21"/>
      <c r="F399" s="8">
        <v>0</v>
      </c>
      <c r="G399" s="21"/>
      <c r="H399" s="8">
        <f t="shared" si="41"/>
        <v>0</v>
      </c>
      <c r="I399" s="11"/>
      <c r="J399" s="8">
        <v>0</v>
      </c>
      <c r="K399" s="11"/>
      <c r="L399" s="8">
        <v>0</v>
      </c>
      <c r="M399" s="11"/>
      <c r="N399" s="8">
        <f t="shared" si="42"/>
        <v>0</v>
      </c>
      <c r="O399" s="11"/>
      <c r="P399" s="11"/>
      <c r="Q399" s="11"/>
      <c r="R399" s="11"/>
      <c r="S399" s="11"/>
      <c r="T399" s="11"/>
      <c r="U399" s="21"/>
    </row>
    <row r="400" spans="1:21" x14ac:dyDescent="0.25">
      <c r="A400" s="43"/>
      <c r="B400" s="22" t="s">
        <v>1581</v>
      </c>
      <c r="C400" s="22" t="s">
        <v>22</v>
      </c>
      <c r="D400" s="21"/>
      <c r="E400" s="21"/>
      <c r="F400" s="8">
        <v>0</v>
      </c>
      <c r="G400" s="21"/>
      <c r="H400" s="8">
        <f t="shared" si="41"/>
        <v>0</v>
      </c>
      <c r="I400" s="11"/>
      <c r="J400" s="8">
        <v>0</v>
      </c>
      <c r="K400" s="11"/>
      <c r="L400" s="8">
        <v>0</v>
      </c>
      <c r="M400" s="11"/>
      <c r="N400" s="8">
        <f t="shared" si="42"/>
        <v>0</v>
      </c>
      <c r="O400" s="11"/>
      <c r="P400" s="11"/>
      <c r="Q400" s="11"/>
      <c r="R400" s="11"/>
      <c r="S400" s="11"/>
      <c r="T400" s="11"/>
      <c r="U400" s="21"/>
    </row>
    <row r="401" spans="1:21" x14ac:dyDescent="0.25">
      <c r="A401" s="43"/>
      <c r="B401" s="22" t="s">
        <v>494</v>
      </c>
      <c r="C401" s="22" t="s">
        <v>380</v>
      </c>
      <c r="D401" s="21"/>
      <c r="E401" s="21"/>
      <c r="F401" s="8">
        <v>0</v>
      </c>
      <c r="G401" s="21"/>
      <c r="H401" s="8">
        <f t="shared" si="41"/>
        <v>0</v>
      </c>
      <c r="I401" s="11"/>
      <c r="J401" s="8">
        <v>0</v>
      </c>
      <c r="K401" s="11"/>
      <c r="L401" s="8">
        <v>0</v>
      </c>
      <c r="M401" s="11"/>
      <c r="N401" s="8">
        <f t="shared" si="42"/>
        <v>0</v>
      </c>
      <c r="O401" s="11"/>
      <c r="P401" s="11"/>
      <c r="Q401" s="11"/>
      <c r="R401" s="11"/>
      <c r="S401" s="11"/>
      <c r="T401" s="11"/>
      <c r="U401" s="21"/>
    </row>
    <row r="402" spans="1:21" x14ac:dyDescent="0.25">
      <c r="A402" s="43"/>
      <c r="B402" s="22" t="s">
        <v>6</v>
      </c>
      <c r="C402" s="22" t="s">
        <v>23</v>
      </c>
      <c r="D402" s="21"/>
      <c r="E402" s="21"/>
      <c r="F402" s="8">
        <v>0</v>
      </c>
      <c r="G402" s="21"/>
      <c r="H402" s="8">
        <f t="shared" si="41"/>
        <v>0</v>
      </c>
      <c r="I402" s="11"/>
      <c r="J402" s="8">
        <v>0</v>
      </c>
      <c r="K402" s="11"/>
      <c r="L402" s="8">
        <v>0</v>
      </c>
      <c r="M402" s="11"/>
      <c r="N402" s="8">
        <f t="shared" si="42"/>
        <v>0</v>
      </c>
      <c r="O402" s="11"/>
      <c r="P402" s="11"/>
      <c r="Q402" s="11"/>
      <c r="R402" s="11"/>
      <c r="S402" s="11"/>
      <c r="T402" s="11"/>
      <c r="U402" s="21"/>
    </row>
    <row r="403" spans="1:21" x14ac:dyDescent="0.25">
      <c r="A403" s="43"/>
      <c r="B403" s="22" t="s">
        <v>287</v>
      </c>
      <c r="C403" s="22"/>
      <c r="D403" s="21"/>
      <c r="E403" s="21"/>
      <c r="F403" s="8">
        <v>0</v>
      </c>
      <c r="G403" s="21"/>
      <c r="H403" s="8">
        <f t="shared" si="41"/>
        <v>0</v>
      </c>
      <c r="I403" s="11"/>
      <c r="J403" s="8">
        <v>0</v>
      </c>
      <c r="K403" s="11"/>
      <c r="L403" s="8">
        <v>0</v>
      </c>
      <c r="M403" s="11"/>
      <c r="N403" s="8">
        <f t="shared" si="42"/>
        <v>0</v>
      </c>
      <c r="O403" s="11"/>
      <c r="P403" s="11"/>
      <c r="Q403" s="11"/>
      <c r="R403" s="11"/>
      <c r="S403" s="11"/>
      <c r="T403" s="11"/>
      <c r="U403" s="21"/>
    </row>
    <row r="404" spans="1:21" x14ac:dyDescent="0.25">
      <c r="A404" s="43"/>
      <c r="B404" s="22" t="s">
        <v>288</v>
      </c>
      <c r="C404" s="22" t="s">
        <v>24</v>
      </c>
      <c r="D404" s="21"/>
      <c r="E404" s="21"/>
      <c r="F404" s="8">
        <v>0</v>
      </c>
      <c r="G404" s="21"/>
      <c r="H404" s="8">
        <f t="shared" si="41"/>
        <v>0</v>
      </c>
      <c r="I404" s="11"/>
      <c r="J404" s="8">
        <v>0</v>
      </c>
      <c r="K404" s="11"/>
      <c r="L404" s="8">
        <v>0</v>
      </c>
      <c r="M404" s="11"/>
      <c r="N404" s="8">
        <f t="shared" si="42"/>
        <v>0</v>
      </c>
      <c r="O404" s="11"/>
      <c r="P404" s="11"/>
      <c r="Q404" s="11"/>
      <c r="R404" s="11"/>
      <c r="S404" s="11"/>
      <c r="T404" s="11"/>
      <c r="U404" s="21"/>
    </row>
    <row r="405" spans="1:21" x14ac:dyDescent="0.25">
      <c r="A405" s="43"/>
      <c r="B405" s="22" t="s">
        <v>289</v>
      </c>
      <c r="C405" s="22" t="s">
        <v>381</v>
      </c>
      <c r="D405" s="21"/>
      <c r="E405" s="21"/>
      <c r="F405" s="8">
        <v>0</v>
      </c>
      <c r="G405" s="21"/>
      <c r="H405" s="8">
        <f t="shared" si="41"/>
        <v>0</v>
      </c>
      <c r="I405" s="11"/>
      <c r="J405" s="8">
        <v>0</v>
      </c>
      <c r="K405" s="11"/>
      <c r="L405" s="8">
        <v>0</v>
      </c>
      <c r="M405" s="11"/>
      <c r="N405" s="8">
        <f t="shared" si="42"/>
        <v>0</v>
      </c>
      <c r="O405" s="11"/>
      <c r="P405" s="11"/>
      <c r="Q405" s="11"/>
      <c r="R405" s="11"/>
      <c r="S405" s="11"/>
      <c r="T405" s="11"/>
      <c r="U405" s="21"/>
    </row>
    <row r="406" spans="1:21" x14ac:dyDescent="0.25">
      <c r="A406" s="43"/>
      <c r="B406" s="22" t="s">
        <v>290</v>
      </c>
      <c r="C406" s="22"/>
      <c r="D406" s="21"/>
      <c r="E406" s="21"/>
      <c r="F406" s="8">
        <v>0</v>
      </c>
      <c r="G406" s="21"/>
      <c r="H406" s="8">
        <f t="shared" si="41"/>
        <v>0</v>
      </c>
      <c r="I406" s="11"/>
      <c r="J406" s="8">
        <v>0</v>
      </c>
      <c r="K406" s="11"/>
      <c r="L406" s="8">
        <v>0</v>
      </c>
      <c r="M406" s="11"/>
      <c r="N406" s="8">
        <f t="shared" si="42"/>
        <v>0</v>
      </c>
      <c r="O406" s="11"/>
      <c r="P406" s="11"/>
      <c r="Q406" s="11"/>
      <c r="R406" s="11"/>
      <c r="S406" s="11"/>
      <c r="T406" s="11"/>
      <c r="U406" s="21"/>
    </row>
    <row r="407" spans="1:21" x14ac:dyDescent="0.25">
      <c r="A407" s="43"/>
      <c r="B407" s="22" t="s">
        <v>379</v>
      </c>
      <c r="C407" s="22" t="s">
        <v>382</v>
      </c>
      <c r="D407" s="21"/>
      <c r="E407" s="21"/>
      <c r="F407" s="8">
        <v>0</v>
      </c>
      <c r="G407" s="21"/>
      <c r="H407" s="8">
        <f t="shared" si="41"/>
        <v>0</v>
      </c>
      <c r="I407" s="11"/>
      <c r="J407" s="8">
        <v>0</v>
      </c>
      <c r="K407" s="11"/>
      <c r="L407" s="8">
        <v>0</v>
      </c>
      <c r="M407" s="11"/>
      <c r="N407" s="8">
        <f t="shared" si="42"/>
        <v>0</v>
      </c>
      <c r="O407" s="11"/>
      <c r="P407" s="11"/>
      <c r="Q407" s="11"/>
      <c r="R407" s="11"/>
      <c r="S407" s="11"/>
      <c r="T407" s="11"/>
      <c r="U407" s="21"/>
    </row>
    <row r="408" spans="1:21" x14ac:dyDescent="0.25">
      <c r="A408" s="43"/>
      <c r="B408" s="22" t="s">
        <v>7</v>
      </c>
      <c r="C408" s="22" t="s">
        <v>25</v>
      </c>
      <c r="D408" s="21"/>
      <c r="E408" s="21"/>
      <c r="F408" s="8">
        <v>0</v>
      </c>
      <c r="G408" s="21"/>
      <c r="H408" s="8">
        <f t="shared" si="41"/>
        <v>0</v>
      </c>
      <c r="I408" s="11"/>
      <c r="J408" s="8">
        <v>0</v>
      </c>
      <c r="K408" s="11"/>
      <c r="L408" s="8">
        <v>0</v>
      </c>
      <c r="M408" s="11"/>
      <c r="N408" s="8">
        <f t="shared" si="42"/>
        <v>0</v>
      </c>
      <c r="O408" s="11"/>
      <c r="P408" s="11"/>
      <c r="Q408" s="11"/>
      <c r="R408" s="11"/>
      <c r="S408" s="11"/>
      <c r="T408" s="11"/>
      <c r="U408" s="21"/>
    </row>
    <row r="409" spans="1:21" x14ac:dyDescent="0.25">
      <c r="A409" s="43"/>
      <c r="B409" s="22" t="s">
        <v>291</v>
      </c>
      <c r="C409" s="22"/>
      <c r="D409" s="21"/>
      <c r="E409" s="21"/>
      <c r="F409" s="8">
        <v>0</v>
      </c>
      <c r="G409" s="21"/>
      <c r="H409" s="8">
        <f t="shared" si="41"/>
        <v>0</v>
      </c>
      <c r="I409" s="11"/>
      <c r="J409" s="8">
        <v>0</v>
      </c>
      <c r="K409" s="11"/>
      <c r="L409" s="8">
        <v>0</v>
      </c>
      <c r="M409" s="11"/>
      <c r="N409" s="8">
        <f t="shared" si="42"/>
        <v>0</v>
      </c>
      <c r="O409" s="11"/>
      <c r="P409" s="11"/>
      <c r="Q409" s="11"/>
      <c r="R409" s="11"/>
      <c r="S409" s="11"/>
      <c r="T409" s="11"/>
      <c r="U409" s="21"/>
    </row>
    <row r="410" spans="1:21" x14ac:dyDescent="0.25">
      <c r="A410" s="24" t="s">
        <v>8</v>
      </c>
      <c r="B410" s="22"/>
      <c r="C410" s="22"/>
      <c r="D410" s="21"/>
      <c r="E410" s="21"/>
      <c r="F410" s="34">
        <f>SUM(F394:F409)</f>
        <v>0</v>
      </c>
      <c r="G410" s="21"/>
      <c r="H410" s="34">
        <f>SUM(H394:H409)</f>
        <v>0</v>
      </c>
      <c r="I410" s="11"/>
      <c r="J410" s="34">
        <f>SUM(J394:J409)</f>
        <v>0</v>
      </c>
      <c r="K410" s="11"/>
      <c r="L410" s="34">
        <f>SUM(L394:L409)</f>
        <v>0</v>
      </c>
      <c r="M410" s="11"/>
      <c r="N410" s="34">
        <f>+J410-L410</f>
        <v>0</v>
      </c>
      <c r="O410" s="11"/>
      <c r="P410" s="11"/>
      <c r="Q410" s="11"/>
      <c r="R410" s="11"/>
      <c r="S410" s="11"/>
      <c r="T410" s="11"/>
      <c r="U410" s="21"/>
    </row>
    <row r="411" spans="1:21" x14ac:dyDescent="0.25">
      <c r="A411" s="24" t="s">
        <v>1114</v>
      </c>
      <c r="B411" s="22"/>
      <c r="C411" s="22"/>
      <c r="D411" s="21"/>
      <c r="E411" s="21"/>
      <c r="F411" s="8"/>
      <c r="G411" s="21"/>
      <c r="H411" s="8"/>
      <c r="I411" s="11"/>
      <c r="J411" s="8"/>
      <c r="K411" s="11"/>
      <c r="L411" s="8"/>
      <c r="M411" s="11"/>
      <c r="N411" s="8"/>
      <c r="O411" s="11"/>
      <c r="P411" s="11"/>
      <c r="Q411" s="11"/>
      <c r="R411" s="11"/>
      <c r="S411" s="11"/>
      <c r="T411" s="11"/>
      <c r="U411" s="21"/>
    </row>
    <row r="412" spans="1:21" x14ac:dyDescent="0.25">
      <c r="A412" s="22"/>
      <c r="B412" s="22" t="s">
        <v>292</v>
      </c>
      <c r="C412" s="22" t="s">
        <v>1117</v>
      </c>
      <c r="D412" s="21" t="s">
        <v>1118</v>
      </c>
      <c r="E412" s="21"/>
      <c r="F412" s="8">
        <v>0</v>
      </c>
      <c r="G412" s="21"/>
      <c r="H412" s="8">
        <f t="shared" ref="H412:H420" si="43">J412-F412</f>
        <v>0</v>
      </c>
      <c r="I412" s="11"/>
      <c r="J412" s="8">
        <v>0</v>
      </c>
      <c r="K412" s="11"/>
      <c r="L412" s="8">
        <v>0</v>
      </c>
      <c r="M412" s="11"/>
      <c r="N412" s="8">
        <f t="shared" ref="N412:N420" si="44">+J412-L412</f>
        <v>0</v>
      </c>
      <c r="O412" s="11"/>
      <c r="P412" s="11"/>
      <c r="Q412" s="11"/>
      <c r="R412" s="11"/>
      <c r="S412" s="11"/>
      <c r="T412" s="11"/>
      <c r="U412" s="21"/>
    </row>
    <row r="413" spans="1:21" x14ac:dyDescent="0.25">
      <c r="A413" s="22"/>
      <c r="B413" s="22" t="s">
        <v>1002</v>
      </c>
      <c r="C413" s="22" t="s">
        <v>1120</v>
      </c>
      <c r="D413" s="21" t="s">
        <v>1121</v>
      </c>
      <c r="E413" s="21"/>
      <c r="F413" s="8">
        <v>0</v>
      </c>
      <c r="G413" s="21"/>
      <c r="H413" s="8">
        <f t="shared" si="43"/>
        <v>0</v>
      </c>
      <c r="I413" s="11"/>
      <c r="J413" s="8">
        <v>0</v>
      </c>
      <c r="K413" s="11"/>
      <c r="L413" s="8">
        <v>0</v>
      </c>
      <c r="M413" s="11"/>
      <c r="N413" s="8">
        <f t="shared" si="44"/>
        <v>0</v>
      </c>
      <c r="O413" s="11"/>
      <c r="P413" s="11"/>
      <c r="Q413" s="11"/>
      <c r="R413" s="11"/>
      <c r="S413" s="11"/>
      <c r="T413" s="11"/>
      <c r="U413" s="21"/>
    </row>
    <row r="414" spans="1:21" x14ac:dyDescent="0.25">
      <c r="A414" s="22"/>
      <c r="B414" s="22" t="s">
        <v>1006</v>
      </c>
      <c r="C414" s="22" t="s">
        <v>1123</v>
      </c>
      <c r="D414" s="21" t="s">
        <v>1124</v>
      </c>
      <c r="E414" s="21"/>
      <c r="F414" s="8">
        <v>0</v>
      </c>
      <c r="G414" s="21"/>
      <c r="H414" s="8">
        <f t="shared" si="43"/>
        <v>0</v>
      </c>
      <c r="I414" s="11"/>
      <c r="J414" s="8">
        <v>0</v>
      </c>
      <c r="K414" s="11"/>
      <c r="L414" s="8">
        <v>0</v>
      </c>
      <c r="M414" s="11"/>
      <c r="N414" s="8">
        <f t="shared" si="44"/>
        <v>0</v>
      </c>
      <c r="O414" s="11"/>
      <c r="P414" s="11"/>
      <c r="Q414" s="11"/>
      <c r="R414" s="11"/>
      <c r="S414" s="11"/>
      <c r="T414" s="11"/>
      <c r="U414" s="21"/>
    </row>
    <row r="415" spans="1:21" x14ac:dyDescent="0.25">
      <c r="A415" s="22"/>
      <c r="B415" s="22" t="s">
        <v>1010</v>
      </c>
      <c r="C415" s="22" t="s">
        <v>1126</v>
      </c>
      <c r="D415" s="21" t="s">
        <v>1127</v>
      </c>
      <c r="E415" s="21"/>
      <c r="F415" s="8">
        <v>0</v>
      </c>
      <c r="G415" s="21"/>
      <c r="H415" s="8">
        <f t="shared" si="43"/>
        <v>0</v>
      </c>
      <c r="I415" s="11"/>
      <c r="J415" s="8">
        <v>0</v>
      </c>
      <c r="K415" s="11"/>
      <c r="L415" s="8">
        <v>0</v>
      </c>
      <c r="M415" s="11"/>
      <c r="N415" s="8">
        <f t="shared" si="44"/>
        <v>0</v>
      </c>
      <c r="O415" s="11"/>
      <c r="P415" s="11"/>
      <c r="Q415" s="11"/>
      <c r="R415" s="11"/>
      <c r="S415" s="11"/>
      <c r="T415" s="11"/>
      <c r="U415" s="21"/>
    </row>
    <row r="416" spans="1:21" x14ac:dyDescent="0.25">
      <c r="A416" s="22"/>
      <c r="B416" s="22" t="s">
        <v>968</v>
      </c>
      <c r="C416" s="22" t="s">
        <v>1129</v>
      </c>
      <c r="D416" s="21" t="s">
        <v>1130</v>
      </c>
      <c r="E416" s="21"/>
      <c r="F416" s="8">
        <v>0</v>
      </c>
      <c r="G416" s="21"/>
      <c r="H416" s="8">
        <f t="shared" si="43"/>
        <v>0</v>
      </c>
      <c r="I416" s="11"/>
      <c r="J416" s="8">
        <v>0</v>
      </c>
      <c r="K416" s="11"/>
      <c r="L416" s="8">
        <v>0</v>
      </c>
      <c r="M416" s="11"/>
      <c r="N416" s="8">
        <f t="shared" si="44"/>
        <v>0</v>
      </c>
      <c r="O416" s="11"/>
      <c r="P416" s="11"/>
      <c r="Q416" s="11"/>
      <c r="R416" s="11"/>
      <c r="S416" s="11"/>
      <c r="T416" s="11"/>
      <c r="U416" s="21"/>
    </row>
    <row r="417" spans="1:21" x14ac:dyDescent="0.25">
      <c r="A417" s="22"/>
      <c r="B417" s="22" t="s">
        <v>498</v>
      </c>
      <c r="C417" s="22" t="s">
        <v>1132</v>
      </c>
      <c r="D417" s="21" t="s">
        <v>1133</v>
      </c>
      <c r="E417" s="21"/>
      <c r="F417" s="8">
        <v>0</v>
      </c>
      <c r="G417" s="21"/>
      <c r="H417" s="8">
        <f t="shared" si="43"/>
        <v>0</v>
      </c>
      <c r="I417" s="11"/>
      <c r="J417" s="8">
        <v>0</v>
      </c>
      <c r="K417" s="11"/>
      <c r="L417" s="8">
        <v>0</v>
      </c>
      <c r="M417" s="11"/>
      <c r="N417" s="8">
        <f t="shared" si="44"/>
        <v>0</v>
      </c>
      <c r="O417" s="11"/>
      <c r="P417" s="11"/>
      <c r="Q417" s="11"/>
      <c r="R417" s="11"/>
      <c r="S417" s="11"/>
      <c r="T417" s="11"/>
      <c r="U417" s="21"/>
    </row>
    <row r="418" spans="1:21" x14ac:dyDescent="0.25">
      <c r="A418" s="22"/>
      <c r="B418" s="22" t="s">
        <v>935</v>
      </c>
      <c r="C418" s="22" t="s">
        <v>1135</v>
      </c>
      <c r="D418" s="21" t="s">
        <v>1136</v>
      </c>
      <c r="E418" s="21"/>
      <c r="F418" s="8">
        <v>0</v>
      </c>
      <c r="G418" s="21"/>
      <c r="H418" s="8">
        <f t="shared" si="43"/>
        <v>0</v>
      </c>
      <c r="I418" s="11"/>
      <c r="J418" s="8">
        <v>0</v>
      </c>
      <c r="K418" s="11"/>
      <c r="L418" s="8">
        <v>0</v>
      </c>
      <c r="M418" s="11"/>
      <c r="N418" s="8">
        <f t="shared" si="44"/>
        <v>0</v>
      </c>
      <c r="O418" s="11"/>
      <c r="P418" s="11"/>
      <c r="Q418" s="11"/>
      <c r="R418" s="11"/>
      <c r="S418" s="11"/>
      <c r="T418" s="11"/>
      <c r="U418" s="21"/>
    </row>
    <row r="419" spans="1:21" x14ac:dyDescent="0.25">
      <c r="A419" s="22"/>
      <c r="B419" s="22" t="s">
        <v>510</v>
      </c>
      <c r="C419" s="22" t="s">
        <v>1138</v>
      </c>
      <c r="D419" s="21" t="s">
        <v>1139</v>
      </c>
      <c r="E419" s="21"/>
      <c r="F419" s="8">
        <v>0</v>
      </c>
      <c r="G419" s="21"/>
      <c r="H419" s="8">
        <f t="shared" si="43"/>
        <v>0</v>
      </c>
      <c r="I419" s="11"/>
      <c r="J419" s="8">
        <v>0</v>
      </c>
      <c r="K419" s="11"/>
      <c r="L419" s="8">
        <v>0</v>
      </c>
      <c r="M419" s="11"/>
      <c r="N419" s="8">
        <f t="shared" si="44"/>
        <v>0</v>
      </c>
      <c r="O419" s="11"/>
      <c r="P419" s="11"/>
      <c r="Q419" s="11"/>
      <c r="R419" s="11"/>
      <c r="S419" s="11"/>
      <c r="T419" s="11"/>
      <c r="U419" s="21"/>
    </row>
    <row r="420" spans="1:21" x14ac:dyDescent="0.25">
      <c r="A420" s="24" t="s">
        <v>1141</v>
      </c>
      <c r="B420" s="22"/>
      <c r="C420" s="22"/>
      <c r="D420" s="21" t="s">
        <v>1554</v>
      </c>
      <c r="E420" s="21"/>
      <c r="F420" s="34">
        <f>SUM(F412:F419)</f>
        <v>0</v>
      </c>
      <c r="G420" s="21"/>
      <c r="H420" s="34">
        <f t="shared" si="43"/>
        <v>0</v>
      </c>
      <c r="I420" s="11"/>
      <c r="J420" s="34">
        <f>SUM(J412:J419)</f>
        <v>0</v>
      </c>
      <c r="K420" s="11"/>
      <c r="L420" s="34">
        <f>SUM(L412:L419)</f>
        <v>0</v>
      </c>
      <c r="M420" s="11"/>
      <c r="N420" s="34">
        <f t="shared" si="44"/>
        <v>0</v>
      </c>
      <c r="O420" s="11"/>
      <c r="P420" s="11"/>
      <c r="Q420" s="11"/>
      <c r="R420" s="11"/>
      <c r="S420" s="11"/>
      <c r="T420" s="11"/>
      <c r="U420" s="21"/>
    </row>
    <row r="421" spans="1:21" x14ac:dyDescent="0.25">
      <c r="A421" s="24" t="s">
        <v>293</v>
      </c>
      <c r="B421" s="22"/>
      <c r="C421" s="22"/>
      <c r="D421" s="21"/>
      <c r="E421" s="21"/>
      <c r="F421" s="8"/>
      <c r="G421" s="21"/>
      <c r="H421" s="8"/>
      <c r="I421" s="11"/>
      <c r="J421" s="8"/>
      <c r="K421" s="11"/>
      <c r="L421" s="8"/>
      <c r="M421" s="11"/>
      <c r="N421" s="8"/>
      <c r="O421" s="11"/>
      <c r="P421" s="11"/>
      <c r="Q421" s="11"/>
      <c r="R421" s="11"/>
      <c r="S421" s="11"/>
      <c r="T421" s="11"/>
      <c r="U421" s="21"/>
    </row>
    <row r="422" spans="1:21" x14ac:dyDescent="0.25">
      <c r="A422" s="22"/>
      <c r="B422" s="22" t="s">
        <v>927</v>
      </c>
      <c r="C422" s="22"/>
      <c r="D422" s="21"/>
      <c r="E422" s="21"/>
      <c r="F422" s="8">
        <v>0</v>
      </c>
      <c r="G422" s="21"/>
      <c r="H422" s="8">
        <f t="shared" ref="H422:H432" si="45">J422-F422</f>
        <v>0</v>
      </c>
      <c r="I422" s="11"/>
      <c r="J422" s="8">
        <v>0</v>
      </c>
      <c r="K422" s="11"/>
      <c r="L422" s="8">
        <v>0</v>
      </c>
      <c r="M422" s="11"/>
      <c r="N422" s="8">
        <f t="shared" ref="N422:N432" si="46">+J422-L422</f>
        <v>0</v>
      </c>
      <c r="O422" s="11"/>
      <c r="P422" s="11"/>
      <c r="Q422" s="11"/>
      <c r="R422" s="11"/>
      <c r="S422" s="11"/>
      <c r="T422" s="11"/>
      <c r="U422" s="21"/>
    </row>
    <row r="423" spans="1:21" x14ac:dyDescent="0.25">
      <c r="A423" s="22"/>
      <c r="B423" s="22" t="s">
        <v>294</v>
      </c>
      <c r="C423" s="22"/>
      <c r="D423" s="21"/>
      <c r="E423" s="21"/>
      <c r="F423" s="8">
        <v>0</v>
      </c>
      <c r="G423" s="21"/>
      <c r="H423" s="8">
        <f t="shared" si="45"/>
        <v>0</v>
      </c>
      <c r="I423" s="11"/>
      <c r="J423" s="8">
        <v>0</v>
      </c>
      <c r="K423" s="11"/>
      <c r="L423" s="8">
        <v>0</v>
      </c>
      <c r="M423" s="11"/>
      <c r="N423" s="8">
        <f t="shared" si="46"/>
        <v>0</v>
      </c>
      <c r="O423" s="11"/>
      <c r="P423" s="11"/>
      <c r="Q423" s="11"/>
      <c r="R423" s="11"/>
      <c r="S423" s="11"/>
      <c r="T423" s="11"/>
      <c r="U423" s="21"/>
    </row>
    <row r="424" spans="1:21" x14ac:dyDescent="0.25">
      <c r="A424" s="22"/>
      <c r="B424" s="22" t="s">
        <v>494</v>
      </c>
      <c r="C424" s="22"/>
      <c r="D424" s="21"/>
      <c r="E424" s="21"/>
      <c r="F424" s="8">
        <v>0</v>
      </c>
      <c r="G424" s="21"/>
      <c r="H424" s="8">
        <f t="shared" si="45"/>
        <v>0</v>
      </c>
      <c r="I424" s="11"/>
      <c r="J424" s="8">
        <v>0</v>
      </c>
      <c r="K424" s="11"/>
      <c r="L424" s="8">
        <v>0</v>
      </c>
      <c r="M424" s="11"/>
      <c r="N424" s="8">
        <f t="shared" si="46"/>
        <v>0</v>
      </c>
      <c r="O424" s="11"/>
      <c r="P424" s="11"/>
      <c r="Q424" s="11"/>
      <c r="R424" s="11"/>
      <c r="S424" s="11"/>
      <c r="T424" s="11"/>
      <c r="U424" s="21"/>
    </row>
    <row r="425" spans="1:21" x14ac:dyDescent="0.25">
      <c r="A425" s="22"/>
      <c r="B425" s="22" t="s">
        <v>295</v>
      </c>
      <c r="C425" s="22"/>
      <c r="D425" s="21"/>
      <c r="E425" s="21"/>
      <c r="F425" s="8">
        <v>0</v>
      </c>
      <c r="G425" s="21"/>
      <c r="H425" s="8">
        <f t="shared" si="45"/>
        <v>0</v>
      </c>
      <c r="I425" s="11"/>
      <c r="J425" s="8">
        <v>0</v>
      </c>
      <c r="K425" s="11"/>
      <c r="L425" s="8">
        <v>0</v>
      </c>
      <c r="M425" s="11"/>
      <c r="N425" s="8">
        <f t="shared" si="46"/>
        <v>0</v>
      </c>
      <c r="O425" s="11"/>
      <c r="P425" s="11"/>
      <c r="Q425" s="11"/>
      <c r="R425" s="11"/>
      <c r="S425" s="11"/>
      <c r="T425" s="11"/>
      <c r="U425" s="21"/>
    </row>
    <row r="426" spans="1:21" x14ac:dyDescent="0.25">
      <c r="A426" s="22"/>
      <c r="B426" s="22" t="s">
        <v>1240</v>
      </c>
      <c r="C426" s="22"/>
      <c r="D426" s="21"/>
      <c r="E426" s="21"/>
      <c r="F426" s="8">
        <v>0</v>
      </c>
      <c r="G426" s="21"/>
      <c r="H426" s="8">
        <f t="shared" si="45"/>
        <v>0</v>
      </c>
      <c r="I426" s="11"/>
      <c r="J426" s="8">
        <v>0</v>
      </c>
      <c r="K426" s="11"/>
      <c r="L426" s="8">
        <v>0</v>
      </c>
      <c r="M426" s="11"/>
      <c r="N426" s="8">
        <f t="shared" si="46"/>
        <v>0</v>
      </c>
      <c r="O426" s="11"/>
      <c r="P426" s="11"/>
      <c r="Q426" s="11"/>
      <c r="R426" s="11"/>
      <c r="S426" s="11"/>
      <c r="T426" s="11"/>
      <c r="U426" s="21"/>
    </row>
    <row r="427" spans="1:21" x14ac:dyDescent="0.25">
      <c r="A427" s="22"/>
      <c r="B427" s="22" t="s">
        <v>935</v>
      </c>
      <c r="C427" s="22"/>
      <c r="D427" s="21"/>
      <c r="E427" s="21"/>
      <c r="F427" s="8">
        <v>0</v>
      </c>
      <c r="G427" s="21"/>
      <c r="H427" s="8">
        <f t="shared" si="45"/>
        <v>0</v>
      </c>
      <c r="I427" s="11"/>
      <c r="J427" s="8">
        <v>0</v>
      </c>
      <c r="K427" s="11"/>
      <c r="L427" s="8">
        <v>0</v>
      </c>
      <c r="M427" s="11"/>
      <c r="N427" s="8">
        <f t="shared" si="46"/>
        <v>0</v>
      </c>
      <c r="O427" s="11"/>
      <c r="P427" s="11"/>
      <c r="Q427" s="11"/>
      <c r="R427" s="11"/>
      <c r="S427" s="11"/>
      <c r="T427" s="11"/>
      <c r="U427" s="21"/>
    </row>
    <row r="428" spans="1:21" x14ac:dyDescent="0.25">
      <c r="A428" s="22"/>
      <c r="B428" s="22" t="s">
        <v>296</v>
      </c>
      <c r="C428" s="22"/>
      <c r="D428" s="21"/>
      <c r="E428" s="21"/>
      <c r="F428" s="8">
        <v>0</v>
      </c>
      <c r="G428" s="21"/>
      <c r="H428" s="8">
        <f t="shared" si="45"/>
        <v>0</v>
      </c>
      <c r="I428" s="11"/>
      <c r="J428" s="8">
        <v>0</v>
      </c>
      <c r="K428" s="11"/>
      <c r="L428" s="8">
        <v>0</v>
      </c>
      <c r="M428" s="11"/>
      <c r="N428" s="8">
        <f t="shared" si="46"/>
        <v>0</v>
      </c>
      <c r="O428" s="11"/>
      <c r="P428" s="11"/>
      <c r="Q428" s="11"/>
      <c r="R428" s="11"/>
      <c r="S428" s="11"/>
      <c r="T428" s="11"/>
      <c r="U428" s="21"/>
    </row>
    <row r="429" spans="1:21" x14ac:dyDescent="0.25">
      <c r="A429" s="22"/>
      <c r="B429" s="22" t="s">
        <v>457</v>
      </c>
      <c r="C429" s="22"/>
      <c r="D429" s="21"/>
      <c r="E429" s="21"/>
      <c r="F429" s="8">
        <v>0</v>
      </c>
      <c r="G429" s="21"/>
      <c r="H429" s="8">
        <f t="shared" si="45"/>
        <v>0</v>
      </c>
      <c r="I429" s="11"/>
      <c r="J429" s="8">
        <v>0</v>
      </c>
      <c r="K429" s="11"/>
      <c r="L429" s="8">
        <v>0</v>
      </c>
      <c r="M429" s="11"/>
      <c r="N429" s="8">
        <f t="shared" si="46"/>
        <v>0</v>
      </c>
      <c r="O429" s="11"/>
      <c r="P429" s="11"/>
      <c r="Q429" s="11"/>
      <c r="R429" s="11"/>
      <c r="S429" s="11"/>
      <c r="T429" s="11"/>
      <c r="U429" s="21"/>
    </row>
    <row r="430" spans="1:21" x14ac:dyDescent="0.25">
      <c r="A430" s="22"/>
      <c r="B430" s="22" t="s">
        <v>297</v>
      </c>
      <c r="C430" s="22"/>
      <c r="D430" s="21"/>
      <c r="E430" s="21"/>
      <c r="F430" s="8">
        <v>0</v>
      </c>
      <c r="G430" s="21"/>
      <c r="H430" s="8">
        <f t="shared" si="45"/>
        <v>0</v>
      </c>
      <c r="I430" s="11"/>
      <c r="J430" s="8">
        <v>0</v>
      </c>
      <c r="K430" s="11"/>
      <c r="L430" s="8">
        <v>0</v>
      </c>
      <c r="M430" s="11"/>
      <c r="N430" s="8">
        <f t="shared" si="46"/>
        <v>0</v>
      </c>
      <c r="O430" s="11"/>
      <c r="P430" s="11"/>
      <c r="Q430" s="11"/>
      <c r="R430" s="11"/>
      <c r="S430" s="11"/>
      <c r="T430" s="11"/>
      <c r="U430" s="21"/>
    </row>
    <row r="431" spans="1:21" x14ac:dyDescent="0.25">
      <c r="A431" s="22"/>
      <c r="B431" s="22" t="s">
        <v>7</v>
      </c>
      <c r="C431" s="22"/>
      <c r="D431" s="21"/>
      <c r="E431" s="21"/>
      <c r="F431" s="8">
        <v>0</v>
      </c>
      <c r="G431" s="21"/>
      <c r="H431" s="8">
        <f t="shared" si="45"/>
        <v>0</v>
      </c>
      <c r="I431" s="11"/>
      <c r="J431" s="8">
        <v>0</v>
      </c>
      <c r="K431" s="11"/>
      <c r="L431" s="8">
        <v>0</v>
      </c>
      <c r="M431" s="11"/>
      <c r="N431" s="8">
        <f t="shared" si="46"/>
        <v>0</v>
      </c>
      <c r="O431" s="11"/>
      <c r="P431" s="11"/>
      <c r="Q431" s="11"/>
      <c r="R431" s="11"/>
      <c r="S431" s="11"/>
      <c r="T431" s="11"/>
      <c r="U431" s="21"/>
    </row>
    <row r="432" spans="1:21" x14ac:dyDescent="0.25">
      <c r="A432" s="24" t="s">
        <v>298</v>
      </c>
      <c r="B432" s="22"/>
      <c r="C432" s="22"/>
      <c r="D432" s="21"/>
      <c r="E432" s="21"/>
      <c r="F432" s="34">
        <f>SUM(F422:F431)</f>
        <v>0</v>
      </c>
      <c r="G432" s="21"/>
      <c r="H432" s="34">
        <f t="shared" si="45"/>
        <v>0</v>
      </c>
      <c r="I432" s="11"/>
      <c r="J432" s="34">
        <f>SUM(J422:J431)</f>
        <v>0</v>
      </c>
      <c r="K432" s="11"/>
      <c r="L432" s="34">
        <f>SUM(L422:L431)</f>
        <v>0</v>
      </c>
      <c r="M432" s="11"/>
      <c r="N432" s="34">
        <f t="shared" si="46"/>
        <v>0</v>
      </c>
      <c r="O432" s="11"/>
      <c r="P432" s="11"/>
      <c r="Q432" s="11"/>
      <c r="R432" s="11"/>
      <c r="S432" s="11"/>
      <c r="T432" s="11"/>
      <c r="U432" s="21"/>
    </row>
    <row r="433" spans="1:21" x14ac:dyDescent="0.25">
      <c r="A433" s="24" t="s">
        <v>299</v>
      </c>
      <c r="B433" s="22"/>
      <c r="C433" s="22"/>
      <c r="D433" s="21"/>
      <c r="E433" s="21"/>
      <c r="F433" s="8"/>
      <c r="G433" s="21"/>
      <c r="H433" s="8"/>
      <c r="I433" s="11"/>
      <c r="J433" s="8"/>
      <c r="K433" s="11"/>
      <c r="L433" s="8"/>
      <c r="M433" s="11"/>
      <c r="N433" s="8"/>
      <c r="O433" s="11"/>
      <c r="P433" s="11"/>
      <c r="Q433" s="11"/>
      <c r="R433" s="11"/>
      <c r="S433" s="11"/>
      <c r="T433" s="11"/>
      <c r="U433" s="21"/>
    </row>
    <row r="434" spans="1:21" s="22" customFormat="1" ht="12.75" x14ac:dyDescent="0.2">
      <c r="B434" s="22" t="s">
        <v>927</v>
      </c>
      <c r="F434" s="8">
        <v>0</v>
      </c>
      <c r="G434" s="21"/>
      <c r="H434" s="8">
        <f t="shared" ref="H434:H440" si="47">J434-F434</f>
        <v>0</v>
      </c>
      <c r="I434" s="11"/>
      <c r="J434" s="8">
        <v>0</v>
      </c>
      <c r="K434" s="11"/>
      <c r="L434" s="8">
        <v>0</v>
      </c>
      <c r="M434" s="11"/>
      <c r="N434" s="8">
        <f t="shared" ref="N434:N440" si="48">+J434-L434</f>
        <v>0</v>
      </c>
    </row>
    <row r="435" spans="1:21" s="22" customFormat="1" ht="12.75" x14ac:dyDescent="0.2">
      <c r="B435" s="22" t="s">
        <v>294</v>
      </c>
      <c r="F435" s="8">
        <v>0</v>
      </c>
      <c r="G435" s="21"/>
      <c r="H435" s="8">
        <f t="shared" si="47"/>
        <v>0</v>
      </c>
      <c r="I435" s="11"/>
      <c r="J435" s="8">
        <v>0</v>
      </c>
      <c r="K435" s="11"/>
      <c r="L435" s="8">
        <v>0</v>
      </c>
      <c r="M435" s="11"/>
      <c r="N435" s="8">
        <f t="shared" si="48"/>
        <v>0</v>
      </c>
    </row>
    <row r="436" spans="1:21" s="22" customFormat="1" ht="12.75" x14ac:dyDescent="0.2">
      <c r="B436" s="22" t="s">
        <v>494</v>
      </c>
      <c r="F436" s="8">
        <v>0</v>
      </c>
      <c r="G436" s="21"/>
      <c r="H436" s="8">
        <f t="shared" si="47"/>
        <v>0</v>
      </c>
      <c r="I436" s="11"/>
      <c r="J436" s="8">
        <v>0</v>
      </c>
      <c r="K436" s="11"/>
      <c r="L436" s="8">
        <v>0</v>
      </c>
      <c r="M436" s="11"/>
      <c r="N436" s="8">
        <f t="shared" si="48"/>
        <v>0</v>
      </c>
    </row>
    <row r="437" spans="1:21" s="22" customFormat="1" ht="12.75" x14ac:dyDescent="0.2">
      <c r="B437" s="22" t="s">
        <v>498</v>
      </c>
      <c r="F437" s="8">
        <v>0</v>
      </c>
      <c r="G437" s="21"/>
      <c r="H437" s="8">
        <f t="shared" si="47"/>
        <v>0</v>
      </c>
      <c r="I437" s="11"/>
      <c r="J437" s="8">
        <v>0</v>
      </c>
      <c r="K437" s="11"/>
      <c r="L437" s="8">
        <v>0</v>
      </c>
      <c r="M437" s="11"/>
      <c r="N437" s="8">
        <f t="shared" si="48"/>
        <v>0</v>
      </c>
    </row>
    <row r="438" spans="1:21" s="22" customFormat="1" ht="12.75" x14ac:dyDescent="0.2">
      <c r="B438" s="22" t="s">
        <v>935</v>
      </c>
      <c r="F438" s="8">
        <v>0</v>
      </c>
      <c r="G438" s="21"/>
      <c r="H438" s="8">
        <f t="shared" si="47"/>
        <v>0</v>
      </c>
      <c r="I438" s="11"/>
      <c r="J438" s="8">
        <v>0</v>
      </c>
      <c r="K438" s="11"/>
      <c r="L438" s="8">
        <v>0</v>
      </c>
      <c r="M438" s="11"/>
      <c r="N438" s="8">
        <f t="shared" si="48"/>
        <v>0</v>
      </c>
    </row>
    <row r="439" spans="1:21" s="22" customFormat="1" ht="12.75" x14ac:dyDescent="0.2">
      <c r="B439" s="22" t="s">
        <v>510</v>
      </c>
      <c r="F439" s="8">
        <v>0</v>
      </c>
      <c r="G439" s="21"/>
      <c r="H439" s="8">
        <f t="shared" si="47"/>
        <v>0</v>
      </c>
      <c r="I439" s="11"/>
      <c r="J439" s="8">
        <v>0</v>
      </c>
      <c r="K439" s="11"/>
      <c r="L439" s="8">
        <v>0</v>
      </c>
      <c r="M439" s="11"/>
      <c r="N439" s="8">
        <f t="shared" si="48"/>
        <v>0</v>
      </c>
    </row>
    <row r="440" spans="1:21" x14ac:dyDescent="0.25">
      <c r="A440" s="24" t="s">
        <v>300</v>
      </c>
      <c r="B440" s="22"/>
      <c r="C440" s="22"/>
      <c r="D440" s="21"/>
      <c r="E440" s="21"/>
      <c r="F440" s="34">
        <f>SUM(F434:F439)</f>
        <v>0</v>
      </c>
      <c r="G440" s="21"/>
      <c r="H440" s="34">
        <f t="shared" si="47"/>
        <v>0</v>
      </c>
      <c r="I440" s="11"/>
      <c r="J440" s="34">
        <f>SUM(J434:J439)</f>
        <v>0</v>
      </c>
      <c r="K440" s="11"/>
      <c r="L440" s="34">
        <f>SUM(L434:L439)</f>
        <v>0</v>
      </c>
      <c r="M440" s="11"/>
      <c r="N440" s="34">
        <f t="shared" si="48"/>
        <v>0</v>
      </c>
      <c r="O440" s="11"/>
      <c r="P440" s="11"/>
      <c r="Q440" s="11"/>
      <c r="R440" s="11"/>
      <c r="S440" s="11"/>
      <c r="T440" s="11"/>
      <c r="U440" s="21"/>
    </row>
    <row r="441" spans="1:21" x14ac:dyDescent="0.25">
      <c r="A441" s="24" t="s">
        <v>301</v>
      </c>
      <c r="B441" s="22"/>
      <c r="C441" s="22"/>
      <c r="D441" s="21"/>
      <c r="E441" s="21"/>
      <c r="F441" s="11"/>
      <c r="G441" s="21"/>
      <c r="H441" s="11"/>
      <c r="I441" s="11"/>
      <c r="J441" s="11"/>
      <c r="K441" s="11"/>
      <c r="L441" s="11"/>
      <c r="M441" s="11"/>
      <c r="N441" s="11"/>
      <c r="O441" s="11"/>
      <c r="P441" s="11"/>
      <c r="Q441" s="11"/>
      <c r="R441" s="11"/>
      <c r="S441" s="11"/>
      <c r="T441" s="11"/>
      <c r="U441" s="21"/>
    </row>
    <row r="442" spans="1:21" x14ac:dyDescent="0.25">
      <c r="A442" s="24"/>
      <c r="B442" s="22" t="s">
        <v>302</v>
      </c>
      <c r="C442" s="22"/>
      <c r="D442" s="21"/>
      <c r="E442" s="21"/>
      <c r="F442" s="8">
        <v>0</v>
      </c>
      <c r="G442" s="21"/>
      <c r="H442" s="8">
        <f t="shared" ref="H442:H447" si="49">J442-F442</f>
        <v>0</v>
      </c>
      <c r="I442" s="11"/>
      <c r="J442" s="8">
        <v>0</v>
      </c>
      <c r="K442" s="11"/>
      <c r="L442" s="8">
        <v>0</v>
      </c>
      <c r="M442" s="11"/>
      <c r="N442" s="8">
        <f t="shared" ref="N442:N447" si="50">+J442-L442</f>
        <v>0</v>
      </c>
      <c r="O442" s="11"/>
      <c r="P442" s="11"/>
      <c r="Q442" s="11"/>
      <c r="R442" s="11"/>
      <c r="S442" s="11"/>
      <c r="T442" s="11"/>
      <c r="U442" s="21"/>
    </row>
    <row r="443" spans="1:21" x14ac:dyDescent="0.25">
      <c r="A443" s="24"/>
      <c r="B443" s="22" t="s">
        <v>927</v>
      </c>
      <c r="C443" s="22" t="s">
        <v>391</v>
      </c>
      <c r="D443" s="21"/>
      <c r="E443" s="21"/>
      <c r="F443" s="8">
        <v>10000</v>
      </c>
      <c r="G443" s="21"/>
      <c r="H443" s="8">
        <f t="shared" si="49"/>
        <v>-1000</v>
      </c>
      <c r="I443" s="11"/>
      <c r="J443" s="8">
        <v>9000</v>
      </c>
      <c r="K443" s="11"/>
      <c r="L443" s="8">
        <v>8900</v>
      </c>
      <c r="M443" s="11"/>
      <c r="N443" s="8">
        <f t="shared" si="50"/>
        <v>100</v>
      </c>
      <c r="O443" s="11"/>
      <c r="P443" s="11"/>
      <c r="Q443" s="11"/>
      <c r="R443" s="11"/>
      <c r="S443" s="11"/>
      <c r="T443" s="11"/>
      <c r="U443" s="21"/>
    </row>
    <row r="444" spans="1:21" x14ac:dyDescent="0.25">
      <c r="A444" s="24"/>
      <c r="B444" s="22" t="s">
        <v>390</v>
      </c>
      <c r="C444" s="22" t="s">
        <v>392</v>
      </c>
      <c r="D444" s="21"/>
      <c r="E444" s="21"/>
      <c r="F444" s="8">
        <v>0</v>
      </c>
      <c r="G444" s="21"/>
      <c r="H444" s="8">
        <f t="shared" si="49"/>
        <v>0</v>
      </c>
      <c r="I444" s="11"/>
      <c r="J444" s="8">
        <v>0</v>
      </c>
      <c r="K444" s="11"/>
      <c r="L444" s="8">
        <v>0</v>
      </c>
      <c r="M444" s="11"/>
      <c r="N444" s="8">
        <f t="shared" si="50"/>
        <v>0</v>
      </c>
      <c r="O444" s="11"/>
      <c r="P444" s="11"/>
      <c r="Q444" s="11"/>
      <c r="R444" s="11"/>
      <c r="S444" s="11"/>
      <c r="T444" s="11"/>
      <c r="U444" s="21"/>
    </row>
    <row r="445" spans="1:21" x14ac:dyDescent="0.25">
      <c r="A445" s="24"/>
      <c r="B445" s="22" t="s">
        <v>502</v>
      </c>
      <c r="C445" s="22" t="s">
        <v>393</v>
      </c>
      <c r="D445" s="21"/>
      <c r="E445" s="21"/>
      <c r="F445" s="8">
        <v>10000</v>
      </c>
      <c r="G445" s="21"/>
      <c r="H445" s="8">
        <f t="shared" si="49"/>
        <v>-1500</v>
      </c>
      <c r="I445" s="11"/>
      <c r="J445" s="8">
        <v>8500</v>
      </c>
      <c r="K445" s="11"/>
      <c r="L445" s="8">
        <v>8500</v>
      </c>
      <c r="M445" s="11"/>
      <c r="N445" s="8">
        <f t="shared" si="50"/>
        <v>0</v>
      </c>
      <c r="O445" s="11"/>
      <c r="P445" s="11"/>
      <c r="Q445" s="11"/>
      <c r="R445" s="11"/>
      <c r="S445" s="11"/>
      <c r="T445" s="11"/>
      <c r="U445" s="21"/>
    </row>
    <row r="446" spans="1:21" x14ac:dyDescent="0.25">
      <c r="A446" s="24"/>
      <c r="B446" s="22" t="s">
        <v>510</v>
      </c>
      <c r="C446" s="22" t="s">
        <v>394</v>
      </c>
      <c r="D446" s="21"/>
      <c r="E446" s="21"/>
      <c r="F446" s="8">
        <v>0</v>
      </c>
      <c r="G446" s="21"/>
      <c r="H446" s="8">
        <f t="shared" si="49"/>
        <v>0</v>
      </c>
      <c r="I446" s="11"/>
      <c r="J446" s="8">
        <v>0</v>
      </c>
      <c r="K446" s="11"/>
      <c r="L446" s="8">
        <v>0</v>
      </c>
      <c r="M446" s="11"/>
      <c r="N446" s="8">
        <f t="shared" si="50"/>
        <v>0</v>
      </c>
      <c r="O446" s="11"/>
      <c r="P446" s="11"/>
      <c r="Q446" s="11"/>
      <c r="R446" s="11"/>
      <c r="S446" s="11"/>
      <c r="T446" s="11"/>
      <c r="U446" s="21"/>
    </row>
    <row r="447" spans="1:21" x14ac:dyDescent="0.25">
      <c r="A447" s="24" t="s">
        <v>303</v>
      </c>
      <c r="B447" s="22"/>
      <c r="C447" s="22"/>
      <c r="D447" s="21"/>
      <c r="E447" s="21"/>
      <c r="F447" s="34">
        <f>SUM(F443:F446)</f>
        <v>20000</v>
      </c>
      <c r="G447" s="21"/>
      <c r="H447" s="34">
        <f t="shared" si="49"/>
        <v>-2500</v>
      </c>
      <c r="I447" s="11"/>
      <c r="J447" s="34">
        <f>SUM(J443:J446)</f>
        <v>17500</v>
      </c>
      <c r="K447" s="34">
        <f>SUM(K443:K446)</f>
        <v>0</v>
      </c>
      <c r="L447" s="34">
        <f>SUM(L443:L446)</f>
        <v>17400</v>
      </c>
      <c r="M447" s="11"/>
      <c r="N447" s="34">
        <f t="shared" si="50"/>
        <v>100</v>
      </c>
      <c r="O447" s="11"/>
      <c r="P447" s="11"/>
      <c r="Q447" s="11"/>
      <c r="R447" s="11"/>
      <c r="S447" s="11"/>
      <c r="T447" s="11"/>
      <c r="U447" s="21"/>
    </row>
    <row r="448" spans="1:21" x14ac:dyDescent="0.25">
      <c r="A448" s="24" t="s">
        <v>304</v>
      </c>
      <c r="B448" s="22"/>
      <c r="C448" s="22"/>
      <c r="D448" s="21"/>
      <c r="E448" s="21"/>
      <c r="F448" s="8"/>
      <c r="G448" s="21"/>
      <c r="H448" s="8"/>
      <c r="I448" s="11"/>
      <c r="J448" s="8"/>
      <c r="K448" s="11"/>
      <c r="L448" s="8"/>
      <c r="M448" s="11"/>
      <c r="N448" s="8"/>
      <c r="O448" s="11"/>
      <c r="P448" s="11"/>
      <c r="Q448" s="11"/>
      <c r="R448" s="11"/>
      <c r="S448" s="11"/>
      <c r="T448" s="11"/>
      <c r="U448" s="21"/>
    </row>
    <row r="449" spans="1:21" x14ac:dyDescent="0.25">
      <c r="A449" s="22"/>
      <c r="B449" s="22" t="s">
        <v>927</v>
      </c>
      <c r="C449" s="22" t="s">
        <v>1144</v>
      </c>
      <c r="D449" s="21" t="s">
        <v>1582</v>
      </c>
      <c r="E449" s="21"/>
      <c r="F449" s="8">
        <f>7500+10000+9000-10000</f>
        <v>16500</v>
      </c>
      <c r="G449" s="21"/>
      <c r="H449" s="8">
        <f t="shared" ref="H449:H462" si="51">J449-F449</f>
        <v>-1000</v>
      </c>
      <c r="I449" s="11"/>
      <c r="J449" s="8">
        <f>8000+9000+7500-9000</f>
        <v>15500</v>
      </c>
      <c r="K449" s="11"/>
      <c r="L449" s="8">
        <f>7800+8900+7400-8900</f>
        <v>15200</v>
      </c>
      <c r="M449" s="11"/>
      <c r="N449" s="8">
        <f t="shared" ref="N449:N462" si="52">+J449-L449</f>
        <v>300</v>
      </c>
      <c r="O449" s="11"/>
      <c r="P449" s="11"/>
      <c r="Q449" s="11"/>
      <c r="R449" s="11"/>
      <c r="S449" s="11"/>
      <c r="T449" s="11"/>
      <c r="U449" s="21"/>
    </row>
    <row r="450" spans="1:21" x14ac:dyDescent="0.25">
      <c r="A450" s="22"/>
      <c r="B450" s="22" t="s">
        <v>305</v>
      </c>
      <c r="C450" s="22"/>
      <c r="D450" s="21"/>
      <c r="E450" s="21"/>
      <c r="F450" s="8">
        <v>0</v>
      </c>
      <c r="G450" s="21"/>
      <c r="H450" s="8">
        <f t="shared" si="51"/>
        <v>0</v>
      </c>
      <c r="I450" s="11"/>
      <c r="J450" s="8">
        <v>0</v>
      </c>
      <c r="K450" s="11"/>
      <c r="L450" s="8">
        <v>0</v>
      </c>
      <c r="M450" s="11"/>
      <c r="N450" s="8">
        <f t="shared" si="52"/>
        <v>0</v>
      </c>
      <c r="O450" s="11"/>
      <c r="P450" s="11"/>
      <c r="Q450" s="11"/>
      <c r="R450" s="11"/>
      <c r="S450" s="11"/>
      <c r="T450" s="11"/>
      <c r="U450" s="21"/>
    </row>
    <row r="451" spans="1:21" x14ac:dyDescent="0.25">
      <c r="A451" s="22"/>
      <c r="B451" s="22" t="s">
        <v>396</v>
      </c>
      <c r="C451" s="22" t="s">
        <v>397</v>
      </c>
      <c r="D451" s="21"/>
      <c r="E451" s="21"/>
      <c r="F451" s="8">
        <v>0</v>
      </c>
      <c r="G451" s="21"/>
      <c r="H451" s="8">
        <f t="shared" si="51"/>
        <v>0</v>
      </c>
      <c r="I451" s="11"/>
      <c r="J451" s="8">
        <v>0</v>
      </c>
      <c r="K451" s="11"/>
      <c r="L451" s="8">
        <v>0</v>
      </c>
      <c r="M451" s="11"/>
      <c r="N451" s="8">
        <f t="shared" si="52"/>
        <v>0</v>
      </c>
      <c r="O451" s="11"/>
      <c r="P451" s="11"/>
      <c r="Q451" s="11"/>
      <c r="R451" s="11"/>
      <c r="S451" s="11"/>
      <c r="T451" s="11"/>
      <c r="U451" s="21"/>
    </row>
    <row r="452" spans="1:21" x14ac:dyDescent="0.25">
      <c r="A452" s="22"/>
      <c r="B452" s="22" t="s">
        <v>9</v>
      </c>
      <c r="C452" s="22" t="s">
        <v>14</v>
      </c>
      <c r="D452" s="21"/>
      <c r="E452" s="21"/>
      <c r="F452" s="8">
        <v>0</v>
      </c>
      <c r="G452" s="21"/>
      <c r="H452" s="8">
        <f t="shared" si="51"/>
        <v>0</v>
      </c>
      <c r="I452" s="11"/>
      <c r="J452" s="8">
        <v>0</v>
      </c>
      <c r="K452" s="11"/>
      <c r="L452" s="8">
        <v>0</v>
      </c>
      <c r="M452" s="11"/>
      <c r="N452" s="8">
        <f t="shared" si="52"/>
        <v>0</v>
      </c>
      <c r="O452" s="11"/>
      <c r="P452" s="11"/>
      <c r="Q452" s="11"/>
      <c r="R452" s="11"/>
      <c r="S452" s="11"/>
      <c r="T452" s="11"/>
      <c r="U452" s="21"/>
    </row>
    <row r="453" spans="1:21" x14ac:dyDescent="0.25">
      <c r="A453" s="22"/>
      <c r="B453" s="22" t="s">
        <v>399</v>
      </c>
      <c r="C453" s="22" t="s">
        <v>400</v>
      </c>
      <c r="D453" s="21"/>
      <c r="E453" s="21"/>
      <c r="F453" s="8">
        <v>0</v>
      </c>
      <c r="G453" s="21"/>
      <c r="H453" s="8">
        <f t="shared" si="51"/>
        <v>0</v>
      </c>
      <c r="I453" s="11"/>
      <c r="J453" s="8">
        <v>0</v>
      </c>
      <c r="K453" s="11"/>
      <c r="L453" s="8">
        <v>0</v>
      </c>
      <c r="M453" s="11"/>
      <c r="N453" s="8">
        <f t="shared" si="52"/>
        <v>0</v>
      </c>
      <c r="O453" s="11"/>
      <c r="P453" s="11"/>
      <c r="Q453" s="11"/>
      <c r="R453" s="11"/>
      <c r="S453" s="11"/>
      <c r="T453" s="11"/>
      <c r="U453" s="21"/>
    </row>
    <row r="454" spans="1:21" x14ac:dyDescent="0.25">
      <c r="A454" s="22"/>
      <c r="B454" s="22" t="s">
        <v>10</v>
      </c>
      <c r="C454" s="22" t="s">
        <v>15</v>
      </c>
      <c r="D454" s="21"/>
      <c r="E454" s="21"/>
      <c r="F454" s="8">
        <v>0</v>
      </c>
      <c r="G454" s="21"/>
      <c r="H454" s="8">
        <f t="shared" si="51"/>
        <v>0</v>
      </c>
      <c r="I454" s="11"/>
      <c r="J454" s="8">
        <v>0</v>
      </c>
      <c r="K454" s="11"/>
      <c r="L454" s="8">
        <v>0</v>
      </c>
      <c r="M454" s="11"/>
      <c r="N454" s="8">
        <f t="shared" si="52"/>
        <v>0</v>
      </c>
      <c r="O454" s="11"/>
      <c r="P454" s="11"/>
      <c r="Q454" s="11"/>
      <c r="R454" s="11"/>
      <c r="S454" s="11"/>
      <c r="T454" s="11"/>
      <c r="U454" s="21"/>
    </row>
    <row r="455" spans="1:21" x14ac:dyDescent="0.25">
      <c r="A455" s="22"/>
      <c r="B455" s="22" t="s">
        <v>11</v>
      </c>
      <c r="C455" s="22" t="s">
        <v>16</v>
      </c>
      <c r="D455" s="21"/>
      <c r="E455" s="21"/>
      <c r="F455" s="8">
        <v>0</v>
      </c>
      <c r="G455" s="21"/>
      <c r="H455" s="8">
        <f t="shared" si="51"/>
        <v>0</v>
      </c>
      <c r="I455" s="11"/>
      <c r="J455" s="8">
        <v>0</v>
      </c>
      <c r="K455" s="11"/>
      <c r="L455" s="8">
        <v>0</v>
      </c>
      <c r="M455" s="11"/>
      <c r="N455" s="8">
        <f t="shared" si="52"/>
        <v>0</v>
      </c>
      <c r="O455" s="11"/>
      <c r="P455" s="11"/>
      <c r="Q455" s="11"/>
      <c r="R455" s="11"/>
      <c r="S455" s="11"/>
      <c r="T455" s="11"/>
      <c r="U455" s="21"/>
    </row>
    <row r="456" spans="1:21" x14ac:dyDescent="0.25">
      <c r="A456" s="22"/>
      <c r="B456" s="22" t="s">
        <v>12</v>
      </c>
      <c r="C456" s="22" t="s">
        <v>17</v>
      </c>
      <c r="D456" s="21"/>
      <c r="E456" s="21"/>
      <c r="F456" s="8">
        <v>0</v>
      </c>
      <c r="G456" s="21"/>
      <c r="H456" s="8">
        <f t="shared" si="51"/>
        <v>0</v>
      </c>
      <c r="I456" s="11"/>
      <c r="J456" s="8">
        <v>0</v>
      </c>
      <c r="K456" s="11"/>
      <c r="L456" s="8">
        <v>0</v>
      </c>
      <c r="M456" s="11"/>
      <c r="N456" s="8">
        <f t="shared" si="52"/>
        <v>0</v>
      </c>
      <c r="O456" s="11"/>
      <c r="P456" s="11"/>
      <c r="Q456" s="11"/>
      <c r="R456" s="11"/>
      <c r="S456" s="11"/>
      <c r="T456" s="11"/>
      <c r="U456" s="21"/>
    </row>
    <row r="457" spans="1:21" x14ac:dyDescent="0.25">
      <c r="A457" s="22"/>
      <c r="B457" s="22" t="s">
        <v>502</v>
      </c>
      <c r="C457" s="22" t="s">
        <v>1146</v>
      </c>
      <c r="D457" s="21" t="s">
        <v>1583</v>
      </c>
      <c r="E457" s="21"/>
      <c r="F457" s="8">
        <f>10000+6000+3000+10000+5000-10000</f>
        <v>24000</v>
      </c>
      <c r="G457" s="21"/>
      <c r="H457" s="8">
        <f t="shared" si="51"/>
        <v>10500</v>
      </c>
      <c r="I457" s="11"/>
      <c r="J457" s="8">
        <f>10000+7000+6000+15000+5000-8500</f>
        <v>34500</v>
      </c>
      <c r="K457" s="11"/>
      <c r="L457" s="8">
        <f>9800+6800+6000+15000+4194-8500</f>
        <v>33294</v>
      </c>
      <c r="M457" s="11"/>
      <c r="N457" s="8">
        <f t="shared" si="52"/>
        <v>1206</v>
      </c>
      <c r="O457" s="11"/>
      <c r="P457" s="11"/>
      <c r="Q457" s="11"/>
      <c r="R457" s="11"/>
      <c r="S457" s="11"/>
      <c r="T457" s="11"/>
      <c r="U457" s="21"/>
    </row>
    <row r="458" spans="1:21" x14ac:dyDescent="0.25">
      <c r="A458" s="22"/>
      <c r="B458" s="22" t="s">
        <v>306</v>
      </c>
      <c r="C458" s="22" t="s">
        <v>18</v>
      </c>
      <c r="D458" s="21"/>
      <c r="E458" s="21"/>
      <c r="F458" s="8">
        <v>0</v>
      </c>
      <c r="G458" s="21"/>
      <c r="H458" s="8">
        <f t="shared" si="51"/>
        <v>0</v>
      </c>
      <c r="I458" s="11"/>
      <c r="J458" s="8">
        <v>0</v>
      </c>
      <c r="K458" s="11"/>
      <c r="L458" s="8">
        <v>0</v>
      </c>
      <c r="M458" s="11"/>
      <c r="N458" s="8">
        <f t="shared" si="52"/>
        <v>0</v>
      </c>
      <c r="O458" s="11"/>
      <c r="P458" s="11"/>
      <c r="Q458" s="11"/>
      <c r="R458" s="11"/>
      <c r="S458" s="11"/>
      <c r="T458" s="11"/>
      <c r="U458" s="21"/>
    </row>
    <row r="459" spans="1:21" x14ac:dyDescent="0.25">
      <c r="A459" s="22"/>
      <c r="B459" s="22" t="s">
        <v>307</v>
      </c>
      <c r="C459" s="22"/>
      <c r="D459" s="21"/>
      <c r="E459" s="21"/>
      <c r="F459" s="8">
        <v>0</v>
      </c>
      <c r="G459" s="21"/>
      <c r="H459" s="8">
        <f t="shared" si="51"/>
        <v>0</v>
      </c>
      <c r="I459" s="11"/>
      <c r="J459" s="8">
        <v>0</v>
      </c>
      <c r="K459" s="11"/>
      <c r="L459" s="8">
        <v>0</v>
      </c>
      <c r="M459" s="11"/>
      <c r="N459" s="8">
        <f t="shared" si="52"/>
        <v>0</v>
      </c>
      <c r="O459" s="11"/>
      <c r="P459" s="11"/>
      <c r="Q459" s="11"/>
      <c r="R459" s="11"/>
      <c r="S459" s="11"/>
      <c r="T459" s="11"/>
      <c r="U459" s="21"/>
    </row>
    <row r="460" spans="1:21" x14ac:dyDescent="0.25">
      <c r="A460" s="22"/>
      <c r="B460" s="22" t="s">
        <v>308</v>
      </c>
      <c r="C460" s="22"/>
      <c r="D460" s="21"/>
      <c r="E460" s="21"/>
      <c r="F460" s="8">
        <v>0</v>
      </c>
      <c r="G460" s="21"/>
      <c r="H460" s="8">
        <f t="shared" si="51"/>
        <v>0</v>
      </c>
      <c r="I460" s="11"/>
      <c r="J460" s="8">
        <v>0</v>
      </c>
      <c r="K460" s="11"/>
      <c r="L460" s="8">
        <v>0</v>
      </c>
      <c r="M460" s="11"/>
      <c r="N460" s="8">
        <f t="shared" si="52"/>
        <v>0</v>
      </c>
      <c r="O460" s="11"/>
      <c r="P460" s="11"/>
      <c r="Q460" s="11"/>
      <c r="R460" s="11"/>
      <c r="S460" s="11"/>
      <c r="T460" s="11"/>
      <c r="U460" s="21"/>
    </row>
    <row r="461" spans="1:21" x14ac:dyDescent="0.25">
      <c r="A461" s="3"/>
      <c r="B461" s="22" t="s">
        <v>510</v>
      </c>
      <c r="C461" s="22" t="s">
        <v>19</v>
      </c>
      <c r="D461" s="21"/>
      <c r="E461" s="21"/>
      <c r="F461" s="8">
        <v>0</v>
      </c>
      <c r="G461" s="21"/>
      <c r="H461" s="8">
        <f t="shared" si="51"/>
        <v>0</v>
      </c>
      <c r="I461" s="11"/>
      <c r="J461" s="8">
        <v>0</v>
      </c>
      <c r="K461" s="11"/>
      <c r="L461" s="8">
        <v>0</v>
      </c>
      <c r="M461" s="11"/>
      <c r="N461" s="8">
        <f t="shared" si="52"/>
        <v>0</v>
      </c>
      <c r="O461" s="11"/>
      <c r="P461" s="11"/>
      <c r="Q461" s="11"/>
      <c r="R461" s="11"/>
      <c r="S461" s="11"/>
      <c r="T461" s="11"/>
      <c r="U461" s="21"/>
    </row>
    <row r="462" spans="1:21" x14ac:dyDescent="0.25">
      <c r="A462" s="24" t="s">
        <v>309</v>
      </c>
      <c r="B462" s="22"/>
      <c r="C462" s="22"/>
      <c r="D462" s="21"/>
      <c r="E462" s="21"/>
      <c r="F462" s="34">
        <f>SUM(F449:F461)</f>
        <v>40500</v>
      </c>
      <c r="G462" s="21"/>
      <c r="H462" s="34">
        <f t="shared" si="51"/>
        <v>9500</v>
      </c>
      <c r="I462" s="11"/>
      <c r="J462" s="34">
        <f>SUM(J449:J461)</f>
        <v>50000</v>
      </c>
      <c r="K462" s="34"/>
      <c r="L462" s="34">
        <f>SUM(L449:L461)</f>
        <v>48494</v>
      </c>
      <c r="M462" s="11"/>
      <c r="N462" s="34">
        <f t="shared" si="52"/>
        <v>1506</v>
      </c>
      <c r="O462" s="11"/>
      <c r="P462" s="11"/>
      <c r="Q462" s="11"/>
      <c r="R462" s="11"/>
      <c r="S462" s="11"/>
      <c r="T462" s="11"/>
      <c r="U462" s="21"/>
    </row>
    <row r="463" spans="1:21" x14ac:dyDescent="0.25">
      <c r="A463" s="24" t="s">
        <v>310</v>
      </c>
      <c r="B463" s="22"/>
      <c r="C463" s="22"/>
      <c r="D463" s="21"/>
      <c r="E463" s="21"/>
      <c r="F463" s="8"/>
      <c r="G463" s="21"/>
      <c r="H463" s="8"/>
      <c r="I463" s="11"/>
      <c r="J463" s="8"/>
      <c r="K463" s="11"/>
      <c r="L463" s="8"/>
      <c r="M463" s="11"/>
      <c r="N463" s="8"/>
      <c r="O463" s="11"/>
      <c r="P463" s="11"/>
      <c r="Q463" s="11"/>
      <c r="R463" s="11"/>
      <c r="S463" s="11"/>
      <c r="T463" s="11"/>
      <c r="U463" s="21"/>
    </row>
    <row r="464" spans="1:21" x14ac:dyDescent="0.25">
      <c r="A464" s="43"/>
      <c r="B464" s="22" t="s">
        <v>448</v>
      </c>
      <c r="C464" s="22"/>
      <c r="D464" s="21"/>
      <c r="E464" s="21"/>
      <c r="F464" s="8">
        <v>0</v>
      </c>
      <c r="G464" s="21"/>
      <c r="H464" s="8">
        <f t="shared" ref="H464:H469" si="53">J464-F464</f>
        <v>0</v>
      </c>
      <c r="I464" s="11"/>
      <c r="J464" s="8">
        <v>0</v>
      </c>
      <c r="K464" s="11"/>
      <c r="L464" s="8">
        <v>0</v>
      </c>
      <c r="M464" s="11"/>
      <c r="N464" s="8">
        <f t="shared" ref="N464:N469" si="54">+J464-L464</f>
        <v>0</v>
      </c>
      <c r="O464" s="11"/>
      <c r="P464" s="11"/>
      <c r="Q464" s="11"/>
      <c r="R464" s="11"/>
      <c r="S464" s="11"/>
      <c r="T464" s="11"/>
      <c r="U464" s="21"/>
    </row>
    <row r="465" spans="1:21" x14ac:dyDescent="0.25">
      <c r="A465" s="43"/>
      <c r="B465" s="22" t="s">
        <v>927</v>
      </c>
      <c r="C465" s="22"/>
      <c r="D465" s="21"/>
      <c r="E465" s="21"/>
      <c r="F465" s="8">
        <v>0</v>
      </c>
      <c r="G465" s="21"/>
      <c r="H465" s="8">
        <f t="shared" si="53"/>
        <v>0</v>
      </c>
      <c r="I465" s="11"/>
      <c r="J465" s="8">
        <v>0</v>
      </c>
      <c r="K465" s="11"/>
      <c r="L465" s="8">
        <v>0</v>
      </c>
      <c r="M465" s="11"/>
      <c r="N465" s="8">
        <f t="shared" si="54"/>
        <v>0</v>
      </c>
      <c r="O465" s="11"/>
      <c r="P465" s="11"/>
      <c r="Q465" s="11"/>
      <c r="R465" s="11"/>
      <c r="S465" s="11"/>
      <c r="T465" s="11"/>
      <c r="U465" s="21"/>
    </row>
    <row r="466" spans="1:21" x14ac:dyDescent="0.25">
      <c r="A466" s="43"/>
      <c r="B466" s="22" t="s">
        <v>311</v>
      </c>
      <c r="C466" s="22"/>
      <c r="D466" s="21"/>
      <c r="E466" s="21"/>
      <c r="F466" s="8">
        <v>0</v>
      </c>
      <c r="G466" s="21"/>
      <c r="H466" s="8">
        <f t="shared" si="53"/>
        <v>0</v>
      </c>
      <c r="I466" s="11"/>
      <c r="J466" s="8">
        <v>0</v>
      </c>
      <c r="K466" s="11"/>
      <c r="L466" s="8">
        <v>0</v>
      </c>
      <c r="M466" s="11"/>
      <c r="N466" s="8">
        <f t="shared" si="54"/>
        <v>0</v>
      </c>
      <c r="O466" s="11"/>
      <c r="P466" s="11"/>
      <c r="Q466" s="11"/>
      <c r="R466" s="11"/>
      <c r="S466" s="11"/>
      <c r="T466" s="11"/>
      <c r="U466" s="21"/>
    </row>
    <row r="467" spans="1:21" x14ac:dyDescent="0.25">
      <c r="A467" s="43"/>
      <c r="B467" s="22" t="s">
        <v>935</v>
      </c>
      <c r="C467" s="22"/>
      <c r="D467" s="21"/>
      <c r="E467" s="21"/>
      <c r="F467" s="8">
        <v>0</v>
      </c>
      <c r="G467" s="21"/>
      <c r="H467" s="8">
        <f t="shared" si="53"/>
        <v>0</v>
      </c>
      <c r="I467" s="11"/>
      <c r="J467" s="8">
        <v>0</v>
      </c>
      <c r="K467" s="11"/>
      <c r="L467" s="8">
        <v>0</v>
      </c>
      <c r="M467" s="11"/>
      <c r="N467" s="8">
        <f t="shared" si="54"/>
        <v>0</v>
      </c>
      <c r="O467" s="11"/>
      <c r="P467" s="11"/>
      <c r="Q467" s="11"/>
      <c r="R467" s="11"/>
      <c r="S467" s="11"/>
      <c r="T467" s="11"/>
      <c r="U467" s="21"/>
    </row>
    <row r="468" spans="1:21" x14ac:dyDescent="0.25">
      <c r="A468" s="43"/>
      <c r="B468" s="22" t="s">
        <v>7</v>
      </c>
      <c r="C468" s="22"/>
      <c r="D468" s="21"/>
      <c r="E468" s="21"/>
      <c r="F468" s="8">
        <v>0</v>
      </c>
      <c r="G468" s="21"/>
      <c r="H468" s="8">
        <f t="shared" si="53"/>
        <v>0</v>
      </c>
      <c r="I468" s="11"/>
      <c r="J468" s="8">
        <v>0</v>
      </c>
      <c r="K468" s="11"/>
      <c r="L468" s="8">
        <v>0</v>
      </c>
      <c r="M468" s="11"/>
      <c r="N468" s="8">
        <f t="shared" si="54"/>
        <v>0</v>
      </c>
      <c r="O468" s="11"/>
      <c r="P468" s="11"/>
      <c r="Q468" s="11"/>
      <c r="R468" s="11"/>
      <c r="S468" s="11"/>
      <c r="T468" s="11"/>
      <c r="U468" s="21"/>
    </row>
    <row r="469" spans="1:21" x14ac:dyDescent="0.25">
      <c r="A469" s="24" t="s">
        <v>312</v>
      </c>
      <c r="B469" s="22"/>
      <c r="C469" s="22"/>
      <c r="D469" s="21"/>
      <c r="E469" s="21"/>
      <c r="F469" s="34">
        <f>SUM(F464:F468)</f>
        <v>0</v>
      </c>
      <c r="G469" s="21"/>
      <c r="H469" s="34">
        <f t="shared" si="53"/>
        <v>0</v>
      </c>
      <c r="I469" s="11"/>
      <c r="J469" s="34">
        <f>SUM(J464:J468)</f>
        <v>0</v>
      </c>
      <c r="K469" s="34"/>
      <c r="L469" s="34">
        <f>SUM(L464:L468)</f>
        <v>0</v>
      </c>
      <c r="M469" s="11"/>
      <c r="N469" s="34">
        <f t="shared" si="54"/>
        <v>0</v>
      </c>
      <c r="O469" s="11"/>
      <c r="P469" s="11"/>
      <c r="Q469" s="11"/>
      <c r="R469" s="11"/>
      <c r="S469" s="11"/>
      <c r="T469" s="11"/>
      <c r="U469" s="21"/>
    </row>
    <row r="470" spans="1:21" x14ac:dyDescent="0.25">
      <c r="A470" s="24" t="s">
        <v>313</v>
      </c>
      <c r="B470" s="22"/>
      <c r="C470" s="22"/>
      <c r="D470" s="21"/>
      <c r="E470" s="21"/>
      <c r="F470" s="8"/>
      <c r="G470" s="21"/>
      <c r="H470" s="8"/>
      <c r="I470" s="11"/>
      <c r="J470" s="8"/>
      <c r="K470" s="11"/>
      <c r="L470" s="8"/>
      <c r="M470" s="11"/>
      <c r="N470" s="8"/>
      <c r="O470" s="11"/>
      <c r="P470" s="11"/>
      <c r="Q470" s="11"/>
      <c r="R470" s="11"/>
      <c r="S470" s="11"/>
      <c r="T470" s="11"/>
      <c r="U470" s="21"/>
    </row>
    <row r="471" spans="1:21" x14ac:dyDescent="0.25">
      <c r="A471" s="43"/>
      <c r="B471" s="22" t="s">
        <v>927</v>
      </c>
      <c r="C471" s="22"/>
      <c r="D471" s="21"/>
      <c r="E471" s="21"/>
      <c r="F471" s="8">
        <v>0</v>
      </c>
      <c r="G471" s="21"/>
      <c r="H471" s="8">
        <f t="shared" ref="H471:H476" si="55">J471-F471</f>
        <v>0</v>
      </c>
      <c r="I471" s="11"/>
      <c r="J471" s="8">
        <v>0</v>
      </c>
      <c r="K471" s="11"/>
      <c r="L471" s="8">
        <v>0</v>
      </c>
      <c r="M471" s="11"/>
      <c r="N471" s="8">
        <f t="shared" ref="N471:N476" si="56">+J471-L471</f>
        <v>0</v>
      </c>
      <c r="O471" s="11"/>
      <c r="P471" s="11"/>
      <c r="Q471" s="11"/>
      <c r="R471" s="11"/>
      <c r="S471" s="11"/>
      <c r="T471" s="11"/>
      <c r="U471" s="21"/>
    </row>
    <row r="472" spans="1:21" x14ac:dyDescent="0.25">
      <c r="A472" s="43"/>
      <c r="B472" s="22" t="s">
        <v>263</v>
      </c>
      <c r="C472" s="22"/>
      <c r="D472" s="21"/>
      <c r="E472" s="21"/>
      <c r="F472" s="8">
        <v>0</v>
      </c>
      <c r="G472" s="21"/>
      <c r="H472" s="8">
        <f t="shared" si="55"/>
        <v>0</v>
      </c>
      <c r="I472" s="11"/>
      <c r="J472" s="8">
        <v>0</v>
      </c>
      <c r="K472" s="11"/>
      <c r="L472" s="8">
        <v>0</v>
      </c>
      <c r="M472" s="11"/>
      <c r="N472" s="8">
        <f t="shared" si="56"/>
        <v>0</v>
      </c>
      <c r="O472" s="11"/>
      <c r="P472" s="11"/>
      <c r="Q472" s="11"/>
      <c r="R472" s="11"/>
      <c r="S472" s="11"/>
      <c r="T472" s="11"/>
      <c r="U472" s="21"/>
    </row>
    <row r="473" spans="1:21" x14ac:dyDescent="0.25">
      <c r="A473" s="43"/>
      <c r="B473" s="22" t="s">
        <v>390</v>
      </c>
      <c r="C473" s="22"/>
      <c r="D473" s="21"/>
      <c r="E473" s="21"/>
      <c r="F473" s="8">
        <v>0</v>
      </c>
      <c r="G473" s="21"/>
      <c r="H473" s="8">
        <f t="shared" si="55"/>
        <v>0</v>
      </c>
      <c r="I473" s="11"/>
      <c r="J473" s="8">
        <v>0</v>
      </c>
      <c r="K473" s="11"/>
      <c r="L473" s="8">
        <v>0</v>
      </c>
      <c r="M473" s="11"/>
      <c r="N473" s="8">
        <f t="shared" si="56"/>
        <v>0</v>
      </c>
      <c r="O473" s="11"/>
      <c r="P473" s="11"/>
      <c r="Q473" s="11"/>
      <c r="R473" s="11"/>
      <c r="S473" s="11"/>
      <c r="T473" s="11"/>
      <c r="U473" s="21"/>
    </row>
    <row r="474" spans="1:21" x14ac:dyDescent="0.25">
      <c r="A474" s="43"/>
      <c r="B474" s="22" t="s">
        <v>502</v>
      </c>
      <c r="C474" s="22"/>
      <c r="D474" s="21"/>
      <c r="E474" s="21"/>
      <c r="F474" s="8">
        <v>0</v>
      </c>
      <c r="G474" s="21"/>
      <c r="H474" s="8">
        <f t="shared" si="55"/>
        <v>0</v>
      </c>
      <c r="I474" s="11"/>
      <c r="J474" s="8">
        <v>0</v>
      </c>
      <c r="K474" s="11"/>
      <c r="L474" s="8">
        <v>0</v>
      </c>
      <c r="M474" s="11"/>
      <c r="N474" s="8">
        <f t="shared" si="56"/>
        <v>0</v>
      </c>
      <c r="O474" s="11"/>
      <c r="P474" s="11"/>
      <c r="Q474" s="11"/>
      <c r="R474" s="11"/>
      <c r="S474" s="11"/>
      <c r="T474" s="11"/>
      <c r="U474" s="21"/>
    </row>
    <row r="475" spans="1:21" x14ac:dyDescent="0.25">
      <c r="A475" s="43"/>
      <c r="B475" s="22" t="s">
        <v>510</v>
      </c>
      <c r="C475" s="22"/>
      <c r="D475" s="21"/>
      <c r="E475" s="21"/>
      <c r="F475" s="8">
        <v>0</v>
      </c>
      <c r="G475" s="21"/>
      <c r="H475" s="8">
        <f t="shared" si="55"/>
        <v>0</v>
      </c>
      <c r="I475" s="11"/>
      <c r="J475" s="8">
        <v>0</v>
      </c>
      <c r="K475" s="11"/>
      <c r="L475" s="8">
        <v>0</v>
      </c>
      <c r="M475" s="11"/>
      <c r="N475" s="8">
        <f t="shared" si="56"/>
        <v>0</v>
      </c>
      <c r="O475" s="11"/>
      <c r="P475" s="11"/>
      <c r="Q475" s="11"/>
      <c r="R475" s="11"/>
      <c r="S475" s="11"/>
      <c r="T475" s="11"/>
      <c r="U475" s="21"/>
    </row>
    <row r="476" spans="1:21" x14ac:dyDescent="0.25">
      <c r="A476" s="24" t="s">
        <v>314</v>
      </c>
      <c r="B476" s="22"/>
      <c r="C476" s="22"/>
      <c r="D476" s="21"/>
      <c r="E476" s="21"/>
      <c r="F476" s="34">
        <f>SUM(F471:F475)</f>
        <v>0</v>
      </c>
      <c r="G476" s="21"/>
      <c r="H476" s="34">
        <f t="shared" si="55"/>
        <v>0</v>
      </c>
      <c r="I476" s="11"/>
      <c r="J476" s="34">
        <f>SUM(J471:J475)</f>
        <v>0</v>
      </c>
      <c r="K476" s="34"/>
      <c r="L476" s="34">
        <f>SUM(L471:L475)</f>
        <v>0</v>
      </c>
      <c r="M476" s="11"/>
      <c r="N476" s="34">
        <f t="shared" si="56"/>
        <v>0</v>
      </c>
      <c r="O476" s="11"/>
      <c r="P476" s="11"/>
      <c r="Q476" s="11"/>
      <c r="R476" s="11"/>
      <c r="S476" s="11"/>
      <c r="T476" s="11"/>
      <c r="U476" s="21"/>
    </row>
    <row r="477" spans="1:21" x14ac:dyDescent="0.25">
      <c r="A477" s="24" t="s">
        <v>624</v>
      </c>
      <c r="B477" s="22"/>
      <c r="C477" s="22"/>
      <c r="D477" s="21"/>
      <c r="E477" s="21"/>
      <c r="F477" s="34">
        <f>F447+F462+F469+F476</f>
        <v>60500</v>
      </c>
      <c r="G477" s="59"/>
      <c r="H477" s="34">
        <f>J477-F477</f>
        <v>7000</v>
      </c>
      <c r="I477" s="34"/>
      <c r="J477" s="34">
        <f>J447+J462+J469+J476</f>
        <v>67500</v>
      </c>
      <c r="K477" s="34"/>
      <c r="L477" s="34">
        <f>L447+L462+L469+L476</f>
        <v>65894</v>
      </c>
      <c r="M477" s="34"/>
      <c r="N477" s="34">
        <f>+J477-L477</f>
        <v>1606</v>
      </c>
      <c r="O477" s="11"/>
      <c r="P477" s="11"/>
      <c r="Q477" s="11"/>
      <c r="R477" s="11"/>
      <c r="S477" s="11"/>
      <c r="T477" s="11"/>
      <c r="U477" s="21"/>
    </row>
    <row r="478" spans="1:21" x14ac:dyDescent="0.25">
      <c r="A478" s="24" t="s">
        <v>1148</v>
      </c>
      <c r="B478" s="22"/>
      <c r="C478" s="22"/>
      <c r="D478" s="21"/>
      <c r="E478" s="21"/>
      <c r="F478" s="8"/>
      <c r="G478" s="21"/>
      <c r="H478" s="8"/>
      <c r="I478" s="11"/>
      <c r="J478" s="8"/>
      <c r="K478" s="11"/>
      <c r="L478" s="8"/>
      <c r="M478" s="11"/>
      <c r="N478" s="8"/>
      <c r="O478" s="11"/>
      <c r="P478" s="11"/>
      <c r="Q478" s="11"/>
      <c r="R478" s="11"/>
      <c r="S478" s="11"/>
      <c r="T478" s="11"/>
      <c r="U478" s="21"/>
    </row>
    <row r="479" spans="1:21" x14ac:dyDescent="0.25">
      <c r="A479" s="24"/>
      <c r="B479" s="22" t="s">
        <v>404</v>
      </c>
      <c r="C479" s="22" t="s">
        <v>407</v>
      </c>
      <c r="D479" s="21"/>
      <c r="E479" s="21"/>
      <c r="F479" s="8">
        <v>0</v>
      </c>
      <c r="G479" s="21"/>
      <c r="H479" s="8">
        <f t="shared" ref="H479:H499" si="57">J479-F479</f>
        <v>0</v>
      </c>
      <c r="I479" s="11"/>
      <c r="J479" s="8">
        <v>0</v>
      </c>
      <c r="K479" s="11"/>
      <c r="L479" s="8">
        <v>0</v>
      </c>
      <c r="M479" s="11"/>
      <c r="N479" s="8">
        <f t="shared" ref="N479:N499" si="58">+J479-L479</f>
        <v>0</v>
      </c>
      <c r="O479" s="11"/>
      <c r="P479" s="11"/>
      <c r="Q479" s="11"/>
      <c r="R479" s="11"/>
      <c r="S479" s="11"/>
      <c r="T479" s="11"/>
      <c r="U479" s="21"/>
    </row>
    <row r="480" spans="1:21" x14ac:dyDescent="0.25">
      <c r="A480" s="24"/>
      <c r="B480" s="22" t="s">
        <v>405</v>
      </c>
      <c r="C480" s="22" t="s">
        <v>408</v>
      </c>
      <c r="D480" s="21"/>
      <c r="E480" s="21"/>
      <c r="F480" s="8">
        <v>0</v>
      </c>
      <c r="G480" s="21"/>
      <c r="H480" s="8">
        <f t="shared" si="57"/>
        <v>0</v>
      </c>
      <c r="I480" s="11"/>
      <c r="J480" s="8">
        <v>0</v>
      </c>
      <c r="K480" s="11"/>
      <c r="L480" s="8">
        <v>0</v>
      </c>
      <c r="M480" s="11"/>
      <c r="N480" s="8">
        <f t="shared" si="58"/>
        <v>0</v>
      </c>
      <c r="O480" s="11"/>
      <c r="P480" s="11"/>
      <c r="Q480" s="11"/>
      <c r="R480" s="11"/>
      <c r="S480" s="11"/>
      <c r="T480" s="11"/>
      <c r="U480" s="21"/>
    </row>
    <row r="481" spans="1:21" x14ac:dyDescent="0.25">
      <c r="A481" s="24"/>
      <c r="B481" s="22" t="s">
        <v>406</v>
      </c>
      <c r="C481" s="22" t="s">
        <v>409</v>
      </c>
      <c r="D481" s="21"/>
      <c r="E481" s="21"/>
      <c r="F481" s="8">
        <v>0</v>
      </c>
      <c r="G481" s="21"/>
      <c r="H481" s="8">
        <f t="shared" si="57"/>
        <v>0</v>
      </c>
      <c r="I481" s="11"/>
      <c r="J481" s="8">
        <v>0</v>
      </c>
      <c r="K481" s="11"/>
      <c r="L481" s="8">
        <v>0</v>
      </c>
      <c r="M481" s="11"/>
      <c r="N481" s="8">
        <f t="shared" si="58"/>
        <v>0</v>
      </c>
      <c r="O481" s="11"/>
      <c r="P481" s="11"/>
      <c r="Q481" s="11"/>
      <c r="R481" s="11"/>
      <c r="S481" s="11"/>
      <c r="T481" s="11"/>
      <c r="U481" s="21"/>
    </row>
    <row r="482" spans="1:21" x14ac:dyDescent="0.25">
      <c r="A482" s="24"/>
      <c r="B482" s="22" t="s">
        <v>315</v>
      </c>
      <c r="C482" s="22"/>
      <c r="D482" s="21"/>
      <c r="E482" s="21"/>
      <c r="F482" s="8">
        <v>0</v>
      </c>
      <c r="G482" s="21"/>
      <c r="H482" s="8">
        <f>J482-F482</f>
        <v>0</v>
      </c>
      <c r="I482" s="11"/>
      <c r="J482" s="8">
        <v>0</v>
      </c>
      <c r="K482" s="11"/>
      <c r="L482" s="8">
        <v>0</v>
      </c>
      <c r="M482" s="11"/>
      <c r="N482" s="8">
        <f>+J482-L482</f>
        <v>0</v>
      </c>
      <c r="O482" s="11"/>
      <c r="P482" s="11"/>
      <c r="Q482" s="11"/>
      <c r="R482" s="11"/>
      <c r="S482" s="11"/>
      <c r="T482" s="11"/>
      <c r="U482" s="21"/>
    </row>
    <row r="483" spans="1:21" x14ac:dyDescent="0.25">
      <c r="A483" s="24"/>
      <c r="B483" s="22" t="s">
        <v>49</v>
      </c>
      <c r="C483" s="22" t="s">
        <v>51</v>
      </c>
      <c r="D483" s="21"/>
      <c r="E483" s="21"/>
      <c r="F483" s="8">
        <v>0</v>
      </c>
      <c r="G483" s="21"/>
      <c r="H483" s="8">
        <f t="shared" si="57"/>
        <v>0</v>
      </c>
      <c r="I483" s="11"/>
      <c r="J483" s="8">
        <v>0</v>
      </c>
      <c r="K483" s="11"/>
      <c r="L483" s="8">
        <v>0</v>
      </c>
      <c r="M483" s="11"/>
      <c r="N483" s="8">
        <f t="shared" si="58"/>
        <v>0</v>
      </c>
      <c r="O483" s="11"/>
      <c r="P483" s="11"/>
      <c r="Q483" s="11"/>
      <c r="R483" s="11"/>
      <c r="S483" s="11"/>
      <c r="T483" s="11"/>
      <c r="U483" s="21"/>
    </row>
    <row r="484" spans="1:21" x14ac:dyDescent="0.25">
      <c r="A484" s="24"/>
      <c r="B484" s="22" t="s">
        <v>414</v>
      </c>
      <c r="C484" s="22" t="s">
        <v>418</v>
      </c>
      <c r="D484" s="21"/>
      <c r="E484" s="21"/>
      <c r="F484" s="8">
        <v>0</v>
      </c>
      <c r="G484" s="21"/>
      <c r="H484" s="8">
        <f t="shared" si="57"/>
        <v>0</v>
      </c>
      <c r="I484" s="11"/>
      <c r="J484" s="8">
        <v>0</v>
      </c>
      <c r="K484" s="11"/>
      <c r="L484" s="8">
        <v>0</v>
      </c>
      <c r="M484" s="11"/>
      <c r="N484" s="8">
        <f t="shared" si="58"/>
        <v>0</v>
      </c>
      <c r="O484" s="11"/>
      <c r="P484" s="11"/>
      <c r="Q484" s="11"/>
      <c r="R484" s="11"/>
      <c r="S484" s="11"/>
      <c r="T484" s="11"/>
      <c r="U484" s="21"/>
    </row>
    <row r="485" spans="1:21" x14ac:dyDescent="0.25">
      <c r="A485" s="24"/>
      <c r="B485" s="22" t="s">
        <v>9</v>
      </c>
      <c r="C485" s="22" t="s">
        <v>417</v>
      </c>
      <c r="D485" s="21"/>
      <c r="E485" s="21"/>
      <c r="F485" s="8">
        <v>0</v>
      </c>
      <c r="G485" s="21"/>
      <c r="H485" s="8">
        <f t="shared" si="57"/>
        <v>0</v>
      </c>
      <c r="I485" s="11"/>
      <c r="J485" s="8">
        <v>0</v>
      </c>
      <c r="K485" s="11"/>
      <c r="L485" s="8">
        <v>0</v>
      </c>
      <c r="M485" s="11"/>
      <c r="N485" s="8">
        <f t="shared" si="58"/>
        <v>0</v>
      </c>
      <c r="O485" s="11"/>
      <c r="P485" s="11"/>
      <c r="Q485" s="11"/>
      <c r="R485" s="11"/>
      <c r="S485" s="11"/>
      <c r="T485" s="11"/>
      <c r="U485" s="21"/>
    </row>
    <row r="486" spans="1:21" x14ac:dyDescent="0.25">
      <c r="A486" s="24"/>
      <c r="B486" s="22" t="s">
        <v>415</v>
      </c>
      <c r="C486" s="22" t="s">
        <v>419</v>
      </c>
      <c r="D486" s="21"/>
      <c r="E486" s="21"/>
      <c r="F486" s="8">
        <v>0</v>
      </c>
      <c r="G486" s="21"/>
      <c r="H486" s="8">
        <f t="shared" si="57"/>
        <v>0</v>
      </c>
      <c r="I486" s="11"/>
      <c r="J486" s="8">
        <v>0</v>
      </c>
      <c r="K486" s="11"/>
      <c r="L486" s="8">
        <v>0</v>
      </c>
      <c r="M486" s="11"/>
      <c r="N486" s="8">
        <f t="shared" si="58"/>
        <v>0</v>
      </c>
      <c r="O486" s="11"/>
      <c r="P486" s="11"/>
      <c r="Q486" s="11"/>
      <c r="R486" s="11"/>
      <c r="S486" s="11"/>
      <c r="T486" s="11"/>
      <c r="U486" s="21"/>
    </row>
    <row r="487" spans="1:21" x14ac:dyDescent="0.25">
      <c r="A487" s="24"/>
      <c r="B487" s="22" t="s">
        <v>416</v>
      </c>
      <c r="C487" s="22" t="s">
        <v>420</v>
      </c>
      <c r="D487" s="21"/>
      <c r="E487" s="21"/>
      <c r="F487" s="8">
        <v>0</v>
      </c>
      <c r="G487" s="21"/>
      <c r="H487" s="8">
        <f t="shared" si="57"/>
        <v>0</v>
      </c>
      <c r="I487" s="11"/>
      <c r="J487" s="8">
        <v>0</v>
      </c>
      <c r="K487" s="11"/>
      <c r="L487" s="8">
        <v>0</v>
      </c>
      <c r="M487" s="11"/>
      <c r="N487" s="8">
        <f t="shared" si="58"/>
        <v>0</v>
      </c>
      <c r="O487" s="11"/>
      <c r="P487" s="11"/>
      <c r="Q487" s="11"/>
      <c r="R487" s="11"/>
      <c r="S487" s="11"/>
      <c r="T487" s="11"/>
      <c r="U487" s="21"/>
    </row>
    <row r="488" spans="1:21" x14ac:dyDescent="0.25">
      <c r="A488" s="24"/>
      <c r="B488" s="22" t="s">
        <v>50</v>
      </c>
      <c r="C488" s="22" t="s">
        <v>52</v>
      </c>
      <c r="D488" s="21"/>
      <c r="E488" s="21"/>
      <c r="F488" s="8">
        <v>0</v>
      </c>
      <c r="G488" s="21"/>
      <c r="H488" s="8">
        <f t="shared" si="57"/>
        <v>0</v>
      </c>
      <c r="I488" s="11"/>
      <c r="J488" s="8">
        <v>0</v>
      </c>
      <c r="K488" s="11"/>
      <c r="L488" s="8">
        <v>0</v>
      </c>
      <c r="M488" s="11"/>
      <c r="N488" s="8">
        <f t="shared" si="58"/>
        <v>0</v>
      </c>
      <c r="O488" s="11"/>
      <c r="P488" s="11"/>
      <c r="Q488" s="11"/>
      <c r="R488" s="11"/>
      <c r="S488" s="11"/>
      <c r="T488" s="11"/>
      <c r="U488" s="21"/>
    </row>
    <row r="489" spans="1:21" x14ac:dyDescent="0.25">
      <c r="A489" s="22"/>
      <c r="B489" s="22" t="s">
        <v>430</v>
      </c>
      <c r="C489" s="22" t="s">
        <v>1150</v>
      </c>
      <c r="D489" s="21" t="s">
        <v>1151</v>
      </c>
      <c r="E489" s="21"/>
      <c r="F489" s="8">
        <v>0</v>
      </c>
      <c r="G489" s="21"/>
      <c r="H489" s="8">
        <f t="shared" si="57"/>
        <v>0</v>
      </c>
      <c r="I489" s="11"/>
      <c r="J489" s="8">
        <v>0</v>
      </c>
      <c r="K489" s="11"/>
      <c r="L489" s="8">
        <v>0</v>
      </c>
      <c r="M489" s="11"/>
      <c r="N489" s="8">
        <f t="shared" si="58"/>
        <v>0</v>
      </c>
      <c r="O489" s="11"/>
      <c r="P489" s="11"/>
      <c r="Q489" s="11"/>
      <c r="R489" s="11"/>
      <c r="S489" s="11"/>
      <c r="T489" s="11"/>
      <c r="U489" s="21"/>
    </row>
    <row r="490" spans="1:21" x14ac:dyDescent="0.25">
      <c r="A490" s="22"/>
      <c r="B490" s="22" t="s">
        <v>431</v>
      </c>
      <c r="C490" s="22" t="s">
        <v>438</v>
      </c>
      <c r="D490" s="21"/>
      <c r="E490" s="21"/>
      <c r="F490" s="8">
        <v>0</v>
      </c>
      <c r="G490" s="21"/>
      <c r="H490" s="8">
        <f t="shared" si="57"/>
        <v>0</v>
      </c>
      <c r="I490" s="11"/>
      <c r="J490" s="8">
        <v>0</v>
      </c>
      <c r="K490" s="11"/>
      <c r="L490" s="8">
        <v>0</v>
      </c>
      <c r="M490" s="11"/>
      <c r="N490" s="8">
        <f t="shared" si="58"/>
        <v>0</v>
      </c>
      <c r="O490" s="11"/>
      <c r="P490" s="11"/>
      <c r="Q490" s="11"/>
      <c r="R490" s="11"/>
      <c r="S490" s="11"/>
      <c r="T490" s="11"/>
      <c r="U490" s="21"/>
    </row>
    <row r="491" spans="1:21" x14ac:dyDescent="0.25">
      <c r="A491" s="22"/>
      <c r="B491" s="22" t="s">
        <v>434</v>
      </c>
      <c r="C491" s="22" t="s">
        <v>439</v>
      </c>
      <c r="D491" s="21"/>
      <c r="E491" s="21"/>
      <c r="F491" s="8">
        <v>0</v>
      </c>
      <c r="G491" s="21"/>
      <c r="H491" s="8">
        <f t="shared" si="57"/>
        <v>0</v>
      </c>
      <c r="I491" s="11"/>
      <c r="J491" s="8">
        <v>0</v>
      </c>
      <c r="K491" s="11"/>
      <c r="L491" s="8">
        <v>0</v>
      </c>
      <c r="M491" s="11"/>
      <c r="N491" s="8">
        <f t="shared" si="58"/>
        <v>0</v>
      </c>
      <c r="O491" s="11"/>
      <c r="P491" s="11"/>
      <c r="Q491" s="11"/>
      <c r="R491" s="11"/>
      <c r="S491" s="11"/>
      <c r="T491" s="11"/>
      <c r="U491" s="21"/>
    </row>
    <row r="492" spans="1:21" x14ac:dyDescent="0.25">
      <c r="A492" s="22"/>
      <c r="B492" s="22" t="s">
        <v>435</v>
      </c>
      <c r="C492" s="22" t="s">
        <v>440</v>
      </c>
      <c r="D492" s="21"/>
      <c r="E492" s="21"/>
      <c r="F492" s="8">
        <v>0</v>
      </c>
      <c r="G492" s="21"/>
      <c r="H492" s="8">
        <f t="shared" si="57"/>
        <v>0</v>
      </c>
      <c r="I492" s="11"/>
      <c r="J492" s="8">
        <v>0</v>
      </c>
      <c r="K492" s="11"/>
      <c r="L492" s="8">
        <v>0</v>
      </c>
      <c r="M492" s="11"/>
      <c r="N492" s="8">
        <f t="shared" si="58"/>
        <v>0</v>
      </c>
      <c r="O492" s="11"/>
      <c r="P492" s="11"/>
      <c r="Q492" s="11"/>
      <c r="R492" s="11"/>
      <c r="S492" s="11"/>
      <c r="T492" s="11"/>
      <c r="U492" s="21"/>
    </row>
    <row r="493" spans="1:21" x14ac:dyDescent="0.25">
      <c r="A493" s="22"/>
      <c r="B493" s="22" t="s">
        <v>433</v>
      </c>
      <c r="C493" s="22" t="s">
        <v>441</v>
      </c>
      <c r="D493" s="21"/>
      <c r="E493" s="21"/>
      <c r="F493" s="8">
        <v>0</v>
      </c>
      <c r="G493" s="21"/>
      <c r="H493" s="8">
        <f t="shared" si="57"/>
        <v>0</v>
      </c>
      <c r="I493" s="11"/>
      <c r="J493" s="8">
        <v>0</v>
      </c>
      <c r="K493" s="11"/>
      <c r="L493" s="8">
        <v>0</v>
      </c>
      <c r="M493" s="11"/>
      <c r="N493" s="8">
        <f t="shared" si="58"/>
        <v>0</v>
      </c>
      <c r="O493" s="11"/>
      <c r="P493" s="11"/>
      <c r="Q493" s="11"/>
      <c r="R493" s="11"/>
      <c r="S493" s="11"/>
      <c r="T493" s="11"/>
      <c r="U493" s="21"/>
    </row>
    <row r="494" spans="1:21" x14ac:dyDescent="0.25">
      <c r="A494" s="22"/>
      <c r="B494" s="22" t="s">
        <v>432</v>
      </c>
      <c r="C494" s="22" t="s">
        <v>442</v>
      </c>
      <c r="D494" s="21"/>
      <c r="E494" s="21"/>
      <c r="F494" s="8">
        <v>0</v>
      </c>
      <c r="G494" s="21"/>
      <c r="H494" s="8">
        <f t="shared" si="57"/>
        <v>0</v>
      </c>
      <c r="I494" s="11"/>
      <c r="J494" s="8">
        <v>0</v>
      </c>
      <c r="K494" s="11"/>
      <c r="L494" s="8">
        <v>0</v>
      </c>
      <c r="M494" s="11"/>
      <c r="N494" s="8">
        <f t="shared" si="58"/>
        <v>0</v>
      </c>
      <c r="O494" s="11"/>
      <c r="P494" s="11"/>
      <c r="Q494" s="11"/>
      <c r="R494" s="11"/>
      <c r="S494" s="11"/>
      <c r="T494" s="11"/>
      <c r="U494" s="21"/>
    </row>
    <row r="495" spans="1:21" x14ac:dyDescent="0.25">
      <c r="A495" s="22"/>
      <c r="B495" s="22" t="s">
        <v>316</v>
      </c>
      <c r="C495" s="22" t="s">
        <v>443</v>
      </c>
      <c r="D495" s="21"/>
      <c r="E495" s="21"/>
      <c r="F495" s="8">
        <v>0</v>
      </c>
      <c r="G495" s="21"/>
      <c r="H495" s="8">
        <f t="shared" si="57"/>
        <v>0</v>
      </c>
      <c r="I495" s="11"/>
      <c r="J495" s="8">
        <v>0</v>
      </c>
      <c r="K495" s="11"/>
      <c r="L495" s="8">
        <v>0</v>
      </c>
      <c r="M495" s="11"/>
      <c r="N495" s="8">
        <f t="shared" si="58"/>
        <v>0</v>
      </c>
      <c r="O495" s="11"/>
      <c r="P495" s="11"/>
      <c r="Q495" s="11"/>
      <c r="R495" s="11"/>
      <c r="S495" s="11"/>
      <c r="T495" s="11"/>
      <c r="U495" s="21"/>
    </row>
    <row r="496" spans="1:21" x14ac:dyDescent="0.25">
      <c r="A496" s="22"/>
      <c r="B496" s="22" t="s">
        <v>317</v>
      </c>
      <c r="C496" s="22"/>
      <c r="D496" s="21"/>
      <c r="E496" s="21"/>
      <c r="F496" s="8">
        <v>0</v>
      </c>
      <c r="G496" s="21"/>
      <c r="H496" s="8">
        <f>J496-F496</f>
        <v>0</v>
      </c>
      <c r="I496" s="11"/>
      <c r="J496" s="8">
        <v>0</v>
      </c>
      <c r="K496" s="11"/>
      <c r="L496" s="8">
        <v>0</v>
      </c>
      <c r="M496" s="11"/>
      <c r="N496" s="8">
        <f>+J496-L496</f>
        <v>0</v>
      </c>
      <c r="O496" s="11"/>
      <c r="P496" s="11"/>
      <c r="Q496" s="11"/>
      <c r="R496" s="11"/>
      <c r="S496" s="11"/>
      <c r="T496" s="11"/>
      <c r="U496" s="21"/>
    </row>
    <row r="497" spans="1:21" x14ac:dyDescent="0.25">
      <c r="A497" s="22"/>
      <c r="B497" s="22" t="s">
        <v>437</v>
      </c>
      <c r="C497" s="22" t="s">
        <v>444</v>
      </c>
      <c r="D497" s="21"/>
      <c r="E497" s="21"/>
      <c r="F497" s="8">
        <v>0</v>
      </c>
      <c r="G497" s="21"/>
      <c r="H497" s="8">
        <f t="shared" si="57"/>
        <v>0</v>
      </c>
      <c r="I497" s="11"/>
      <c r="J497" s="8">
        <v>0</v>
      </c>
      <c r="K497" s="11"/>
      <c r="L497" s="8">
        <v>0</v>
      </c>
      <c r="M497" s="11"/>
      <c r="N497" s="8">
        <f t="shared" si="58"/>
        <v>0</v>
      </c>
      <c r="O497" s="11"/>
      <c r="P497" s="11"/>
      <c r="Q497" s="11"/>
      <c r="R497" s="11"/>
      <c r="S497" s="11"/>
      <c r="T497" s="11"/>
      <c r="U497" s="21"/>
    </row>
    <row r="498" spans="1:21" x14ac:dyDescent="0.25">
      <c r="A498" s="22"/>
      <c r="B498" s="22" t="s">
        <v>935</v>
      </c>
      <c r="C498" s="22" t="s">
        <v>445</v>
      </c>
      <c r="D498" s="21"/>
      <c r="E498" s="21"/>
      <c r="F498" s="8">
        <v>0</v>
      </c>
      <c r="G498" s="21"/>
      <c r="H498" s="8">
        <f t="shared" si="57"/>
        <v>0</v>
      </c>
      <c r="I498" s="11"/>
      <c r="J498" s="8">
        <v>0</v>
      </c>
      <c r="K498" s="11"/>
      <c r="L498" s="8">
        <v>0</v>
      </c>
      <c r="M498" s="11"/>
      <c r="N498" s="8">
        <f t="shared" si="58"/>
        <v>0</v>
      </c>
      <c r="O498" s="11"/>
      <c r="P498" s="11"/>
      <c r="Q498" s="11"/>
      <c r="R498" s="11"/>
      <c r="S498" s="11"/>
      <c r="T498" s="11"/>
      <c r="U498" s="21"/>
    </row>
    <row r="499" spans="1:21" x14ac:dyDescent="0.25">
      <c r="A499" s="22"/>
      <c r="B499" s="22" t="s">
        <v>7</v>
      </c>
      <c r="C499" s="22" t="s">
        <v>446</v>
      </c>
      <c r="D499" s="21"/>
      <c r="E499" s="21"/>
      <c r="F499" s="8">
        <v>0</v>
      </c>
      <c r="G499" s="21"/>
      <c r="H499" s="8">
        <f t="shared" si="57"/>
        <v>0</v>
      </c>
      <c r="I499" s="11"/>
      <c r="J499" s="8">
        <v>0</v>
      </c>
      <c r="K499" s="11"/>
      <c r="L499" s="8">
        <v>0</v>
      </c>
      <c r="M499" s="11"/>
      <c r="N499" s="8">
        <f t="shared" si="58"/>
        <v>0</v>
      </c>
      <c r="O499" s="11"/>
      <c r="P499" s="11"/>
      <c r="Q499" s="11"/>
      <c r="R499" s="11"/>
      <c r="S499" s="11"/>
      <c r="T499" s="11"/>
      <c r="U499" s="21"/>
    </row>
    <row r="500" spans="1:21" x14ac:dyDescent="0.25">
      <c r="A500" s="24" t="s">
        <v>1153</v>
      </c>
      <c r="B500" s="22"/>
      <c r="C500" s="22"/>
      <c r="D500" s="21" t="s">
        <v>1151</v>
      </c>
      <c r="E500" s="21"/>
      <c r="F500" s="34">
        <f>SUM(F479:F499)</f>
        <v>0</v>
      </c>
      <c r="G500" s="21"/>
      <c r="H500" s="34">
        <f>J500-F500</f>
        <v>0</v>
      </c>
      <c r="I500" s="11"/>
      <c r="J500" s="34">
        <f>SUM(J479:J499)</f>
        <v>0</v>
      </c>
      <c r="K500" s="11"/>
      <c r="L500" s="34">
        <f>SUM(L479:L499)</f>
        <v>0</v>
      </c>
      <c r="M500" s="11"/>
      <c r="N500" s="34">
        <f>+J500-L500</f>
        <v>0</v>
      </c>
      <c r="O500" s="11"/>
      <c r="P500" s="11"/>
      <c r="Q500" s="11"/>
      <c r="R500" s="11"/>
      <c r="S500" s="11"/>
      <c r="T500" s="11"/>
      <c r="U500" s="21"/>
    </row>
    <row r="501" spans="1:21" x14ac:dyDescent="0.25">
      <c r="A501" s="24" t="s">
        <v>1154</v>
      </c>
      <c r="B501" s="22"/>
      <c r="C501" s="22"/>
      <c r="D501" s="21"/>
      <c r="E501" s="21"/>
      <c r="F501" s="8"/>
      <c r="G501" s="21"/>
      <c r="H501" s="8"/>
      <c r="I501" s="11"/>
      <c r="J501" s="8"/>
      <c r="K501" s="11"/>
      <c r="L501" s="8"/>
      <c r="M501" s="11"/>
      <c r="N501" s="8"/>
      <c r="O501" s="11"/>
      <c r="P501" s="11"/>
      <c r="Q501" s="11"/>
      <c r="R501" s="11"/>
      <c r="S501" s="11"/>
      <c r="T501" s="11"/>
      <c r="U501" s="21"/>
    </row>
    <row r="502" spans="1:21" x14ac:dyDescent="0.25">
      <c r="A502" s="22"/>
      <c r="B502" s="22" t="s">
        <v>1156</v>
      </c>
      <c r="C502" s="22" t="s">
        <v>1157</v>
      </c>
      <c r="D502" s="21" t="s">
        <v>1158</v>
      </c>
      <c r="E502" s="21"/>
      <c r="F502" s="8">
        <v>125000</v>
      </c>
      <c r="G502" s="21"/>
      <c r="H502" s="8">
        <f>J502-F502</f>
        <v>-5000</v>
      </c>
      <c r="I502" s="11"/>
      <c r="J502" s="8">
        <v>120000</v>
      </c>
      <c r="K502" s="11"/>
      <c r="L502" s="8">
        <f>110000+6000</f>
        <v>116000</v>
      </c>
      <c r="M502" s="11"/>
      <c r="N502" s="8">
        <f t="shared" ref="N502:N516" si="59">+J502-L502</f>
        <v>4000</v>
      </c>
      <c r="O502" s="11"/>
      <c r="P502" s="11"/>
      <c r="Q502" s="11"/>
      <c r="R502" s="11"/>
      <c r="S502" s="11"/>
      <c r="T502" s="11"/>
      <c r="U502" s="21"/>
    </row>
    <row r="503" spans="1:21" x14ac:dyDescent="0.25">
      <c r="A503" s="22"/>
      <c r="B503" s="22" t="s">
        <v>1160</v>
      </c>
      <c r="C503" s="22" t="s">
        <v>1161</v>
      </c>
      <c r="D503" s="21" t="s">
        <v>1162</v>
      </c>
      <c r="E503" s="21"/>
      <c r="F503" s="8">
        <v>180000</v>
      </c>
      <c r="G503" s="21"/>
      <c r="H503" s="8">
        <f>J503-F503</f>
        <v>-30000</v>
      </c>
      <c r="I503" s="11"/>
      <c r="J503" s="8">
        <v>150000</v>
      </c>
      <c r="K503" s="11"/>
      <c r="L503" s="8">
        <v>140000</v>
      </c>
      <c r="M503" s="11"/>
      <c r="N503" s="8">
        <f t="shared" si="59"/>
        <v>10000</v>
      </c>
      <c r="O503" s="11"/>
      <c r="P503" s="11"/>
      <c r="Q503" s="11"/>
      <c r="R503" s="11"/>
      <c r="S503" s="11"/>
      <c r="T503" s="11"/>
      <c r="U503" s="21"/>
    </row>
    <row r="504" spans="1:21" x14ac:dyDescent="0.25">
      <c r="A504" s="22"/>
      <c r="B504" s="22" t="s">
        <v>1164</v>
      </c>
      <c r="C504" s="22" t="s">
        <v>1165</v>
      </c>
      <c r="D504" s="21" t="s">
        <v>1166</v>
      </c>
      <c r="E504" s="21"/>
      <c r="F504" s="8">
        <v>5000</v>
      </c>
      <c r="G504" s="21"/>
      <c r="H504" s="8">
        <f>J504-F504</f>
        <v>0</v>
      </c>
      <c r="I504" s="11"/>
      <c r="J504" s="8">
        <v>5000</v>
      </c>
      <c r="K504" s="11"/>
      <c r="L504" s="8">
        <v>4500</v>
      </c>
      <c r="M504" s="11"/>
      <c r="N504" s="8">
        <f t="shared" si="59"/>
        <v>500</v>
      </c>
      <c r="O504" s="11"/>
      <c r="P504" s="11"/>
      <c r="Q504" s="11"/>
      <c r="R504" s="11"/>
      <c r="S504" s="11"/>
      <c r="T504" s="11"/>
      <c r="U504" s="21"/>
    </row>
    <row r="505" spans="1:21" x14ac:dyDescent="0.25">
      <c r="A505" s="22"/>
      <c r="B505" s="22" t="s">
        <v>1168</v>
      </c>
      <c r="C505" s="22" t="s">
        <v>1169</v>
      </c>
      <c r="D505" s="21" t="s">
        <v>1170</v>
      </c>
      <c r="E505" s="21"/>
      <c r="F505" s="8">
        <v>10000</v>
      </c>
      <c r="G505" s="21"/>
      <c r="H505" s="8">
        <f>J505-F505</f>
        <v>0</v>
      </c>
      <c r="I505" s="11"/>
      <c r="J505" s="8">
        <v>10000</v>
      </c>
      <c r="K505" s="11"/>
      <c r="L505" s="8">
        <v>10000</v>
      </c>
      <c r="M505" s="11"/>
      <c r="N505" s="8">
        <f t="shared" si="59"/>
        <v>0</v>
      </c>
      <c r="O505" s="11"/>
      <c r="P505" s="11"/>
      <c r="Q505" s="11"/>
      <c r="R505" s="11"/>
      <c r="S505" s="11"/>
      <c r="T505" s="11"/>
      <c r="U505" s="21"/>
    </row>
    <row r="506" spans="1:21" x14ac:dyDescent="0.25">
      <c r="A506" s="22"/>
      <c r="B506" s="22" t="s">
        <v>1172</v>
      </c>
      <c r="C506" s="22" t="s">
        <v>1173</v>
      </c>
      <c r="D506" s="21" t="s">
        <v>1174</v>
      </c>
      <c r="E506" s="21"/>
      <c r="F506" s="8">
        <v>9000</v>
      </c>
      <c r="G506" s="21"/>
      <c r="H506" s="8">
        <f t="shared" ref="H506:H599" si="60">J506-F506</f>
        <v>1000</v>
      </c>
      <c r="I506" s="11"/>
      <c r="J506" s="8">
        <v>10000</v>
      </c>
      <c r="K506" s="11"/>
      <c r="L506" s="8">
        <v>8674</v>
      </c>
      <c r="M506" s="11"/>
      <c r="N506" s="8">
        <f t="shared" si="59"/>
        <v>1326</v>
      </c>
      <c r="O506" s="11"/>
      <c r="P506" s="11"/>
      <c r="Q506" s="11"/>
      <c r="R506" s="11"/>
      <c r="S506" s="11"/>
      <c r="T506" s="11"/>
      <c r="U506" s="21"/>
    </row>
    <row r="507" spans="1:21" x14ac:dyDescent="0.25">
      <c r="A507" s="22"/>
      <c r="B507" s="22" t="s">
        <v>1176</v>
      </c>
      <c r="C507" s="22" t="s">
        <v>1177</v>
      </c>
      <c r="D507" s="21" t="s">
        <v>1178</v>
      </c>
      <c r="E507" s="21"/>
      <c r="F507" s="8">
        <v>5000</v>
      </c>
      <c r="G507" s="21"/>
      <c r="H507" s="8">
        <f t="shared" si="60"/>
        <v>0</v>
      </c>
      <c r="I507" s="11"/>
      <c r="J507" s="8">
        <v>5000</v>
      </c>
      <c r="K507" s="11"/>
      <c r="L507" s="8">
        <v>5000</v>
      </c>
      <c r="M507" s="11"/>
      <c r="N507" s="8">
        <f t="shared" si="59"/>
        <v>0</v>
      </c>
      <c r="O507" s="11"/>
      <c r="P507" s="11"/>
      <c r="Q507" s="11"/>
      <c r="R507" s="11"/>
      <c r="S507" s="11"/>
      <c r="T507" s="11"/>
      <c r="U507" s="21"/>
    </row>
    <row r="508" spans="1:21" x14ac:dyDescent="0.25">
      <c r="A508" s="22"/>
      <c r="B508" s="22" t="s">
        <v>1180</v>
      </c>
      <c r="C508" s="22" t="s">
        <v>1181</v>
      </c>
      <c r="D508" s="21" t="s">
        <v>1182</v>
      </c>
      <c r="E508" s="21"/>
      <c r="F508" s="8">
        <v>1000</v>
      </c>
      <c r="G508" s="21"/>
      <c r="H508" s="8">
        <f t="shared" si="60"/>
        <v>0</v>
      </c>
      <c r="I508" s="11"/>
      <c r="J508" s="8">
        <v>1000</v>
      </c>
      <c r="K508" s="11"/>
      <c r="L508" s="8">
        <v>800</v>
      </c>
      <c r="M508" s="11"/>
      <c r="N508" s="8">
        <f t="shared" si="59"/>
        <v>200</v>
      </c>
      <c r="O508" s="11"/>
      <c r="P508" s="11"/>
      <c r="Q508" s="11"/>
      <c r="R508" s="11"/>
      <c r="S508" s="11"/>
      <c r="T508" s="11"/>
      <c r="U508" s="21"/>
    </row>
    <row r="509" spans="1:21" x14ac:dyDescent="0.25">
      <c r="A509" s="22"/>
      <c r="B509" s="22" t="s">
        <v>1184</v>
      </c>
      <c r="C509" s="22" t="s">
        <v>1185</v>
      </c>
      <c r="D509" s="21" t="s">
        <v>1186</v>
      </c>
      <c r="E509" s="21"/>
      <c r="F509" s="8">
        <v>55000</v>
      </c>
      <c r="G509" s="21"/>
      <c r="H509" s="8">
        <f t="shared" si="60"/>
        <v>-5000</v>
      </c>
      <c r="I509" s="11"/>
      <c r="J509" s="8">
        <v>50000</v>
      </c>
      <c r="K509" s="11"/>
      <c r="L509" s="8">
        <v>45000</v>
      </c>
      <c r="M509" s="11"/>
      <c r="N509" s="8">
        <f t="shared" si="59"/>
        <v>5000</v>
      </c>
      <c r="O509" s="11"/>
      <c r="P509" s="11"/>
      <c r="Q509" s="11"/>
      <c r="R509" s="11"/>
      <c r="S509" s="11"/>
      <c r="T509" s="11"/>
      <c r="U509" s="21"/>
    </row>
    <row r="510" spans="1:21" x14ac:dyDescent="0.25">
      <c r="A510" s="22"/>
      <c r="B510" s="22" t="s">
        <v>1188</v>
      </c>
      <c r="C510" s="22" t="s">
        <v>1189</v>
      </c>
      <c r="D510" s="21" t="s">
        <v>1190</v>
      </c>
      <c r="E510" s="21"/>
      <c r="F510" s="8">
        <v>3000</v>
      </c>
      <c r="G510" s="21"/>
      <c r="H510" s="8">
        <f t="shared" si="60"/>
        <v>0</v>
      </c>
      <c r="I510" s="11"/>
      <c r="J510" s="8">
        <v>3000</v>
      </c>
      <c r="K510" s="11"/>
      <c r="L510" s="8">
        <v>2500</v>
      </c>
      <c r="M510" s="11"/>
      <c r="N510" s="8">
        <f t="shared" si="59"/>
        <v>500</v>
      </c>
      <c r="O510" s="11"/>
      <c r="P510" s="11"/>
      <c r="Q510" s="11"/>
      <c r="R510" s="11"/>
      <c r="S510" s="11"/>
      <c r="T510" s="11"/>
      <c r="U510" s="21"/>
    </row>
    <row r="511" spans="1:21" x14ac:dyDescent="0.25">
      <c r="A511" s="22"/>
      <c r="B511" s="22" t="s">
        <v>1192</v>
      </c>
      <c r="C511" s="22" t="s">
        <v>1193</v>
      </c>
      <c r="D511" s="21" t="s">
        <v>1194</v>
      </c>
      <c r="E511" s="21"/>
      <c r="F511" s="8">
        <v>1000</v>
      </c>
      <c r="G511" s="21"/>
      <c r="H511" s="8">
        <f t="shared" si="60"/>
        <v>0</v>
      </c>
      <c r="I511" s="11"/>
      <c r="J511" s="8">
        <v>1000</v>
      </c>
      <c r="K511" s="11"/>
      <c r="L511" s="8">
        <v>500</v>
      </c>
      <c r="M511" s="11"/>
      <c r="N511" s="8">
        <f t="shared" si="59"/>
        <v>500</v>
      </c>
      <c r="O511" s="11"/>
      <c r="P511" s="11"/>
      <c r="Q511" s="11"/>
      <c r="R511" s="11"/>
      <c r="S511" s="11"/>
      <c r="T511" s="11"/>
      <c r="U511" s="21"/>
    </row>
    <row r="512" spans="1:21" x14ac:dyDescent="0.25">
      <c r="A512" s="24" t="s">
        <v>1196</v>
      </c>
      <c r="B512" s="22"/>
      <c r="C512" s="22"/>
      <c r="D512" s="21" t="s">
        <v>1555</v>
      </c>
      <c r="E512" s="21"/>
      <c r="F512" s="34">
        <f>SUM(F502:F511)</f>
        <v>394000</v>
      </c>
      <c r="G512" s="21"/>
      <c r="H512" s="34">
        <f t="shared" si="60"/>
        <v>-39000</v>
      </c>
      <c r="I512" s="11"/>
      <c r="J512" s="34">
        <f>SUM(J502:J511)</f>
        <v>355000</v>
      </c>
      <c r="K512" s="11"/>
      <c r="L512" s="34">
        <f>SUM(L502:L511)</f>
        <v>332974</v>
      </c>
      <c r="M512" s="11"/>
      <c r="N512" s="34">
        <f>+J512-L512</f>
        <v>22026</v>
      </c>
      <c r="O512" s="11"/>
      <c r="P512" s="11"/>
      <c r="Q512" s="11"/>
      <c r="R512" s="11"/>
      <c r="S512" s="11"/>
      <c r="T512" s="11"/>
      <c r="U512" s="21"/>
    </row>
    <row r="513" spans="1:23" x14ac:dyDescent="0.25">
      <c r="A513" s="24"/>
      <c r="B513" s="22" t="s">
        <v>318</v>
      </c>
      <c r="C513" s="22"/>
      <c r="D513" s="21"/>
      <c r="E513" s="21"/>
      <c r="F513" s="8">
        <v>0</v>
      </c>
      <c r="G513" s="21"/>
      <c r="H513" s="8">
        <f t="shared" si="60"/>
        <v>0</v>
      </c>
      <c r="I513" s="11"/>
      <c r="J513" s="8">
        <v>0</v>
      </c>
      <c r="K513" s="11"/>
      <c r="L513" s="8">
        <v>0</v>
      </c>
      <c r="M513" s="11"/>
      <c r="N513" s="8">
        <f t="shared" si="59"/>
        <v>0</v>
      </c>
      <c r="O513" s="11"/>
      <c r="P513" s="11"/>
      <c r="Q513" s="11"/>
      <c r="R513" s="11"/>
      <c r="S513" s="11"/>
      <c r="T513" s="11"/>
      <c r="U513" s="21"/>
    </row>
    <row r="514" spans="1:23" x14ac:dyDescent="0.25">
      <c r="A514" s="24"/>
      <c r="B514" s="22" t="s">
        <v>319</v>
      </c>
      <c r="C514" s="22"/>
      <c r="D514" s="21"/>
      <c r="E514" s="21"/>
      <c r="F514" s="8">
        <v>0</v>
      </c>
      <c r="G514" s="21"/>
      <c r="H514" s="8">
        <f>J514-F514</f>
        <v>0</v>
      </c>
      <c r="I514" s="11"/>
      <c r="J514" s="8">
        <v>0</v>
      </c>
      <c r="K514" s="11"/>
      <c r="L514" s="8">
        <v>0</v>
      </c>
      <c r="M514" s="11"/>
      <c r="N514" s="8">
        <f>+J514-L514</f>
        <v>0</v>
      </c>
      <c r="O514" s="11"/>
      <c r="P514" s="11"/>
      <c r="Q514" s="11"/>
      <c r="R514" s="11"/>
      <c r="S514" s="11"/>
      <c r="T514" s="11"/>
      <c r="U514" s="21"/>
    </row>
    <row r="515" spans="1:23" x14ac:dyDescent="0.25">
      <c r="A515" s="24"/>
      <c r="B515" s="22" t="s">
        <v>320</v>
      </c>
      <c r="C515" s="22"/>
      <c r="D515" s="21"/>
      <c r="E515" s="21"/>
      <c r="F515" s="8">
        <v>0</v>
      </c>
      <c r="G515" s="21"/>
      <c r="H515" s="8">
        <f t="shared" si="60"/>
        <v>0</v>
      </c>
      <c r="I515" s="11"/>
      <c r="J515" s="8">
        <v>0</v>
      </c>
      <c r="K515" s="11"/>
      <c r="L515" s="8">
        <v>0</v>
      </c>
      <c r="M515" s="11"/>
      <c r="N515" s="8">
        <f t="shared" si="59"/>
        <v>0</v>
      </c>
      <c r="O515" s="11"/>
      <c r="P515" s="11"/>
      <c r="Q515" s="11"/>
      <c r="R515" s="11"/>
      <c r="S515" s="11"/>
      <c r="T515" s="11"/>
      <c r="U515" s="21"/>
    </row>
    <row r="516" spans="1:23" x14ac:dyDescent="0.25">
      <c r="A516" s="24" t="s">
        <v>67</v>
      </c>
      <c r="B516" s="3"/>
      <c r="C516" s="22"/>
      <c r="D516" s="21"/>
      <c r="E516" s="21"/>
      <c r="F516" s="34">
        <f>SUM(F513:F515)</f>
        <v>0</v>
      </c>
      <c r="G516" s="21"/>
      <c r="H516" s="34">
        <f t="shared" si="60"/>
        <v>0</v>
      </c>
      <c r="I516" s="11"/>
      <c r="J516" s="34">
        <f>SUM(J513:J515)</f>
        <v>0</v>
      </c>
      <c r="K516" s="11"/>
      <c r="L516" s="34">
        <f>SUM(L513:L515)</f>
        <v>0</v>
      </c>
      <c r="M516" s="11"/>
      <c r="N516" s="34">
        <f t="shared" si="59"/>
        <v>0</v>
      </c>
      <c r="O516" s="11"/>
      <c r="P516" s="11"/>
      <c r="Q516" s="11"/>
      <c r="R516" s="11"/>
      <c r="S516" s="11"/>
      <c r="T516" s="11"/>
      <c r="U516" s="21"/>
    </row>
    <row r="517" spans="1:23" x14ac:dyDescent="0.25">
      <c r="A517" s="24" t="s">
        <v>1198</v>
      </c>
      <c r="B517" s="22"/>
      <c r="C517" s="22"/>
      <c r="D517" s="21"/>
      <c r="E517" s="21"/>
      <c r="F517" s="34">
        <f>+F512+F516</f>
        <v>394000</v>
      </c>
      <c r="G517" s="21"/>
      <c r="H517" s="34">
        <f t="shared" si="60"/>
        <v>-39000</v>
      </c>
      <c r="I517" s="11"/>
      <c r="J517" s="34">
        <f>+J512+J516</f>
        <v>355000</v>
      </c>
      <c r="K517" s="11"/>
      <c r="L517" s="34">
        <f>+L512+L516</f>
        <v>332974</v>
      </c>
      <c r="M517" s="11"/>
      <c r="N517" s="34">
        <f>+J517-L517</f>
        <v>22026</v>
      </c>
      <c r="O517" s="11"/>
      <c r="P517" s="11"/>
      <c r="Q517" s="11"/>
      <c r="R517" s="11"/>
      <c r="S517" s="11"/>
      <c r="T517" s="11"/>
      <c r="U517" s="21"/>
      <c r="V517" s="14"/>
      <c r="W517" s="14"/>
    </row>
    <row r="518" spans="1:23" x14ac:dyDescent="0.25">
      <c r="A518" s="24"/>
      <c r="B518" s="22"/>
      <c r="C518" s="22"/>
      <c r="D518" s="21"/>
      <c r="E518" s="21"/>
      <c r="F518" s="11"/>
      <c r="G518" s="21"/>
      <c r="H518" s="11"/>
      <c r="I518" s="11"/>
      <c r="J518" s="11"/>
      <c r="K518" s="11"/>
      <c r="L518" s="11"/>
      <c r="M518" s="11"/>
      <c r="N518" s="11"/>
      <c r="O518" s="11"/>
      <c r="P518" s="11"/>
      <c r="Q518" s="11"/>
      <c r="R518" s="11"/>
      <c r="S518" s="11"/>
      <c r="T518" s="11"/>
      <c r="U518" s="21"/>
      <c r="V518" s="14"/>
      <c r="W518" s="14"/>
    </row>
    <row r="519" spans="1:23" x14ac:dyDescent="0.25">
      <c r="A519" s="24" t="s">
        <v>160</v>
      </c>
      <c r="B519" s="22"/>
      <c r="C519" s="22"/>
      <c r="D519" s="21"/>
      <c r="E519" s="21"/>
      <c r="F519" s="11"/>
      <c r="G519" s="21"/>
      <c r="H519" s="11"/>
      <c r="I519" s="11"/>
      <c r="J519" s="11"/>
      <c r="K519" s="11"/>
      <c r="L519" s="11"/>
      <c r="M519" s="11"/>
      <c r="N519" s="11"/>
      <c r="O519" s="11"/>
      <c r="P519" s="11"/>
      <c r="Q519" s="11"/>
      <c r="R519" s="11"/>
      <c r="S519" s="11"/>
      <c r="T519" s="11"/>
      <c r="U519" s="21"/>
      <c r="V519" s="14"/>
      <c r="W519" s="14"/>
    </row>
    <row r="520" spans="1:23" x14ac:dyDescent="0.25">
      <c r="A520" s="24"/>
      <c r="B520" s="22" t="s">
        <v>159</v>
      </c>
      <c r="C520" s="22"/>
      <c r="D520" s="21"/>
      <c r="E520" s="21"/>
      <c r="F520" s="8">
        <v>0</v>
      </c>
      <c r="G520" s="21"/>
      <c r="H520" s="8">
        <f>J520-F520</f>
        <v>0</v>
      </c>
      <c r="I520" s="11"/>
      <c r="J520" s="8">
        <v>0</v>
      </c>
      <c r="K520" s="11"/>
      <c r="L520" s="8">
        <v>0</v>
      </c>
      <c r="M520" s="11"/>
      <c r="N520" s="8">
        <f>+J520-L520</f>
        <v>0</v>
      </c>
      <c r="O520" s="11"/>
      <c r="P520" s="11"/>
      <c r="Q520" s="11"/>
      <c r="R520" s="11"/>
      <c r="S520" s="11"/>
      <c r="T520" s="11"/>
      <c r="U520" s="21"/>
      <c r="V520" s="14"/>
      <c r="W520" s="14"/>
    </row>
    <row r="521" spans="1:23" x14ac:dyDescent="0.25">
      <c r="A521" s="24" t="s">
        <v>1200</v>
      </c>
      <c r="B521" s="22"/>
      <c r="C521" s="22" t="s">
        <v>158</v>
      </c>
      <c r="D521" s="21"/>
      <c r="E521" s="21"/>
      <c r="F521" s="8">
        <f>F310+F321+F329+F335+F341+F351+F362+F373+F381+F392+F410+F420+F432+F440+F477+F500+F517</f>
        <v>602600</v>
      </c>
      <c r="G521" s="21"/>
      <c r="H521" s="9">
        <f t="shared" si="60"/>
        <v>-32100</v>
      </c>
      <c r="I521" s="11"/>
      <c r="J521" s="8">
        <f>J310+J321+J329+J335+J341+J351+J362+J373+J381+J392+J410+J420+J432+J440+J477+J500+J517</f>
        <v>570500</v>
      </c>
      <c r="K521" s="11"/>
      <c r="L521" s="8">
        <f>L310+L321+L329+L335+L341+L351+L362+L373+L381+L392+L410+L420+L432+L440+L477+L500+L517</f>
        <v>543221</v>
      </c>
      <c r="M521" s="11"/>
      <c r="N521" s="8">
        <f>+J521-L521</f>
        <v>27279</v>
      </c>
      <c r="O521" s="11"/>
      <c r="P521" s="11"/>
      <c r="Q521" s="11"/>
      <c r="R521" s="11"/>
      <c r="S521" s="11"/>
      <c r="T521" s="11"/>
      <c r="U521" s="21"/>
      <c r="V521" s="14"/>
      <c r="W521" s="14"/>
    </row>
    <row r="522" spans="1:23" x14ac:dyDescent="0.25">
      <c r="A522" s="24" t="s">
        <v>1570</v>
      </c>
      <c r="B522" s="22"/>
      <c r="C522" s="22"/>
      <c r="D522" s="21"/>
      <c r="E522" s="21"/>
      <c r="F522" s="34">
        <f>F299+F521</f>
        <v>2348405</v>
      </c>
      <c r="G522" s="21"/>
      <c r="H522" s="9">
        <f t="shared" si="60"/>
        <v>50000</v>
      </c>
      <c r="I522" s="11"/>
      <c r="J522" s="34">
        <f>J299+J521</f>
        <v>2398405</v>
      </c>
      <c r="K522" s="11"/>
      <c r="L522" s="34">
        <f>L299+L521</f>
        <v>2186486</v>
      </c>
      <c r="M522" s="11"/>
      <c r="N522" s="34">
        <f>+J522-L522</f>
        <v>211919</v>
      </c>
      <c r="O522" s="11"/>
      <c r="P522" s="11"/>
      <c r="Q522" s="11"/>
      <c r="R522" s="11"/>
      <c r="S522" s="11"/>
      <c r="T522" s="11"/>
      <c r="U522" s="21"/>
      <c r="V522" s="14"/>
      <c r="W522" s="14"/>
    </row>
    <row r="523" spans="1:23" x14ac:dyDescent="0.25">
      <c r="A523" s="24"/>
      <c r="B523" s="22"/>
      <c r="C523" s="22"/>
      <c r="D523" s="21"/>
      <c r="E523" s="21"/>
      <c r="F523" s="11"/>
      <c r="G523" s="21"/>
      <c r="H523" s="11"/>
      <c r="I523" s="11"/>
      <c r="J523" s="11"/>
      <c r="K523" s="11"/>
      <c r="L523" s="11"/>
      <c r="M523" s="11"/>
      <c r="N523" s="11"/>
      <c r="O523" s="11"/>
      <c r="P523" s="11"/>
      <c r="Q523" s="11"/>
      <c r="R523" s="11"/>
      <c r="S523" s="11"/>
      <c r="T523" s="11"/>
      <c r="U523" s="21"/>
      <c r="V523" s="14"/>
      <c r="W523" s="14"/>
    </row>
    <row r="524" spans="1:23" x14ac:dyDescent="0.25">
      <c r="A524" s="24" t="s">
        <v>1203</v>
      </c>
      <c r="B524" s="22"/>
      <c r="C524" s="22"/>
      <c r="D524" s="21"/>
      <c r="E524" s="21"/>
      <c r="F524" s="8"/>
      <c r="G524" s="21"/>
      <c r="H524" s="8"/>
      <c r="I524" s="11"/>
      <c r="J524" s="8"/>
      <c r="K524" s="11"/>
      <c r="L524" s="8"/>
      <c r="M524" s="11"/>
      <c r="N524" s="8"/>
      <c r="O524" s="11"/>
      <c r="P524" s="11"/>
      <c r="Q524" s="11"/>
      <c r="R524" s="11"/>
      <c r="S524" s="11"/>
      <c r="T524" s="11"/>
      <c r="U524" s="21"/>
    </row>
    <row r="525" spans="1:23" x14ac:dyDescent="0.25">
      <c r="A525" s="24" t="s">
        <v>85</v>
      </c>
      <c r="B525" s="22"/>
      <c r="C525" s="22"/>
      <c r="D525" s="21"/>
      <c r="E525" s="21"/>
      <c r="F525" s="8"/>
      <c r="G525" s="21"/>
      <c r="H525" s="8"/>
      <c r="I525" s="11"/>
      <c r="J525" s="8"/>
      <c r="K525" s="11"/>
      <c r="L525" s="8"/>
      <c r="M525" s="11"/>
      <c r="N525" s="8"/>
      <c r="O525" s="11"/>
      <c r="P525" s="11"/>
      <c r="Q525" s="11"/>
      <c r="R525" s="11"/>
      <c r="S525" s="11"/>
      <c r="T525" s="11"/>
      <c r="U525" s="21"/>
    </row>
    <row r="526" spans="1:23" x14ac:dyDescent="0.25">
      <c r="A526" s="24" t="s">
        <v>86</v>
      </c>
      <c r="B526" s="22"/>
      <c r="C526" s="22"/>
      <c r="D526" s="21"/>
      <c r="E526" s="21"/>
      <c r="F526" s="8"/>
      <c r="G526" s="21"/>
      <c r="H526" s="8"/>
      <c r="I526" s="11"/>
      <c r="J526" s="8"/>
      <c r="K526" s="11"/>
      <c r="L526" s="8"/>
      <c r="M526" s="11"/>
      <c r="N526" s="8"/>
      <c r="O526" s="11"/>
      <c r="P526" s="11"/>
      <c r="Q526" s="11"/>
      <c r="R526" s="11"/>
      <c r="S526" s="11"/>
      <c r="T526" s="11"/>
      <c r="U526" s="21"/>
    </row>
    <row r="527" spans="1:23" x14ac:dyDescent="0.25">
      <c r="A527" s="24"/>
      <c r="B527" s="22" t="s">
        <v>321</v>
      </c>
      <c r="C527" s="22"/>
      <c r="D527" s="21"/>
      <c r="E527" s="21"/>
      <c r="F527" s="8">
        <v>0</v>
      </c>
      <c r="G527" s="21"/>
      <c r="H527" s="8">
        <f>J527-F527</f>
        <v>0</v>
      </c>
      <c r="I527" s="11"/>
      <c r="J527" s="8">
        <v>0</v>
      </c>
      <c r="K527" s="11"/>
      <c r="L527" s="8">
        <v>0</v>
      </c>
      <c r="M527" s="11"/>
      <c r="N527" s="8">
        <f>+J527-L527</f>
        <v>0</v>
      </c>
      <c r="O527" s="11"/>
      <c r="P527" s="11"/>
      <c r="Q527" s="11"/>
      <c r="R527" s="11"/>
      <c r="S527" s="11"/>
      <c r="T527" s="11"/>
      <c r="U527" s="21"/>
    </row>
    <row r="528" spans="1:23" x14ac:dyDescent="0.25">
      <c r="A528" s="22"/>
      <c r="B528" s="22" t="s">
        <v>242</v>
      </c>
      <c r="C528" s="22" t="s">
        <v>1206</v>
      </c>
      <c r="D528" s="21" t="s">
        <v>1207</v>
      </c>
      <c r="E528" s="21"/>
      <c r="F528" s="8">
        <v>55000</v>
      </c>
      <c r="G528" s="21"/>
      <c r="H528" s="8">
        <f t="shared" si="60"/>
        <v>-5000</v>
      </c>
      <c r="I528" s="11"/>
      <c r="J528" s="8">
        <v>50000</v>
      </c>
      <c r="K528" s="11"/>
      <c r="L528" s="8">
        <v>48000</v>
      </c>
      <c r="M528" s="11"/>
      <c r="N528" s="8">
        <f t="shared" ref="N528:N571" si="61">+J528-L528</f>
        <v>2000</v>
      </c>
      <c r="O528" s="11"/>
      <c r="P528" s="11"/>
      <c r="Q528" s="11"/>
      <c r="R528" s="11"/>
      <c r="S528" s="11"/>
      <c r="T528" s="11"/>
      <c r="U528" s="21"/>
    </row>
    <row r="529" spans="1:21" x14ac:dyDescent="0.25">
      <c r="A529" s="22"/>
      <c r="B529" s="22" t="s">
        <v>1209</v>
      </c>
      <c r="C529" s="22" t="s">
        <v>1210</v>
      </c>
      <c r="D529" s="21" t="s">
        <v>1211</v>
      </c>
      <c r="E529" s="21"/>
      <c r="F529" s="8">
        <v>300000</v>
      </c>
      <c r="G529" s="21"/>
      <c r="H529" s="8">
        <f t="shared" si="60"/>
        <v>-50000</v>
      </c>
      <c r="I529" s="11"/>
      <c r="J529" s="8">
        <v>250000</v>
      </c>
      <c r="K529" s="11"/>
      <c r="L529" s="8">
        <v>250000</v>
      </c>
      <c r="M529" s="11"/>
      <c r="N529" s="8">
        <f t="shared" si="61"/>
        <v>0</v>
      </c>
      <c r="O529" s="11"/>
      <c r="P529" s="11"/>
      <c r="Q529" s="11"/>
      <c r="R529" s="11"/>
      <c r="S529" s="11"/>
      <c r="T529" s="11"/>
      <c r="U529" s="21"/>
    </row>
    <row r="530" spans="1:21" x14ac:dyDescent="0.25">
      <c r="A530" s="22"/>
      <c r="B530" s="22" t="s">
        <v>1213</v>
      </c>
      <c r="C530" s="22" t="s">
        <v>1214</v>
      </c>
      <c r="D530" s="21" t="s">
        <v>1215</v>
      </c>
      <c r="E530" s="21"/>
      <c r="F530" s="8">
        <v>90000</v>
      </c>
      <c r="G530" s="21"/>
      <c r="H530" s="8">
        <f t="shared" si="60"/>
        <v>10000</v>
      </c>
      <c r="I530" s="11"/>
      <c r="J530" s="8">
        <v>100000</v>
      </c>
      <c r="K530" s="11"/>
      <c r="L530" s="8">
        <v>100000</v>
      </c>
      <c r="M530" s="11"/>
      <c r="N530" s="8">
        <f t="shared" si="61"/>
        <v>0</v>
      </c>
      <c r="O530" s="11"/>
      <c r="P530" s="11"/>
      <c r="Q530" s="11"/>
      <c r="R530" s="11"/>
      <c r="S530" s="11"/>
      <c r="T530" s="11"/>
      <c r="U530" s="21"/>
    </row>
    <row r="531" spans="1:21" x14ac:dyDescent="0.25">
      <c r="A531" s="22"/>
      <c r="B531" s="22" t="s">
        <v>1217</v>
      </c>
      <c r="C531" s="22" t="s">
        <v>1218</v>
      </c>
      <c r="D531" s="21" t="s">
        <v>1219</v>
      </c>
      <c r="E531" s="21"/>
      <c r="F531" s="8">
        <v>50000</v>
      </c>
      <c r="G531" s="21"/>
      <c r="H531" s="8">
        <f t="shared" si="60"/>
        <v>0</v>
      </c>
      <c r="I531" s="11"/>
      <c r="J531" s="8">
        <v>50000</v>
      </c>
      <c r="K531" s="11"/>
      <c r="L531" s="8">
        <v>50000</v>
      </c>
      <c r="M531" s="11"/>
      <c r="N531" s="8">
        <f t="shared" si="61"/>
        <v>0</v>
      </c>
      <c r="O531" s="11"/>
      <c r="P531" s="11"/>
      <c r="Q531" s="11"/>
      <c r="R531" s="11"/>
      <c r="S531" s="11"/>
      <c r="T531" s="11"/>
      <c r="U531" s="21"/>
    </row>
    <row r="532" spans="1:21" x14ac:dyDescent="0.25">
      <c r="A532" s="22"/>
      <c r="B532" s="22" t="s">
        <v>1221</v>
      </c>
      <c r="C532" s="22" t="s">
        <v>1222</v>
      </c>
      <c r="D532" s="21"/>
      <c r="E532" s="21"/>
      <c r="F532" s="8">
        <v>0</v>
      </c>
      <c r="G532" s="21"/>
      <c r="H532" s="8">
        <f t="shared" si="60"/>
        <v>0</v>
      </c>
      <c r="I532" s="11"/>
      <c r="J532" s="8">
        <v>0</v>
      </c>
      <c r="K532" s="11"/>
      <c r="L532" s="8">
        <v>0</v>
      </c>
      <c r="M532" s="11"/>
      <c r="N532" s="8">
        <f t="shared" si="61"/>
        <v>0</v>
      </c>
      <c r="O532" s="11"/>
      <c r="P532" s="11"/>
      <c r="Q532" s="11"/>
      <c r="R532" s="11"/>
      <c r="S532" s="11"/>
      <c r="T532" s="11"/>
      <c r="U532" s="21"/>
    </row>
    <row r="533" spans="1:21" x14ac:dyDescent="0.25">
      <c r="A533" s="24" t="s">
        <v>1223</v>
      </c>
      <c r="B533" s="22"/>
      <c r="C533" s="22"/>
      <c r="D533" s="21"/>
      <c r="E533" s="21"/>
      <c r="F533" s="8"/>
      <c r="G533" s="21"/>
      <c r="H533" s="8"/>
      <c r="I533" s="11"/>
      <c r="J533" s="8"/>
      <c r="K533" s="11"/>
      <c r="L533" s="8"/>
      <c r="M533" s="11"/>
      <c r="N533" s="8"/>
      <c r="O533" s="11"/>
      <c r="P533" s="11"/>
      <c r="Q533" s="11"/>
      <c r="R533" s="11"/>
      <c r="S533" s="11"/>
      <c r="T533" s="11"/>
      <c r="U533" s="21"/>
    </row>
    <row r="534" spans="1:21" x14ac:dyDescent="0.25">
      <c r="A534" s="22"/>
      <c r="B534" s="22" t="s">
        <v>1225</v>
      </c>
      <c r="C534" s="22" t="s">
        <v>1226</v>
      </c>
      <c r="D534" s="21" t="s">
        <v>1227</v>
      </c>
      <c r="E534" s="21"/>
      <c r="F534" s="8">
        <v>40000</v>
      </c>
      <c r="G534" s="21"/>
      <c r="H534" s="8">
        <f t="shared" si="60"/>
        <v>0</v>
      </c>
      <c r="I534" s="11"/>
      <c r="J534" s="8">
        <v>40000</v>
      </c>
      <c r="K534" s="11"/>
      <c r="L534" s="8">
        <v>40000</v>
      </c>
      <c r="M534" s="11"/>
      <c r="N534" s="8">
        <f t="shared" si="61"/>
        <v>0</v>
      </c>
      <c r="O534" s="11"/>
      <c r="P534" s="11"/>
      <c r="Q534" s="11"/>
      <c r="R534" s="11"/>
      <c r="S534" s="11"/>
      <c r="T534" s="11"/>
      <c r="U534" s="21"/>
    </row>
    <row r="535" spans="1:21" x14ac:dyDescent="0.25">
      <c r="A535" s="22"/>
      <c r="B535" s="22" t="s">
        <v>1229</v>
      </c>
      <c r="C535" s="22" t="s">
        <v>1230</v>
      </c>
      <c r="D535" s="21" t="s">
        <v>1231</v>
      </c>
      <c r="E535" s="21"/>
      <c r="F535" s="8">
        <v>0</v>
      </c>
      <c r="G535" s="21"/>
      <c r="H535" s="8">
        <f t="shared" si="60"/>
        <v>0</v>
      </c>
      <c r="I535" s="11"/>
      <c r="J535" s="8">
        <v>0</v>
      </c>
      <c r="K535" s="11"/>
      <c r="L535" s="8">
        <v>0</v>
      </c>
      <c r="M535" s="11"/>
      <c r="N535" s="8">
        <f t="shared" si="61"/>
        <v>0</v>
      </c>
      <c r="O535" s="11"/>
      <c r="P535" s="11"/>
      <c r="Q535" s="11"/>
      <c r="R535" s="11"/>
      <c r="S535" s="11"/>
      <c r="T535" s="11"/>
      <c r="U535" s="21"/>
    </row>
    <row r="536" spans="1:21" x14ac:dyDescent="0.25">
      <c r="A536" s="22"/>
      <c r="B536" s="22" t="s">
        <v>1246</v>
      </c>
      <c r="C536" s="22" t="s">
        <v>1247</v>
      </c>
      <c r="D536" s="21" t="s">
        <v>1248</v>
      </c>
      <c r="E536" s="21"/>
      <c r="F536" s="8">
        <v>25000</v>
      </c>
      <c r="G536" s="21"/>
      <c r="H536" s="8">
        <f t="shared" si="60"/>
        <v>5000</v>
      </c>
      <c r="I536" s="11"/>
      <c r="J536" s="8">
        <v>30000</v>
      </c>
      <c r="K536" s="11"/>
      <c r="L536" s="8">
        <v>30000</v>
      </c>
      <c r="M536" s="11"/>
      <c r="N536" s="8">
        <f t="shared" si="61"/>
        <v>0</v>
      </c>
      <c r="O536" s="11"/>
      <c r="P536" s="11"/>
      <c r="Q536" s="11"/>
      <c r="R536" s="11"/>
      <c r="S536" s="11"/>
      <c r="T536" s="11"/>
      <c r="U536" s="21"/>
    </row>
    <row r="537" spans="1:21" x14ac:dyDescent="0.25">
      <c r="A537" s="22"/>
      <c r="B537" s="22" t="s">
        <v>1250</v>
      </c>
      <c r="C537" s="22" t="s">
        <v>1251</v>
      </c>
      <c r="D537" s="21" t="s">
        <v>1252</v>
      </c>
      <c r="E537" s="21"/>
      <c r="F537" s="8">
        <v>0</v>
      </c>
      <c r="G537" s="21"/>
      <c r="H537" s="8">
        <f t="shared" si="60"/>
        <v>0</v>
      </c>
      <c r="I537" s="11"/>
      <c r="J537" s="8">
        <v>0</v>
      </c>
      <c r="K537" s="11"/>
      <c r="L537" s="8">
        <v>0</v>
      </c>
      <c r="M537" s="11"/>
      <c r="N537" s="8">
        <f t="shared" si="61"/>
        <v>0</v>
      </c>
      <c r="O537" s="11"/>
      <c r="P537" s="11"/>
      <c r="Q537" s="11"/>
      <c r="R537" s="11"/>
      <c r="S537" s="11"/>
      <c r="T537" s="11"/>
      <c r="U537" s="21"/>
    </row>
    <row r="538" spans="1:21" x14ac:dyDescent="0.25">
      <c r="A538" s="22"/>
      <c r="B538" s="22" t="s">
        <v>1254</v>
      </c>
      <c r="C538" s="22" t="s">
        <v>1255</v>
      </c>
      <c r="D538" s="21" t="s">
        <v>1256</v>
      </c>
      <c r="E538" s="21"/>
      <c r="F538" s="8">
        <v>20000</v>
      </c>
      <c r="G538" s="21"/>
      <c r="H538" s="8">
        <f t="shared" si="60"/>
        <v>0</v>
      </c>
      <c r="I538" s="11"/>
      <c r="J538" s="8">
        <v>20000</v>
      </c>
      <c r="K538" s="11"/>
      <c r="L538" s="8">
        <v>20000</v>
      </c>
      <c r="M538" s="11"/>
      <c r="N538" s="8">
        <f t="shared" si="61"/>
        <v>0</v>
      </c>
      <c r="O538" s="11"/>
      <c r="P538" s="11"/>
      <c r="Q538" s="11"/>
      <c r="R538" s="11"/>
      <c r="S538" s="11"/>
      <c r="T538" s="11"/>
      <c r="U538" s="21"/>
    </row>
    <row r="539" spans="1:21" x14ac:dyDescent="0.25">
      <c r="A539" s="22"/>
      <c r="B539" s="22" t="s">
        <v>1258</v>
      </c>
      <c r="C539" s="22" t="s">
        <v>1259</v>
      </c>
      <c r="D539" s="21" t="s">
        <v>1260</v>
      </c>
      <c r="E539" s="21"/>
      <c r="F539" s="8">
        <v>47500</v>
      </c>
      <c r="G539" s="21"/>
      <c r="H539" s="8">
        <f t="shared" si="60"/>
        <v>-10000</v>
      </c>
      <c r="I539" s="11"/>
      <c r="J539" s="8">
        <v>37500</v>
      </c>
      <c r="K539" s="11"/>
      <c r="L539" s="8">
        <v>37489</v>
      </c>
      <c r="M539" s="11"/>
      <c r="N539" s="8">
        <f t="shared" si="61"/>
        <v>11</v>
      </c>
      <c r="O539" s="11"/>
      <c r="P539" s="11"/>
      <c r="Q539" s="11"/>
      <c r="R539" s="11"/>
      <c r="S539" s="11"/>
      <c r="T539" s="11"/>
      <c r="U539" s="21"/>
    </row>
    <row r="540" spans="1:21" x14ac:dyDescent="0.25">
      <c r="A540" s="22"/>
      <c r="B540" s="22" t="s">
        <v>1262</v>
      </c>
      <c r="C540" s="22" t="s">
        <v>1263</v>
      </c>
      <c r="D540" s="21" t="s">
        <v>1264</v>
      </c>
      <c r="E540" s="21"/>
      <c r="F540" s="8">
        <v>10000</v>
      </c>
      <c r="G540" s="21"/>
      <c r="H540" s="8">
        <f t="shared" si="60"/>
        <v>0</v>
      </c>
      <c r="I540" s="11"/>
      <c r="J540" s="8">
        <v>10000</v>
      </c>
      <c r="K540" s="11"/>
      <c r="L540" s="8">
        <v>10000</v>
      </c>
      <c r="M540" s="11"/>
      <c r="N540" s="8">
        <f t="shared" si="61"/>
        <v>0</v>
      </c>
      <c r="O540" s="11"/>
      <c r="P540" s="11"/>
      <c r="Q540" s="11"/>
      <c r="R540" s="11"/>
      <c r="S540" s="11"/>
      <c r="T540" s="11"/>
      <c r="U540" s="21"/>
    </row>
    <row r="541" spans="1:21" x14ac:dyDescent="0.25">
      <c r="A541" s="22"/>
      <c r="B541" s="22" t="s">
        <v>1266</v>
      </c>
      <c r="C541" s="22" t="s">
        <v>1267</v>
      </c>
      <c r="D541" s="21" t="s">
        <v>1268</v>
      </c>
      <c r="E541" s="21"/>
      <c r="F541" s="8">
        <v>0</v>
      </c>
      <c r="G541" s="21"/>
      <c r="H541" s="8">
        <f t="shared" si="60"/>
        <v>0</v>
      </c>
      <c r="I541" s="11"/>
      <c r="J541" s="8">
        <v>0</v>
      </c>
      <c r="K541" s="11"/>
      <c r="L541" s="8">
        <v>0</v>
      </c>
      <c r="M541" s="11"/>
      <c r="N541" s="8">
        <f t="shared" si="61"/>
        <v>0</v>
      </c>
      <c r="O541" s="11"/>
      <c r="P541" s="11"/>
      <c r="Q541" s="11"/>
      <c r="R541" s="11"/>
      <c r="S541" s="11"/>
      <c r="T541" s="11"/>
      <c r="U541" s="21"/>
    </row>
    <row r="542" spans="1:21" x14ac:dyDescent="0.25">
      <c r="A542" s="22"/>
      <c r="B542" s="22" t="s">
        <v>1270</v>
      </c>
      <c r="C542" s="22" t="s">
        <v>1271</v>
      </c>
      <c r="D542" s="21" t="s">
        <v>1272</v>
      </c>
      <c r="E542" s="21"/>
      <c r="F542" s="8">
        <v>0</v>
      </c>
      <c r="G542" s="21"/>
      <c r="H542" s="8">
        <f t="shared" si="60"/>
        <v>0</v>
      </c>
      <c r="I542" s="11"/>
      <c r="J542" s="8">
        <v>0</v>
      </c>
      <c r="K542" s="11"/>
      <c r="L542" s="8">
        <v>0</v>
      </c>
      <c r="M542" s="11"/>
      <c r="N542" s="8">
        <f t="shared" si="61"/>
        <v>0</v>
      </c>
      <c r="O542" s="11"/>
      <c r="P542" s="11"/>
      <c r="Q542" s="11"/>
      <c r="R542" s="11"/>
      <c r="S542" s="11"/>
      <c r="T542" s="11"/>
      <c r="U542" s="21"/>
    </row>
    <row r="543" spans="1:21" x14ac:dyDescent="0.25">
      <c r="A543" s="22"/>
      <c r="B543" s="22" t="s">
        <v>1274</v>
      </c>
      <c r="C543" s="22" t="s">
        <v>1275</v>
      </c>
      <c r="D543" s="21" t="s">
        <v>1276</v>
      </c>
      <c r="E543" s="21"/>
      <c r="F543" s="8">
        <v>0</v>
      </c>
      <c r="G543" s="21"/>
      <c r="H543" s="8">
        <f t="shared" si="60"/>
        <v>0</v>
      </c>
      <c r="I543" s="11"/>
      <c r="J543" s="8">
        <v>0</v>
      </c>
      <c r="K543" s="11"/>
      <c r="L543" s="8">
        <v>0</v>
      </c>
      <c r="M543" s="11"/>
      <c r="N543" s="8">
        <f t="shared" si="61"/>
        <v>0</v>
      </c>
      <c r="O543" s="11"/>
      <c r="P543" s="11"/>
      <c r="Q543" s="11"/>
      <c r="R543" s="11"/>
      <c r="S543" s="11"/>
      <c r="T543" s="11"/>
      <c r="U543" s="21"/>
    </row>
    <row r="544" spans="1:21" x14ac:dyDescent="0.25">
      <c r="A544" s="22"/>
      <c r="B544" s="22" t="s">
        <v>1278</v>
      </c>
      <c r="C544" s="22" t="s">
        <v>1279</v>
      </c>
      <c r="D544" s="21" t="s">
        <v>1280</v>
      </c>
      <c r="E544" s="21"/>
      <c r="F544" s="8">
        <v>0</v>
      </c>
      <c r="G544" s="21"/>
      <c r="H544" s="8">
        <f t="shared" si="60"/>
        <v>0</v>
      </c>
      <c r="I544" s="11"/>
      <c r="J544" s="8">
        <v>0</v>
      </c>
      <c r="K544" s="11"/>
      <c r="L544" s="8">
        <v>0</v>
      </c>
      <c r="M544" s="11"/>
      <c r="N544" s="8">
        <f t="shared" si="61"/>
        <v>0</v>
      </c>
      <c r="O544" s="11"/>
      <c r="P544" s="11"/>
      <c r="Q544" s="11"/>
      <c r="R544" s="11"/>
      <c r="S544" s="11"/>
      <c r="T544" s="11"/>
      <c r="U544" s="21"/>
    </row>
    <row r="545" spans="1:21" x14ac:dyDescent="0.25">
      <c r="A545" s="22"/>
      <c r="B545" s="22" t="s">
        <v>1221</v>
      </c>
      <c r="C545" s="22" t="s">
        <v>162</v>
      </c>
      <c r="D545" s="21"/>
      <c r="E545" s="21"/>
      <c r="F545" s="8">
        <v>0</v>
      </c>
      <c r="G545" s="21"/>
      <c r="H545" s="8">
        <f>J545-F545</f>
        <v>0</v>
      </c>
      <c r="I545" s="11"/>
      <c r="J545" s="8">
        <v>0</v>
      </c>
      <c r="K545" s="11"/>
      <c r="L545" s="8">
        <v>0</v>
      </c>
      <c r="M545" s="11"/>
      <c r="N545" s="8">
        <f>+J545-L545</f>
        <v>0</v>
      </c>
      <c r="O545" s="11"/>
      <c r="P545" s="11"/>
      <c r="Q545" s="11"/>
      <c r="R545" s="11"/>
      <c r="S545" s="11"/>
      <c r="T545" s="11"/>
      <c r="U545" s="21"/>
    </row>
    <row r="546" spans="1:21" x14ac:dyDescent="0.25">
      <c r="A546" s="22"/>
      <c r="B546" s="22" t="s">
        <v>329</v>
      </c>
      <c r="C546" s="22"/>
      <c r="D546" s="21"/>
      <c r="E546" s="21"/>
      <c r="F546" s="8">
        <v>0</v>
      </c>
      <c r="G546" s="21"/>
      <c r="H546" s="8">
        <f>J546-F546</f>
        <v>0</v>
      </c>
      <c r="I546" s="11"/>
      <c r="J546" s="8">
        <v>0</v>
      </c>
      <c r="K546" s="11"/>
      <c r="L546" s="8">
        <v>0</v>
      </c>
      <c r="M546" s="11"/>
      <c r="N546" s="8">
        <f>+J546-L546</f>
        <v>0</v>
      </c>
      <c r="O546" s="11"/>
      <c r="P546" s="11"/>
      <c r="Q546" s="11"/>
      <c r="R546" s="11"/>
      <c r="S546" s="11"/>
      <c r="T546" s="11"/>
      <c r="U546" s="21"/>
    </row>
    <row r="547" spans="1:21" x14ac:dyDescent="0.25">
      <c r="A547" s="22"/>
      <c r="B547" s="22" t="s">
        <v>1282</v>
      </c>
      <c r="C547" s="22" t="s">
        <v>1283</v>
      </c>
      <c r="D547" s="21" t="s">
        <v>1284</v>
      </c>
      <c r="E547" s="21"/>
      <c r="F547" s="8">
        <v>0</v>
      </c>
      <c r="G547" s="21"/>
      <c r="H547" s="8">
        <f t="shared" si="60"/>
        <v>0</v>
      </c>
      <c r="I547" s="11"/>
      <c r="J547" s="8">
        <v>0</v>
      </c>
      <c r="K547" s="11"/>
      <c r="L547" s="8">
        <v>0</v>
      </c>
      <c r="M547" s="11"/>
      <c r="N547" s="8">
        <f t="shared" si="61"/>
        <v>0</v>
      </c>
      <c r="O547" s="11"/>
      <c r="P547" s="11"/>
      <c r="Q547" s="11"/>
      <c r="R547" s="11"/>
      <c r="S547" s="11"/>
      <c r="T547" s="11"/>
      <c r="U547" s="21"/>
    </row>
    <row r="548" spans="1:21" x14ac:dyDescent="0.25">
      <c r="A548" s="22"/>
      <c r="B548" s="22" t="s">
        <v>844</v>
      </c>
      <c r="C548" s="22" t="s">
        <v>1286</v>
      </c>
      <c r="D548" s="21" t="s">
        <v>1287</v>
      </c>
      <c r="E548" s="21"/>
      <c r="F548" s="8">
        <v>0</v>
      </c>
      <c r="G548" s="21"/>
      <c r="H548" s="8">
        <f t="shared" si="60"/>
        <v>0</v>
      </c>
      <c r="I548" s="11"/>
      <c r="J548" s="8">
        <v>0</v>
      </c>
      <c r="K548" s="11"/>
      <c r="L548" s="8">
        <v>0</v>
      </c>
      <c r="M548" s="11"/>
      <c r="N548" s="8">
        <f t="shared" si="61"/>
        <v>0</v>
      </c>
      <c r="O548" s="11"/>
      <c r="P548" s="11"/>
      <c r="Q548" s="11"/>
      <c r="R548" s="11"/>
      <c r="S548" s="11"/>
      <c r="T548" s="11"/>
      <c r="U548" s="21"/>
    </row>
    <row r="549" spans="1:21" x14ac:dyDescent="0.25">
      <c r="A549" s="22"/>
      <c r="B549" s="22" t="s">
        <v>871</v>
      </c>
      <c r="C549" s="22" t="s">
        <v>1289</v>
      </c>
      <c r="D549" s="21" t="s">
        <v>1290</v>
      </c>
      <c r="E549" s="21"/>
      <c r="F549" s="8">
        <v>0</v>
      </c>
      <c r="G549" s="21"/>
      <c r="H549" s="8">
        <f t="shared" si="60"/>
        <v>0</v>
      </c>
      <c r="I549" s="11"/>
      <c r="J549" s="8">
        <v>0</v>
      </c>
      <c r="K549" s="11">
        <v>0</v>
      </c>
      <c r="L549" s="8">
        <v>0</v>
      </c>
      <c r="M549" s="11"/>
      <c r="N549" s="8">
        <f t="shared" si="61"/>
        <v>0</v>
      </c>
      <c r="O549" s="11"/>
      <c r="P549" s="11"/>
      <c r="Q549" s="11"/>
      <c r="R549" s="11"/>
      <c r="S549" s="11"/>
      <c r="T549" s="11"/>
      <c r="U549" s="21"/>
    </row>
    <row r="550" spans="1:21" x14ac:dyDescent="0.25">
      <c r="A550" s="22"/>
      <c r="B550" s="22" t="s">
        <v>898</v>
      </c>
      <c r="C550" s="22" t="s">
        <v>1292</v>
      </c>
      <c r="D550" s="21" t="s">
        <v>1293</v>
      </c>
      <c r="E550" s="21"/>
      <c r="F550" s="8">
        <v>0</v>
      </c>
      <c r="G550" s="21"/>
      <c r="H550" s="8">
        <f t="shared" si="60"/>
        <v>0</v>
      </c>
      <c r="I550" s="11"/>
      <c r="J550" s="8">
        <v>0</v>
      </c>
      <c r="K550" s="11"/>
      <c r="L550" s="8">
        <v>0</v>
      </c>
      <c r="M550" s="11"/>
      <c r="N550" s="8">
        <f t="shared" si="61"/>
        <v>0</v>
      </c>
      <c r="O550" s="11"/>
      <c r="P550" s="11"/>
      <c r="Q550" s="11"/>
      <c r="R550" s="11"/>
      <c r="S550" s="11"/>
      <c r="T550" s="11"/>
      <c r="U550" s="21"/>
    </row>
    <row r="551" spans="1:21" x14ac:dyDescent="0.25">
      <c r="A551" s="22"/>
      <c r="B551" s="22" t="s">
        <v>322</v>
      </c>
      <c r="C551" s="22"/>
      <c r="D551" s="21"/>
      <c r="E551" s="21"/>
      <c r="F551" s="8">
        <v>0</v>
      </c>
      <c r="G551" s="21"/>
      <c r="H551" s="8">
        <f>J551-F551</f>
        <v>0</v>
      </c>
      <c r="I551" s="11"/>
      <c r="J551" s="8">
        <v>0</v>
      </c>
      <c r="K551" s="11"/>
      <c r="L551" s="8">
        <v>0</v>
      </c>
      <c r="M551" s="11"/>
      <c r="N551" s="8">
        <f>+J551-L551</f>
        <v>0</v>
      </c>
      <c r="O551" s="11"/>
      <c r="P551" s="11"/>
      <c r="Q551" s="11"/>
      <c r="R551" s="11"/>
      <c r="S551" s="11"/>
      <c r="T551" s="11"/>
      <c r="U551" s="21"/>
    </row>
    <row r="552" spans="1:21" x14ac:dyDescent="0.25">
      <c r="A552" s="22"/>
      <c r="B552" s="22" t="s">
        <v>323</v>
      </c>
      <c r="C552" s="22" t="s">
        <v>1296</v>
      </c>
      <c r="D552" s="21" t="s">
        <v>1297</v>
      </c>
      <c r="E552" s="21"/>
      <c r="F552" s="8">
        <v>0</v>
      </c>
      <c r="G552" s="21"/>
      <c r="H552" s="8">
        <f t="shared" si="60"/>
        <v>0</v>
      </c>
      <c r="I552" s="11"/>
      <c r="J552" s="8">
        <v>0</v>
      </c>
      <c r="K552" s="11"/>
      <c r="L552" s="8">
        <v>0</v>
      </c>
      <c r="M552" s="11"/>
      <c r="N552" s="8">
        <f t="shared" si="61"/>
        <v>0</v>
      </c>
      <c r="O552" s="11"/>
      <c r="P552" s="11"/>
      <c r="Q552" s="11"/>
      <c r="R552" s="11"/>
      <c r="S552" s="11"/>
      <c r="T552" s="11"/>
      <c r="U552" s="21"/>
    </row>
    <row r="553" spans="1:21" x14ac:dyDescent="0.25">
      <c r="A553" s="22"/>
      <c r="B553" s="22" t="s">
        <v>1299</v>
      </c>
      <c r="C553" s="22" t="s">
        <v>1300</v>
      </c>
      <c r="D553" s="21" t="s">
        <v>1301</v>
      </c>
      <c r="E553" s="21"/>
      <c r="F553" s="8">
        <v>0</v>
      </c>
      <c r="G553" s="21"/>
      <c r="H553" s="8">
        <f t="shared" si="60"/>
        <v>0</v>
      </c>
      <c r="I553" s="11"/>
      <c r="J553" s="8">
        <v>0</v>
      </c>
      <c r="K553" s="11"/>
      <c r="L553" s="8">
        <v>0</v>
      </c>
      <c r="M553" s="11"/>
      <c r="N553" s="8">
        <f t="shared" si="61"/>
        <v>0</v>
      </c>
      <c r="O553" s="11"/>
      <c r="P553" s="11"/>
      <c r="Q553" s="11"/>
      <c r="R553" s="11"/>
      <c r="S553" s="11"/>
      <c r="T553" s="11"/>
      <c r="U553" s="21"/>
    </row>
    <row r="554" spans="1:21" x14ac:dyDescent="0.25">
      <c r="A554" s="22"/>
      <c r="B554" s="22" t="s">
        <v>1303</v>
      </c>
      <c r="C554" s="22" t="s">
        <v>1304</v>
      </c>
      <c r="D554" s="21" t="s">
        <v>1305</v>
      </c>
      <c r="E554" s="21"/>
      <c r="F554" s="8">
        <v>0</v>
      </c>
      <c r="G554" s="21"/>
      <c r="H554" s="8">
        <f t="shared" si="60"/>
        <v>0</v>
      </c>
      <c r="I554" s="11"/>
      <c r="J554" s="8">
        <v>0</v>
      </c>
      <c r="K554" s="11"/>
      <c r="L554" s="8">
        <v>0</v>
      </c>
      <c r="M554" s="11"/>
      <c r="N554" s="8">
        <f t="shared" si="61"/>
        <v>0</v>
      </c>
      <c r="O554" s="11"/>
      <c r="P554" s="11"/>
      <c r="Q554" s="11"/>
      <c r="R554" s="11"/>
      <c r="S554" s="11"/>
      <c r="T554" s="11"/>
      <c r="U554" s="21"/>
    </row>
    <row r="555" spans="1:21" x14ac:dyDescent="0.25">
      <c r="A555" s="22"/>
      <c r="B555" s="22" t="s">
        <v>165</v>
      </c>
      <c r="C555" s="22" t="s">
        <v>167</v>
      </c>
      <c r="D555" s="21"/>
      <c r="E555" s="21"/>
      <c r="F555" s="8">
        <v>0</v>
      </c>
      <c r="G555" s="21"/>
      <c r="H555" s="8">
        <f>J555-F555</f>
        <v>0</v>
      </c>
      <c r="I555" s="11"/>
      <c r="J555" s="8">
        <v>0</v>
      </c>
      <c r="K555" s="11"/>
      <c r="L555" s="8">
        <v>0</v>
      </c>
      <c r="M555" s="11"/>
      <c r="N555" s="8">
        <f>+J555-L555</f>
        <v>0</v>
      </c>
      <c r="O555" s="11"/>
      <c r="P555" s="11"/>
      <c r="Q555" s="11"/>
      <c r="R555" s="11"/>
      <c r="S555" s="11"/>
      <c r="T555" s="11"/>
      <c r="U555" s="21"/>
    </row>
    <row r="556" spans="1:21" x14ac:dyDescent="0.25">
      <c r="A556" s="22"/>
      <c r="B556" s="22" t="s">
        <v>166</v>
      </c>
      <c r="C556" s="22" t="s">
        <v>168</v>
      </c>
      <c r="D556" s="21"/>
      <c r="E556" s="21"/>
      <c r="F556" s="8">
        <v>0</v>
      </c>
      <c r="G556" s="21"/>
      <c r="H556" s="8">
        <f>J556-F556</f>
        <v>0</v>
      </c>
      <c r="I556" s="11"/>
      <c r="J556" s="8">
        <v>0</v>
      </c>
      <c r="K556" s="11"/>
      <c r="L556" s="8">
        <v>0</v>
      </c>
      <c r="M556" s="11"/>
      <c r="N556" s="8">
        <f>+J556-L556</f>
        <v>0</v>
      </c>
      <c r="O556" s="11"/>
      <c r="P556" s="11"/>
      <c r="Q556" s="11"/>
      <c r="R556" s="11"/>
      <c r="S556" s="11"/>
      <c r="T556" s="11"/>
      <c r="U556" s="21"/>
    </row>
    <row r="557" spans="1:21" x14ac:dyDescent="0.25">
      <c r="A557" s="22"/>
      <c r="B557" s="22" t="s">
        <v>1307</v>
      </c>
      <c r="C557" s="22" t="s">
        <v>1308</v>
      </c>
      <c r="D557" s="21" t="s">
        <v>1309</v>
      </c>
      <c r="E557" s="21"/>
      <c r="F557" s="8">
        <v>0</v>
      </c>
      <c r="G557" s="21"/>
      <c r="H557" s="8">
        <f t="shared" si="60"/>
        <v>0</v>
      </c>
      <c r="I557" s="11"/>
      <c r="J557" s="8">
        <v>0</v>
      </c>
      <c r="K557" s="11"/>
      <c r="L557" s="8">
        <v>0</v>
      </c>
      <c r="M557" s="11"/>
      <c r="N557" s="8">
        <f t="shared" si="61"/>
        <v>0</v>
      </c>
      <c r="O557" s="11"/>
      <c r="P557" s="11"/>
      <c r="Q557" s="11"/>
      <c r="R557" s="11"/>
      <c r="S557" s="11"/>
      <c r="T557" s="11"/>
      <c r="U557" s="21"/>
    </row>
    <row r="558" spans="1:21" x14ac:dyDescent="0.25">
      <c r="A558" s="22"/>
      <c r="B558" s="22" t="s">
        <v>68</v>
      </c>
      <c r="C558" s="22" t="s">
        <v>181</v>
      </c>
      <c r="D558" s="21"/>
      <c r="E558" s="21"/>
      <c r="F558" s="8">
        <v>0</v>
      </c>
      <c r="G558" s="21"/>
      <c r="H558" s="8">
        <f t="shared" si="60"/>
        <v>0</v>
      </c>
      <c r="I558" s="11"/>
      <c r="J558" s="8">
        <v>0</v>
      </c>
      <c r="K558" s="11"/>
      <c r="L558" s="8">
        <v>0</v>
      </c>
      <c r="M558" s="11"/>
      <c r="N558" s="8">
        <f t="shared" si="61"/>
        <v>0</v>
      </c>
      <c r="O558" s="11"/>
      <c r="P558" s="11"/>
      <c r="Q558" s="11"/>
      <c r="R558" s="11"/>
      <c r="S558" s="11"/>
      <c r="T558" s="11"/>
      <c r="U558" s="21"/>
    </row>
    <row r="559" spans="1:21" x14ac:dyDescent="0.25">
      <c r="A559" s="22"/>
      <c r="B559" s="22" t="s">
        <v>1311</v>
      </c>
      <c r="C559" s="22" t="s">
        <v>1312</v>
      </c>
      <c r="D559" s="21" t="s">
        <v>1313</v>
      </c>
      <c r="E559" s="21"/>
      <c r="F559" s="8">
        <v>0</v>
      </c>
      <c r="G559" s="21"/>
      <c r="H559" s="8">
        <f t="shared" si="60"/>
        <v>0</v>
      </c>
      <c r="I559" s="11"/>
      <c r="J559" s="8">
        <v>0</v>
      </c>
      <c r="K559" s="11"/>
      <c r="L559" s="8">
        <v>0</v>
      </c>
      <c r="M559" s="11"/>
      <c r="N559" s="8">
        <f t="shared" si="61"/>
        <v>0</v>
      </c>
      <c r="O559" s="11"/>
      <c r="P559" s="11"/>
      <c r="Q559" s="11"/>
      <c r="R559" s="11"/>
      <c r="S559" s="11"/>
      <c r="T559" s="11"/>
      <c r="U559" s="21"/>
    </row>
    <row r="560" spans="1:21" x14ac:dyDescent="0.25">
      <c r="A560" s="22"/>
      <c r="B560" s="22" t="s">
        <v>293</v>
      </c>
      <c r="C560" s="22"/>
      <c r="D560" s="21"/>
      <c r="E560" s="21"/>
      <c r="F560" s="8">
        <v>0</v>
      </c>
      <c r="G560" s="21"/>
      <c r="H560" s="8">
        <f t="shared" si="60"/>
        <v>0</v>
      </c>
      <c r="I560" s="11"/>
      <c r="J560" s="8">
        <v>0</v>
      </c>
      <c r="K560" s="11"/>
      <c r="L560" s="8">
        <v>0</v>
      </c>
      <c r="M560" s="11"/>
      <c r="N560" s="8">
        <f t="shared" si="61"/>
        <v>0</v>
      </c>
      <c r="O560" s="11"/>
      <c r="P560" s="11"/>
      <c r="Q560" s="11"/>
      <c r="R560" s="11"/>
      <c r="S560" s="11"/>
      <c r="T560" s="11"/>
      <c r="U560" s="21"/>
    </row>
    <row r="561" spans="1:21" x14ac:dyDescent="0.25">
      <c r="A561" s="22"/>
      <c r="B561" s="22" t="s">
        <v>299</v>
      </c>
      <c r="C561" s="22"/>
      <c r="D561" s="21"/>
      <c r="E561" s="21"/>
      <c r="F561" s="8">
        <v>0</v>
      </c>
      <c r="G561" s="21"/>
      <c r="H561" s="8">
        <f t="shared" si="60"/>
        <v>0</v>
      </c>
      <c r="I561" s="11"/>
      <c r="J561" s="8">
        <v>0</v>
      </c>
      <c r="K561" s="11"/>
      <c r="L561" s="8">
        <v>0</v>
      </c>
      <c r="M561" s="11"/>
      <c r="N561" s="8">
        <f t="shared" si="61"/>
        <v>0</v>
      </c>
      <c r="O561" s="11"/>
      <c r="P561" s="11"/>
      <c r="Q561" s="11"/>
      <c r="R561" s="11"/>
      <c r="S561" s="11"/>
      <c r="T561" s="11"/>
      <c r="U561" s="21"/>
    </row>
    <row r="562" spans="1:21" x14ac:dyDescent="0.25">
      <c r="A562" s="22"/>
      <c r="B562" s="22" t="s">
        <v>324</v>
      </c>
      <c r="C562" s="22" t="s">
        <v>182</v>
      </c>
      <c r="D562" s="21" t="s">
        <v>188</v>
      </c>
      <c r="E562" s="21"/>
      <c r="F562" s="8">
        <v>0</v>
      </c>
      <c r="G562" s="21"/>
      <c r="H562" s="8">
        <f t="shared" si="60"/>
        <v>0</v>
      </c>
      <c r="I562" s="11"/>
      <c r="J562" s="8">
        <v>0</v>
      </c>
      <c r="K562" s="11"/>
      <c r="L562" s="8">
        <v>0</v>
      </c>
      <c r="M562" s="11"/>
      <c r="N562" s="8">
        <f t="shared" si="61"/>
        <v>0</v>
      </c>
      <c r="O562" s="11"/>
      <c r="P562" s="11"/>
      <c r="Q562" s="11"/>
      <c r="R562" s="11"/>
      <c r="S562" s="11"/>
      <c r="T562" s="11"/>
      <c r="U562" s="21"/>
    </row>
    <row r="563" spans="1:21" x14ac:dyDescent="0.25">
      <c r="A563" s="22"/>
      <c r="B563" s="22" t="s">
        <v>172</v>
      </c>
      <c r="C563" s="22" t="s">
        <v>183</v>
      </c>
      <c r="D563" s="21"/>
      <c r="E563" s="21"/>
      <c r="F563" s="8">
        <v>0</v>
      </c>
      <c r="G563" s="21"/>
      <c r="H563" s="8">
        <f t="shared" ref="H563:H570" si="62">J563-F563</f>
        <v>0</v>
      </c>
      <c r="I563" s="11"/>
      <c r="J563" s="8">
        <v>0</v>
      </c>
      <c r="K563" s="11"/>
      <c r="L563" s="8">
        <v>0</v>
      </c>
      <c r="M563" s="11"/>
      <c r="N563" s="8">
        <f t="shared" ref="N563:N570" si="63">+J563-L563</f>
        <v>0</v>
      </c>
      <c r="O563" s="11"/>
      <c r="P563" s="11"/>
      <c r="Q563" s="11"/>
      <c r="R563" s="11"/>
      <c r="S563" s="11"/>
      <c r="T563" s="11"/>
      <c r="U563" s="21"/>
    </row>
    <row r="564" spans="1:21" x14ac:dyDescent="0.25">
      <c r="A564" s="22"/>
      <c r="B564" s="22" t="s">
        <v>325</v>
      </c>
      <c r="C564" s="22"/>
      <c r="D564" s="21"/>
      <c r="E564" s="21"/>
      <c r="F564" s="8">
        <v>0</v>
      </c>
      <c r="G564" s="21"/>
      <c r="H564" s="8">
        <f t="shared" si="62"/>
        <v>0</v>
      </c>
      <c r="I564" s="11"/>
      <c r="J564" s="8">
        <v>0</v>
      </c>
      <c r="K564" s="11"/>
      <c r="L564" s="8">
        <v>0</v>
      </c>
      <c r="M564" s="11"/>
      <c r="N564" s="8">
        <f t="shared" si="63"/>
        <v>0</v>
      </c>
      <c r="O564" s="11"/>
      <c r="P564" s="11"/>
      <c r="Q564" s="11"/>
      <c r="R564" s="11"/>
      <c r="S564" s="11"/>
      <c r="T564" s="11"/>
      <c r="U564" s="21"/>
    </row>
    <row r="565" spans="1:21" x14ac:dyDescent="0.25">
      <c r="A565" s="22"/>
      <c r="B565" s="22" t="s">
        <v>326</v>
      </c>
      <c r="C565" s="22"/>
      <c r="D565" s="21"/>
      <c r="E565" s="21"/>
      <c r="F565" s="8">
        <v>0</v>
      </c>
      <c r="G565" s="21"/>
      <c r="H565" s="8">
        <f t="shared" si="62"/>
        <v>0</v>
      </c>
      <c r="I565" s="11"/>
      <c r="J565" s="8">
        <v>0</v>
      </c>
      <c r="K565" s="11"/>
      <c r="L565" s="8">
        <v>0</v>
      </c>
      <c r="M565" s="11"/>
      <c r="N565" s="8">
        <f t="shared" si="63"/>
        <v>0</v>
      </c>
      <c r="O565" s="11"/>
      <c r="P565" s="11"/>
      <c r="Q565" s="11"/>
      <c r="R565" s="11"/>
      <c r="S565" s="11"/>
      <c r="T565" s="11"/>
      <c r="U565" s="21"/>
    </row>
    <row r="566" spans="1:21" x14ac:dyDescent="0.25">
      <c r="A566" s="22"/>
      <c r="B566" s="22" t="s">
        <v>327</v>
      </c>
      <c r="C566" s="22"/>
      <c r="D566" s="21"/>
      <c r="E566" s="21"/>
      <c r="F566" s="8">
        <v>0</v>
      </c>
      <c r="G566" s="21"/>
      <c r="H566" s="8">
        <f t="shared" si="62"/>
        <v>0</v>
      </c>
      <c r="I566" s="11"/>
      <c r="J566" s="8">
        <v>0</v>
      </c>
      <c r="K566" s="11"/>
      <c r="L566" s="8">
        <v>0</v>
      </c>
      <c r="M566" s="11"/>
      <c r="N566" s="8">
        <f t="shared" si="63"/>
        <v>0</v>
      </c>
      <c r="O566" s="11"/>
      <c r="P566" s="11"/>
      <c r="Q566" s="11"/>
      <c r="R566" s="11"/>
      <c r="S566" s="11"/>
      <c r="T566" s="11"/>
      <c r="U566" s="21"/>
    </row>
    <row r="567" spans="1:21" x14ac:dyDescent="0.25">
      <c r="A567" s="22"/>
      <c r="B567" s="22" t="s">
        <v>173</v>
      </c>
      <c r="C567" s="22" t="s">
        <v>184</v>
      </c>
      <c r="D567" s="21"/>
      <c r="E567" s="21"/>
      <c r="F567" s="8">
        <v>0</v>
      </c>
      <c r="G567" s="21"/>
      <c r="H567" s="8">
        <f t="shared" si="62"/>
        <v>0</v>
      </c>
      <c r="I567" s="11"/>
      <c r="J567" s="8">
        <v>0</v>
      </c>
      <c r="K567" s="11"/>
      <c r="L567" s="8">
        <v>0</v>
      </c>
      <c r="M567" s="11"/>
      <c r="N567" s="8">
        <f t="shared" si="63"/>
        <v>0</v>
      </c>
      <c r="O567" s="11"/>
      <c r="P567" s="11"/>
      <c r="Q567" s="11"/>
      <c r="R567" s="11"/>
      <c r="S567" s="11"/>
      <c r="T567" s="11"/>
      <c r="U567" s="21"/>
    </row>
    <row r="568" spans="1:21" x14ac:dyDescent="0.25">
      <c r="A568" s="22"/>
      <c r="B568" s="22" t="s">
        <v>174</v>
      </c>
      <c r="C568" s="22" t="s">
        <v>185</v>
      </c>
      <c r="D568" s="21"/>
      <c r="E568" s="21"/>
      <c r="F568" s="8">
        <v>0</v>
      </c>
      <c r="G568" s="21"/>
      <c r="H568" s="8">
        <f t="shared" si="62"/>
        <v>0</v>
      </c>
      <c r="I568" s="11"/>
      <c r="J568" s="8">
        <v>0</v>
      </c>
      <c r="K568" s="11"/>
      <c r="L568" s="8">
        <v>0</v>
      </c>
      <c r="M568" s="11"/>
      <c r="N568" s="8">
        <f t="shared" si="63"/>
        <v>0</v>
      </c>
      <c r="O568" s="11"/>
      <c r="P568" s="11"/>
      <c r="Q568" s="11"/>
      <c r="R568" s="11"/>
      <c r="S568" s="11"/>
      <c r="T568" s="11"/>
      <c r="U568" s="21"/>
    </row>
    <row r="569" spans="1:21" x14ac:dyDescent="0.25">
      <c r="A569" s="22"/>
      <c r="B569" s="22" t="s">
        <v>328</v>
      </c>
      <c r="C569" s="22" t="s">
        <v>186</v>
      </c>
      <c r="D569" s="21"/>
      <c r="E569" s="21"/>
      <c r="F569" s="8">
        <v>0</v>
      </c>
      <c r="G569" s="21"/>
      <c r="H569" s="8">
        <f t="shared" si="62"/>
        <v>0</v>
      </c>
      <c r="I569" s="11"/>
      <c r="J569" s="8">
        <v>0</v>
      </c>
      <c r="K569" s="11"/>
      <c r="L569" s="8">
        <v>0</v>
      </c>
      <c r="M569" s="11"/>
      <c r="N569" s="8">
        <f t="shared" si="63"/>
        <v>0</v>
      </c>
      <c r="O569" s="11"/>
      <c r="P569" s="11"/>
      <c r="Q569" s="11"/>
      <c r="R569" s="11"/>
      <c r="S569" s="11"/>
      <c r="T569" s="11"/>
      <c r="U569" s="21"/>
    </row>
    <row r="570" spans="1:21" x14ac:dyDescent="0.25">
      <c r="A570" s="22"/>
      <c r="B570" s="22" t="s">
        <v>180</v>
      </c>
      <c r="C570" s="22" t="s">
        <v>187</v>
      </c>
      <c r="D570" s="21"/>
      <c r="E570" s="21"/>
      <c r="F570" s="8">
        <v>0</v>
      </c>
      <c r="G570" s="21"/>
      <c r="H570" s="8">
        <f t="shared" si="62"/>
        <v>0</v>
      </c>
      <c r="I570" s="11"/>
      <c r="J570" s="8">
        <v>0</v>
      </c>
      <c r="K570" s="11"/>
      <c r="L570" s="8">
        <v>0</v>
      </c>
      <c r="M570" s="11"/>
      <c r="N570" s="8">
        <f t="shared" si="63"/>
        <v>0</v>
      </c>
      <c r="O570" s="11"/>
      <c r="P570" s="11"/>
      <c r="Q570" s="11"/>
      <c r="R570" s="11"/>
      <c r="S570" s="11"/>
      <c r="T570" s="11"/>
      <c r="U570" s="21"/>
    </row>
    <row r="571" spans="1:21" x14ac:dyDescent="0.25">
      <c r="A571" s="22"/>
      <c r="B571" s="22" t="s">
        <v>1315</v>
      </c>
      <c r="C571" s="22" t="s">
        <v>1316</v>
      </c>
      <c r="D571" s="21"/>
      <c r="E571" s="21"/>
      <c r="F571" s="8">
        <v>0</v>
      </c>
      <c r="G571" s="21"/>
      <c r="H571" s="8">
        <f t="shared" si="60"/>
        <v>0</v>
      </c>
      <c r="I571" s="11"/>
      <c r="J571" s="8">
        <v>0</v>
      </c>
      <c r="K571" s="11"/>
      <c r="L571" s="8">
        <v>0</v>
      </c>
      <c r="M571" s="11"/>
      <c r="N571" s="8">
        <f t="shared" si="61"/>
        <v>0</v>
      </c>
      <c r="O571" s="11"/>
      <c r="P571" s="11"/>
      <c r="Q571" s="11"/>
      <c r="R571" s="11"/>
      <c r="S571" s="11"/>
      <c r="T571" s="11"/>
      <c r="U571" s="21"/>
    </row>
    <row r="572" spans="1:21" x14ac:dyDescent="0.25">
      <c r="A572" s="43" t="s">
        <v>87</v>
      </c>
      <c r="B572" s="22"/>
      <c r="C572" s="22"/>
      <c r="D572" s="21" t="s">
        <v>1556</v>
      </c>
      <c r="E572" s="21"/>
      <c r="F572" s="34">
        <f>SUM(F527:F571)</f>
        <v>637500</v>
      </c>
      <c r="G572" s="21"/>
      <c r="H572" s="34">
        <f t="shared" si="60"/>
        <v>-50000</v>
      </c>
      <c r="I572" s="11"/>
      <c r="J572" s="34">
        <f>SUM(J527:J571)</f>
        <v>587500</v>
      </c>
      <c r="K572" s="11"/>
      <c r="L572" s="34">
        <f>SUM(L527:L571)</f>
        <v>585489</v>
      </c>
      <c r="M572" s="11"/>
      <c r="N572" s="34">
        <f>+J572-L572</f>
        <v>2011</v>
      </c>
      <c r="O572" s="11"/>
      <c r="P572" s="11"/>
      <c r="Q572" s="11"/>
      <c r="R572" s="11"/>
      <c r="S572" s="11"/>
      <c r="T572" s="11"/>
      <c r="U572" s="21"/>
    </row>
    <row r="573" spans="1:21" x14ac:dyDescent="0.25">
      <c r="A573" s="43" t="s">
        <v>58</v>
      </c>
      <c r="B573" s="22"/>
      <c r="C573" s="22"/>
      <c r="D573" s="21"/>
      <c r="E573" s="21"/>
      <c r="F573" s="8"/>
      <c r="G573" s="21"/>
      <c r="H573" s="8"/>
      <c r="I573" s="11"/>
      <c r="J573" s="8"/>
      <c r="K573" s="11"/>
      <c r="L573" s="8"/>
      <c r="M573" s="11"/>
      <c r="N573" s="8"/>
      <c r="O573" s="11"/>
      <c r="P573" s="11"/>
      <c r="Q573" s="11"/>
      <c r="R573" s="11"/>
      <c r="S573" s="11"/>
      <c r="T573" s="11"/>
      <c r="U573" s="21"/>
    </row>
    <row r="574" spans="1:21" x14ac:dyDescent="0.25">
      <c r="A574" s="43"/>
      <c r="B574" s="22" t="s">
        <v>927</v>
      </c>
      <c r="C574" s="22" t="s">
        <v>192</v>
      </c>
      <c r="D574" s="21"/>
      <c r="E574" s="21"/>
      <c r="F574" s="8">
        <v>0</v>
      </c>
      <c r="G574" s="21"/>
      <c r="H574" s="8">
        <f t="shared" ref="H574:H585" si="64">J574-F574</f>
        <v>0</v>
      </c>
      <c r="I574" s="11"/>
      <c r="J574" s="8">
        <v>0</v>
      </c>
      <c r="K574" s="11"/>
      <c r="L574" s="8">
        <v>0</v>
      </c>
      <c r="M574" s="11"/>
      <c r="N574" s="8">
        <f t="shared" ref="N574:N585" si="65">+J574-L574</f>
        <v>0</v>
      </c>
      <c r="O574" s="11"/>
      <c r="P574" s="11"/>
      <c r="Q574" s="11"/>
      <c r="R574" s="11"/>
      <c r="S574" s="11"/>
      <c r="T574" s="11"/>
      <c r="U574" s="21"/>
    </row>
    <row r="575" spans="1:21" x14ac:dyDescent="0.25">
      <c r="A575" s="43"/>
      <c r="B575" s="22" t="s">
        <v>5</v>
      </c>
      <c r="C575" s="22" t="s">
        <v>193</v>
      </c>
      <c r="D575" s="21"/>
      <c r="E575" s="21"/>
      <c r="F575" s="8">
        <v>0</v>
      </c>
      <c r="G575" s="21"/>
      <c r="H575" s="8">
        <f t="shared" si="64"/>
        <v>0</v>
      </c>
      <c r="I575" s="11"/>
      <c r="J575" s="8">
        <v>0</v>
      </c>
      <c r="K575" s="11"/>
      <c r="L575" s="8">
        <v>0</v>
      </c>
      <c r="M575" s="11"/>
      <c r="N575" s="8">
        <f t="shared" si="65"/>
        <v>0</v>
      </c>
      <c r="O575" s="11"/>
      <c r="P575" s="11"/>
      <c r="Q575" s="11"/>
      <c r="R575" s="11"/>
      <c r="S575" s="11"/>
      <c r="T575" s="11"/>
      <c r="U575" s="21"/>
    </row>
    <row r="576" spans="1:21" x14ac:dyDescent="0.25">
      <c r="A576" s="43"/>
      <c r="B576" s="22" t="s">
        <v>286</v>
      </c>
      <c r="C576" s="22"/>
      <c r="D576" s="21"/>
      <c r="E576" s="21"/>
      <c r="F576" s="8"/>
      <c r="G576" s="21"/>
      <c r="H576" s="8"/>
      <c r="I576" s="11"/>
      <c r="J576" s="8"/>
      <c r="K576" s="11"/>
      <c r="L576" s="8"/>
      <c r="M576" s="11"/>
      <c r="N576" s="8"/>
      <c r="O576" s="11"/>
      <c r="P576" s="11"/>
      <c r="Q576" s="11"/>
      <c r="R576" s="11"/>
      <c r="S576" s="11"/>
      <c r="T576" s="11"/>
      <c r="U576" s="21"/>
    </row>
    <row r="577" spans="1:21" x14ac:dyDescent="0.25">
      <c r="A577" s="43"/>
      <c r="B577" s="22" t="s">
        <v>1018</v>
      </c>
      <c r="C577" s="22" t="s">
        <v>194</v>
      </c>
      <c r="D577" s="21"/>
      <c r="E577" s="21"/>
      <c r="F577" s="8">
        <v>0</v>
      </c>
      <c r="G577" s="21"/>
      <c r="H577" s="8">
        <f t="shared" si="64"/>
        <v>0</v>
      </c>
      <c r="I577" s="11"/>
      <c r="J577" s="8">
        <v>0</v>
      </c>
      <c r="K577" s="11"/>
      <c r="L577" s="8">
        <v>0</v>
      </c>
      <c r="M577" s="11"/>
      <c r="N577" s="8">
        <f t="shared" si="65"/>
        <v>0</v>
      </c>
      <c r="O577" s="11"/>
      <c r="P577" s="11"/>
      <c r="Q577" s="11"/>
      <c r="R577" s="11"/>
      <c r="S577" s="11"/>
      <c r="T577" s="11"/>
      <c r="U577" s="21"/>
    </row>
    <row r="578" spans="1:21" x14ac:dyDescent="0.25">
      <c r="A578" s="43"/>
      <c r="B578" s="22" t="s">
        <v>59</v>
      </c>
      <c r="C578" s="22" t="s">
        <v>195</v>
      </c>
      <c r="D578" s="21"/>
      <c r="E578" s="21"/>
      <c r="F578" s="8">
        <v>0</v>
      </c>
      <c r="G578" s="21"/>
      <c r="H578" s="8">
        <f t="shared" si="64"/>
        <v>0</v>
      </c>
      <c r="I578" s="11"/>
      <c r="J578" s="8">
        <v>0</v>
      </c>
      <c r="K578" s="11"/>
      <c r="L578" s="8">
        <v>0</v>
      </c>
      <c r="M578" s="11"/>
      <c r="N578" s="8">
        <f t="shared" si="65"/>
        <v>0</v>
      </c>
      <c r="O578" s="11"/>
      <c r="P578" s="11"/>
      <c r="Q578" s="11"/>
      <c r="R578" s="11"/>
      <c r="S578" s="11"/>
      <c r="T578" s="11"/>
      <c r="U578" s="21"/>
    </row>
    <row r="579" spans="1:21" x14ac:dyDescent="0.25">
      <c r="A579" s="43"/>
      <c r="B579" s="22" t="s">
        <v>502</v>
      </c>
      <c r="C579" s="22" t="s">
        <v>196</v>
      </c>
      <c r="D579" s="21"/>
      <c r="E579" s="21"/>
      <c r="F579" s="8">
        <v>0</v>
      </c>
      <c r="G579" s="21"/>
      <c r="H579" s="8">
        <f t="shared" si="64"/>
        <v>0</v>
      </c>
      <c r="I579" s="11"/>
      <c r="J579" s="8">
        <v>0</v>
      </c>
      <c r="K579" s="11"/>
      <c r="L579" s="8">
        <v>0</v>
      </c>
      <c r="M579" s="11"/>
      <c r="N579" s="8">
        <f t="shared" si="65"/>
        <v>0</v>
      </c>
      <c r="O579" s="11"/>
      <c r="P579" s="11"/>
      <c r="Q579" s="11"/>
      <c r="R579" s="11"/>
      <c r="S579" s="11"/>
      <c r="T579" s="11"/>
      <c r="U579" s="21"/>
    </row>
    <row r="580" spans="1:21" x14ac:dyDescent="0.25">
      <c r="A580" s="43"/>
      <c r="B580" s="22" t="s">
        <v>205</v>
      </c>
      <c r="C580" s="22" t="s">
        <v>208</v>
      </c>
      <c r="D580" s="21"/>
      <c r="E580" s="21"/>
      <c r="F580" s="8">
        <v>0</v>
      </c>
      <c r="G580" s="21"/>
      <c r="H580" s="8">
        <f t="shared" si="64"/>
        <v>0</v>
      </c>
      <c r="I580" s="11"/>
      <c r="J580" s="8">
        <v>0</v>
      </c>
      <c r="K580" s="11"/>
      <c r="L580" s="8">
        <v>0</v>
      </c>
      <c r="M580" s="11"/>
      <c r="N580" s="8">
        <f t="shared" si="65"/>
        <v>0</v>
      </c>
      <c r="O580" s="11"/>
      <c r="P580" s="11"/>
      <c r="Q580" s="11"/>
      <c r="R580" s="11"/>
      <c r="S580" s="11"/>
      <c r="T580" s="11"/>
      <c r="U580" s="21"/>
    </row>
    <row r="581" spans="1:21" x14ac:dyDescent="0.25">
      <c r="A581" s="43"/>
      <c r="B581" s="22" t="s">
        <v>206</v>
      </c>
      <c r="C581" s="22" t="s">
        <v>209</v>
      </c>
      <c r="D581" s="21"/>
      <c r="E581" s="21"/>
      <c r="F581" s="8">
        <v>0</v>
      </c>
      <c r="G581" s="21"/>
      <c r="H581" s="8">
        <f t="shared" si="64"/>
        <v>0</v>
      </c>
      <c r="I581" s="11"/>
      <c r="J581" s="8">
        <v>0</v>
      </c>
      <c r="K581" s="11"/>
      <c r="L581" s="8">
        <v>0</v>
      </c>
      <c r="M581" s="11"/>
      <c r="N581" s="8">
        <f t="shared" si="65"/>
        <v>0</v>
      </c>
      <c r="O581" s="11"/>
      <c r="P581" s="11"/>
      <c r="Q581" s="11"/>
      <c r="R581" s="11"/>
      <c r="S581" s="11"/>
      <c r="T581" s="11"/>
      <c r="U581" s="21"/>
    </row>
    <row r="582" spans="1:21" x14ac:dyDescent="0.25">
      <c r="A582" s="43"/>
      <c r="B582" s="22" t="s">
        <v>1243</v>
      </c>
      <c r="C582" s="22" t="s">
        <v>210</v>
      </c>
      <c r="D582" s="21"/>
      <c r="E582" s="21"/>
      <c r="F582" s="8">
        <v>0</v>
      </c>
      <c r="G582" s="21"/>
      <c r="H582" s="8">
        <f t="shared" si="64"/>
        <v>0</v>
      </c>
      <c r="I582" s="11"/>
      <c r="J582" s="8">
        <v>0</v>
      </c>
      <c r="K582" s="11"/>
      <c r="L582" s="8">
        <v>0</v>
      </c>
      <c r="M582" s="11"/>
      <c r="N582" s="8">
        <f t="shared" si="65"/>
        <v>0</v>
      </c>
      <c r="O582" s="11"/>
      <c r="P582" s="11"/>
      <c r="Q582" s="11"/>
      <c r="R582" s="11"/>
      <c r="S582" s="11"/>
      <c r="T582" s="11"/>
      <c r="U582" s="21"/>
    </row>
    <row r="583" spans="1:21" x14ac:dyDescent="0.25">
      <c r="A583" s="43"/>
      <c r="B583" s="22" t="s">
        <v>330</v>
      </c>
      <c r="C583" s="22"/>
      <c r="D583" s="21"/>
      <c r="E583" s="21"/>
      <c r="F583" s="8"/>
      <c r="G583" s="21"/>
      <c r="H583" s="8"/>
      <c r="I583" s="11"/>
      <c r="J583" s="8"/>
      <c r="K583" s="11"/>
      <c r="L583" s="8"/>
      <c r="M583" s="11"/>
      <c r="N583" s="8"/>
      <c r="O583" s="11"/>
      <c r="P583" s="11"/>
      <c r="Q583" s="11"/>
      <c r="R583" s="11"/>
      <c r="S583" s="11"/>
      <c r="T583" s="11"/>
      <c r="U583" s="21"/>
    </row>
    <row r="584" spans="1:21" x14ac:dyDescent="0.25">
      <c r="A584" s="43"/>
      <c r="B584" s="22" t="s">
        <v>510</v>
      </c>
      <c r="C584" s="22" t="s">
        <v>211</v>
      </c>
      <c r="D584" s="21"/>
      <c r="E584" s="21"/>
      <c r="F584" s="8">
        <v>0</v>
      </c>
      <c r="G584" s="21"/>
      <c r="H584" s="8">
        <f t="shared" si="64"/>
        <v>0</v>
      </c>
      <c r="I584" s="11"/>
      <c r="J584" s="8">
        <v>0</v>
      </c>
      <c r="K584" s="11"/>
      <c r="L584" s="8">
        <v>0</v>
      </c>
      <c r="M584" s="11"/>
      <c r="N584" s="8">
        <f t="shared" si="65"/>
        <v>0</v>
      </c>
      <c r="O584" s="11"/>
      <c r="P584" s="11"/>
      <c r="Q584" s="11"/>
      <c r="R584" s="11"/>
      <c r="S584" s="11"/>
      <c r="T584" s="11"/>
      <c r="U584" s="21"/>
    </row>
    <row r="585" spans="1:21" x14ac:dyDescent="0.25">
      <c r="A585" s="43"/>
      <c r="B585" s="22" t="s">
        <v>331</v>
      </c>
      <c r="C585" s="22" t="s">
        <v>212</v>
      </c>
      <c r="D585" s="21"/>
      <c r="E585" s="21"/>
      <c r="F585" s="8">
        <v>0</v>
      </c>
      <c r="G585" s="21"/>
      <c r="H585" s="8">
        <f t="shared" si="64"/>
        <v>0</v>
      </c>
      <c r="I585" s="11"/>
      <c r="J585" s="8">
        <v>0</v>
      </c>
      <c r="K585" s="11"/>
      <c r="L585" s="8">
        <v>0</v>
      </c>
      <c r="M585" s="11"/>
      <c r="N585" s="8">
        <f t="shared" si="65"/>
        <v>0</v>
      </c>
      <c r="O585" s="11"/>
      <c r="P585" s="11"/>
      <c r="Q585" s="11"/>
      <c r="R585" s="11"/>
      <c r="S585" s="11"/>
      <c r="T585" s="11"/>
      <c r="U585" s="21"/>
    </row>
    <row r="586" spans="1:21" x14ac:dyDescent="0.25">
      <c r="A586" s="43" t="s">
        <v>60</v>
      </c>
      <c r="B586" s="22"/>
      <c r="C586" s="22"/>
      <c r="D586" s="21"/>
      <c r="E586" s="21"/>
      <c r="F586" s="34">
        <f>SUM(F574:F585)</f>
        <v>0</v>
      </c>
      <c r="G586" s="21"/>
      <c r="H586" s="34">
        <f t="shared" si="60"/>
        <v>0</v>
      </c>
      <c r="I586" s="11"/>
      <c r="J586" s="34">
        <f>SUM(J574:J585)</f>
        <v>0</v>
      </c>
      <c r="K586" s="11"/>
      <c r="L586" s="34">
        <f>SUM(L574:L585)</f>
        <v>0</v>
      </c>
      <c r="M586" s="11"/>
      <c r="N586" s="34">
        <f>+J586-L586</f>
        <v>0</v>
      </c>
      <c r="O586" s="11"/>
      <c r="P586" s="11"/>
      <c r="Q586" s="11"/>
      <c r="R586" s="11"/>
      <c r="S586" s="11"/>
      <c r="T586" s="11"/>
      <c r="U586" s="21"/>
    </row>
    <row r="587" spans="1:21" x14ac:dyDescent="0.25">
      <c r="A587" s="43"/>
      <c r="B587" s="22" t="s">
        <v>213</v>
      </c>
      <c r="C587" s="22" t="s">
        <v>215</v>
      </c>
      <c r="D587" s="21"/>
      <c r="E587" s="21"/>
      <c r="F587" s="8">
        <v>0</v>
      </c>
      <c r="G587" s="21"/>
      <c r="H587" s="8">
        <f t="shared" si="60"/>
        <v>0</v>
      </c>
      <c r="I587" s="11"/>
      <c r="J587" s="8">
        <v>0</v>
      </c>
      <c r="K587" s="11"/>
      <c r="L587" s="8">
        <v>0</v>
      </c>
      <c r="M587" s="11"/>
      <c r="N587" s="8">
        <f>+J587-L587</f>
        <v>0</v>
      </c>
      <c r="O587" s="11"/>
      <c r="P587" s="11"/>
      <c r="Q587" s="11"/>
      <c r="R587" s="11"/>
      <c r="S587" s="11"/>
      <c r="T587" s="11"/>
      <c r="U587" s="21"/>
    </row>
    <row r="588" spans="1:21" x14ac:dyDescent="0.25">
      <c r="A588" s="43"/>
      <c r="B588" s="22" t="s">
        <v>214</v>
      </c>
      <c r="C588" s="22" t="s">
        <v>216</v>
      </c>
      <c r="D588" s="21"/>
      <c r="E588" s="21"/>
      <c r="F588" s="8">
        <v>0</v>
      </c>
      <c r="G588" s="21"/>
      <c r="H588" s="8">
        <f t="shared" si="60"/>
        <v>0</v>
      </c>
      <c r="I588" s="11"/>
      <c r="J588" s="8">
        <v>0</v>
      </c>
      <c r="K588" s="11"/>
      <c r="L588" s="8">
        <v>0</v>
      </c>
      <c r="M588" s="11"/>
      <c r="N588" s="8">
        <f>+J588-L588</f>
        <v>0</v>
      </c>
      <c r="O588" s="11"/>
      <c r="P588" s="11"/>
      <c r="Q588" s="11"/>
      <c r="R588" s="11"/>
      <c r="S588" s="11"/>
      <c r="T588" s="11"/>
      <c r="U588" s="21"/>
    </row>
    <row r="589" spans="1:21" x14ac:dyDescent="0.25">
      <c r="A589" s="43" t="s">
        <v>61</v>
      </c>
      <c r="B589" s="22"/>
      <c r="C589" s="22"/>
      <c r="D589" s="21"/>
      <c r="E589" s="21"/>
      <c r="F589" s="8"/>
      <c r="G589" s="21"/>
      <c r="H589" s="8"/>
      <c r="I589" s="11"/>
      <c r="J589" s="8"/>
      <c r="K589" s="11"/>
      <c r="L589" s="8"/>
      <c r="M589" s="11"/>
      <c r="N589" s="8"/>
      <c r="O589" s="11"/>
      <c r="P589" s="11"/>
      <c r="Q589" s="11"/>
      <c r="R589" s="11"/>
      <c r="S589" s="11"/>
      <c r="T589" s="11"/>
      <c r="U589" s="21"/>
    </row>
    <row r="590" spans="1:21" x14ac:dyDescent="0.25">
      <c r="A590" s="43" t="s">
        <v>62</v>
      </c>
      <c r="B590" s="22"/>
      <c r="C590" s="22"/>
      <c r="D590" s="21"/>
      <c r="E590" s="21"/>
      <c r="F590" s="8"/>
      <c r="G590" s="21"/>
      <c r="H590" s="8"/>
      <c r="I590" s="11"/>
      <c r="J590" s="8"/>
      <c r="K590" s="11"/>
      <c r="L590" s="8"/>
      <c r="M590" s="11"/>
      <c r="N590" s="8"/>
      <c r="O590" s="11"/>
      <c r="P590" s="11"/>
      <c r="Q590" s="11"/>
      <c r="R590" s="11"/>
      <c r="S590" s="11"/>
      <c r="T590" s="11"/>
      <c r="U590" s="21"/>
    </row>
    <row r="591" spans="1:21" x14ac:dyDescent="0.25">
      <c r="A591" s="43"/>
      <c r="B591" s="22" t="s">
        <v>63</v>
      </c>
      <c r="C591" s="22"/>
      <c r="D591" s="21"/>
      <c r="E591" s="21"/>
      <c r="F591" s="8">
        <v>0</v>
      </c>
      <c r="G591" s="21"/>
      <c r="H591" s="8">
        <f t="shared" si="60"/>
        <v>0</v>
      </c>
      <c r="I591" s="11"/>
      <c r="J591" s="8">
        <v>0</v>
      </c>
      <c r="K591" s="11"/>
      <c r="L591" s="8">
        <v>0</v>
      </c>
      <c r="M591" s="11"/>
      <c r="N591" s="8">
        <f>+J591-L591</f>
        <v>0</v>
      </c>
      <c r="O591" s="11"/>
      <c r="P591" s="11"/>
      <c r="Q591" s="11"/>
      <c r="R591" s="11"/>
      <c r="S591" s="11"/>
      <c r="T591" s="11"/>
      <c r="U591" s="21"/>
    </row>
    <row r="592" spans="1:21" x14ac:dyDescent="0.25">
      <c r="A592" s="43"/>
      <c r="B592" s="22" t="s">
        <v>64</v>
      </c>
      <c r="C592" s="22"/>
      <c r="D592" s="21"/>
      <c r="E592" s="21"/>
      <c r="F592" s="8">
        <v>0</v>
      </c>
      <c r="G592" s="21"/>
      <c r="H592" s="8">
        <f t="shared" si="60"/>
        <v>0</v>
      </c>
      <c r="I592" s="11"/>
      <c r="J592" s="8">
        <v>0</v>
      </c>
      <c r="K592" s="11"/>
      <c r="L592" s="8">
        <v>0</v>
      </c>
      <c r="M592" s="11"/>
      <c r="N592" s="8">
        <f>+J592-L592</f>
        <v>0</v>
      </c>
      <c r="O592" s="11"/>
      <c r="P592" s="11"/>
      <c r="Q592" s="11"/>
      <c r="R592" s="11"/>
      <c r="S592" s="11"/>
      <c r="T592" s="11"/>
      <c r="U592" s="21"/>
    </row>
    <row r="593" spans="1:22" x14ac:dyDescent="0.25">
      <c r="A593" s="43" t="s">
        <v>61</v>
      </c>
      <c r="B593" s="22"/>
      <c r="C593" s="22"/>
      <c r="D593" s="21"/>
      <c r="E593" s="21"/>
      <c r="F593" s="34">
        <f>SUM(F591:F592)</f>
        <v>0</v>
      </c>
      <c r="G593" s="21"/>
      <c r="H593" s="34">
        <f t="shared" si="60"/>
        <v>0</v>
      </c>
      <c r="I593" s="11"/>
      <c r="J593" s="34">
        <f>SUM(J591:J592)</f>
        <v>0</v>
      </c>
      <c r="K593" s="11"/>
      <c r="L593" s="34">
        <f>SUM(L591:L592)</f>
        <v>0</v>
      </c>
      <c r="M593" s="11"/>
      <c r="N593" s="34">
        <f>+J593-L593</f>
        <v>0</v>
      </c>
      <c r="O593" s="11"/>
      <c r="P593" s="11"/>
      <c r="Q593" s="11"/>
      <c r="R593" s="11"/>
      <c r="S593" s="11"/>
      <c r="T593" s="11"/>
      <c r="U593" s="21"/>
    </row>
    <row r="594" spans="1:22" x14ac:dyDescent="0.25">
      <c r="A594" s="24" t="s">
        <v>1319</v>
      </c>
      <c r="B594" s="22"/>
      <c r="C594" s="22" t="s">
        <v>217</v>
      </c>
      <c r="D594" s="21" t="s">
        <v>218</v>
      </c>
      <c r="E594" s="21"/>
      <c r="F594" s="34">
        <f>+F572+F586+F593+F587+F588</f>
        <v>637500</v>
      </c>
      <c r="G594" s="21"/>
      <c r="H594" s="34">
        <f t="shared" si="60"/>
        <v>-50000</v>
      </c>
      <c r="I594" s="11"/>
      <c r="J594" s="34">
        <f>+J572+J586+J593+J587+J588</f>
        <v>587500</v>
      </c>
      <c r="K594" s="11"/>
      <c r="L594" s="34">
        <f>+L572+L586+L593+L587+L588</f>
        <v>585489</v>
      </c>
      <c r="M594" s="11"/>
      <c r="N594" s="34">
        <f>+J594-L594</f>
        <v>2011</v>
      </c>
      <c r="O594" s="11"/>
      <c r="P594" s="11"/>
      <c r="Q594" s="11"/>
      <c r="R594" s="11"/>
      <c r="S594" s="11"/>
      <c r="T594" s="11"/>
      <c r="U594" s="21"/>
      <c r="V594" s="14"/>
    </row>
    <row r="595" spans="1:22" x14ac:dyDescent="0.25">
      <c r="A595" s="24"/>
      <c r="B595" s="22"/>
      <c r="C595" s="22"/>
      <c r="D595" s="21"/>
      <c r="E595" s="21"/>
      <c r="F595" s="8"/>
      <c r="G595" s="21"/>
      <c r="H595" s="8"/>
      <c r="I595" s="11"/>
      <c r="J595" s="8"/>
      <c r="K595" s="11"/>
      <c r="L595" s="8"/>
      <c r="M595" s="11"/>
      <c r="N595" s="8"/>
      <c r="O595" s="11"/>
      <c r="P595" s="11"/>
      <c r="Q595" s="11"/>
      <c r="R595" s="11"/>
      <c r="S595" s="11"/>
      <c r="T595" s="11"/>
      <c r="U595" s="21"/>
    </row>
    <row r="596" spans="1:22" x14ac:dyDescent="0.25">
      <c r="A596" s="24" t="s">
        <v>1320</v>
      </c>
      <c r="B596" s="22"/>
      <c r="C596" s="22"/>
      <c r="D596" s="21"/>
      <c r="E596" s="21"/>
      <c r="F596" s="8"/>
      <c r="G596" s="21"/>
      <c r="H596" s="8"/>
      <c r="I596" s="11"/>
      <c r="J596" s="8"/>
      <c r="K596" s="11"/>
      <c r="L596" s="8"/>
      <c r="M596" s="11"/>
      <c r="N596" s="8"/>
      <c r="O596" s="11"/>
      <c r="P596" s="11"/>
      <c r="Q596" s="11"/>
      <c r="R596" s="11"/>
      <c r="S596" s="11"/>
      <c r="T596" s="11"/>
      <c r="U596" s="21"/>
    </row>
    <row r="597" spans="1:22" x14ac:dyDescent="0.25">
      <c r="A597" s="24" t="s">
        <v>1321</v>
      </c>
      <c r="B597" s="22"/>
      <c r="C597" s="22"/>
      <c r="D597" s="21"/>
      <c r="E597" s="21"/>
      <c r="F597" s="8"/>
      <c r="G597" s="21"/>
      <c r="H597" s="8"/>
      <c r="I597" s="11"/>
      <c r="J597" s="8"/>
      <c r="K597" s="11"/>
      <c r="L597" s="8"/>
      <c r="M597" s="11"/>
      <c r="N597" s="8"/>
      <c r="O597" s="11"/>
      <c r="P597" s="11"/>
      <c r="Q597" s="11"/>
      <c r="R597" s="11"/>
      <c r="S597" s="11"/>
      <c r="T597" s="11"/>
      <c r="U597" s="21"/>
    </row>
    <row r="598" spans="1:22" x14ac:dyDescent="0.25">
      <c r="A598" s="22"/>
      <c r="B598" s="22" t="s">
        <v>518</v>
      </c>
      <c r="C598" s="22" t="s">
        <v>1323</v>
      </c>
      <c r="D598" s="21"/>
      <c r="E598" s="21"/>
      <c r="F598" s="8">
        <v>0</v>
      </c>
      <c r="G598" s="21"/>
      <c r="H598" s="8">
        <f t="shared" si="60"/>
        <v>0</v>
      </c>
      <c r="I598" s="11"/>
      <c r="J598" s="8">
        <v>0</v>
      </c>
      <c r="K598" s="11"/>
      <c r="L598" s="8">
        <v>0</v>
      </c>
      <c r="M598" s="11"/>
      <c r="N598" s="8">
        <f t="shared" ref="N598:N606" si="66">+J598-L598</f>
        <v>0</v>
      </c>
      <c r="O598" s="11"/>
      <c r="P598" s="11"/>
      <c r="Q598" s="11"/>
      <c r="R598" s="11"/>
      <c r="S598" s="11"/>
      <c r="T598" s="11"/>
      <c r="U598" s="21"/>
    </row>
    <row r="599" spans="1:22" x14ac:dyDescent="0.25">
      <c r="A599" s="22"/>
      <c r="B599" s="22" t="s">
        <v>486</v>
      </c>
      <c r="C599" s="22" t="s">
        <v>1325</v>
      </c>
      <c r="D599" s="21"/>
      <c r="E599" s="21"/>
      <c r="F599" s="8">
        <v>0</v>
      </c>
      <c r="G599" s="21"/>
      <c r="H599" s="8">
        <f t="shared" si="60"/>
        <v>0</v>
      </c>
      <c r="I599" s="11"/>
      <c r="J599" s="8">
        <v>0</v>
      </c>
      <c r="K599" s="11"/>
      <c r="L599" s="8">
        <v>0</v>
      </c>
      <c r="M599" s="11"/>
      <c r="N599" s="8">
        <f t="shared" si="66"/>
        <v>0</v>
      </c>
      <c r="O599" s="11"/>
      <c r="P599" s="11"/>
      <c r="Q599" s="11"/>
      <c r="R599" s="11"/>
      <c r="S599" s="11"/>
      <c r="T599" s="11"/>
      <c r="U599" s="21"/>
    </row>
    <row r="600" spans="1:22" x14ac:dyDescent="0.25">
      <c r="A600" s="22"/>
      <c r="B600" s="22" t="s">
        <v>259</v>
      </c>
      <c r="C600" s="22"/>
      <c r="D600" s="21"/>
      <c r="E600" s="21"/>
      <c r="F600" s="8">
        <v>0</v>
      </c>
      <c r="G600" s="21"/>
      <c r="H600" s="8">
        <f>J600-F600</f>
        <v>0</v>
      </c>
      <c r="I600" s="11"/>
      <c r="J600" s="8">
        <v>0</v>
      </c>
      <c r="K600" s="11"/>
      <c r="L600" s="8">
        <v>0</v>
      </c>
      <c r="M600" s="11"/>
      <c r="N600" s="8">
        <f>+J600-L600</f>
        <v>0</v>
      </c>
      <c r="O600" s="11"/>
      <c r="P600" s="11"/>
      <c r="Q600" s="11"/>
      <c r="R600" s="11"/>
      <c r="S600" s="11"/>
      <c r="T600" s="11"/>
      <c r="U600" s="21"/>
    </row>
    <row r="601" spans="1:22" x14ac:dyDescent="0.25">
      <c r="A601" s="22"/>
      <c r="B601" s="22" t="s">
        <v>260</v>
      </c>
      <c r="C601" s="22"/>
      <c r="D601" s="21"/>
      <c r="E601" s="21"/>
      <c r="F601" s="8">
        <v>0</v>
      </c>
      <c r="G601" s="21"/>
      <c r="H601" s="8">
        <f>J601-F601</f>
        <v>0</v>
      </c>
      <c r="I601" s="11"/>
      <c r="J601" s="8">
        <v>0</v>
      </c>
      <c r="K601" s="11"/>
      <c r="L601" s="8">
        <v>0</v>
      </c>
      <c r="M601" s="11"/>
      <c r="N601" s="8">
        <f>+J601-L601</f>
        <v>0</v>
      </c>
      <c r="O601" s="11"/>
      <c r="P601" s="11"/>
      <c r="Q601" s="11"/>
      <c r="R601" s="11"/>
      <c r="S601" s="11"/>
      <c r="T601" s="11"/>
      <c r="U601" s="21"/>
    </row>
    <row r="602" spans="1:22" x14ac:dyDescent="0.25">
      <c r="A602" s="22"/>
      <c r="B602" s="22" t="s">
        <v>968</v>
      </c>
      <c r="C602" s="22" t="s">
        <v>1327</v>
      </c>
      <c r="D602" s="21"/>
      <c r="E602" s="21"/>
      <c r="F602" s="8">
        <v>0</v>
      </c>
      <c r="G602" s="21"/>
      <c r="H602" s="8">
        <f t="shared" ref="H602:H661" si="67">J602-F602</f>
        <v>0</v>
      </c>
      <c r="I602" s="11"/>
      <c r="J602" s="8">
        <v>0</v>
      </c>
      <c r="K602" s="11"/>
      <c r="L602" s="8">
        <v>0</v>
      </c>
      <c r="M602" s="11"/>
      <c r="N602" s="8">
        <f t="shared" si="66"/>
        <v>0</v>
      </c>
      <c r="O602" s="11"/>
      <c r="P602" s="11"/>
      <c r="Q602" s="11"/>
      <c r="R602" s="11"/>
      <c r="S602" s="11"/>
      <c r="T602" s="11"/>
      <c r="U602" s="21"/>
    </row>
    <row r="603" spans="1:22" x14ac:dyDescent="0.25">
      <c r="A603" s="22"/>
      <c r="B603" s="22" t="s">
        <v>498</v>
      </c>
      <c r="C603" s="22" t="s">
        <v>1329</v>
      </c>
      <c r="D603" s="21"/>
      <c r="E603" s="21"/>
      <c r="F603" s="8">
        <v>0</v>
      </c>
      <c r="G603" s="21"/>
      <c r="H603" s="8">
        <f t="shared" si="67"/>
        <v>0</v>
      </c>
      <c r="I603" s="11"/>
      <c r="J603" s="8">
        <v>0</v>
      </c>
      <c r="K603" s="11"/>
      <c r="L603" s="8">
        <v>0</v>
      </c>
      <c r="M603" s="11"/>
      <c r="N603" s="8">
        <f t="shared" si="66"/>
        <v>0</v>
      </c>
      <c r="O603" s="11"/>
      <c r="P603" s="11"/>
      <c r="Q603" s="11"/>
      <c r="R603" s="11"/>
      <c r="S603" s="11"/>
      <c r="T603" s="11"/>
      <c r="U603" s="21"/>
    </row>
    <row r="604" spans="1:22" x14ac:dyDescent="0.25">
      <c r="A604" s="22"/>
      <c r="B604" s="22" t="s">
        <v>502</v>
      </c>
      <c r="C604" s="22" t="s">
        <v>1331</v>
      </c>
      <c r="D604" s="21"/>
      <c r="E604" s="21"/>
      <c r="F604" s="8">
        <v>0</v>
      </c>
      <c r="G604" s="21"/>
      <c r="H604" s="8">
        <f t="shared" si="67"/>
        <v>0</v>
      </c>
      <c r="I604" s="11"/>
      <c r="J604" s="8">
        <v>0</v>
      </c>
      <c r="K604" s="11"/>
      <c r="L604" s="8">
        <v>0</v>
      </c>
      <c r="M604" s="11"/>
      <c r="N604" s="8">
        <f t="shared" si="66"/>
        <v>0</v>
      </c>
      <c r="O604" s="11"/>
      <c r="P604" s="11"/>
      <c r="Q604" s="11"/>
      <c r="R604" s="11"/>
      <c r="S604" s="11"/>
      <c r="T604" s="11"/>
      <c r="U604" s="21"/>
    </row>
    <row r="605" spans="1:22" x14ac:dyDescent="0.25">
      <c r="A605" s="22"/>
      <c r="B605" s="22" t="s">
        <v>506</v>
      </c>
      <c r="C605" s="22" t="s">
        <v>1333</v>
      </c>
      <c r="D605" s="21"/>
      <c r="E605" s="21"/>
      <c r="F605" s="8">
        <v>0</v>
      </c>
      <c r="G605" s="21"/>
      <c r="H605" s="8">
        <f t="shared" si="67"/>
        <v>0</v>
      </c>
      <c r="I605" s="11"/>
      <c r="J605" s="8">
        <v>0</v>
      </c>
      <c r="K605" s="11"/>
      <c r="L605" s="8">
        <v>0</v>
      </c>
      <c r="M605" s="11"/>
      <c r="N605" s="8">
        <f t="shared" si="66"/>
        <v>0</v>
      </c>
      <c r="O605" s="11"/>
      <c r="P605" s="11"/>
      <c r="Q605" s="11"/>
      <c r="R605" s="11"/>
      <c r="S605" s="11"/>
      <c r="T605" s="11"/>
      <c r="U605" s="21"/>
    </row>
    <row r="606" spans="1:22" x14ac:dyDescent="0.25">
      <c r="A606" s="22"/>
      <c r="B606" s="22" t="s">
        <v>510</v>
      </c>
      <c r="C606" s="22" t="s">
        <v>1335</v>
      </c>
      <c r="D606" s="21"/>
      <c r="E606" s="21"/>
      <c r="F606" s="8">
        <v>0</v>
      </c>
      <c r="G606" s="21"/>
      <c r="H606" s="8">
        <f t="shared" si="67"/>
        <v>0</v>
      </c>
      <c r="I606" s="11"/>
      <c r="J606" s="8">
        <v>0</v>
      </c>
      <c r="K606" s="11"/>
      <c r="L606" s="8">
        <v>0</v>
      </c>
      <c r="M606" s="11"/>
      <c r="N606" s="8">
        <f t="shared" si="66"/>
        <v>0</v>
      </c>
      <c r="O606" s="11"/>
      <c r="P606" s="11"/>
      <c r="Q606" s="11"/>
      <c r="R606" s="11"/>
      <c r="S606" s="11"/>
      <c r="T606" s="11"/>
      <c r="U606" s="21"/>
    </row>
    <row r="607" spans="1:22" x14ac:dyDescent="0.25">
      <c r="A607" s="24" t="s">
        <v>1337</v>
      </c>
      <c r="B607" s="22"/>
      <c r="C607" s="22"/>
      <c r="D607" s="21"/>
      <c r="E607" s="21"/>
      <c r="F607" s="36">
        <f>SUM(F598:F606)</f>
        <v>0</v>
      </c>
      <c r="G607" s="21"/>
      <c r="H607" s="36">
        <f t="shared" si="67"/>
        <v>0</v>
      </c>
      <c r="I607" s="27"/>
      <c r="J607" s="36">
        <f>SUM(J598:J606)</f>
        <v>0</v>
      </c>
      <c r="K607" s="27"/>
      <c r="L607" s="36">
        <f>SUM(L598:L606)</f>
        <v>0</v>
      </c>
      <c r="M607" s="27"/>
      <c r="N607" s="36">
        <f>+J607-L607</f>
        <v>0</v>
      </c>
      <c r="O607" s="27"/>
      <c r="P607" s="27"/>
      <c r="Q607" s="27"/>
      <c r="R607" s="27"/>
      <c r="S607" s="27"/>
      <c r="T607" s="27"/>
      <c r="U607" s="21"/>
    </row>
    <row r="608" spans="1:22" x14ac:dyDescent="0.25">
      <c r="A608" s="24" t="s">
        <v>1338</v>
      </c>
      <c r="B608" s="22"/>
      <c r="C608" s="22"/>
      <c r="D608" s="21"/>
      <c r="E608" s="21"/>
      <c r="F608" s="8"/>
      <c r="G608" s="21"/>
      <c r="H608" s="8"/>
      <c r="I608" s="11"/>
      <c r="J608" s="8"/>
      <c r="K608" s="11"/>
      <c r="L608" s="8"/>
      <c r="M608" s="11"/>
      <c r="N608" s="8"/>
      <c r="O608" s="11"/>
      <c r="P608" s="11"/>
      <c r="Q608" s="11"/>
      <c r="R608" s="11"/>
      <c r="S608" s="11"/>
      <c r="T608" s="11"/>
      <c r="U608" s="21"/>
    </row>
    <row r="609" spans="1:23" x14ac:dyDescent="0.25">
      <c r="A609" s="22"/>
      <c r="B609" s="22" t="s">
        <v>927</v>
      </c>
      <c r="C609" s="22" t="s">
        <v>1340</v>
      </c>
      <c r="D609" s="21"/>
      <c r="E609" s="21"/>
      <c r="F609" s="8">
        <v>0</v>
      </c>
      <c r="G609" s="21"/>
      <c r="H609" s="8">
        <f t="shared" si="67"/>
        <v>0</v>
      </c>
      <c r="I609" s="11"/>
      <c r="J609" s="8">
        <v>0</v>
      </c>
      <c r="K609" s="11"/>
      <c r="L609" s="8">
        <v>0</v>
      </c>
      <c r="M609" s="11"/>
      <c r="N609" s="8">
        <f t="shared" ref="N609:N614" si="68">+J609-L609</f>
        <v>0</v>
      </c>
      <c r="O609" s="11"/>
      <c r="P609" s="11"/>
      <c r="Q609" s="11"/>
      <c r="R609" s="11"/>
      <c r="S609" s="11"/>
      <c r="T609" s="11"/>
      <c r="U609" s="21"/>
    </row>
    <row r="610" spans="1:23" x14ac:dyDescent="0.25">
      <c r="A610" s="22"/>
      <c r="B610" s="22" t="s">
        <v>1342</v>
      </c>
      <c r="C610" s="22" t="s">
        <v>1343</v>
      </c>
      <c r="D610" s="21"/>
      <c r="E610" s="21"/>
      <c r="F610" s="8">
        <v>0</v>
      </c>
      <c r="G610" s="21"/>
      <c r="H610" s="8">
        <f t="shared" si="67"/>
        <v>0</v>
      </c>
      <c r="I610" s="11"/>
      <c r="J610" s="8">
        <v>0</v>
      </c>
      <c r="K610" s="11"/>
      <c r="L610" s="8">
        <v>0</v>
      </c>
      <c r="M610" s="11"/>
      <c r="N610" s="8">
        <f t="shared" si="68"/>
        <v>0</v>
      </c>
      <c r="O610" s="11"/>
      <c r="P610" s="11"/>
      <c r="Q610" s="11"/>
      <c r="R610" s="11"/>
      <c r="S610" s="11"/>
      <c r="T610" s="11"/>
      <c r="U610" s="21"/>
    </row>
    <row r="611" spans="1:23" x14ac:dyDescent="0.25">
      <c r="A611" s="22"/>
      <c r="B611" s="22" t="s">
        <v>968</v>
      </c>
      <c r="C611" s="22" t="s">
        <v>1345</v>
      </c>
      <c r="D611" s="21"/>
      <c r="E611" s="21"/>
      <c r="F611" s="8">
        <v>0</v>
      </c>
      <c r="G611" s="21"/>
      <c r="H611" s="8">
        <f t="shared" si="67"/>
        <v>0</v>
      </c>
      <c r="I611" s="11"/>
      <c r="J611" s="8">
        <v>0</v>
      </c>
      <c r="K611" s="11"/>
      <c r="L611" s="8">
        <v>0</v>
      </c>
      <c r="M611" s="11"/>
      <c r="N611" s="8">
        <f t="shared" si="68"/>
        <v>0</v>
      </c>
      <c r="O611" s="11"/>
      <c r="P611" s="11"/>
      <c r="Q611" s="11"/>
      <c r="R611" s="11"/>
      <c r="S611" s="11"/>
      <c r="T611" s="11"/>
      <c r="U611" s="21"/>
    </row>
    <row r="612" spans="1:23" x14ac:dyDescent="0.25">
      <c r="A612" s="22"/>
      <c r="B612" s="22" t="s">
        <v>498</v>
      </c>
      <c r="C612" s="22" t="s">
        <v>1347</v>
      </c>
      <c r="D612" s="21"/>
      <c r="E612" s="21"/>
      <c r="F612" s="8">
        <v>0</v>
      </c>
      <c r="G612" s="21"/>
      <c r="H612" s="8">
        <f t="shared" si="67"/>
        <v>0</v>
      </c>
      <c r="I612" s="11"/>
      <c r="J612" s="8">
        <v>0</v>
      </c>
      <c r="K612" s="11"/>
      <c r="L612" s="8">
        <v>0</v>
      </c>
      <c r="M612" s="11"/>
      <c r="N612" s="8">
        <f t="shared" si="68"/>
        <v>0</v>
      </c>
      <c r="O612" s="11"/>
      <c r="P612" s="11"/>
      <c r="Q612" s="11"/>
      <c r="R612" s="11"/>
      <c r="S612" s="11"/>
      <c r="T612" s="11"/>
      <c r="U612" s="21"/>
    </row>
    <row r="613" spans="1:23" x14ac:dyDescent="0.25">
      <c r="A613" s="22"/>
      <c r="B613" s="22" t="s">
        <v>935</v>
      </c>
      <c r="C613" s="22" t="s">
        <v>1349</v>
      </c>
      <c r="D613" s="21"/>
      <c r="E613" s="21"/>
      <c r="F613" s="8">
        <v>0</v>
      </c>
      <c r="G613" s="21"/>
      <c r="H613" s="8">
        <f t="shared" si="67"/>
        <v>0</v>
      </c>
      <c r="I613" s="11"/>
      <c r="J613" s="8">
        <v>0</v>
      </c>
      <c r="K613" s="11"/>
      <c r="L613" s="8">
        <v>0</v>
      </c>
      <c r="M613" s="11"/>
      <c r="N613" s="8">
        <f t="shared" si="68"/>
        <v>0</v>
      </c>
      <c r="O613" s="11"/>
      <c r="P613" s="11"/>
      <c r="Q613" s="11"/>
      <c r="R613" s="11"/>
      <c r="S613" s="11"/>
      <c r="T613" s="11"/>
      <c r="U613" s="21"/>
    </row>
    <row r="614" spans="1:23" x14ac:dyDescent="0.25">
      <c r="A614" s="22"/>
      <c r="B614" s="22" t="s">
        <v>510</v>
      </c>
      <c r="C614" s="22" t="s">
        <v>1351</v>
      </c>
      <c r="D614" s="21"/>
      <c r="E614" s="21"/>
      <c r="F614" s="8">
        <v>0</v>
      </c>
      <c r="G614" s="21"/>
      <c r="H614" s="8">
        <f t="shared" si="67"/>
        <v>0</v>
      </c>
      <c r="I614" s="11"/>
      <c r="J614" s="8">
        <v>0</v>
      </c>
      <c r="K614" s="11"/>
      <c r="L614" s="8">
        <v>0</v>
      </c>
      <c r="M614" s="11"/>
      <c r="N614" s="8">
        <f t="shared" si="68"/>
        <v>0</v>
      </c>
      <c r="O614" s="11"/>
      <c r="P614" s="11"/>
      <c r="Q614" s="11"/>
      <c r="R614" s="11"/>
      <c r="S614" s="11"/>
      <c r="T614" s="11"/>
      <c r="U614" s="21"/>
    </row>
    <row r="615" spans="1:23" x14ac:dyDescent="0.25">
      <c r="A615" s="24" t="s">
        <v>1353</v>
      </c>
      <c r="B615" s="22"/>
      <c r="C615" s="22"/>
      <c r="D615" s="21"/>
      <c r="E615" s="21"/>
      <c r="F615" s="36">
        <f>SUM(F609:F614)</f>
        <v>0</v>
      </c>
      <c r="G615" s="21"/>
      <c r="H615" s="36">
        <f t="shared" si="67"/>
        <v>0</v>
      </c>
      <c r="I615" s="27"/>
      <c r="J615" s="36">
        <f>SUM(J609:J614)</f>
        <v>0</v>
      </c>
      <c r="K615" s="27"/>
      <c r="L615" s="36">
        <f>SUM(L609:L614)</f>
        <v>0</v>
      </c>
      <c r="M615" s="27"/>
      <c r="N615" s="36">
        <f>+J615-L615</f>
        <v>0</v>
      </c>
      <c r="O615" s="27"/>
      <c r="P615" s="27"/>
      <c r="Q615" s="27"/>
      <c r="R615" s="27"/>
      <c r="S615" s="27"/>
      <c r="T615" s="27"/>
      <c r="U615" s="21"/>
    </row>
    <row r="616" spans="1:23" x14ac:dyDescent="0.25">
      <c r="A616" s="13"/>
      <c r="B616" s="24" t="s">
        <v>1355</v>
      </c>
      <c r="C616" s="22"/>
      <c r="D616" s="21"/>
      <c r="E616" s="21"/>
      <c r="F616" s="36">
        <f>F607+F615</f>
        <v>0</v>
      </c>
      <c r="G616" s="21"/>
      <c r="H616" s="36">
        <f t="shared" si="67"/>
        <v>0</v>
      </c>
      <c r="I616" s="27"/>
      <c r="J616" s="36">
        <f>J607+J615</f>
        <v>0</v>
      </c>
      <c r="K616" s="27"/>
      <c r="L616" s="36">
        <f>L607+L615</f>
        <v>0</v>
      </c>
      <c r="M616" s="27"/>
      <c r="N616" s="36">
        <f>+J616-L616</f>
        <v>0</v>
      </c>
      <c r="O616" s="27"/>
      <c r="P616" s="27"/>
      <c r="Q616" s="27"/>
      <c r="R616" s="27"/>
      <c r="S616" s="27"/>
      <c r="T616" s="27"/>
      <c r="U616" s="21"/>
      <c r="V616" s="14"/>
      <c r="W616" s="14"/>
    </row>
    <row r="617" spans="1:23" x14ac:dyDescent="0.25">
      <c r="A617" s="24" t="s">
        <v>1356</v>
      </c>
      <c r="B617" s="22"/>
      <c r="C617" s="22"/>
      <c r="D617" s="21"/>
      <c r="E617" s="21"/>
      <c r="F617" s="8"/>
      <c r="G617" s="21"/>
      <c r="H617" s="8"/>
      <c r="I617" s="11"/>
      <c r="J617" s="8"/>
      <c r="K617" s="11"/>
      <c r="L617" s="8"/>
      <c r="M617" s="11"/>
      <c r="N617" s="8"/>
      <c r="O617" s="11"/>
      <c r="P617" s="11"/>
      <c r="Q617" s="11"/>
      <c r="R617" s="11"/>
      <c r="S617" s="11"/>
      <c r="T617" s="11"/>
      <c r="U617" s="21"/>
    </row>
    <row r="618" spans="1:23" x14ac:dyDescent="0.25">
      <c r="A618" s="22"/>
      <c r="B618" s="22" t="s">
        <v>518</v>
      </c>
      <c r="C618" s="22" t="s">
        <v>1358</v>
      </c>
      <c r="D618" s="21"/>
      <c r="E618" s="21"/>
      <c r="F618" s="8">
        <v>0</v>
      </c>
      <c r="G618" s="21"/>
      <c r="H618" s="8">
        <f t="shared" si="67"/>
        <v>0</v>
      </c>
      <c r="I618" s="11"/>
      <c r="J618" s="8">
        <v>0</v>
      </c>
      <c r="K618" s="11"/>
      <c r="L618" s="8">
        <v>0</v>
      </c>
      <c r="M618" s="11"/>
      <c r="N618" s="8">
        <f t="shared" ref="N618:N624" si="69">+J618-L618</f>
        <v>0</v>
      </c>
      <c r="O618" s="11"/>
      <c r="P618" s="11"/>
      <c r="Q618" s="11"/>
      <c r="R618" s="11"/>
      <c r="S618" s="11"/>
      <c r="T618" s="11"/>
      <c r="U618" s="21"/>
    </row>
    <row r="619" spans="1:23" x14ac:dyDescent="0.25">
      <c r="A619" s="22"/>
      <c r="B619" s="22" t="s">
        <v>486</v>
      </c>
      <c r="C619" s="22" t="s">
        <v>1360</v>
      </c>
      <c r="D619" s="21"/>
      <c r="E619" s="21"/>
      <c r="F619" s="8">
        <v>0</v>
      </c>
      <c r="G619" s="21"/>
      <c r="H619" s="8">
        <f t="shared" si="67"/>
        <v>0</v>
      </c>
      <c r="I619" s="11"/>
      <c r="J619" s="8">
        <v>0</v>
      </c>
      <c r="K619" s="11"/>
      <c r="L619" s="8">
        <v>0</v>
      </c>
      <c r="M619" s="11"/>
      <c r="N619" s="8">
        <f t="shared" si="69"/>
        <v>0</v>
      </c>
      <c r="O619" s="11"/>
      <c r="P619" s="11"/>
      <c r="Q619" s="11"/>
      <c r="R619" s="11"/>
      <c r="S619" s="11"/>
      <c r="T619" s="11"/>
      <c r="U619" s="21"/>
    </row>
    <row r="620" spans="1:23" x14ac:dyDescent="0.25">
      <c r="A620" s="22"/>
      <c r="B620" s="22" t="s">
        <v>968</v>
      </c>
      <c r="C620" s="22" t="s">
        <v>1362</v>
      </c>
      <c r="D620" s="21"/>
      <c r="E620" s="21"/>
      <c r="F620" s="8">
        <v>0</v>
      </c>
      <c r="G620" s="21"/>
      <c r="H620" s="8">
        <f t="shared" si="67"/>
        <v>0</v>
      </c>
      <c r="I620" s="11"/>
      <c r="J620" s="8">
        <v>0</v>
      </c>
      <c r="K620" s="11"/>
      <c r="L620" s="8">
        <v>0</v>
      </c>
      <c r="M620" s="11"/>
      <c r="N620" s="8">
        <f t="shared" si="69"/>
        <v>0</v>
      </c>
      <c r="O620" s="11"/>
      <c r="P620" s="11"/>
      <c r="Q620" s="11"/>
      <c r="R620" s="11"/>
      <c r="S620" s="11"/>
      <c r="T620" s="11"/>
      <c r="U620" s="21"/>
    </row>
    <row r="621" spans="1:23" x14ac:dyDescent="0.25">
      <c r="A621" s="22"/>
      <c r="B621" s="22" t="s">
        <v>498</v>
      </c>
      <c r="C621" s="22" t="s">
        <v>1364</v>
      </c>
      <c r="D621" s="21"/>
      <c r="E621" s="21"/>
      <c r="F621" s="8">
        <v>0</v>
      </c>
      <c r="G621" s="21"/>
      <c r="H621" s="8">
        <f t="shared" si="67"/>
        <v>0</v>
      </c>
      <c r="I621" s="11"/>
      <c r="J621" s="8">
        <v>0</v>
      </c>
      <c r="K621" s="11"/>
      <c r="L621" s="8">
        <v>0</v>
      </c>
      <c r="M621" s="11"/>
      <c r="N621" s="8">
        <f t="shared" si="69"/>
        <v>0</v>
      </c>
      <c r="O621" s="11"/>
      <c r="P621" s="11"/>
      <c r="Q621" s="11"/>
      <c r="R621" s="11"/>
      <c r="S621" s="11"/>
      <c r="T621" s="11"/>
      <c r="U621" s="21"/>
    </row>
    <row r="622" spans="1:23" x14ac:dyDescent="0.25">
      <c r="A622" s="22"/>
      <c r="B622" s="22" t="s">
        <v>502</v>
      </c>
      <c r="C622" s="22" t="s">
        <v>1366</v>
      </c>
      <c r="D622" s="21"/>
      <c r="E622" s="21"/>
      <c r="F622" s="8">
        <v>0</v>
      </c>
      <c r="G622" s="21"/>
      <c r="H622" s="8">
        <f t="shared" si="67"/>
        <v>0</v>
      </c>
      <c r="I622" s="11"/>
      <c r="J622" s="8">
        <v>0</v>
      </c>
      <c r="K622" s="11"/>
      <c r="L622" s="8">
        <v>0</v>
      </c>
      <c r="M622" s="11"/>
      <c r="N622" s="8">
        <f t="shared" si="69"/>
        <v>0</v>
      </c>
      <c r="O622" s="11"/>
      <c r="P622" s="11"/>
      <c r="Q622" s="11"/>
      <c r="R622" s="11"/>
      <c r="S622" s="11"/>
      <c r="T622" s="11"/>
      <c r="U622" s="21"/>
    </row>
    <row r="623" spans="1:23" x14ac:dyDescent="0.25">
      <c r="A623" s="22"/>
      <c r="B623" s="22" t="s">
        <v>506</v>
      </c>
      <c r="C623" s="22" t="s">
        <v>1368</v>
      </c>
      <c r="D623" s="21"/>
      <c r="E623" s="21"/>
      <c r="F623" s="8">
        <v>0</v>
      </c>
      <c r="G623" s="21"/>
      <c r="H623" s="8">
        <f t="shared" si="67"/>
        <v>0</v>
      </c>
      <c r="I623" s="11"/>
      <c r="J623" s="8">
        <v>0</v>
      </c>
      <c r="K623" s="11"/>
      <c r="L623" s="8">
        <v>0</v>
      </c>
      <c r="M623" s="11"/>
      <c r="N623" s="8">
        <f t="shared" si="69"/>
        <v>0</v>
      </c>
      <c r="O623" s="11"/>
      <c r="P623" s="11"/>
      <c r="Q623" s="11"/>
      <c r="R623" s="11"/>
      <c r="S623" s="11"/>
      <c r="T623" s="11"/>
      <c r="U623" s="21"/>
    </row>
    <row r="624" spans="1:23" x14ac:dyDescent="0.25">
      <c r="A624" s="22"/>
      <c r="B624" s="22" t="s">
        <v>510</v>
      </c>
      <c r="C624" s="22" t="s">
        <v>1370</v>
      </c>
      <c r="D624" s="21"/>
      <c r="E624" s="21"/>
      <c r="F624" s="8">
        <v>0</v>
      </c>
      <c r="G624" s="21"/>
      <c r="H624" s="8">
        <f t="shared" si="67"/>
        <v>0</v>
      </c>
      <c r="I624" s="11"/>
      <c r="J624" s="8">
        <v>0</v>
      </c>
      <c r="K624" s="11"/>
      <c r="L624" s="8">
        <v>0</v>
      </c>
      <c r="M624" s="11"/>
      <c r="N624" s="8">
        <f t="shared" si="69"/>
        <v>0</v>
      </c>
      <c r="O624" s="11"/>
      <c r="P624" s="11"/>
      <c r="Q624" s="11"/>
      <c r="R624" s="11"/>
      <c r="S624" s="11"/>
      <c r="T624" s="11"/>
      <c r="U624" s="21"/>
    </row>
    <row r="625" spans="1:22" x14ac:dyDescent="0.25">
      <c r="A625" s="24" t="s">
        <v>1372</v>
      </c>
      <c r="B625" s="22"/>
      <c r="C625" s="22"/>
      <c r="D625" s="21"/>
      <c r="E625" s="21"/>
      <c r="F625" s="34">
        <f>SUM(F618:F624)</f>
        <v>0</v>
      </c>
      <c r="G625" s="21"/>
      <c r="H625" s="34">
        <f t="shared" si="67"/>
        <v>0</v>
      </c>
      <c r="I625" s="11"/>
      <c r="J625" s="34">
        <f>SUM(J618:J624)</f>
        <v>0</v>
      </c>
      <c r="K625" s="11"/>
      <c r="L625" s="34">
        <f>SUM(L618:L624)</f>
        <v>0</v>
      </c>
      <c r="M625" s="11"/>
      <c r="N625" s="34">
        <f>+J625-L625</f>
        <v>0</v>
      </c>
      <c r="O625" s="11"/>
      <c r="P625" s="11"/>
      <c r="Q625" s="11"/>
      <c r="R625" s="11"/>
      <c r="S625" s="11"/>
      <c r="T625" s="11"/>
      <c r="U625" s="21"/>
    </row>
    <row r="626" spans="1:22" x14ac:dyDescent="0.25">
      <c r="A626" s="24" t="s">
        <v>1373</v>
      </c>
      <c r="B626" s="22"/>
      <c r="C626" s="22"/>
      <c r="D626" s="21"/>
      <c r="E626" s="21"/>
      <c r="F626" s="8"/>
      <c r="G626" s="21"/>
      <c r="H626" s="8"/>
      <c r="I626" s="11"/>
      <c r="J626" s="8"/>
      <c r="K626" s="11"/>
      <c r="L626" s="8"/>
      <c r="M626" s="11"/>
      <c r="N626" s="8"/>
      <c r="O626" s="11"/>
      <c r="P626" s="11"/>
      <c r="Q626" s="11"/>
      <c r="R626" s="11"/>
      <c r="S626" s="11"/>
      <c r="T626" s="11"/>
      <c r="U626" s="21"/>
    </row>
    <row r="627" spans="1:22" x14ac:dyDescent="0.25">
      <c r="A627" s="22"/>
      <c r="B627" s="22" t="s">
        <v>927</v>
      </c>
      <c r="C627" s="22" t="s">
        <v>1375</v>
      </c>
      <c r="D627" s="21"/>
      <c r="E627" s="21"/>
      <c r="F627" s="8">
        <v>0</v>
      </c>
      <c r="G627" s="21"/>
      <c r="H627" s="8">
        <f t="shared" si="67"/>
        <v>0</v>
      </c>
      <c r="I627" s="11"/>
      <c r="J627" s="8">
        <v>0</v>
      </c>
      <c r="K627" s="11"/>
      <c r="L627" s="8">
        <v>0</v>
      </c>
      <c r="M627" s="11"/>
      <c r="N627" s="8">
        <f t="shared" ref="N627:N632" si="70">+J627-L627</f>
        <v>0</v>
      </c>
      <c r="O627" s="11"/>
      <c r="P627" s="11"/>
      <c r="Q627" s="11"/>
      <c r="R627" s="11"/>
      <c r="S627" s="11"/>
      <c r="T627" s="11"/>
      <c r="U627" s="21"/>
    </row>
    <row r="628" spans="1:22" x14ac:dyDescent="0.25">
      <c r="A628" s="22"/>
      <c r="B628" s="22" t="s">
        <v>1342</v>
      </c>
      <c r="C628" s="22" t="s">
        <v>1377</v>
      </c>
      <c r="D628" s="21"/>
      <c r="E628" s="21"/>
      <c r="F628" s="8">
        <v>0</v>
      </c>
      <c r="G628" s="21"/>
      <c r="H628" s="8">
        <f t="shared" si="67"/>
        <v>0</v>
      </c>
      <c r="I628" s="11"/>
      <c r="J628" s="8">
        <v>0</v>
      </c>
      <c r="K628" s="11"/>
      <c r="L628" s="8">
        <v>0</v>
      </c>
      <c r="M628" s="11"/>
      <c r="N628" s="8">
        <f t="shared" si="70"/>
        <v>0</v>
      </c>
      <c r="O628" s="11"/>
      <c r="P628" s="11"/>
      <c r="Q628" s="11"/>
      <c r="R628" s="11"/>
      <c r="S628" s="11"/>
      <c r="T628" s="11"/>
      <c r="U628" s="21"/>
    </row>
    <row r="629" spans="1:22" x14ac:dyDescent="0.25">
      <c r="A629" s="22"/>
      <c r="B629" s="22" t="s">
        <v>968</v>
      </c>
      <c r="C629" s="22" t="s">
        <v>1379</v>
      </c>
      <c r="D629" s="21"/>
      <c r="E629" s="21"/>
      <c r="F629" s="8">
        <v>0</v>
      </c>
      <c r="G629" s="21"/>
      <c r="H629" s="8">
        <f t="shared" si="67"/>
        <v>0</v>
      </c>
      <c r="I629" s="11"/>
      <c r="J629" s="8">
        <v>0</v>
      </c>
      <c r="K629" s="11"/>
      <c r="L629" s="8">
        <v>0</v>
      </c>
      <c r="M629" s="11"/>
      <c r="N629" s="8">
        <f t="shared" si="70"/>
        <v>0</v>
      </c>
      <c r="O629" s="11"/>
      <c r="P629" s="11"/>
      <c r="Q629" s="11"/>
      <c r="R629" s="11"/>
      <c r="S629" s="11"/>
      <c r="T629" s="11"/>
      <c r="U629" s="21"/>
    </row>
    <row r="630" spans="1:22" x14ac:dyDescent="0.25">
      <c r="A630" s="22"/>
      <c r="B630" s="22" t="s">
        <v>498</v>
      </c>
      <c r="C630" s="22" t="s">
        <v>1381</v>
      </c>
      <c r="D630" s="21"/>
      <c r="E630" s="21"/>
      <c r="F630" s="8">
        <v>0</v>
      </c>
      <c r="G630" s="21"/>
      <c r="H630" s="8">
        <f t="shared" si="67"/>
        <v>0</v>
      </c>
      <c r="I630" s="11"/>
      <c r="J630" s="8">
        <v>0</v>
      </c>
      <c r="K630" s="11"/>
      <c r="L630" s="8">
        <v>0</v>
      </c>
      <c r="M630" s="11"/>
      <c r="N630" s="8">
        <f t="shared" si="70"/>
        <v>0</v>
      </c>
      <c r="O630" s="11"/>
      <c r="P630" s="11"/>
      <c r="Q630" s="11"/>
      <c r="R630" s="11"/>
      <c r="S630" s="11"/>
      <c r="T630" s="11"/>
      <c r="U630" s="21"/>
    </row>
    <row r="631" spans="1:22" x14ac:dyDescent="0.25">
      <c r="A631" s="22"/>
      <c r="B631" s="22" t="s">
        <v>935</v>
      </c>
      <c r="C631" s="22" t="s">
        <v>1383</v>
      </c>
      <c r="D631" s="21"/>
      <c r="E631" s="21"/>
      <c r="F631" s="8">
        <v>0</v>
      </c>
      <c r="G631" s="21"/>
      <c r="H631" s="8">
        <f t="shared" si="67"/>
        <v>0</v>
      </c>
      <c r="I631" s="11"/>
      <c r="J631" s="8">
        <v>0</v>
      </c>
      <c r="K631" s="11"/>
      <c r="L631" s="8">
        <v>0</v>
      </c>
      <c r="M631" s="11"/>
      <c r="N631" s="8">
        <f t="shared" si="70"/>
        <v>0</v>
      </c>
      <c r="O631" s="11"/>
      <c r="P631" s="11"/>
      <c r="Q631" s="11"/>
      <c r="R631" s="11"/>
      <c r="S631" s="11"/>
      <c r="T631" s="11"/>
      <c r="U631" s="21"/>
    </row>
    <row r="632" spans="1:22" x14ac:dyDescent="0.25">
      <c r="A632" s="22"/>
      <c r="B632" s="22" t="s">
        <v>510</v>
      </c>
      <c r="C632" s="22" t="s">
        <v>1385</v>
      </c>
      <c r="D632" s="21"/>
      <c r="E632" s="21"/>
      <c r="F632" s="8">
        <v>0</v>
      </c>
      <c r="G632" s="21"/>
      <c r="H632" s="8">
        <f t="shared" si="67"/>
        <v>0</v>
      </c>
      <c r="I632" s="11"/>
      <c r="J632" s="8">
        <v>0</v>
      </c>
      <c r="K632" s="11"/>
      <c r="L632" s="8">
        <v>0</v>
      </c>
      <c r="M632" s="11"/>
      <c r="N632" s="8">
        <f t="shared" si="70"/>
        <v>0</v>
      </c>
      <c r="O632" s="11"/>
      <c r="P632" s="11"/>
      <c r="Q632" s="11"/>
      <c r="R632" s="11"/>
      <c r="S632" s="11"/>
      <c r="T632" s="11"/>
      <c r="U632" s="21"/>
    </row>
    <row r="633" spans="1:22" x14ac:dyDescent="0.25">
      <c r="A633" s="24" t="s">
        <v>1387</v>
      </c>
      <c r="B633" s="22"/>
      <c r="C633" s="22"/>
      <c r="D633" s="21"/>
      <c r="E633" s="21"/>
      <c r="F633" s="34">
        <f>SUM(F627:F632)</f>
        <v>0</v>
      </c>
      <c r="G633" s="21"/>
      <c r="H633" s="34">
        <f t="shared" si="67"/>
        <v>0</v>
      </c>
      <c r="I633" s="11"/>
      <c r="J633" s="34">
        <f>SUM(J627:J632)</f>
        <v>0</v>
      </c>
      <c r="K633" s="11"/>
      <c r="L633" s="34">
        <f>SUM(L627:L632)</f>
        <v>0</v>
      </c>
      <c r="M633" s="11"/>
      <c r="N633" s="34">
        <f>+J633-L633</f>
        <v>0</v>
      </c>
      <c r="O633" s="11"/>
      <c r="P633" s="11"/>
      <c r="Q633" s="11"/>
      <c r="R633" s="11"/>
      <c r="S633" s="11"/>
      <c r="T633" s="11"/>
      <c r="U633" s="21"/>
    </row>
    <row r="634" spans="1:22" x14ac:dyDescent="0.25">
      <c r="A634" s="13"/>
      <c r="B634" s="24" t="s">
        <v>1389</v>
      </c>
      <c r="C634" s="22"/>
      <c r="D634" s="21"/>
      <c r="E634" s="21"/>
      <c r="F634" s="34">
        <f>F625+F633</f>
        <v>0</v>
      </c>
      <c r="G634" s="21"/>
      <c r="H634" s="34">
        <f t="shared" si="67"/>
        <v>0</v>
      </c>
      <c r="I634" s="11"/>
      <c r="J634" s="34">
        <f>J625+J633</f>
        <v>0</v>
      </c>
      <c r="K634" s="11"/>
      <c r="L634" s="34">
        <f>L625+L633</f>
        <v>0</v>
      </c>
      <c r="M634" s="11"/>
      <c r="N634" s="34">
        <f>+J634-L634</f>
        <v>0</v>
      </c>
      <c r="O634" s="11"/>
      <c r="P634" s="11"/>
      <c r="Q634" s="11"/>
      <c r="R634" s="11"/>
      <c r="S634" s="11"/>
      <c r="T634" s="11"/>
      <c r="U634" s="21"/>
      <c r="V634" s="14"/>
    </row>
    <row r="635" spans="1:22" x14ac:dyDescent="0.25">
      <c r="A635" s="24" t="s">
        <v>1390</v>
      </c>
      <c r="B635" s="22"/>
      <c r="C635" s="22"/>
      <c r="D635" s="21"/>
      <c r="E635" s="21"/>
      <c r="F635" s="8"/>
      <c r="G635" s="21"/>
      <c r="H635" s="8"/>
      <c r="I635" s="11"/>
      <c r="J635" s="8"/>
      <c r="K635" s="11"/>
      <c r="L635" s="8"/>
      <c r="M635" s="11"/>
      <c r="N635" s="8"/>
      <c r="O635" s="11"/>
      <c r="P635" s="11"/>
      <c r="Q635" s="11"/>
      <c r="R635" s="11"/>
      <c r="S635" s="11"/>
      <c r="T635" s="11"/>
      <c r="U635" s="21"/>
    </row>
    <row r="636" spans="1:22" x14ac:dyDescent="0.25">
      <c r="A636" s="22"/>
      <c r="B636" s="22" t="s">
        <v>518</v>
      </c>
      <c r="C636" s="22" t="s">
        <v>1392</v>
      </c>
      <c r="D636" s="21"/>
      <c r="E636" s="21"/>
      <c r="F636" s="8">
        <v>0</v>
      </c>
      <c r="G636" s="21"/>
      <c r="H636" s="8">
        <f t="shared" si="67"/>
        <v>0</v>
      </c>
      <c r="I636" s="11"/>
      <c r="J636" s="8">
        <v>0</v>
      </c>
      <c r="K636" s="11"/>
      <c r="L636" s="8">
        <v>0</v>
      </c>
      <c r="M636" s="11"/>
      <c r="N636" s="8">
        <f t="shared" ref="N636:N642" si="71">+J636-L636</f>
        <v>0</v>
      </c>
      <c r="O636" s="11"/>
      <c r="P636" s="11"/>
      <c r="Q636" s="11"/>
      <c r="R636" s="11"/>
      <c r="S636" s="11"/>
      <c r="T636" s="11"/>
      <c r="U636" s="21"/>
    </row>
    <row r="637" spans="1:22" x14ac:dyDescent="0.25">
      <c r="A637" s="22"/>
      <c r="B637" s="22" t="s">
        <v>486</v>
      </c>
      <c r="C637" s="22" t="s">
        <v>1394</v>
      </c>
      <c r="D637" s="21"/>
      <c r="E637" s="21"/>
      <c r="F637" s="8">
        <v>0</v>
      </c>
      <c r="G637" s="21"/>
      <c r="H637" s="8">
        <f t="shared" si="67"/>
        <v>0</v>
      </c>
      <c r="I637" s="11"/>
      <c r="J637" s="8">
        <v>0</v>
      </c>
      <c r="K637" s="11"/>
      <c r="L637" s="8">
        <v>0</v>
      </c>
      <c r="M637" s="11"/>
      <c r="N637" s="8">
        <f t="shared" si="71"/>
        <v>0</v>
      </c>
      <c r="O637" s="11"/>
      <c r="P637" s="11"/>
      <c r="Q637" s="11"/>
      <c r="R637" s="11"/>
      <c r="S637" s="11"/>
      <c r="T637" s="11"/>
      <c r="U637" s="21"/>
    </row>
    <row r="638" spans="1:22" x14ac:dyDescent="0.25">
      <c r="A638" s="22"/>
      <c r="B638" s="22" t="s">
        <v>968</v>
      </c>
      <c r="C638" s="22" t="s">
        <v>1396</v>
      </c>
      <c r="D638" s="21"/>
      <c r="E638" s="21"/>
      <c r="F638" s="8">
        <v>0</v>
      </c>
      <c r="G638" s="21"/>
      <c r="H638" s="8">
        <f t="shared" si="67"/>
        <v>0</v>
      </c>
      <c r="I638" s="11"/>
      <c r="J638" s="8">
        <v>0</v>
      </c>
      <c r="K638" s="11"/>
      <c r="L638" s="8">
        <v>0</v>
      </c>
      <c r="M638" s="11"/>
      <c r="N638" s="8">
        <f t="shared" si="71"/>
        <v>0</v>
      </c>
      <c r="O638" s="11"/>
      <c r="P638" s="11"/>
      <c r="Q638" s="11"/>
      <c r="R638" s="11"/>
      <c r="S638" s="11"/>
      <c r="T638" s="11"/>
      <c r="U638" s="21"/>
    </row>
    <row r="639" spans="1:22" x14ac:dyDescent="0.25">
      <c r="A639" s="22"/>
      <c r="B639" s="22" t="s">
        <v>498</v>
      </c>
      <c r="C639" s="22" t="s">
        <v>1398</v>
      </c>
      <c r="D639" s="21"/>
      <c r="E639" s="21"/>
      <c r="F639" s="8">
        <v>0</v>
      </c>
      <c r="G639" s="21"/>
      <c r="H639" s="8">
        <f t="shared" si="67"/>
        <v>0</v>
      </c>
      <c r="I639" s="11"/>
      <c r="J639" s="8">
        <v>0</v>
      </c>
      <c r="K639" s="11"/>
      <c r="L639" s="8">
        <v>0</v>
      </c>
      <c r="M639" s="11"/>
      <c r="N639" s="8">
        <f t="shared" si="71"/>
        <v>0</v>
      </c>
      <c r="O639" s="11"/>
      <c r="P639" s="11"/>
      <c r="Q639" s="11"/>
      <c r="R639" s="11"/>
      <c r="S639" s="11"/>
      <c r="T639" s="11"/>
      <c r="U639" s="21"/>
    </row>
    <row r="640" spans="1:22" x14ac:dyDescent="0.25">
      <c r="A640" s="22"/>
      <c r="B640" s="22" t="s">
        <v>502</v>
      </c>
      <c r="C640" s="22" t="s">
        <v>1400</v>
      </c>
      <c r="D640" s="21"/>
      <c r="E640" s="21"/>
      <c r="F640" s="8">
        <v>0</v>
      </c>
      <c r="G640" s="21"/>
      <c r="H640" s="8">
        <f t="shared" si="67"/>
        <v>0</v>
      </c>
      <c r="I640" s="11"/>
      <c r="J640" s="8">
        <v>0</v>
      </c>
      <c r="K640" s="11"/>
      <c r="L640" s="8">
        <v>0</v>
      </c>
      <c r="M640" s="11"/>
      <c r="N640" s="8">
        <f t="shared" si="71"/>
        <v>0</v>
      </c>
      <c r="O640" s="11"/>
      <c r="P640" s="11"/>
      <c r="Q640" s="11"/>
      <c r="R640" s="11"/>
      <c r="S640" s="11"/>
      <c r="T640" s="11"/>
      <c r="U640" s="21"/>
    </row>
    <row r="641" spans="1:23" x14ac:dyDescent="0.25">
      <c r="A641" s="22"/>
      <c r="B641" s="22" t="s">
        <v>506</v>
      </c>
      <c r="C641" s="22" t="s">
        <v>1402</v>
      </c>
      <c r="D641" s="21"/>
      <c r="E641" s="21"/>
      <c r="F641" s="8">
        <v>0</v>
      </c>
      <c r="G641" s="21"/>
      <c r="H641" s="8">
        <f t="shared" si="67"/>
        <v>0</v>
      </c>
      <c r="I641" s="11"/>
      <c r="J641" s="8">
        <v>0</v>
      </c>
      <c r="K641" s="11"/>
      <c r="L641" s="8">
        <v>0</v>
      </c>
      <c r="M641" s="11"/>
      <c r="N641" s="8">
        <f t="shared" si="71"/>
        <v>0</v>
      </c>
      <c r="O641" s="11"/>
      <c r="P641" s="11"/>
      <c r="Q641" s="11"/>
      <c r="R641" s="11"/>
      <c r="S641" s="11"/>
      <c r="T641" s="11"/>
      <c r="U641" s="21"/>
    </row>
    <row r="642" spans="1:23" x14ac:dyDescent="0.25">
      <c r="A642" s="22"/>
      <c r="B642" s="22" t="s">
        <v>510</v>
      </c>
      <c r="C642" s="22" t="s">
        <v>1404</v>
      </c>
      <c r="D642" s="21"/>
      <c r="E642" s="21"/>
      <c r="F642" s="8">
        <v>0</v>
      </c>
      <c r="G642" s="21"/>
      <c r="H642" s="8">
        <f t="shared" si="67"/>
        <v>0</v>
      </c>
      <c r="I642" s="11"/>
      <c r="J642" s="8">
        <v>0</v>
      </c>
      <c r="K642" s="11"/>
      <c r="L642" s="8">
        <v>0</v>
      </c>
      <c r="M642" s="11"/>
      <c r="N642" s="8">
        <f t="shared" si="71"/>
        <v>0</v>
      </c>
      <c r="O642" s="11"/>
      <c r="P642" s="11"/>
      <c r="Q642" s="11"/>
      <c r="R642" s="11"/>
      <c r="S642" s="11"/>
      <c r="T642" s="11"/>
      <c r="U642" s="21"/>
    </row>
    <row r="643" spans="1:23" x14ac:dyDescent="0.25">
      <c r="A643" s="24" t="s">
        <v>1406</v>
      </c>
      <c r="B643" s="22"/>
      <c r="C643" s="22"/>
      <c r="D643" s="21"/>
      <c r="E643" s="21"/>
      <c r="F643" s="34">
        <f>SUM(F636:F642)</f>
        <v>0</v>
      </c>
      <c r="G643" s="21"/>
      <c r="H643" s="34">
        <f t="shared" si="67"/>
        <v>0</v>
      </c>
      <c r="I643" s="11"/>
      <c r="J643" s="34">
        <f>SUM(J636:J642)</f>
        <v>0</v>
      </c>
      <c r="K643" s="11"/>
      <c r="L643" s="34">
        <f>SUM(L636:L642)</f>
        <v>0</v>
      </c>
      <c r="M643" s="11"/>
      <c r="N643" s="34">
        <f>+J643-L643</f>
        <v>0</v>
      </c>
      <c r="O643" s="11"/>
      <c r="P643" s="11"/>
      <c r="Q643" s="11"/>
      <c r="R643" s="11"/>
      <c r="S643" s="11"/>
      <c r="T643" s="11"/>
      <c r="U643" s="21"/>
    </row>
    <row r="644" spans="1:23" x14ac:dyDescent="0.25">
      <c r="A644" s="24" t="s">
        <v>1407</v>
      </c>
      <c r="B644" s="22"/>
      <c r="C644" s="22"/>
      <c r="D644" s="21"/>
      <c r="E644" s="21"/>
      <c r="F644" s="8"/>
      <c r="G644" s="21"/>
      <c r="H644" s="8"/>
      <c r="I644" s="11"/>
      <c r="J644" s="8"/>
      <c r="K644" s="11"/>
      <c r="L644" s="8"/>
      <c r="M644" s="11"/>
      <c r="N644" s="8"/>
      <c r="O644" s="11"/>
      <c r="P644" s="11"/>
      <c r="Q644" s="11"/>
      <c r="R644" s="11"/>
      <c r="S644" s="11"/>
      <c r="T644" s="11"/>
      <c r="U644" s="21"/>
    </row>
    <row r="645" spans="1:23" x14ac:dyDescent="0.25">
      <c r="A645" s="22"/>
      <c r="B645" s="22" t="s">
        <v>927</v>
      </c>
      <c r="C645" s="22" t="s">
        <v>1409</v>
      </c>
      <c r="D645" s="21"/>
      <c r="E645" s="21"/>
      <c r="F645" s="8">
        <v>0</v>
      </c>
      <c r="G645" s="21"/>
      <c r="H645" s="8">
        <f t="shared" si="67"/>
        <v>0</v>
      </c>
      <c r="I645" s="11"/>
      <c r="J645" s="8">
        <v>0</v>
      </c>
      <c r="K645" s="11"/>
      <c r="L645" s="8">
        <v>0</v>
      </c>
      <c r="M645" s="11"/>
      <c r="N645" s="8">
        <f t="shared" ref="N645:N650" si="72">+J645-L645</f>
        <v>0</v>
      </c>
      <c r="O645" s="11"/>
      <c r="P645" s="11"/>
      <c r="Q645" s="11"/>
      <c r="R645" s="11"/>
      <c r="S645" s="11"/>
      <c r="T645" s="11"/>
      <c r="U645" s="21"/>
    </row>
    <row r="646" spans="1:23" x14ac:dyDescent="0.25">
      <c r="A646" s="22"/>
      <c r="B646" s="22" t="s">
        <v>1342</v>
      </c>
      <c r="C646" s="22" t="s">
        <v>1411</v>
      </c>
      <c r="D646" s="21"/>
      <c r="E646" s="21"/>
      <c r="F646" s="8">
        <v>0</v>
      </c>
      <c r="G646" s="21"/>
      <c r="H646" s="8">
        <f t="shared" si="67"/>
        <v>0</v>
      </c>
      <c r="I646" s="11"/>
      <c r="J646" s="8">
        <v>0</v>
      </c>
      <c r="K646" s="11"/>
      <c r="L646" s="8">
        <v>0</v>
      </c>
      <c r="M646" s="11"/>
      <c r="N646" s="8">
        <f t="shared" si="72"/>
        <v>0</v>
      </c>
      <c r="O646" s="11"/>
      <c r="P646" s="11"/>
      <c r="Q646" s="11"/>
      <c r="R646" s="11"/>
      <c r="S646" s="11"/>
      <c r="T646" s="11"/>
      <c r="U646" s="21"/>
    </row>
    <row r="647" spans="1:23" x14ac:dyDescent="0.25">
      <c r="A647" s="22"/>
      <c r="B647" s="22" t="s">
        <v>968</v>
      </c>
      <c r="C647" s="22" t="s">
        <v>1413</v>
      </c>
      <c r="D647" s="21"/>
      <c r="E647" s="21"/>
      <c r="F647" s="8">
        <v>0</v>
      </c>
      <c r="G647" s="21"/>
      <c r="H647" s="8">
        <f t="shared" si="67"/>
        <v>0</v>
      </c>
      <c r="I647" s="11"/>
      <c r="J647" s="8">
        <v>0</v>
      </c>
      <c r="K647" s="11"/>
      <c r="L647" s="8">
        <v>0</v>
      </c>
      <c r="M647" s="11"/>
      <c r="N647" s="8">
        <f t="shared" si="72"/>
        <v>0</v>
      </c>
      <c r="O647" s="11"/>
      <c r="P647" s="11"/>
      <c r="Q647" s="11"/>
      <c r="R647" s="11"/>
      <c r="S647" s="11"/>
      <c r="T647" s="11"/>
      <c r="U647" s="21"/>
    </row>
    <row r="648" spans="1:23" x14ac:dyDescent="0.25">
      <c r="A648" s="22"/>
      <c r="B648" s="22" t="s">
        <v>498</v>
      </c>
      <c r="C648" s="22" t="s">
        <v>1415</v>
      </c>
      <c r="D648" s="21"/>
      <c r="E648" s="21"/>
      <c r="F648" s="8">
        <v>0</v>
      </c>
      <c r="G648" s="21"/>
      <c r="H648" s="8">
        <f t="shared" si="67"/>
        <v>0</v>
      </c>
      <c r="I648" s="11"/>
      <c r="J648" s="8">
        <v>0</v>
      </c>
      <c r="K648" s="11"/>
      <c r="L648" s="8">
        <v>0</v>
      </c>
      <c r="M648" s="11"/>
      <c r="N648" s="8">
        <f t="shared" si="72"/>
        <v>0</v>
      </c>
      <c r="O648" s="11"/>
      <c r="P648" s="11"/>
      <c r="Q648" s="11"/>
      <c r="R648" s="11"/>
      <c r="S648" s="11"/>
      <c r="T648" s="11"/>
      <c r="U648" s="21"/>
    </row>
    <row r="649" spans="1:23" x14ac:dyDescent="0.25">
      <c r="A649" s="22"/>
      <c r="B649" s="22" t="s">
        <v>935</v>
      </c>
      <c r="C649" s="22" t="s">
        <v>1417</v>
      </c>
      <c r="D649" s="21"/>
      <c r="E649" s="21"/>
      <c r="F649" s="8">
        <v>0</v>
      </c>
      <c r="G649" s="21"/>
      <c r="H649" s="8">
        <f t="shared" si="67"/>
        <v>0</v>
      </c>
      <c r="I649" s="11"/>
      <c r="J649" s="8">
        <v>0</v>
      </c>
      <c r="K649" s="11"/>
      <c r="L649" s="8">
        <v>0</v>
      </c>
      <c r="M649" s="11"/>
      <c r="N649" s="8">
        <f t="shared" si="72"/>
        <v>0</v>
      </c>
      <c r="O649" s="11"/>
      <c r="P649" s="11"/>
      <c r="Q649" s="11"/>
      <c r="R649" s="11"/>
      <c r="S649" s="11"/>
      <c r="T649" s="11"/>
      <c r="U649" s="21"/>
    </row>
    <row r="650" spans="1:23" x14ac:dyDescent="0.25">
      <c r="A650" s="22"/>
      <c r="B650" s="22" t="s">
        <v>510</v>
      </c>
      <c r="C650" s="22" t="s">
        <v>1419</v>
      </c>
      <c r="D650" s="21"/>
      <c r="E650" s="21"/>
      <c r="F650" s="8">
        <v>0</v>
      </c>
      <c r="G650" s="21"/>
      <c r="H650" s="8">
        <f t="shared" si="67"/>
        <v>0</v>
      </c>
      <c r="I650" s="11"/>
      <c r="J650" s="8">
        <v>0</v>
      </c>
      <c r="K650" s="11"/>
      <c r="L650" s="8">
        <v>0</v>
      </c>
      <c r="M650" s="11"/>
      <c r="N650" s="8">
        <f t="shared" si="72"/>
        <v>0</v>
      </c>
      <c r="O650" s="11"/>
      <c r="P650" s="11"/>
      <c r="Q650" s="11"/>
      <c r="R650" s="11"/>
      <c r="S650" s="11"/>
      <c r="T650" s="11"/>
      <c r="U650" s="21"/>
    </row>
    <row r="651" spans="1:23" x14ac:dyDescent="0.25">
      <c r="A651" s="24" t="s">
        <v>1421</v>
      </c>
      <c r="B651" s="22"/>
      <c r="C651" s="22"/>
      <c r="D651" s="21"/>
      <c r="E651" s="21"/>
      <c r="F651" s="34">
        <f>SUM(F645:F650)</f>
        <v>0</v>
      </c>
      <c r="G651" s="21"/>
      <c r="H651" s="34">
        <f t="shared" si="67"/>
        <v>0</v>
      </c>
      <c r="I651" s="11"/>
      <c r="J651" s="34">
        <f>SUM(J645:J650)</f>
        <v>0</v>
      </c>
      <c r="K651" s="11"/>
      <c r="L651" s="34">
        <f>SUM(L645:L650)</f>
        <v>0</v>
      </c>
      <c r="M651" s="11"/>
      <c r="N651" s="34">
        <f>+J651-L651</f>
        <v>0</v>
      </c>
      <c r="O651" s="11"/>
      <c r="P651" s="11"/>
      <c r="Q651" s="11"/>
      <c r="R651" s="11"/>
      <c r="S651" s="11"/>
      <c r="T651" s="11"/>
      <c r="U651" s="21"/>
    </row>
    <row r="652" spans="1:23" x14ac:dyDescent="0.25">
      <c r="A652" s="13"/>
      <c r="B652" s="24" t="s">
        <v>1423</v>
      </c>
      <c r="C652" s="22"/>
      <c r="D652" s="21"/>
      <c r="E652" s="21"/>
      <c r="F652" s="34">
        <f>F643+F651</f>
        <v>0</v>
      </c>
      <c r="G652" s="21"/>
      <c r="H652" s="34">
        <f t="shared" si="67"/>
        <v>0</v>
      </c>
      <c r="I652" s="11"/>
      <c r="J652" s="34">
        <f>J643+J651</f>
        <v>0</v>
      </c>
      <c r="K652" s="11"/>
      <c r="L652" s="34">
        <f>L643+L651</f>
        <v>0</v>
      </c>
      <c r="M652" s="11"/>
      <c r="N652" s="34">
        <f>+J652-L652</f>
        <v>0</v>
      </c>
      <c r="O652" s="11"/>
      <c r="P652" s="11"/>
      <c r="Q652" s="11"/>
      <c r="R652" s="11"/>
      <c r="S652" s="11"/>
      <c r="T652" s="11"/>
      <c r="U652" s="21"/>
      <c r="V652" s="14"/>
      <c r="W652" s="14"/>
    </row>
    <row r="653" spans="1:23" x14ac:dyDescent="0.25">
      <c r="A653" s="24" t="s">
        <v>1424</v>
      </c>
      <c r="B653" s="22"/>
      <c r="C653" s="22"/>
      <c r="D653" s="21"/>
      <c r="E653" s="21"/>
      <c r="F653" s="8"/>
      <c r="G653" s="21"/>
      <c r="H653" s="8"/>
      <c r="I653" s="11"/>
      <c r="J653" s="8"/>
      <c r="K653" s="11"/>
      <c r="L653" s="8"/>
      <c r="M653" s="11"/>
      <c r="N653" s="8"/>
      <c r="O653" s="11"/>
      <c r="P653" s="11"/>
      <c r="Q653" s="11"/>
      <c r="R653" s="11"/>
      <c r="S653" s="11"/>
      <c r="T653" s="11"/>
      <c r="U653" s="21"/>
    </row>
    <row r="654" spans="1:23" x14ac:dyDescent="0.25">
      <c r="A654" s="22"/>
      <c r="B654" s="22" t="s">
        <v>518</v>
      </c>
      <c r="C654" s="22" t="s">
        <v>1426</v>
      </c>
      <c r="D654" s="21"/>
      <c r="E654" s="21"/>
      <c r="F654" s="8">
        <v>0</v>
      </c>
      <c r="G654" s="21"/>
      <c r="H654" s="8">
        <f t="shared" si="67"/>
        <v>0</v>
      </c>
      <c r="I654" s="11"/>
      <c r="J654" s="8">
        <v>0</v>
      </c>
      <c r="K654" s="11"/>
      <c r="L654" s="8">
        <v>0</v>
      </c>
      <c r="M654" s="11"/>
      <c r="N654" s="8">
        <f t="shared" ref="N654:N660" si="73">+J654-L654</f>
        <v>0</v>
      </c>
      <c r="O654" s="11"/>
      <c r="P654" s="11"/>
      <c r="Q654" s="11"/>
      <c r="R654" s="11"/>
      <c r="S654" s="11"/>
      <c r="T654" s="11"/>
      <c r="U654" s="21"/>
    </row>
    <row r="655" spans="1:23" x14ac:dyDescent="0.25">
      <c r="A655" s="22"/>
      <c r="B655" s="22" t="s">
        <v>486</v>
      </c>
      <c r="C655" s="22" t="s">
        <v>1428</v>
      </c>
      <c r="D655" s="21"/>
      <c r="E655" s="21"/>
      <c r="F655" s="8">
        <v>0</v>
      </c>
      <c r="G655" s="21"/>
      <c r="H655" s="8">
        <f t="shared" si="67"/>
        <v>0</v>
      </c>
      <c r="I655" s="11"/>
      <c r="J655" s="8">
        <v>0</v>
      </c>
      <c r="K655" s="11"/>
      <c r="L655" s="8">
        <v>0</v>
      </c>
      <c r="M655" s="11"/>
      <c r="N655" s="8">
        <f t="shared" si="73"/>
        <v>0</v>
      </c>
      <c r="O655" s="11"/>
      <c r="P655" s="11"/>
      <c r="Q655" s="11"/>
      <c r="R655" s="11"/>
      <c r="S655" s="11"/>
      <c r="T655" s="11"/>
      <c r="U655" s="21"/>
    </row>
    <row r="656" spans="1:23" x14ac:dyDescent="0.25">
      <c r="A656" s="22"/>
      <c r="B656" s="22" t="s">
        <v>968</v>
      </c>
      <c r="C656" s="22" t="s">
        <v>1430</v>
      </c>
      <c r="D656" s="21"/>
      <c r="E656" s="21"/>
      <c r="F656" s="8">
        <v>0</v>
      </c>
      <c r="G656" s="21"/>
      <c r="H656" s="8">
        <f t="shared" si="67"/>
        <v>0</v>
      </c>
      <c r="I656" s="11"/>
      <c r="J656" s="8">
        <v>0</v>
      </c>
      <c r="K656" s="11"/>
      <c r="L656" s="8">
        <v>0</v>
      </c>
      <c r="M656" s="11"/>
      <c r="N656" s="8">
        <f t="shared" si="73"/>
        <v>0</v>
      </c>
      <c r="O656" s="11"/>
      <c r="P656" s="11"/>
      <c r="Q656" s="11"/>
      <c r="R656" s="11"/>
      <c r="S656" s="11"/>
      <c r="T656" s="11"/>
      <c r="U656" s="21"/>
    </row>
    <row r="657" spans="1:23" x14ac:dyDescent="0.25">
      <c r="A657" s="22"/>
      <c r="B657" s="22" t="s">
        <v>498</v>
      </c>
      <c r="C657" s="22" t="s">
        <v>1432</v>
      </c>
      <c r="D657" s="21"/>
      <c r="E657" s="21"/>
      <c r="F657" s="8">
        <v>0</v>
      </c>
      <c r="G657" s="21"/>
      <c r="H657" s="8">
        <f t="shared" si="67"/>
        <v>0</v>
      </c>
      <c r="I657" s="11"/>
      <c r="J657" s="8">
        <v>0</v>
      </c>
      <c r="K657" s="11"/>
      <c r="L657" s="8">
        <v>0</v>
      </c>
      <c r="M657" s="11"/>
      <c r="N657" s="8">
        <f t="shared" si="73"/>
        <v>0</v>
      </c>
      <c r="O657" s="11"/>
      <c r="P657" s="11"/>
      <c r="Q657" s="11"/>
      <c r="R657" s="11"/>
      <c r="S657" s="11"/>
      <c r="T657" s="11"/>
      <c r="U657" s="21"/>
    </row>
    <row r="658" spans="1:23" x14ac:dyDescent="0.25">
      <c r="A658" s="22"/>
      <c r="B658" s="22" t="s">
        <v>502</v>
      </c>
      <c r="C658" s="22" t="s">
        <v>1434</v>
      </c>
      <c r="D658" s="21"/>
      <c r="E658" s="21"/>
      <c r="F658" s="8">
        <v>0</v>
      </c>
      <c r="G658" s="21"/>
      <c r="H658" s="8">
        <f t="shared" si="67"/>
        <v>0</v>
      </c>
      <c r="I658" s="11"/>
      <c r="J658" s="8">
        <v>0</v>
      </c>
      <c r="K658" s="11"/>
      <c r="L658" s="8">
        <v>0</v>
      </c>
      <c r="M658" s="11"/>
      <c r="N658" s="8">
        <f t="shared" si="73"/>
        <v>0</v>
      </c>
      <c r="O658" s="11"/>
      <c r="P658" s="11"/>
      <c r="Q658" s="11"/>
      <c r="R658" s="11"/>
      <c r="S658" s="11"/>
      <c r="T658" s="11"/>
      <c r="U658" s="21"/>
    </row>
    <row r="659" spans="1:23" x14ac:dyDescent="0.25">
      <c r="A659" s="22"/>
      <c r="B659" s="22" t="s">
        <v>506</v>
      </c>
      <c r="C659" s="22" t="s">
        <v>1436</v>
      </c>
      <c r="D659" s="21"/>
      <c r="E659" s="21"/>
      <c r="F659" s="8">
        <v>0</v>
      </c>
      <c r="G659" s="21"/>
      <c r="H659" s="8">
        <f t="shared" si="67"/>
        <v>0</v>
      </c>
      <c r="I659" s="11"/>
      <c r="J659" s="8">
        <v>0</v>
      </c>
      <c r="K659" s="11"/>
      <c r="L659" s="8">
        <v>0</v>
      </c>
      <c r="M659" s="11"/>
      <c r="N659" s="8">
        <f t="shared" si="73"/>
        <v>0</v>
      </c>
      <c r="O659" s="11"/>
      <c r="P659" s="11"/>
      <c r="Q659" s="11"/>
      <c r="R659" s="11"/>
      <c r="S659" s="11"/>
      <c r="T659" s="11"/>
      <c r="U659" s="21"/>
    </row>
    <row r="660" spans="1:23" x14ac:dyDescent="0.25">
      <c r="A660" s="22"/>
      <c r="B660" s="22" t="s">
        <v>510</v>
      </c>
      <c r="C660" s="22" t="s">
        <v>1438</v>
      </c>
      <c r="D660" s="21"/>
      <c r="E660" s="21"/>
      <c r="F660" s="8">
        <v>0</v>
      </c>
      <c r="G660" s="21"/>
      <c r="H660" s="8">
        <f t="shared" si="67"/>
        <v>0</v>
      </c>
      <c r="I660" s="11"/>
      <c r="J660" s="8">
        <v>0</v>
      </c>
      <c r="K660" s="11"/>
      <c r="L660" s="8">
        <v>0</v>
      </c>
      <c r="M660" s="11"/>
      <c r="N660" s="8">
        <f t="shared" si="73"/>
        <v>0</v>
      </c>
      <c r="O660" s="11"/>
      <c r="P660" s="11"/>
      <c r="Q660" s="11"/>
      <c r="R660" s="11"/>
      <c r="S660" s="11"/>
      <c r="T660" s="11"/>
      <c r="U660" s="21"/>
    </row>
    <row r="661" spans="1:23" x14ac:dyDescent="0.25">
      <c r="A661" s="24" t="s">
        <v>1440</v>
      </c>
      <c r="B661" s="22"/>
      <c r="C661" s="22"/>
      <c r="D661" s="21"/>
      <c r="E661" s="21"/>
      <c r="F661" s="34">
        <f>SUM(F654:F660)</f>
        <v>0</v>
      </c>
      <c r="G661" s="21"/>
      <c r="H661" s="34">
        <f t="shared" si="67"/>
        <v>0</v>
      </c>
      <c r="I661" s="11"/>
      <c r="J661" s="34">
        <f>SUM(J654:J660)</f>
        <v>0</v>
      </c>
      <c r="K661" s="11"/>
      <c r="L661" s="34">
        <f>SUM(L654:L660)</f>
        <v>0</v>
      </c>
      <c r="M661" s="11"/>
      <c r="N661" s="34">
        <f>+J661-L661</f>
        <v>0</v>
      </c>
      <c r="O661" s="11"/>
      <c r="P661" s="11"/>
      <c r="Q661" s="11"/>
      <c r="R661" s="11"/>
      <c r="S661" s="11"/>
      <c r="T661" s="11"/>
      <c r="U661" s="21"/>
    </row>
    <row r="662" spans="1:23" x14ac:dyDescent="0.25">
      <c r="A662" s="24" t="s">
        <v>1441</v>
      </c>
      <c r="B662" s="22"/>
      <c r="C662" s="22"/>
      <c r="D662" s="21"/>
      <c r="E662" s="21"/>
      <c r="F662" s="8"/>
      <c r="G662" s="21"/>
      <c r="H662" s="8"/>
      <c r="I662" s="11"/>
      <c r="J662" s="8"/>
      <c r="K662" s="11"/>
      <c r="L662" s="8"/>
      <c r="M662" s="11"/>
      <c r="N662" s="8"/>
      <c r="O662" s="11"/>
      <c r="P662" s="11"/>
      <c r="Q662" s="11"/>
      <c r="R662" s="11"/>
      <c r="S662" s="11"/>
      <c r="T662" s="11"/>
      <c r="U662" s="21"/>
    </row>
    <row r="663" spans="1:23" x14ac:dyDescent="0.25">
      <c r="A663" s="22"/>
      <c r="B663" s="22" t="s">
        <v>927</v>
      </c>
      <c r="C663" s="22" t="s">
        <v>1443</v>
      </c>
      <c r="D663" s="21"/>
      <c r="E663" s="21"/>
      <c r="F663" s="8">
        <v>0</v>
      </c>
      <c r="G663" s="21"/>
      <c r="H663" s="8">
        <f t="shared" ref="H663:H722" si="74">J663-F663</f>
        <v>0</v>
      </c>
      <c r="I663" s="11"/>
      <c r="J663" s="8">
        <v>0</v>
      </c>
      <c r="K663" s="11"/>
      <c r="L663" s="8">
        <v>0</v>
      </c>
      <c r="M663" s="11"/>
      <c r="N663" s="8">
        <f t="shared" ref="N663:N668" si="75">+J663-L663</f>
        <v>0</v>
      </c>
      <c r="O663" s="11"/>
      <c r="P663" s="11"/>
      <c r="Q663" s="11"/>
      <c r="R663" s="11"/>
      <c r="S663" s="11"/>
      <c r="T663" s="11"/>
      <c r="U663" s="21"/>
    </row>
    <row r="664" spans="1:23" x14ac:dyDescent="0.25">
      <c r="A664" s="22"/>
      <c r="B664" s="22" t="s">
        <v>1342</v>
      </c>
      <c r="C664" s="22" t="s">
        <v>1445</v>
      </c>
      <c r="D664" s="21"/>
      <c r="E664" s="21"/>
      <c r="F664" s="8">
        <v>0</v>
      </c>
      <c r="G664" s="21"/>
      <c r="H664" s="8">
        <f t="shared" si="74"/>
        <v>0</v>
      </c>
      <c r="I664" s="11"/>
      <c r="J664" s="8">
        <v>0</v>
      </c>
      <c r="K664" s="11"/>
      <c r="L664" s="8">
        <v>0</v>
      </c>
      <c r="M664" s="11"/>
      <c r="N664" s="8">
        <f t="shared" si="75"/>
        <v>0</v>
      </c>
      <c r="O664" s="11"/>
      <c r="P664" s="11"/>
      <c r="Q664" s="11"/>
      <c r="R664" s="11"/>
      <c r="S664" s="11"/>
      <c r="T664" s="11"/>
      <c r="U664" s="21"/>
    </row>
    <row r="665" spans="1:23" x14ac:dyDescent="0.25">
      <c r="A665" s="22"/>
      <c r="B665" s="22" t="s">
        <v>968</v>
      </c>
      <c r="C665" s="22" t="s">
        <v>1447</v>
      </c>
      <c r="D665" s="21"/>
      <c r="E665" s="21"/>
      <c r="F665" s="8">
        <v>0</v>
      </c>
      <c r="G665" s="21"/>
      <c r="H665" s="8">
        <f t="shared" si="74"/>
        <v>0</v>
      </c>
      <c r="I665" s="11"/>
      <c r="J665" s="8">
        <v>0</v>
      </c>
      <c r="K665" s="11"/>
      <c r="L665" s="8">
        <v>0</v>
      </c>
      <c r="M665" s="11"/>
      <c r="N665" s="8">
        <f t="shared" si="75"/>
        <v>0</v>
      </c>
      <c r="O665" s="11"/>
      <c r="P665" s="11"/>
      <c r="Q665" s="11"/>
      <c r="R665" s="11"/>
      <c r="S665" s="11"/>
      <c r="T665" s="11"/>
      <c r="U665" s="21"/>
    </row>
    <row r="666" spans="1:23" x14ac:dyDescent="0.25">
      <c r="A666" s="22"/>
      <c r="B666" s="22" t="s">
        <v>498</v>
      </c>
      <c r="C666" s="22" t="s">
        <v>1449</v>
      </c>
      <c r="D666" s="21"/>
      <c r="E666" s="21"/>
      <c r="F666" s="8">
        <v>0</v>
      </c>
      <c r="G666" s="21"/>
      <c r="H666" s="8">
        <f t="shared" si="74"/>
        <v>0</v>
      </c>
      <c r="I666" s="11"/>
      <c r="J666" s="8">
        <v>0</v>
      </c>
      <c r="K666" s="11"/>
      <c r="L666" s="8">
        <v>0</v>
      </c>
      <c r="M666" s="11"/>
      <c r="N666" s="8">
        <f t="shared" si="75"/>
        <v>0</v>
      </c>
      <c r="O666" s="11"/>
      <c r="P666" s="11"/>
      <c r="Q666" s="11"/>
      <c r="R666" s="11"/>
      <c r="S666" s="11"/>
      <c r="T666" s="11"/>
      <c r="U666" s="21"/>
    </row>
    <row r="667" spans="1:23" x14ac:dyDescent="0.25">
      <c r="A667" s="22"/>
      <c r="B667" s="22" t="s">
        <v>935</v>
      </c>
      <c r="C667" s="22" t="s">
        <v>1451</v>
      </c>
      <c r="D667" s="21"/>
      <c r="E667" s="21"/>
      <c r="F667" s="8">
        <v>0</v>
      </c>
      <c r="G667" s="21"/>
      <c r="H667" s="8">
        <f t="shared" si="74"/>
        <v>0</v>
      </c>
      <c r="I667" s="11"/>
      <c r="J667" s="8">
        <v>0</v>
      </c>
      <c r="K667" s="11"/>
      <c r="L667" s="8">
        <v>0</v>
      </c>
      <c r="M667" s="11"/>
      <c r="N667" s="8">
        <f t="shared" si="75"/>
        <v>0</v>
      </c>
      <c r="O667" s="11"/>
      <c r="P667" s="11"/>
      <c r="Q667" s="11"/>
      <c r="R667" s="11"/>
      <c r="S667" s="11"/>
      <c r="T667" s="11"/>
      <c r="U667" s="21"/>
    </row>
    <row r="668" spans="1:23" x14ac:dyDescent="0.25">
      <c r="A668" s="22"/>
      <c r="B668" s="22" t="s">
        <v>510</v>
      </c>
      <c r="C668" s="22" t="s">
        <v>1453</v>
      </c>
      <c r="D668" s="21"/>
      <c r="E668" s="21"/>
      <c r="F668" s="8">
        <v>0</v>
      </c>
      <c r="G668" s="21"/>
      <c r="H668" s="8">
        <f t="shared" si="74"/>
        <v>0</v>
      </c>
      <c r="I668" s="11"/>
      <c r="J668" s="8">
        <v>0</v>
      </c>
      <c r="K668" s="11"/>
      <c r="L668" s="8">
        <v>0</v>
      </c>
      <c r="M668" s="11"/>
      <c r="N668" s="8">
        <f t="shared" si="75"/>
        <v>0</v>
      </c>
      <c r="O668" s="11"/>
      <c r="P668" s="11"/>
      <c r="Q668" s="11"/>
      <c r="R668" s="11"/>
      <c r="S668" s="11"/>
      <c r="T668" s="11"/>
      <c r="U668" s="21"/>
    </row>
    <row r="669" spans="1:23" x14ac:dyDescent="0.25">
      <c r="A669" s="24" t="s">
        <v>1455</v>
      </c>
      <c r="B669" s="22"/>
      <c r="C669" s="22"/>
      <c r="D669" s="21"/>
      <c r="E669" s="21"/>
      <c r="F669" s="34">
        <f>SUM(F663:F668)</f>
        <v>0</v>
      </c>
      <c r="G669" s="21"/>
      <c r="H669" s="34">
        <f t="shared" si="74"/>
        <v>0</v>
      </c>
      <c r="I669" s="11"/>
      <c r="J669" s="34">
        <f>SUM(J663:J668)</f>
        <v>0</v>
      </c>
      <c r="K669" s="11"/>
      <c r="L669" s="34">
        <f>SUM(L663:L668)</f>
        <v>0</v>
      </c>
      <c r="M669" s="11"/>
      <c r="N669" s="34">
        <f>+J669-L669</f>
        <v>0</v>
      </c>
      <c r="O669" s="11"/>
      <c r="P669" s="11"/>
      <c r="Q669" s="11"/>
      <c r="R669" s="11"/>
      <c r="S669" s="11"/>
      <c r="T669" s="11"/>
      <c r="U669" s="21"/>
    </row>
    <row r="670" spans="1:23" x14ac:dyDescent="0.25">
      <c r="A670" s="13"/>
      <c r="B670" s="24" t="s">
        <v>1457</v>
      </c>
      <c r="C670" s="22"/>
      <c r="D670" s="21"/>
      <c r="E670" s="21"/>
      <c r="F670" s="34">
        <f>F661+F669</f>
        <v>0</v>
      </c>
      <c r="G670" s="21"/>
      <c r="H670" s="34">
        <f t="shared" si="74"/>
        <v>0</v>
      </c>
      <c r="I670" s="11"/>
      <c r="J670" s="34">
        <f>J661+J669</f>
        <v>0</v>
      </c>
      <c r="K670" s="11"/>
      <c r="L670" s="34">
        <f>L661+L669</f>
        <v>0</v>
      </c>
      <c r="M670" s="11"/>
      <c r="N670" s="34">
        <f>+J670-L670</f>
        <v>0</v>
      </c>
      <c r="O670" s="11"/>
      <c r="P670" s="11"/>
      <c r="Q670" s="11"/>
      <c r="R670" s="11"/>
      <c r="S670" s="11"/>
      <c r="T670" s="11"/>
      <c r="U670" s="21"/>
      <c r="V670" s="14"/>
      <c r="W670" s="14"/>
    </row>
    <row r="671" spans="1:23" x14ac:dyDescent="0.25">
      <c r="A671" s="24" t="s">
        <v>1458</v>
      </c>
      <c r="B671" s="22"/>
      <c r="C671" s="22"/>
      <c r="D671" s="21"/>
      <c r="E671" s="21"/>
      <c r="F671" s="8"/>
      <c r="G671" s="21"/>
      <c r="H671" s="8"/>
      <c r="I671" s="11"/>
      <c r="J671" s="8"/>
      <c r="K671" s="11"/>
      <c r="L671" s="8"/>
      <c r="M671" s="11"/>
      <c r="N671" s="8"/>
      <c r="O671" s="11"/>
      <c r="P671" s="11"/>
      <c r="Q671" s="11"/>
      <c r="R671" s="11"/>
      <c r="S671" s="11"/>
      <c r="T671" s="11"/>
      <c r="U671" s="21"/>
    </row>
    <row r="672" spans="1:23" x14ac:dyDescent="0.25">
      <c r="A672" s="22"/>
      <c r="B672" s="22" t="s">
        <v>518</v>
      </c>
      <c r="C672" s="22" t="s">
        <v>1460</v>
      </c>
      <c r="D672" s="21"/>
      <c r="E672" s="21"/>
      <c r="F672" s="8">
        <v>0</v>
      </c>
      <c r="G672" s="21"/>
      <c r="H672" s="8">
        <f t="shared" si="74"/>
        <v>0</v>
      </c>
      <c r="I672" s="11"/>
      <c r="J672" s="8">
        <v>0</v>
      </c>
      <c r="K672" s="11"/>
      <c r="L672" s="8">
        <v>0</v>
      </c>
      <c r="M672" s="11"/>
      <c r="N672" s="8">
        <f t="shared" ref="N672:N678" si="76">+J672-L672</f>
        <v>0</v>
      </c>
      <c r="O672" s="11"/>
      <c r="P672" s="11"/>
      <c r="Q672" s="11"/>
      <c r="R672" s="11"/>
      <c r="S672" s="11"/>
      <c r="T672" s="11"/>
      <c r="U672" s="21"/>
    </row>
    <row r="673" spans="1:23" x14ac:dyDescent="0.25">
      <c r="A673" s="22"/>
      <c r="B673" s="22" t="s">
        <v>486</v>
      </c>
      <c r="C673" s="22" t="s">
        <v>1462</v>
      </c>
      <c r="D673" s="21"/>
      <c r="E673" s="21"/>
      <c r="F673" s="8">
        <v>0</v>
      </c>
      <c r="G673" s="21"/>
      <c r="H673" s="8">
        <f t="shared" si="74"/>
        <v>0</v>
      </c>
      <c r="I673" s="11"/>
      <c r="J673" s="8">
        <v>0</v>
      </c>
      <c r="K673" s="11"/>
      <c r="L673" s="8">
        <v>0</v>
      </c>
      <c r="M673" s="11"/>
      <c r="N673" s="8">
        <f t="shared" si="76"/>
        <v>0</v>
      </c>
      <c r="O673" s="11"/>
      <c r="P673" s="11"/>
      <c r="Q673" s="11"/>
      <c r="R673" s="11"/>
      <c r="S673" s="11"/>
      <c r="T673" s="11"/>
      <c r="U673" s="21"/>
    </row>
    <row r="674" spans="1:23" x14ac:dyDescent="0.25">
      <c r="A674" s="22"/>
      <c r="B674" s="22" t="s">
        <v>968</v>
      </c>
      <c r="C674" s="22" t="s">
        <v>1464</v>
      </c>
      <c r="D674" s="21"/>
      <c r="E674" s="21"/>
      <c r="F674" s="8">
        <v>0</v>
      </c>
      <c r="G674" s="21"/>
      <c r="H674" s="8">
        <f t="shared" si="74"/>
        <v>0</v>
      </c>
      <c r="I674" s="11"/>
      <c r="J674" s="8">
        <v>0</v>
      </c>
      <c r="K674" s="11"/>
      <c r="L674" s="8">
        <v>0</v>
      </c>
      <c r="M674" s="11"/>
      <c r="N674" s="8">
        <f t="shared" si="76"/>
        <v>0</v>
      </c>
      <c r="O674" s="11"/>
      <c r="P674" s="11"/>
      <c r="Q674" s="11"/>
      <c r="R674" s="11"/>
      <c r="S674" s="11"/>
      <c r="T674" s="11"/>
      <c r="U674" s="21"/>
    </row>
    <row r="675" spans="1:23" x14ac:dyDescent="0.25">
      <c r="A675" s="22"/>
      <c r="B675" s="22" t="s">
        <v>498</v>
      </c>
      <c r="C675" s="22" t="s">
        <v>1466</v>
      </c>
      <c r="D675" s="21"/>
      <c r="E675" s="21"/>
      <c r="F675" s="8">
        <v>0</v>
      </c>
      <c r="G675" s="21"/>
      <c r="H675" s="8">
        <f t="shared" si="74"/>
        <v>0</v>
      </c>
      <c r="I675" s="11"/>
      <c r="J675" s="8">
        <v>0</v>
      </c>
      <c r="K675" s="11"/>
      <c r="L675" s="8">
        <v>0</v>
      </c>
      <c r="M675" s="11"/>
      <c r="N675" s="8">
        <f t="shared" si="76"/>
        <v>0</v>
      </c>
      <c r="O675" s="11"/>
      <c r="P675" s="11"/>
      <c r="Q675" s="11"/>
      <c r="R675" s="11"/>
      <c r="S675" s="11"/>
      <c r="T675" s="11"/>
      <c r="U675" s="21"/>
    </row>
    <row r="676" spans="1:23" x14ac:dyDescent="0.25">
      <c r="A676" s="22"/>
      <c r="B676" s="22" t="s">
        <v>502</v>
      </c>
      <c r="C676" s="22" t="s">
        <v>1468</v>
      </c>
      <c r="D676" s="21"/>
      <c r="E676" s="21"/>
      <c r="F676" s="8">
        <v>0</v>
      </c>
      <c r="G676" s="21"/>
      <c r="H676" s="8">
        <f t="shared" si="74"/>
        <v>0</v>
      </c>
      <c r="I676" s="11"/>
      <c r="J676" s="8">
        <v>0</v>
      </c>
      <c r="K676" s="11"/>
      <c r="L676" s="8">
        <v>0</v>
      </c>
      <c r="M676" s="11"/>
      <c r="N676" s="8">
        <f t="shared" si="76"/>
        <v>0</v>
      </c>
      <c r="O676" s="11"/>
      <c r="P676" s="11"/>
      <c r="Q676" s="11"/>
      <c r="R676" s="11"/>
      <c r="S676" s="11"/>
      <c r="T676" s="11"/>
      <c r="U676" s="21"/>
    </row>
    <row r="677" spans="1:23" x14ac:dyDescent="0.25">
      <c r="A677" s="22"/>
      <c r="B677" s="22" t="s">
        <v>506</v>
      </c>
      <c r="C677" s="22" t="s">
        <v>1470</v>
      </c>
      <c r="D677" s="21"/>
      <c r="E677" s="21"/>
      <c r="F677" s="8">
        <v>0</v>
      </c>
      <c r="G677" s="21"/>
      <c r="H677" s="8">
        <f t="shared" si="74"/>
        <v>0</v>
      </c>
      <c r="I677" s="11"/>
      <c r="J677" s="8">
        <v>0</v>
      </c>
      <c r="K677" s="11"/>
      <c r="L677" s="8">
        <v>0</v>
      </c>
      <c r="M677" s="11"/>
      <c r="N677" s="8">
        <f t="shared" si="76"/>
        <v>0</v>
      </c>
      <c r="O677" s="11"/>
      <c r="P677" s="11"/>
      <c r="Q677" s="11"/>
      <c r="R677" s="11"/>
      <c r="S677" s="11"/>
      <c r="T677" s="11"/>
      <c r="U677" s="21"/>
    </row>
    <row r="678" spans="1:23" x14ac:dyDescent="0.25">
      <c r="A678" s="22"/>
      <c r="B678" s="22" t="s">
        <v>510</v>
      </c>
      <c r="C678" s="22" t="s">
        <v>1472</v>
      </c>
      <c r="D678" s="21"/>
      <c r="E678" s="21"/>
      <c r="F678" s="8">
        <v>0</v>
      </c>
      <c r="G678" s="21"/>
      <c r="H678" s="8">
        <f t="shared" si="74"/>
        <v>0</v>
      </c>
      <c r="I678" s="11"/>
      <c r="J678" s="8">
        <v>0</v>
      </c>
      <c r="K678" s="11"/>
      <c r="L678" s="8">
        <v>0</v>
      </c>
      <c r="M678" s="11"/>
      <c r="N678" s="8">
        <f t="shared" si="76"/>
        <v>0</v>
      </c>
      <c r="O678" s="11"/>
      <c r="P678" s="11"/>
      <c r="Q678" s="11"/>
      <c r="R678" s="11"/>
      <c r="S678" s="11"/>
      <c r="T678" s="11"/>
      <c r="U678" s="21"/>
    </row>
    <row r="679" spans="1:23" x14ac:dyDescent="0.25">
      <c r="A679" s="24" t="s">
        <v>1474</v>
      </c>
      <c r="B679" s="22"/>
      <c r="C679" s="22"/>
      <c r="D679" s="21"/>
      <c r="E679" s="21"/>
      <c r="F679" s="34">
        <f>SUM(F672:F678)</f>
        <v>0</v>
      </c>
      <c r="G679" s="21"/>
      <c r="H679" s="34">
        <f t="shared" si="74"/>
        <v>0</v>
      </c>
      <c r="I679" s="11"/>
      <c r="J679" s="34">
        <f>SUM(J672:J678)</f>
        <v>0</v>
      </c>
      <c r="K679" s="11"/>
      <c r="L679" s="34">
        <f>SUM(L672:L678)</f>
        <v>0</v>
      </c>
      <c r="M679" s="11"/>
      <c r="N679" s="34">
        <f>+J679-L679</f>
        <v>0</v>
      </c>
      <c r="O679" s="11"/>
      <c r="P679" s="11"/>
      <c r="Q679" s="11"/>
      <c r="R679" s="11"/>
      <c r="S679" s="11"/>
      <c r="T679" s="11"/>
      <c r="U679" s="21"/>
    </row>
    <row r="680" spans="1:23" x14ac:dyDescent="0.25">
      <c r="A680" s="24" t="s">
        <v>1475</v>
      </c>
      <c r="B680" s="22"/>
      <c r="C680" s="22"/>
      <c r="D680" s="21"/>
      <c r="E680" s="21"/>
      <c r="F680" s="8"/>
      <c r="G680" s="21"/>
      <c r="H680" s="8"/>
      <c r="I680" s="11"/>
      <c r="J680" s="8"/>
      <c r="K680" s="11"/>
      <c r="L680" s="8"/>
      <c r="M680" s="11"/>
      <c r="N680" s="8"/>
      <c r="O680" s="11"/>
      <c r="P680" s="11"/>
      <c r="Q680" s="11"/>
      <c r="R680" s="11"/>
      <c r="S680" s="11"/>
      <c r="T680" s="11"/>
      <c r="U680" s="21"/>
    </row>
    <row r="681" spans="1:23" x14ac:dyDescent="0.25">
      <c r="A681" s="22"/>
      <c r="B681" s="22" t="s">
        <v>927</v>
      </c>
      <c r="C681" s="22" t="s">
        <v>1477</v>
      </c>
      <c r="D681" s="21"/>
      <c r="E681" s="21"/>
      <c r="F681" s="8">
        <v>0</v>
      </c>
      <c r="G681" s="21"/>
      <c r="H681" s="8">
        <f t="shared" si="74"/>
        <v>0</v>
      </c>
      <c r="I681" s="11"/>
      <c r="J681" s="8">
        <v>0</v>
      </c>
      <c r="K681" s="11"/>
      <c r="L681" s="8">
        <v>0</v>
      </c>
      <c r="M681" s="11"/>
      <c r="N681" s="8">
        <f t="shared" ref="N681:N686" si="77">+J681-L681</f>
        <v>0</v>
      </c>
      <c r="O681" s="11"/>
      <c r="P681" s="11"/>
      <c r="Q681" s="11"/>
      <c r="R681" s="11"/>
      <c r="S681" s="11"/>
      <c r="T681" s="11"/>
      <c r="U681" s="21"/>
    </row>
    <row r="682" spans="1:23" x14ac:dyDescent="0.25">
      <c r="A682" s="22"/>
      <c r="B682" s="22" t="s">
        <v>1342</v>
      </c>
      <c r="C682" s="22" t="s">
        <v>1479</v>
      </c>
      <c r="D682" s="21"/>
      <c r="E682" s="21"/>
      <c r="F682" s="8">
        <v>0</v>
      </c>
      <c r="G682" s="21"/>
      <c r="H682" s="8">
        <f t="shared" si="74"/>
        <v>0</v>
      </c>
      <c r="I682" s="11"/>
      <c r="J682" s="8">
        <v>0</v>
      </c>
      <c r="K682" s="11"/>
      <c r="L682" s="8">
        <v>0</v>
      </c>
      <c r="M682" s="11"/>
      <c r="N682" s="8">
        <f t="shared" si="77"/>
        <v>0</v>
      </c>
      <c r="O682" s="11"/>
      <c r="P682" s="11"/>
      <c r="Q682" s="11"/>
      <c r="R682" s="11"/>
      <c r="S682" s="11"/>
      <c r="T682" s="11"/>
      <c r="U682" s="21"/>
    </row>
    <row r="683" spans="1:23" x14ac:dyDescent="0.25">
      <c r="A683" s="22"/>
      <c r="B683" s="22" t="s">
        <v>968</v>
      </c>
      <c r="C683" s="22" t="s">
        <v>1481</v>
      </c>
      <c r="D683" s="21"/>
      <c r="E683" s="21"/>
      <c r="F683" s="8">
        <v>0</v>
      </c>
      <c r="G683" s="21"/>
      <c r="H683" s="8">
        <f t="shared" si="74"/>
        <v>0</v>
      </c>
      <c r="I683" s="11"/>
      <c r="J683" s="8">
        <v>0</v>
      </c>
      <c r="K683" s="11"/>
      <c r="L683" s="8">
        <v>0</v>
      </c>
      <c r="M683" s="11"/>
      <c r="N683" s="8">
        <f t="shared" si="77"/>
        <v>0</v>
      </c>
      <c r="O683" s="11"/>
      <c r="P683" s="11"/>
      <c r="Q683" s="11"/>
      <c r="R683" s="11"/>
      <c r="S683" s="11"/>
      <c r="T683" s="11"/>
      <c r="U683" s="21"/>
    </row>
    <row r="684" spans="1:23" x14ac:dyDescent="0.25">
      <c r="A684" s="22"/>
      <c r="B684" s="22" t="s">
        <v>498</v>
      </c>
      <c r="C684" s="22" t="s">
        <v>1483</v>
      </c>
      <c r="D684" s="21"/>
      <c r="E684" s="21"/>
      <c r="F684" s="8">
        <v>0</v>
      </c>
      <c r="G684" s="21"/>
      <c r="H684" s="8">
        <f t="shared" si="74"/>
        <v>0</v>
      </c>
      <c r="I684" s="11"/>
      <c r="J684" s="8">
        <v>0</v>
      </c>
      <c r="K684" s="11"/>
      <c r="L684" s="8">
        <v>0</v>
      </c>
      <c r="M684" s="11"/>
      <c r="N684" s="8">
        <f t="shared" si="77"/>
        <v>0</v>
      </c>
      <c r="O684" s="11"/>
      <c r="P684" s="11"/>
      <c r="Q684" s="11"/>
      <c r="R684" s="11"/>
      <c r="S684" s="11"/>
      <c r="T684" s="11"/>
      <c r="U684" s="21"/>
    </row>
    <row r="685" spans="1:23" x14ac:dyDescent="0.25">
      <c r="A685" s="22"/>
      <c r="B685" s="22" t="s">
        <v>935</v>
      </c>
      <c r="C685" s="22" t="s">
        <v>1485</v>
      </c>
      <c r="D685" s="21"/>
      <c r="E685" s="21"/>
      <c r="F685" s="8">
        <v>0</v>
      </c>
      <c r="G685" s="21"/>
      <c r="H685" s="8">
        <f t="shared" si="74"/>
        <v>0</v>
      </c>
      <c r="I685" s="11"/>
      <c r="J685" s="8">
        <v>0</v>
      </c>
      <c r="K685" s="11"/>
      <c r="L685" s="8">
        <v>0</v>
      </c>
      <c r="M685" s="11"/>
      <c r="N685" s="8">
        <f t="shared" si="77"/>
        <v>0</v>
      </c>
      <c r="O685" s="11"/>
      <c r="P685" s="11"/>
      <c r="Q685" s="11"/>
      <c r="R685" s="11"/>
      <c r="S685" s="11"/>
      <c r="T685" s="11"/>
      <c r="U685" s="21"/>
    </row>
    <row r="686" spans="1:23" x14ac:dyDescent="0.25">
      <c r="A686" s="22"/>
      <c r="B686" s="22" t="s">
        <v>510</v>
      </c>
      <c r="C686" s="22" t="s">
        <v>1487</v>
      </c>
      <c r="D686" s="21"/>
      <c r="E686" s="21"/>
      <c r="F686" s="8">
        <v>0</v>
      </c>
      <c r="G686" s="21"/>
      <c r="H686" s="8">
        <f t="shared" si="74"/>
        <v>0</v>
      </c>
      <c r="I686" s="11"/>
      <c r="J686" s="8">
        <v>0</v>
      </c>
      <c r="K686" s="11"/>
      <c r="L686" s="8">
        <v>0</v>
      </c>
      <c r="M686" s="11"/>
      <c r="N686" s="8">
        <f t="shared" si="77"/>
        <v>0</v>
      </c>
      <c r="O686" s="11"/>
      <c r="P686" s="11"/>
      <c r="Q686" s="11"/>
      <c r="R686" s="11"/>
      <c r="S686" s="11"/>
      <c r="T686" s="11"/>
      <c r="U686" s="21"/>
    </row>
    <row r="687" spans="1:23" x14ac:dyDescent="0.25">
      <c r="A687" s="24" t="s">
        <v>1489</v>
      </c>
      <c r="B687" s="22"/>
      <c r="C687" s="22"/>
      <c r="D687" s="21"/>
      <c r="E687" s="21"/>
      <c r="F687" s="34">
        <f>SUM(F681:F686)</f>
        <v>0</v>
      </c>
      <c r="G687" s="21"/>
      <c r="H687" s="34">
        <f t="shared" si="74"/>
        <v>0</v>
      </c>
      <c r="I687" s="11"/>
      <c r="J687" s="34">
        <f>SUM(J681:J686)</f>
        <v>0</v>
      </c>
      <c r="K687" s="11"/>
      <c r="L687" s="34">
        <f>SUM(L681:L686)</f>
        <v>0</v>
      </c>
      <c r="M687" s="11"/>
      <c r="N687" s="34">
        <f>+J687-L687</f>
        <v>0</v>
      </c>
      <c r="O687" s="11"/>
      <c r="P687" s="11"/>
      <c r="Q687" s="11"/>
      <c r="R687" s="11"/>
      <c r="S687" s="11"/>
      <c r="T687" s="11"/>
      <c r="U687" s="21"/>
    </row>
    <row r="688" spans="1:23" x14ac:dyDescent="0.25">
      <c r="A688" s="13"/>
      <c r="B688" s="24" t="s">
        <v>1491</v>
      </c>
      <c r="C688" s="22"/>
      <c r="D688" s="21"/>
      <c r="E688" s="21"/>
      <c r="F688" s="34">
        <f>F679+F687</f>
        <v>0</v>
      </c>
      <c r="G688" s="21"/>
      <c r="H688" s="34">
        <f t="shared" si="74"/>
        <v>0</v>
      </c>
      <c r="I688" s="11"/>
      <c r="J688" s="34">
        <f>J679+J687</f>
        <v>0</v>
      </c>
      <c r="K688" s="11"/>
      <c r="L688" s="34">
        <f>L679+L687</f>
        <v>0</v>
      </c>
      <c r="M688" s="11"/>
      <c r="N688" s="34">
        <f>+J688-L688</f>
        <v>0</v>
      </c>
      <c r="O688" s="11"/>
      <c r="P688" s="11"/>
      <c r="Q688" s="11"/>
      <c r="R688" s="11"/>
      <c r="S688" s="11"/>
      <c r="T688" s="11"/>
      <c r="U688" s="21"/>
      <c r="V688" s="14"/>
      <c r="W688" s="14"/>
    </row>
    <row r="689" spans="1:21" x14ac:dyDescent="0.25">
      <c r="A689" s="24" t="s">
        <v>334</v>
      </c>
      <c r="B689" s="22"/>
      <c r="C689" s="22"/>
      <c r="D689" s="21"/>
      <c r="E689" s="21"/>
      <c r="F689" s="8"/>
      <c r="G689" s="21"/>
      <c r="H689" s="8"/>
      <c r="I689" s="11"/>
      <c r="J689" s="8"/>
      <c r="K689" s="11"/>
      <c r="L689" s="8"/>
      <c r="M689" s="11"/>
      <c r="N689" s="8"/>
      <c r="O689" s="11"/>
      <c r="P689" s="11"/>
      <c r="Q689" s="11"/>
      <c r="R689" s="11"/>
      <c r="S689" s="11"/>
      <c r="T689" s="11"/>
      <c r="U689" s="21"/>
    </row>
    <row r="690" spans="1:21" x14ac:dyDescent="0.25">
      <c r="A690" s="22"/>
      <c r="B690" s="22" t="s">
        <v>927</v>
      </c>
      <c r="C690" s="22"/>
      <c r="D690" s="21"/>
      <c r="E690" s="21"/>
      <c r="F690" s="8">
        <v>0</v>
      </c>
      <c r="G690" s="21"/>
      <c r="H690" s="8">
        <f>J690-F690</f>
        <v>0</v>
      </c>
      <c r="I690" s="11"/>
      <c r="J690" s="8">
        <v>0</v>
      </c>
      <c r="K690" s="11"/>
      <c r="L690" s="8">
        <v>0</v>
      </c>
      <c r="M690" s="11"/>
      <c r="N690" s="8">
        <f>+J690-L690</f>
        <v>0</v>
      </c>
      <c r="O690" s="11"/>
      <c r="P690" s="11"/>
      <c r="Q690" s="11"/>
      <c r="R690" s="11"/>
      <c r="S690" s="11"/>
      <c r="T690" s="11"/>
      <c r="U690" s="21"/>
    </row>
    <row r="691" spans="1:21" x14ac:dyDescent="0.25">
      <c r="A691" s="22"/>
      <c r="B691" s="22" t="s">
        <v>935</v>
      </c>
      <c r="C691" s="22"/>
      <c r="D691" s="21"/>
      <c r="E691" s="21"/>
      <c r="F691" s="8">
        <v>0</v>
      </c>
      <c r="G691" s="21"/>
      <c r="H691" s="8">
        <f>J691-F691</f>
        <v>0</v>
      </c>
      <c r="I691" s="11"/>
      <c r="J691" s="8">
        <v>0</v>
      </c>
      <c r="K691" s="11"/>
      <c r="L691" s="8">
        <v>0</v>
      </c>
      <c r="M691" s="11"/>
      <c r="N691" s="8">
        <f>+J691-L691</f>
        <v>0</v>
      </c>
      <c r="O691" s="11"/>
      <c r="P691" s="11"/>
      <c r="Q691" s="11"/>
      <c r="R691" s="11"/>
      <c r="S691" s="11"/>
      <c r="T691" s="11"/>
      <c r="U691" s="21"/>
    </row>
    <row r="692" spans="1:21" x14ac:dyDescent="0.25">
      <c r="A692" s="22"/>
      <c r="B692" s="22" t="s">
        <v>510</v>
      </c>
      <c r="C692" s="22"/>
      <c r="D692" s="21"/>
      <c r="E692" s="21"/>
      <c r="F692" s="8">
        <v>0</v>
      </c>
      <c r="G692" s="21"/>
      <c r="H692" s="8">
        <f>J692-F692</f>
        <v>0</v>
      </c>
      <c r="I692" s="11"/>
      <c r="J692" s="8">
        <v>0</v>
      </c>
      <c r="K692" s="11"/>
      <c r="L692" s="8">
        <v>0</v>
      </c>
      <c r="M692" s="11"/>
      <c r="N692" s="8">
        <f>+J692-L692</f>
        <v>0</v>
      </c>
      <c r="O692" s="11"/>
      <c r="P692" s="11"/>
      <c r="Q692" s="11"/>
      <c r="R692" s="11"/>
      <c r="S692" s="11"/>
      <c r="T692" s="11"/>
      <c r="U692" s="21"/>
    </row>
    <row r="693" spans="1:21" x14ac:dyDescent="0.25">
      <c r="A693" s="24" t="s">
        <v>335</v>
      </c>
      <c r="B693" s="22"/>
      <c r="C693" s="22"/>
      <c r="D693" s="21"/>
      <c r="E693" s="21"/>
      <c r="F693" s="34">
        <f>SUM(F690:F692)</f>
        <v>0</v>
      </c>
      <c r="G693" s="21"/>
      <c r="H693" s="34">
        <f>J693-F693</f>
        <v>0</v>
      </c>
      <c r="I693" s="11"/>
      <c r="J693" s="34">
        <f>SUM(J690:J692)</f>
        <v>0</v>
      </c>
      <c r="K693" s="11"/>
      <c r="L693" s="34">
        <f>SUM(L690:L692)</f>
        <v>0</v>
      </c>
      <c r="M693" s="11"/>
      <c r="N693" s="34">
        <f>+J693-L693</f>
        <v>0</v>
      </c>
      <c r="O693" s="11"/>
      <c r="P693" s="11"/>
      <c r="Q693" s="11"/>
      <c r="R693" s="11"/>
      <c r="S693" s="11"/>
      <c r="T693" s="11"/>
      <c r="U693" s="21"/>
    </row>
    <row r="694" spans="1:21" x14ac:dyDescent="0.25">
      <c r="A694" s="24" t="s">
        <v>1492</v>
      </c>
      <c r="B694" s="22"/>
      <c r="C694" s="22"/>
      <c r="D694" s="21"/>
      <c r="E694" s="21"/>
      <c r="F694" s="8"/>
      <c r="G694" s="21"/>
      <c r="H694" s="8"/>
      <c r="I694" s="11"/>
      <c r="J694" s="8"/>
      <c r="K694" s="11"/>
      <c r="L694" s="8"/>
      <c r="M694" s="11"/>
      <c r="N694" s="8"/>
      <c r="O694" s="11"/>
      <c r="P694" s="11"/>
      <c r="Q694" s="11"/>
      <c r="R694" s="11"/>
      <c r="S694" s="11"/>
      <c r="T694" s="11"/>
      <c r="U694" s="21"/>
    </row>
    <row r="695" spans="1:21" x14ac:dyDescent="0.25">
      <c r="A695" s="29" t="s">
        <v>1494</v>
      </c>
      <c r="B695" s="22" t="s">
        <v>518</v>
      </c>
      <c r="C695" s="22" t="s">
        <v>1495</v>
      </c>
      <c r="D695" s="21"/>
      <c r="E695" s="21"/>
      <c r="F695" s="8">
        <v>0</v>
      </c>
      <c r="G695" s="21"/>
      <c r="H695" s="8">
        <f t="shared" si="74"/>
        <v>0</v>
      </c>
      <c r="I695" s="11"/>
      <c r="J695" s="8">
        <v>0</v>
      </c>
      <c r="K695" s="11"/>
      <c r="L695" s="8">
        <v>0</v>
      </c>
      <c r="M695" s="11"/>
      <c r="N695" s="8">
        <f t="shared" ref="N695:N701" si="78">+J695-L695</f>
        <v>0</v>
      </c>
      <c r="O695" s="11"/>
      <c r="P695" s="11"/>
      <c r="Q695" s="11"/>
      <c r="R695" s="11"/>
      <c r="S695" s="11"/>
      <c r="T695" s="11"/>
      <c r="U695" s="21"/>
    </row>
    <row r="696" spans="1:21" x14ac:dyDescent="0.25">
      <c r="A696" s="22"/>
      <c r="B696" s="22" t="s">
        <v>486</v>
      </c>
      <c r="C696" s="22" t="s">
        <v>1497</v>
      </c>
      <c r="D696" s="21"/>
      <c r="E696" s="21"/>
      <c r="F696" s="8">
        <v>0</v>
      </c>
      <c r="G696" s="21"/>
      <c r="H696" s="8">
        <f t="shared" si="74"/>
        <v>0</v>
      </c>
      <c r="I696" s="11"/>
      <c r="J696" s="8">
        <v>0</v>
      </c>
      <c r="K696" s="11"/>
      <c r="L696" s="8">
        <v>0</v>
      </c>
      <c r="M696" s="11"/>
      <c r="N696" s="8">
        <f t="shared" si="78"/>
        <v>0</v>
      </c>
      <c r="O696" s="11"/>
      <c r="P696" s="11"/>
      <c r="Q696" s="11"/>
      <c r="R696" s="11"/>
      <c r="S696" s="11"/>
      <c r="T696" s="11"/>
      <c r="U696" s="21"/>
    </row>
    <row r="697" spans="1:21" x14ac:dyDescent="0.25">
      <c r="A697" s="22"/>
      <c r="B697" s="22" t="s">
        <v>968</v>
      </c>
      <c r="C697" s="22" t="s">
        <v>1499</v>
      </c>
      <c r="D697" s="21"/>
      <c r="E697" s="21"/>
      <c r="F697" s="8">
        <v>0</v>
      </c>
      <c r="G697" s="21"/>
      <c r="H697" s="8">
        <f t="shared" si="74"/>
        <v>0</v>
      </c>
      <c r="I697" s="11"/>
      <c r="J697" s="8">
        <v>0</v>
      </c>
      <c r="K697" s="11"/>
      <c r="L697" s="8">
        <v>0</v>
      </c>
      <c r="M697" s="11"/>
      <c r="N697" s="8">
        <f t="shared" si="78"/>
        <v>0</v>
      </c>
      <c r="O697" s="11"/>
      <c r="P697" s="11"/>
      <c r="Q697" s="11"/>
      <c r="R697" s="11"/>
      <c r="S697" s="11"/>
      <c r="T697" s="11"/>
      <c r="U697" s="21"/>
    </row>
    <row r="698" spans="1:21" x14ac:dyDescent="0.25">
      <c r="A698" s="22"/>
      <c r="B698" s="22" t="s">
        <v>498</v>
      </c>
      <c r="C698" s="22" t="s">
        <v>1501</v>
      </c>
      <c r="D698" s="21"/>
      <c r="E698" s="21"/>
      <c r="F698" s="8">
        <v>0</v>
      </c>
      <c r="G698" s="21"/>
      <c r="H698" s="8">
        <f t="shared" si="74"/>
        <v>0</v>
      </c>
      <c r="I698" s="11"/>
      <c r="J698" s="8">
        <v>0</v>
      </c>
      <c r="K698" s="11"/>
      <c r="L698" s="8">
        <v>0</v>
      </c>
      <c r="M698" s="11"/>
      <c r="N698" s="8">
        <f t="shared" si="78"/>
        <v>0</v>
      </c>
      <c r="O698" s="11"/>
      <c r="P698" s="11"/>
      <c r="Q698" s="11"/>
      <c r="R698" s="11"/>
      <c r="S698" s="11"/>
      <c r="T698" s="11"/>
      <c r="U698" s="21"/>
    </row>
    <row r="699" spans="1:21" x14ac:dyDescent="0.25">
      <c r="A699" s="22"/>
      <c r="B699" s="22" t="s">
        <v>502</v>
      </c>
      <c r="C699" s="22" t="s">
        <v>1503</v>
      </c>
      <c r="D699" s="21"/>
      <c r="E699" s="21"/>
      <c r="F699" s="8">
        <v>0</v>
      </c>
      <c r="G699" s="21"/>
      <c r="H699" s="8">
        <f t="shared" si="74"/>
        <v>0</v>
      </c>
      <c r="I699" s="11"/>
      <c r="J699" s="8">
        <v>0</v>
      </c>
      <c r="K699" s="11"/>
      <c r="L699" s="8">
        <v>0</v>
      </c>
      <c r="M699" s="11"/>
      <c r="N699" s="8">
        <f t="shared" si="78"/>
        <v>0</v>
      </c>
      <c r="O699" s="11"/>
      <c r="P699" s="11"/>
      <c r="Q699" s="11"/>
      <c r="R699" s="11"/>
      <c r="S699" s="11"/>
      <c r="T699" s="11"/>
      <c r="U699" s="21"/>
    </row>
    <row r="700" spans="1:21" x14ac:dyDescent="0.25">
      <c r="A700" s="22"/>
      <c r="B700" s="22" t="s">
        <v>506</v>
      </c>
      <c r="C700" s="22" t="s">
        <v>1505</v>
      </c>
      <c r="D700" s="21"/>
      <c r="E700" s="21"/>
      <c r="F700" s="8">
        <v>0</v>
      </c>
      <c r="G700" s="21"/>
      <c r="H700" s="8">
        <f t="shared" si="74"/>
        <v>0</v>
      </c>
      <c r="I700" s="11"/>
      <c r="J700" s="8">
        <v>0</v>
      </c>
      <c r="K700" s="11"/>
      <c r="L700" s="8">
        <v>0</v>
      </c>
      <c r="M700" s="11"/>
      <c r="N700" s="8">
        <f t="shared" si="78"/>
        <v>0</v>
      </c>
      <c r="O700" s="11"/>
      <c r="P700" s="11"/>
      <c r="Q700" s="11"/>
      <c r="R700" s="11"/>
      <c r="S700" s="11"/>
      <c r="T700" s="11"/>
      <c r="U700" s="21"/>
    </row>
    <row r="701" spans="1:21" x14ac:dyDescent="0.25">
      <c r="A701" s="22"/>
      <c r="B701" s="22" t="s">
        <v>510</v>
      </c>
      <c r="C701" s="22" t="s">
        <v>1507</v>
      </c>
      <c r="D701" s="21"/>
      <c r="E701" s="21"/>
      <c r="F701" s="8">
        <v>0</v>
      </c>
      <c r="G701" s="21"/>
      <c r="H701" s="8">
        <f t="shared" si="74"/>
        <v>0</v>
      </c>
      <c r="I701" s="11"/>
      <c r="J701" s="8">
        <v>0</v>
      </c>
      <c r="K701" s="11"/>
      <c r="L701" s="8">
        <v>0</v>
      </c>
      <c r="M701" s="11"/>
      <c r="N701" s="8">
        <f t="shared" si="78"/>
        <v>0</v>
      </c>
      <c r="O701" s="11"/>
      <c r="P701" s="11"/>
      <c r="Q701" s="11"/>
      <c r="R701" s="11"/>
      <c r="S701" s="11"/>
      <c r="T701" s="11"/>
      <c r="U701" s="21"/>
    </row>
    <row r="702" spans="1:21" x14ac:dyDescent="0.25">
      <c r="A702" s="24" t="s">
        <v>1509</v>
      </c>
      <c r="B702" s="22"/>
      <c r="C702" s="22"/>
      <c r="D702" s="21"/>
      <c r="E702" s="21"/>
      <c r="F702" s="34">
        <f>SUM(F695:F701)</f>
        <v>0</v>
      </c>
      <c r="G702" s="21"/>
      <c r="H702" s="34">
        <f t="shared" si="74"/>
        <v>0</v>
      </c>
      <c r="I702" s="11"/>
      <c r="J702" s="34">
        <f>SUM(J695:J701)</f>
        <v>0</v>
      </c>
      <c r="K702" s="11"/>
      <c r="L702" s="34">
        <f>SUM(L695:L701)</f>
        <v>0</v>
      </c>
      <c r="M702" s="11"/>
      <c r="N702" s="34">
        <f>+J702-L702</f>
        <v>0</v>
      </c>
      <c r="O702" s="11"/>
      <c r="P702" s="11"/>
      <c r="Q702" s="11"/>
      <c r="R702" s="11"/>
      <c r="S702" s="11"/>
      <c r="T702" s="11"/>
      <c r="U702" s="21"/>
    </row>
    <row r="703" spans="1:21" x14ac:dyDescent="0.25">
      <c r="A703" s="24" t="s">
        <v>1510</v>
      </c>
      <c r="B703" s="22"/>
      <c r="C703" s="22"/>
      <c r="D703" s="21"/>
      <c r="E703" s="21"/>
      <c r="F703" s="8"/>
      <c r="G703" s="21"/>
      <c r="H703" s="8"/>
      <c r="I703" s="11"/>
      <c r="J703" s="8"/>
      <c r="K703" s="11"/>
      <c r="L703" s="8"/>
      <c r="M703" s="11"/>
      <c r="N703" s="8"/>
      <c r="O703" s="11"/>
      <c r="P703" s="11"/>
      <c r="Q703" s="11"/>
      <c r="R703" s="11"/>
      <c r="S703" s="11"/>
      <c r="T703" s="11"/>
      <c r="U703" s="21"/>
    </row>
    <row r="704" spans="1:21" x14ac:dyDescent="0.25">
      <c r="A704" s="22"/>
      <c r="B704" s="22" t="s">
        <v>927</v>
      </c>
      <c r="C704" s="22" t="s">
        <v>1512</v>
      </c>
      <c r="D704" s="21"/>
      <c r="E704" s="21"/>
      <c r="F704" s="8">
        <v>0</v>
      </c>
      <c r="G704" s="21"/>
      <c r="H704" s="8">
        <f t="shared" si="74"/>
        <v>0</v>
      </c>
      <c r="I704" s="11"/>
      <c r="J704" s="8">
        <v>0</v>
      </c>
      <c r="K704" s="11"/>
      <c r="L704" s="8">
        <v>0</v>
      </c>
      <c r="M704" s="11"/>
      <c r="N704" s="8">
        <f t="shared" ref="N704:N709" si="79">+J704-L704</f>
        <v>0</v>
      </c>
      <c r="O704" s="11"/>
      <c r="P704" s="11"/>
      <c r="Q704" s="11"/>
      <c r="R704" s="11"/>
      <c r="S704" s="11"/>
      <c r="T704" s="11"/>
      <c r="U704" s="21"/>
    </row>
    <row r="705" spans="1:23" x14ac:dyDescent="0.25">
      <c r="A705" s="22"/>
      <c r="B705" s="22" t="s">
        <v>1342</v>
      </c>
      <c r="C705" s="22" t="s">
        <v>1514</v>
      </c>
      <c r="D705" s="21"/>
      <c r="E705" s="21"/>
      <c r="F705" s="8">
        <v>0</v>
      </c>
      <c r="G705" s="21"/>
      <c r="H705" s="8">
        <f t="shared" si="74"/>
        <v>0</v>
      </c>
      <c r="I705" s="11"/>
      <c r="J705" s="8">
        <v>0</v>
      </c>
      <c r="K705" s="11"/>
      <c r="L705" s="8">
        <v>0</v>
      </c>
      <c r="M705" s="11"/>
      <c r="N705" s="8">
        <f t="shared" si="79"/>
        <v>0</v>
      </c>
      <c r="O705" s="11"/>
      <c r="P705" s="11"/>
      <c r="Q705" s="11"/>
      <c r="R705" s="11"/>
      <c r="S705" s="11"/>
      <c r="T705" s="11"/>
      <c r="U705" s="21"/>
    </row>
    <row r="706" spans="1:23" x14ac:dyDescent="0.25">
      <c r="A706" s="22"/>
      <c r="B706" s="22" t="s">
        <v>968</v>
      </c>
      <c r="C706" s="22" t="s">
        <v>1516</v>
      </c>
      <c r="D706" s="21"/>
      <c r="E706" s="21"/>
      <c r="F706" s="8">
        <v>0</v>
      </c>
      <c r="G706" s="21"/>
      <c r="H706" s="8">
        <f t="shared" si="74"/>
        <v>0</v>
      </c>
      <c r="I706" s="11"/>
      <c r="J706" s="8">
        <v>0</v>
      </c>
      <c r="K706" s="11"/>
      <c r="L706" s="8">
        <v>0</v>
      </c>
      <c r="M706" s="11"/>
      <c r="N706" s="8">
        <f t="shared" si="79"/>
        <v>0</v>
      </c>
      <c r="O706" s="11"/>
      <c r="P706" s="11"/>
      <c r="Q706" s="11"/>
      <c r="R706" s="11"/>
      <c r="S706" s="11"/>
      <c r="T706" s="11"/>
      <c r="U706" s="21"/>
    </row>
    <row r="707" spans="1:23" x14ac:dyDescent="0.25">
      <c r="A707" s="22"/>
      <c r="B707" s="22" t="s">
        <v>498</v>
      </c>
      <c r="C707" s="22" t="s">
        <v>1518</v>
      </c>
      <c r="D707" s="21"/>
      <c r="E707" s="21"/>
      <c r="F707" s="8">
        <v>0</v>
      </c>
      <c r="G707" s="21"/>
      <c r="H707" s="8">
        <f t="shared" si="74"/>
        <v>0</v>
      </c>
      <c r="I707" s="11"/>
      <c r="J707" s="8">
        <v>0</v>
      </c>
      <c r="K707" s="11"/>
      <c r="L707" s="8">
        <v>0</v>
      </c>
      <c r="M707" s="11"/>
      <c r="N707" s="8">
        <f t="shared" si="79"/>
        <v>0</v>
      </c>
      <c r="O707" s="11"/>
      <c r="P707" s="11"/>
      <c r="Q707" s="11"/>
      <c r="R707" s="11"/>
      <c r="S707" s="11"/>
      <c r="T707" s="11"/>
      <c r="U707" s="21"/>
    </row>
    <row r="708" spans="1:23" x14ac:dyDescent="0.25">
      <c r="A708" s="22"/>
      <c r="B708" s="22" t="s">
        <v>935</v>
      </c>
      <c r="C708" s="22" t="s">
        <v>1520</v>
      </c>
      <c r="D708" s="21"/>
      <c r="E708" s="21"/>
      <c r="F708" s="8">
        <v>0</v>
      </c>
      <c r="G708" s="21"/>
      <c r="H708" s="8">
        <f t="shared" si="74"/>
        <v>0</v>
      </c>
      <c r="I708" s="11"/>
      <c r="J708" s="8">
        <v>0</v>
      </c>
      <c r="K708" s="11"/>
      <c r="L708" s="8">
        <v>0</v>
      </c>
      <c r="M708" s="11"/>
      <c r="N708" s="8">
        <f t="shared" si="79"/>
        <v>0</v>
      </c>
      <c r="O708" s="11"/>
      <c r="P708" s="11"/>
      <c r="Q708" s="11"/>
      <c r="R708" s="11"/>
      <c r="S708" s="11"/>
      <c r="T708" s="11"/>
      <c r="U708" s="21"/>
    </row>
    <row r="709" spans="1:23" x14ac:dyDescent="0.25">
      <c r="A709" s="22"/>
      <c r="B709" s="22" t="s">
        <v>510</v>
      </c>
      <c r="C709" s="22" t="s">
        <v>1522</v>
      </c>
      <c r="D709" s="21"/>
      <c r="E709" s="21"/>
      <c r="F709" s="8">
        <v>0</v>
      </c>
      <c r="G709" s="21"/>
      <c r="H709" s="8">
        <f t="shared" si="74"/>
        <v>0</v>
      </c>
      <c r="I709" s="11"/>
      <c r="J709" s="8">
        <v>0</v>
      </c>
      <c r="K709" s="11"/>
      <c r="L709" s="8">
        <v>0</v>
      </c>
      <c r="M709" s="11"/>
      <c r="N709" s="8">
        <f t="shared" si="79"/>
        <v>0</v>
      </c>
      <c r="O709" s="11"/>
      <c r="P709" s="11"/>
      <c r="Q709" s="11"/>
      <c r="R709" s="11"/>
      <c r="S709" s="11"/>
      <c r="T709" s="11"/>
      <c r="U709" s="21"/>
    </row>
    <row r="710" spans="1:23" x14ac:dyDescent="0.25">
      <c r="A710" s="24" t="s">
        <v>1524</v>
      </c>
      <c r="B710" s="22"/>
      <c r="C710" s="22"/>
      <c r="D710" s="21"/>
      <c r="E710" s="21"/>
      <c r="F710" s="8">
        <f>SUM(F704:F709)</f>
        <v>0</v>
      </c>
      <c r="G710" s="21"/>
      <c r="H710" s="8">
        <f t="shared" si="74"/>
        <v>0</v>
      </c>
      <c r="I710" s="11"/>
      <c r="J710" s="8">
        <f>SUM(J704:J709)</f>
        <v>0</v>
      </c>
      <c r="K710" s="11"/>
      <c r="L710" s="8">
        <f>SUM(L704:L709)</f>
        <v>0</v>
      </c>
      <c r="M710" s="11"/>
      <c r="N710" s="8">
        <f>+J710-L710</f>
        <v>0</v>
      </c>
      <c r="O710" s="11"/>
      <c r="P710" s="11"/>
      <c r="Q710" s="11"/>
      <c r="R710" s="11"/>
      <c r="S710" s="11"/>
      <c r="T710" s="11"/>
      <c r="U710" s="21"/>
    </row>
    <row r="711" spans="1:23" x14ac:dyDescent="0.25">
      <c r="A711" s="13"/>
      <c r="B711" s="24" t="s">
        <v>1526</v>
      </c>
      <c r="C711" s="22"/>
      <c r="D711" s="21"/>
      <c r="E711" s="21"/>
      <c r="F711" s="34">
        <f>F702+F710</f>
        <v>0</v>
      </c>
      <c r="G711" s="21"/>
      <c r="H711" s="34">
        <f t="shared" si="74"/>
        <v>0</v>
      </c>
      <c r="I711" s="11"/>
      <c r="J711" s="34">
        <f>J702+J710</f>
        <v>0</v>
      </c>
      <c r="K711" s="11"/>
      <c r="L711" s="34">
        <f>L702+L710</f>
        <v>0</v>
      </c>
      <c r="M711" s="11"/>
      <c r="N711" s="34">
        <f>+J711-L711</f>
        <v>0</v>
      </c>
      <c r="O711" s="11"/>
      <c r="P711" s="11"/>
      <c r="Q711" s="11"/>
      <c r="R711" s="11"/>
      <c r="S711" s="11"/>
      <c r="T711" s="11"/>
      <c r="U711" s="21"/>
      <c r="V711" s="14"/>
      <c r="W711" s="14"/>
    </row>
    <row r="712" spans="1:23" x14ac:dyDescent="0.25">
      <c r="A712" s="24" t="s">
        <v>1528</v>
      </c>
      <c r="B712" s="22"/>
      <c r="C712" s="22"/>
      <c r="D712" s="21"/>
      <c r="E712" s="21"/>
      <c r="F712" s="34">
        <f>+F711+F688+F670+F652+F634+F616</f>
        <v>0</v>
      </c>
      <c r="G712" s="21"/>
      <c r="H712" s="34">
        <f t="shared" si="74"/>
        <v>0</v>
      </c>
      <c r="I712" s="11"/>
      <c r="J712" s="34">
        <f>+J711+J688+J670+J652+J634+J616</f>
        <v>0</v>
      </c>
      <c r="K712" s="11"/>
      <c r="L712" s="34">
        <f>+L711+L688+L670+L652+L634+L616</f>
        <v>0</v>
      </c>
      <c r="M712" s="11"/>
      <c r="N712" s="34">
        <f>+J712-L712</f>
        <v>0</v>
      </c>
      <c r="O712" s="11"/>
      <c r="P712" s="11"/>
      <c r="Q712" s="11"/>
      <c r="R712" s="11"/>
      <c r="S712" s="11"/>
      <c r="T712" s="11"/>
      <c r="U712" s="21"/>
      <c r="V712" s="14"/>
      <c r="W712" s="14"/>
    </row>
    <row r="713" spans="1:23" x14ac:dyDescent="0.25">
      <c r="A713" s="24"/>
      <c r="B713" s="24" t="s">
        <v>46</v>
      </c>
      <c r="C713" s="22" t="s">
        <v>237</v>
      </c>
      <c r="D713" s="21"/>
      <c r="E713" s="21"/>
      <c r="F713" s="11">
        <v>0</v>
      </c>
      <c r="G713" s="21"/>
      <c r="H713" s="11">
        <f t="shared" si="74"/>
        <v>0</v>
      </c>
      <c r="I713" s="11"/>
      <c r="J713" s="11">
        <v>0</v>
      </c>
      <c r="K713" s="11"/>
      <c r="L713" s="11">
        <v>0</v>
      </c>
      <c r="M713" s="11"/>
      <c r="N713" s="8">
        <f>+J713-L713</f>
        <v>0</v>
      </c>
      <c r="O713" s="11"/>
      <c r="P713" s="11"/>
      <c r="Q713" s="11"/>
      <c r="R713" s="11"/>
      <c r="S713" s="11"/>
      <c r="T713" s="11"/>
      <c r="U713" s="21"/>
      <c r="V713" s="14"/>
      <c r="W713" s="14"/>
    </row>
    <row r="714" spans="1:23" x14ac:dyDescent="0.25">
      <c r="A714" s="24"/>
      <c r="B714" s="24"/>
      <c r="C714" s="22"/>
      <c r="D714" s="21"/>
      <c r="E714" s="21"/>
      <c r="F714" s="11"/>
      <c r="G714" s="21"/>
      <c r="H714" s="11"/>
      <c r="I714" s="11"/>
      <c r="J714" s="11"/>
      <c r="K714" s="11"/>
      <c r="L714" s="11"/>
      <c r="M714" s="11"/>
      <c r="N714" s="8"/>
      <c r="O714" s="11"/>
      <c r="P714" s="11"/>
      <c r="Q714" s="11"/>
      <c r="R714" s="11"/>
      <c r="S714" s="11"/>
      <c r="T714" s="11"/>
      <c r="U714" s="21"/>
      <c r="V714" s="14"/>
      <c r="W714" s="14"/>
    </row>
    <row r="715" spans="1:23" x14ac:dyDescent="0.25">
      <c r="A715" s="24" t="s">
        <v>1571</v>
      </c>
      <c r="B715" s="22"/>
      <c r="C715" s="22"/>
      <c r="D715" s="21"/>
      <c r="E715" s="21"/>
      <c r="F715" s="34">
        <f>+F712+F594+F522+F713</f>
        <v>2985905</v>
      </c>
      <c r="G715" s="21"/>
      <c r="H715" s="34">
        <f t="shared" si="74"/>
        <v>0</v>
      </c>
      <c r="I715" s="11"/>
      <c r="J715" s="34">
        <f>+J712+J594+J522+J713</f>
        <v>2985905</v>
      </c>
      <c r="K715" s="11"/>
      <c r="L715" s="34">
        <f>+L712+L594+L522+L713</f>
        <v>2771975</v>
      </c>
      <c r="M715" s="11"/>
      <c r="N715" s="34">
        <f>+J715-L715</f>
        <v>213930</v>
      </c>
      <c r="O715" s="11"/>
      <c r="P715" s="11"/>
      <c r="Q715" s="11"/>
      <c r="R715" s="11"/>
      <c r="S715" s="11"/>
      <c r="T715" s="11"/>
      <c r="U715" s="21"/>
      <c r="V715" s="14"/>
      <c r="W715" s="14"/>
    </row>
    <row r="716" spans="1:23" x14ac:dyDescent="0.25">
      <c r="A716" s="24"/>
      <c r="B716" s="22"/>
      <c r="C716" s="22"/>
      <c r="D716" s="21"/>
      <c r="E716" s="21"/>
      <c r="F716" s="11"/>
      <c r="G716" s="21"/>
      <c r="H716" s="11"/>
      <c r="I716" s="11"/>
      <c r="J716" s="62"/>
      <c r="K716" s="62"/>
      <c r="L716" s="62"/>
      <c r="M716" s="11"/>
      <c r="N716" s="11"/>
      <c r="O716" s="11"/>
      <c r="P716" s="11"/>
      <c r="Q716" s="11"/>
      <c r="R716" s="11"/>
      <c r="S716" s="11"/>
      <c r="T716" s="11"/>
      <c r="U716" s="21"/>
      <c r="V716" s="14"/>
      <c r="W716" s="14"/>
    </row>
    <row r="717" spans="1:23" x14ac:dyDescent="0.25">
      <c r="A717" s="24" t="s">
        <v>1573</v>
      </c>
      <c r="B717" s="22"/>
      <c r="C717" s="22"/>
      <c r="D717" s="21"/>
      <c r="E717" s="21"/>
      <c r="F717" s="11"/>
      <c r="G717" s="21"/>
      <c r="H717" s="11"/>
      <c r="I717" s="11"/>
      <c r="J717" s="11"/>
      <c r="K717" s="11"/>
      <c r="L717" s="11"/>
      <c r="M717" s="11"/>
      <c r="N717" s="11"/>
      <c r="O717" s="11"/>
      <c r="P717" s="11"/>
      <c r="Q717" s="11"/>
      <c r="R717" s="11"/>
      <c r="S717" s="11"/>
      <c r="T717" s="11"/>
      <c r="U717" s="21"/>
      <c r="V717" s="14"/>
      <c r="W717" s="14"/>
    </row>
    <row r="718" spans="1:23" x14ac:dyDescent="0.25">
      <c r="A718" s="24"/>
      <c r="B718" s="24" t="s">
        <v>238</v>
      </c>
      <c r="C718" s="22"/>
      <c r="D718" s="21"/>
      <c r="E718" s="21"/>
      <c r="F718" s="11">
        <f>F715-F727</f>
        <v>2923347</v>
      </c>
      <c r="G718" s="21"/>
      <c r="H718" s="11">
        <f>J718-F718</f>
        <v>0</v>
      </c>
      <c r="I718" s="11"/>
      <c r="J718" s="11">
        <f>J715-F727</f>
        <v>2923347</v>
      </c>
      <c r="K718" s="11"/>
      <c r="L718" s="11">
        <f>L715+50698-F727</f>
        <v>2760115</v>
      </c>
      <c r="M718" s="11"/>
      <c r="N718" s="11">
        <f>+J718-L718</f>
        <v>163232</v>
      </c>
      <c r="O718" s="11"/>
      <c r="P718" s="11"/>
      <c r="Q718" s="11"/>
      <c r="R718" s="11"/>
      <c r="S718" s="11"/>
      <c r="T718" s="11"/>
      <c r="U718" s="21"/>
      <c r="V718" s="14"/>
      <c r="W718" s="14"/>
    </row>
    <row r="719" spans="1:23" x14ac:dyDescent="0.25">
      <c r="A719" s="24"/>
      <c r="B719" s="24" t="s">
        <v>47</v>
      </c>
      <c r="C719" s="22"/>
      <c r="D719" s="21"/>
      <c r="E719" s="21"/>
      <c r="F719" s="11"/>
      <c r="G719" s="21"/>
      <c r="H719" s="11"/>
      <c r="I719" s="11"/>
      <c r="J719" s="11"/>
      <c r="K719" s="11"/>
      <c r="L719" s="11"/>
      <c r="M719" s="11"/>
      <c r="N719" s="11"/>
      <c r="O719" s="11"/>
      <c r="P719" s="11"/>
      <c r="Q719" s="11"/>
      <c r="R719" s="11"/>
      <c r="S719" s="11"/>
      <c r="T719" s="11"/>
      <c r="U719" s="21"/>
      <c r="V719" s="14"/>
      <c r="W719" s="14"/>
    </row>
    <row r="720" spans="1:23" x14ac:dyDescent="0.25">
      <c r="A720" s="24"/>
      <c r="B720" s="24" t="s">
        <v>48</v>
      </c>
      <c r="C720" s="22"/>
      <c r="D720" s="21"/>
      <c r="E720" s="21"/>
      <c r="F720" s="11">
        <v>0</v>
      </c>
      <c r="G720" s="21"/>
      <c r="H720" s="11">
        <f t="shared" si="74"/>
        <v>0</v>
      </c>
      <c r="I720" s="11"/>
      <c r="J720" s="11">
        <v>0</v>
      </c>
      <c r="K720" s="11"/>
      <c r="L720" s="11">
        <v>0</v>
      </c>
      <c r="M720" s="11"/>
      <c r="N720" s="11">
        <f>+J720-L720</f>
        <v>0</v>
      </c>
      <c r="O720" s="11"/>
      <c r="P720" s="11"/>
      <c r="Q720" s="11"/>
      <c r="R720" s="11"/>
      <c r="S720" s="11"/>
      <c r="T720" s="11"/>
      <c r="U720" s="21"/>
      <c r="V720" s="14"/>
      <c r="W720" s="14"/>
    </row>
    <row r="721" spans="1:23" x14ac:dyDescent="0.25">
      <c r="A721" s="24"/>
      <c r="B721" s="24" t="s">
        <v>83</v>
      </c>
      <c r="C721" s="22"/>
      <c r="D721" s="21"/>
      <c r="E721" s="21"/>
      <c r="F721" s="11">
        <v>0</v>
      </c>
      <c r="G721" s="21"/>
      <c r="H721" s="11">
        <f t="shared" si="74"/>
        <v>0</v>
      </c>
      <c r="I721" s="11"/>
      <c r="J721" s="11">
        <v>0</v>
      </c>
      <c r="K721" s="11"/>
      <c r="L721" s="11">
        <v>0</v>
      </c>
      <c r="M721" s="11"/>
      <c r="N721" s="11">
        <f>+J721-L721</f>
        <v>0</v>
      </c>
      <c r="O721" s="11"/>
      <c r="P721" s="11"/>
      <c r="Q721" s="11"/>
      <c r="R721" s="11"/>
      <c r="S721" s="11"/>
      <c r="T721" s="11"/>
      <c r="U721" s="21"/>
      <c r="V721" s="14"/>
      <c r="W721" s="14"/>
    </row>
    <row r="722" spans="1:23" x14ac:dyDescent="0.25">
      <c r="A722" s="24" t="s">
        <v>1572</v>
      </c>
      <c r="B722" s="22"/>
      <c r="C722" s="22"/>
      <c r="D722" s="21"/>
      <c r="E722" s="21"/>
      <c r="F722" s="34">
        <f>SUM(F718:F721)</f>
        <v>2923347</v>
      </c>
      <c r="G722" s="21"/>
      <c r="H722" s="34">
        <f t="shared" si="74"/>
        <v>0</v>
      </c>
      <c r="I722" s="11"/>
      <c r="J722" s="34">
        <f>SUM(J718:J721)</f>
        <v>2923347</v>
      </c>
      <c r="K722" s="11"/>
      <c r="L722" s="34">
        <f>SUM(L718:L721)</f>
        <v>2760115</v>
      </c>
      <c r="M722" s="11"/>
      <c r="N722" s="34">
        <f>SUM(N718:N721)</f>
        <v>163232</v>
      </c>
      <c r="O722" s="11"/>
      <c r="P722" s="11"/>
      <c r="Q722" s="11"/>
      <c r="R722" s="11"/>
      <c r="S722" s="11"/>
      <c r="T722" s="11"/>
      <c r="U722" s="21"/>
      <c r="V722" s="14"/>
      <c r="W722" s="14"/>
    </row>
    <row r="723" spans="1:23" x14ac:dyDescent="0.25">
      <c r="A723" s="24"/>
      <c r="B723" s="22"/>
      <c r="C723" s="22"/>
      <c r="D723" s="21"/>
      <c r="E723" s="21"/>
      <c r="F723" s="11"/>
      <c r="G723" s="21"/>
      <c r="H723" s="11"/>
      <c r="I723" s="11"/>
      <c r="J723" s="11"/>
      <c r="K723" s="11"/>
      <c r="L723" s="11"/>
      <c r="M723" s="11"/>
      <c r="N723" s="11"/>
      <c r="O723" s="11"/>
      <c r="P723" s="11"/>
      <c r="Q723" s="11"/>
      <c r="R723" s="11"/>
      <c r="S723" s="11"/>
      <c r="T723" s="11"/>
      <c r="U723" s="21"/>
      <c r="V723" s="14"/>
      <c r="W723" s="14"/>
    </row>
    <row r="724" spans="1:23" x14ac:dyDescent="0.25">
      <c r="A724" s="24" t="s">
        <v>1576</v>
      </c>
      <c r="B724" s="22"/>
      <c r="C724" s="22"/>
      <c r="D724" s="21"/>
      <c r="E724" s="21"/>
      <c r="F724" s="11"/>
      <c r="G724" s="21"/>
      <c r="H724" s="11"/>
      <c r="I724" s="11"/>
      <c r="J724" s="11"/>
      <c r="K724" s="11"/>
      <c r="L724" s="11"/>
      <c r="M724" s="11"/>
      <c r="N724" s="11"/>
      <c r="O724" s="11"/>
      <c r="P724" s="11"/>
      <c r="Q724" s="11"/>
      <c r="R724" s="11"/>
      <c r="S724" s="11"/>
      <c r="T724" s="11"/>
      <c r="U724" s="21"/>
      <c r="V724" s="14"/>
      <c r="W724" s="14"/>
    </row>
    <row r="725" spans="1:23" x14ac:dyDescent="0.25">
      <c r="A725" s="22"/>
      <c r="B725" s="24" t="s">
        <v>1577</v>
      </c>
      <c r="C725" s="22"/>
      <c r="D725" s="21"/>
      <c r="E725" s="21"/>
      <c r="F725" s="8">
        <f>+F722-F715</f>
        <v>-62558</v>
      </c>
      <c r="G725" s="21"/>
      <c r="H725" s="8">
        <f>J725-F725</f>
        <v>0</v>
      </c>
      <c r="I725" s="11"/>
      <c r="J725" s="8">
        <f>+J722-J715</f>
        <v>-62558</v>
      </c>
      <c r="K725" s="11"/>
      <c r="L725" s="8">
        <f>+L722-L715</f>
        <v>-11860</v>
      </c>
      <c r="M725" s="11"/>
      <c r="N725" s="8">
        <f>-(N722-N715)</f>
        <v>50698</v>
      </c>
      <c r="O725" s="11"/>
      <c r="P725" s="11"/>
      <c r="Q725" s="11"/>
      <c r="R725" s="11"/>
      <c r="S725" s="11"/>
      <c r="T725" s="11"/>
      <c r="U725" s="21"/>
      <c r="V725" s="14"/>
      <c r="W725" s="14"/>
    </row>
    <row r="726" spans="1:23" x14ac:dyDescent="0.25">
      <c r="A726" s="22"/>
      <c r="B726" s="24"/>
      <c r="C726" s="22"/>
      <c r="D726" s="21"/>
      <c r="E726" s="21"/>
      <c r="F726" s="8"/>
      <c r="G726" s="21"/>
      <c r="H726" s="8"/>
      <c r="I726" s="11"/>
      <c r="J726" s="8"/>
      <c r="K726" s="11"/>
      <c r="L726" s="8"/>
      <c r="M726" s="11"/>
      <c r="N726" s="8"/>
      <c r="O726" s="11"/>
      <c r="P726" s="11"/>
      <c r="Q726" s="11"/>
      <c r="R726" s="11"/>
      <c r="S726" s="11"/>
      <c r="T726" s="11"/>
      <c r="U726" s="21"/>
      <c r="V726" s="14"/>
      <c r="W726" s="14"/>
    </row>
    <row r="727" spans="1:23" x14ac:dyDescent="0.25">
      <c r="A727" s="24" t="s">
        <v>1574</v>
      </c>
      <c r="B727" s="24"/>
      <c r="C727" s="22"/>
      <c r="D727" s="21"/>
      <c r="E727" s="21"/>
      <c r="F727" s="11">
        <f>78058-'Lincoln Exp. Sum'!F729</f>
        <v>62558</v>
      </c>
      <c r="G727" s="21"/>
      <c r="H727" s="11">
        <f>J727-F727</f>
        <v>0</v>
      </c>
      <c r="I727" s="11"/>
      <c r="J727" s="11">
        <f>F727</f>
        <v>62558</v>
      </c>
      <c r="K727" s="11"/>
      <c r="L727" s="11">
        <f>J727</f>
        <v>62558</v>
      </c>
      <c r="M727" s="11"/>
      <c r="N727" s="8">
        <f>-(+J727-L727)</f>
        <v>0</v>
      </c>
      <c r="O727" s="11"/>
      <c r="P727" s="11"/>
      <c r="Q727" s="11"/>
      <c r="R727" s="11"/>
      <c r="S727" s="11"/>
      <c r="T727" s="11"/>
      <c r="U727" s="21"/>
      <c r="V727" s="14"/>
      <c r="W727" s="14"/>
    </row>
    <row r="728" spans="1:23" x14ac:dyDescent="0.25">
      <c r="A728" s="22"/>
      <c r="B728" s="24"/>
      <c r="C728" s="22"/>
      <c r="D728" s="21"/>
      <c r="E728" s="21"/>
      <c r="F728" s="8"/>
      <c r="G728" s="21"/>
      <c r="H728" s="8"/>
      <c r="I728" s="11"/>
      <c r="J728" s="8"/>
      <c r="K728" s="11"/>
      <c r="L728" s="8"/>
      <c r="M728" s="11"/>
      <c r="N728" s="8"/>
      <c r="O728" s="11"/>
      <c r="P728" s="11"/>
      <c r="Q728" s="11"/>
      <c r="R728" s="11"/>
      <c r="S728" s="11"/>
      <c r="T728" s="11"/>
      <c r="U728" s="21"/>
      <c r="V728" s="14"/>
      <c r="W728" s="14"/>
    </row>
    <row r="729" spans="1:23" ht="15.75" thickBot="1" x14ac:dyDescent="0.3">
      <c r="A729" s="24" t="s">
        <v>1575</v>
      </c>
      <c r="B729" s="24"/>
      <c r="C729" s="22"/>
      <c r="D729" s="21"/>
      <c r="E729" s="21"/>
      <c r="F729" s="15">
        <f>+F727+F725</f>
        <v>0</v>
      </c>
      <c r="G729" s="61"/>
      <c r="H729" s="15">
        <f>J729-F729</f>
        <v>0</v>
      </c>
      <c r="I729" s="10"/>
      <c r="J729" s="15">
        <f>+J727+J725</f>
        <v>0</v>
      </c>
      <c r="K729" s="41"/>
      <c r="L729" s="15">
        <f>+L727+L725</f>
        <v>50698</v>
      </c>
      <c r="M729" s="41"/>
      <c r="N729" s="15">
        <f>+N727+N725</f>
        <v>50698</v>
      </c>
      <c r="O729" s="41"/>
      <c r="S729" s="41"/>
      <c r="T729" s="41"/>
      <c r="U729" s="21"/>
      <c r="V729" s="14"/>
      <c r="W729" s="14"/>
    </row>
    <row r="730" spans="1:23" ht="15.75" thickTop="1" x14ac:dyDescent="0.25">
      <c r="A730" s="24"/>
      <c r="B730" s="22"/>
      <c r="C730" s="22"/>
      <c r="D730" s="21"/>
      <c r="E730" s="21"/>
      <c r="F730" s="10"/>
      <c r="G730" s="21"/>
      <c r="H730" s="10"/>
      <c r="I730" s="21"/>
      <c r="J730" s="10"/>
      <c r="K730" s="11"/>
      <c r="L730" s="63"/>
      <c r="M730" s="3"/>
      <c r="N730" s="10"/>
      <c r="O730" s="21"/>
      <c r="S730" s="3"/>
      <c r="T730" s="11"/>
      <c r="U730" s="21"/>
      <c r="V730" s="14"/>
      <c r="W730" s="14"/>
    </row>
    <row r="731" spans="1:23" x14ac:dyDescent="0.25">
      <c r="A731" s="22"/>
      <c r="B731" s="22"/>
      <c r="C731" s="22"/>
      <c r="D731" s="21"/>
      <c r="E731" s="21"/>
      <c r="F731" s="21"/>
      <c r="G731" s="21"/>
      <c r="H731" s="21"/>
      <c r="I731" s="21"/>
      <c r="J731" s="8"/>
      <c r="K731" s="11"/>
      <c r="L731" s="8"/>
      <c r="M731" s="3"/>
      <c r="N731" s="8"/>
      <c r="O731" s="21"/>
      <c r="S731" s="21"/>
      <c r="T731" s="11"/>
      <c r="U731" s="21"/>
    </row>
    <row r="732" spans="1:23" x14ac:dyDescent="0.25">
      <c r="A732" s="22"/>
      <c r="B732" s="22"/>
      <c r="C732" s="22"/>
      <c r="D732" s="21"/>
      <c r="E732" s="21"/>
      <c r="F732" s="21"/>
      <c r="G732" s="21"/>
      <c r="H732" s="21"/>
      <c r="I732" s="21"/>
      <c r="J732" s="8"/>
      <c r="K732" s="11"/>
      <c r="L732" s="8"/>
      <c r="M732" s="3"/>
      <c r="N732" s="8"/>
      <c r="O732" s="21"/>
      <c r="S732" s="21"/>
      <c r="T732" s="21"/>
      <c r="U732" s="21"/>
    </row>
    <row r="733" spans="1:23" customFormat="1" x14ac:dyDescent="0.25">
      <c r="P733" s="20"/>
      <c r="Q733" s="20"/>
      <c r="R733" s="20"/>
    </row>
    <row r="734" spans="1:23" x14ac:dyDescent="0.25">
      <c r="D734" s="17"/>
      <c r="E734" s="17"/>
      <c r="F734" s="17"/>
      <c r="G734" s="17"/>
      <c r="H734" s="17"/>
      <c r="I734" s="17"/>
      <c r="J734" s="14"/>
      <c r="K734" s="55"/>
      <c r="L734" s="14"/>
      <c r="N734" s="14"/>
      <c r="O734" s="17"/>
      <c r="P734" s="11">
        <v>2751983</v>
      </c>
      <c r="Q734" s="41"/>
      <c r="R734" s="41"/>
      <c r="S734" s="17"/>
      <c r="T734" s="17"/>
      <c r="U734" s="17"/>
    </row>
    <row r="735" spans="1:23" x14ac:dyDescent="0.25">
      <c r="D735" s="17"/>
      <c r="E735" s="17"/>
      <c r="F735" s="17"/>
      <c r="G735" s="17"/>
      <c r="H735" s="17"/>
      <c r="I735" s="17"/>
      <c r="J735" s="14"/>
      <c r="K735" s="55"/>
      <c r="L735" s="14"/>
      <c r="N735" s="14"/>
      <c r="O735" s="17"/>
      <c r="P735" s="11">
        <v>49334</v>
      </c>
      <c r="Q735" s="11"/>
      <c r="R735" s="11"/>
      <c r="S735" s="17"/>
      <c r="T735" s="17"/>
      <c r="U735" s="17"/>
    </row>
    <row r="736" spans="1:23" x14ac:dyDescent="0.25">
      <c r="D736" s="17"/>
      <c r="E736" s="17"/>
      <c r="F736" s="17"/>
      <c r="G736" s="17"/>
      <c r="H736" s="17"/>
      <c r="I736" s="17"/>
      <c r="J736" s="14"/>
      <c r="K736" s="55"/>
      <c r="L736" s="14"/>
      <c r="N736" s="14"/>
      <c r="O736" s="17"/>
      <c r="Q736" s="21"/>
      <c r="R736" s="11">
        <f>SUM(P734:P735)</f>
        <v>2801317</v>
      </c>
      <c r="S736" s="17"/>
      <c r="T736" s="17"/>
      <c r="U736" s="17"/>
    </row>
    <row r="737" spans="4:21" x14ac:dyDescent="0.25">
      <c r="D737" s="17"/>
      <c r="E737" s="17"/>
      <c r="F737" s="17"/>
      <c r="G737" s="17"/>
      <c r="H737" s="17"/>
      <c r="I737" s="17"/>
      <c r="J737" s="14"/>
      <c r="K737" s="55"/>
      <c r="L737" s="14"/>
      <c r="N737" s="14"/>
      <c r="O737" s="17"/>
      <c r="P737" s="21"/>
      <c r="Q737" s="21"/>
      <c r="R737" s="11">
        <f>SUM(R736,R728)</f>
        <v>2801317</v>
      </c>
      <c r="S737" s="17"/>
      <c r="T737" s="17"/>
      <c r="U737" s="17"/>
    </row>
    <row r="738" spans="4:21" x14ac:dyDescent="0.25">
      <c r="D738" s="17"/>
      <c r="E738" s="17"/>
      <c r="F738" s="17"/>
      <c r="G738" s="17"/>
      <c r="H738" s="17"/>
      <c r="I738" s="17"/>
      <c r="J738" s="14"/>
      <c r="K738" s="55"/>
      <c r="L738" s="14"/>
      <c r="N738" s="14"/>
      <c r="O738" s="17"/>
      <c r="P738"/>
      <c r="Q738"/>
      <c r="R738" s="11">
        <v>5539933</v>
      </c>
      <c r="S738" s="17"/>
      <c r="T738" s="17"/>
      <c r="U738" s="17"/>
    </row>
    <row r="739" spans="4:21" x14ac:dyDescent="0.25">
      <c r="D739" s="17"/>
      <c r="E739" s="17"/>
      <c r="F739" s="17"/>
      <c r="G739" s="17"/>
      <c r="H739" s="17"/>
      <c r="I739" s="17"/>
      <c r="J739" s="14"/>
      <c r="K739" s="55"/>
      <c r="L739" s="14"/>
      <c r="N739" s="14"/>
      <c r="O739" s="17"/>
      <c r="P739" s="17"/>
      <c r="Q739" s="17"/>
      <c r="R739" s="11">
        <f>R737-R738</f>
        <v>-2738616</v>
      </c>
      <c r="S739" s="17"/>
      <c r="T739" s="17"/>
      <c r="U739" s="17"/>
    </row>
    <row r="740" spans="4:21" x14ac:dyDescent="0.25">
      <c r="D740" s="17"/>
      <c r="E740" s="17"/>
      <c r="F740" s="17"/>
      <c r="G740" s="17"/>
      <c r="H740" s="17"/>
      <c r="I740" s="17"/>
      <c r="J740" s="14"/>
      <c r="K740" s="55"/>
      <c r="L740" s="14"/>
      <c r="N740" s="14"/>
      <c r="O740" s="17"/>
      <c r="P740" s="17"/>
      <c r="Q740" s="17"/>
      <c r="R740" s="17"/>
      <c r="S740" s="17"/>
      <c r="T740" s="17"/>
      <c r="U740" s="17"/>
    </row>
    <row r="741" spans="4:21" x14ac:dyDescent="0.25">
      <c r="D741" s="17"/>
      <c r="E741" s="17"/>
      <c r="F741" s="17"/>
      <c r="G741" s="17"/>
      <c r="H741" s="17"/>
      <c r="I741" s="17"/>
      <c r="J741" s="14"/>
      <c r="K741" s="55"/>
      <c r="L741" s="14"/>
      <c r="N741" s="14"/>
      <c r="O741" s="17"/>
      <c r="P741" s="17"/>
      <c r="Q741" s="17"/>
      <c r="R741" s="17"/>
      <c r="S741" s="17"/>
      <c r="T741" s="17"/>
      <c r="U741" s="17"/>
    </row>
    <row r="742" spans="4:21" x14ac:dyDescent="0.25">
      <c r="D742" s="17"/>
      <c r="E742" s="17"/>
      <c r="F742" s="17"/>
      <c r="G742" s="17"/>
      <c r="H742" s="17"/>
      <c r="I742" s="17"/>
      <c r="J742" s="14"/>
      <c r="K742" s="55"/>
      <c r="M742" s="55"/>
      <c r="N742" s="14"/>
      <c r="O742" s="17"/>
      <c r="P742" s="17"/>
      <c r="Q742" s="17"/>
      <c r="R742" s="17"/>
      <c r="S742" s="17"/>
      <c r="T742" s="17"/>
      <c r="U742" s="17"/>
    </row>
    <row r="743" spans="4:21" x14ac:dyDescent="0.25">
      <c r="D743" s="17"/>
      <c r="E743" s="17"/>
      <c r="F743" s="17"/>
      <c r="G743" s="17"/>
      <c r="H743" s="17"/>
      <c r="I743" s="17"/>
      <c r="J743" s="14"/>
      <c r="K743" s="55"/>
      <c r="M743" s="55"/>
      <c r="N743" s="14"/>
      <c r="O743" s="17"/>
      <c r="P743" s="17"/>
      <c r="Q743" s="17"/>
      <c r="R743" s="17"/>
      <c r="S743" s="17"/>
      <c r="T743" s="17"/>
      <c r="U743" s="17"/>
    </row>
    <row r="744" spans="4:21" x14ac:dyDescent="0.25">
      <c r="D744" s="17"/>
      <c r="E744" s="17"/>
      <c r="F744" s="17"/>
      <c r="G744" s="17"/>
      <c r="H744" s="17"/>
      <c r="I744" s="17"/>
      <c r="J744" s="14"/>
      <c r="K744" s="55"/>
      <c r="M744" s="55"/>
      <c r="N744" s="14"/>
      <c r="O744" s="17"/>
      <c r="P744" s="17"/>
      <c r="Q744" s="17"/>
      <c r="R744" s="17"/>
      <c r="S744" s="17"/>
      <c r="T744" s="17"/>
      <c r="U744" s="17"/>
    </row>
    <row r="745" spans="4:21" x14ac:dyDescent="0.25">
      <c r="D745" s="17"/>
      <c r="E745" s="17"/>
      <c r="F745" s="17"/>
      <c r="G745" s="17"/>
      <c r="H745" s="17"/>
      <c r="I745" s="17"/>
      <c r="J745" s="14"/>
      <c r="K745" s="55"/>
      <c r="M745" s="55"/>
      <c r="N745" s="14"/>
      <c r="O745" s="17"/>
      <c r="P745" s="17"/>
      <c r="Q745" s="17"/>
      <c r="R745" s="17"/>
      <c r="S745" s="17"/>
      <c r="T745" s="17"/>
      <c r="U745" s="17"/>
    </row>
    <row r="746" spans="4:21" x14ac:dyDescent="0.25">
      <c r="D746" s="17"/>
      <c r="E746" s="17"/>
      <c r="F746" s="17"/>
      <c r="G746" s="17"/>
      <c r="H746" s="17"/>
      <c r="I746" s="17"/>
      <c r="J746" s="14"/>
      <c r="K746" s="55"/>
      <c r="M746" s="55"/>
      <c r="N746" s="14"/>
      <c r="O746" s="17"/>
      <c r="P746" s="17"/>
      <c r="Q746" s="17"/>
      <c r="R746" s="17"/>
      <c r="S746" s="17"/>
      <c r="T746" s="17"/>
      <c r="U746" s="17"/>
    </row>
    <row r="747" spans="4:21" x14ac:dyDescent="0.25">
      <c r="D747" s="17"/>
      <c r="E747" s="17"/>
      <c r="F747" s="17"/>
      <c r="G747" s="17"/>
      <c r="H747" s="17"/>
      <c r="I747" s="17"/>
      <c r="J747" s="14"/>
      <c r="K747" s="55"/>
      <c r="M747" s="55"/>
      <c r="N747" s="14"/>
      <c r="O747" s="17"/>
      <c r="P747" s="17"/>
      <c r="Q747" s="17"/>
      <c r="R747" s="17"/>
      <c r="S747" s="17"/>
      <c r="T747" s="17"/>
      <c r="U747" s="17"/>
    </row>
    <row r="748" spans="4:21" x14ac:dyDescent="0.25">
      <c r="D748" s="17"/>
      <c r="E748" s="17"/>
      <c r="F748" s="17"/>
      <c r="G748" s="17"/>
      <c r="H748" s="17"/>
      <c r="I748" s="17"/>
      <c r="J748" s="14"/>
      <c r="K748" s="55"/>
      <c r="M748" s="55"/>
      <c r="N748" s="14"/>
      <c r="O748" s="17"/>
      <c r="P748" s="17"/>
      <c r="Q748" s="17"/>
      <c r="R748" s="17"/>
      <c r="S748" s="17"/>
      <c r="T748" s="17"/>
      <c r="U748" s="17"/>
    </row>
    <row r="749" spans="4:21" x14ac:dyDescent="0.25">
      <c r="D749" s="17"/>
      <c r="E749" s="17"/>
      <c r="F749" s="17"/>
      <c r="G749" s="17"/>
      <c r="H749" s="17"/>
      <c r="I749" s="17"/>
      <c r="J749" s="14"/>
      <c r="K749" s="55"/>
      <c r="M749" s="55"/>
      <c r="N749" s="14"/>
      <c r="O749" s="17"/>
      <c r="P749" s="17"/>
      <c r="Q749" s="17"/>
      <c r="R749" s="17"/>
      <c r="S749" s="17"/>
      <c r="T749" s="17"/>
      <c r="U749" s="17"/>
    </row>
    <row r="750" spans="4:21" x14ac:dyDescent="0.25">
      <c r="D750" s="17"/>
      <c r="E750" s="17"/>
      <c r="F750" s="17"/>
      <c r="G750" s="17"/>
      <c r="H750" s="17"/>
      <c r="I750" s="17"/>
      <c r="J750" s="14"/>
      <c r="K750" s="55"/>
      <c r="M750" s="55"/>
      <c r="N750" s="14"/>
      <c r="O750" s="17"/>
      <c r="P750" s="17"/>
      <c r="Q750" s="17"/>
      <c r="R750" s="17"/>
      <c r="S750" s="17"/>
      <c r="T750" s="17"/>
      <c r="U750" s="17"/>
    </row>
    <row r="751" spans="4:21" x14ac:dyDescent="0.25">
      <c r="D751" s="17"/>
      <c r="E751" s="17"/>
      <c r="F751" s="17"/>
      <c r="G751" s="17"/>
      <c r="H751" s="17"/>
      <c r="I751" s="17"/>
      <c r="J751" s="14"/>
      <c r="K751" s="55"/>
      <c r="M751" s="55"/>
      <c r="N751" s="14"/>
      <c r="O751" s="17"/>
      <c r="P751" s="17"/>
      <c r="Q751" s="17"/>
      <c r="R751" s="17"/>
      <c r="S751" s="17"/>
      <c r="T751" s="17"/>
      <c r="U751" s="17"/>
    </row>
    <row r="752" spans="4:21" x14ac:dyDescent="0.25">
      <c r="D752" s="17"/>
      <c r="E752" s="17"/>
      <c r="F752" s="17"/>
      <c r="G752" s="17"/>
      <c r="H752" s="17"/>
      <c r="I752" s="17"/>
      <c r="J752" s="14"/>
      <c r="K752" s="55"/>
      <c r="M752" s="55"/>
      <c r="N752" s="14"/>
      <c r="O752" s="17"/>
      <c r="P752" s="17"/>
      <c r="Q752" s="17"/>
      <c r="R752" s="17"/>
      <c r="S752" s="17"/>
      <c r="T752" s="17"/>
      <c r="U752" s="17"/>
    </row>
    <row r="753" spans="4:21" x14ac:dyDescent="0.25">
      <c r="D753" s="17"/>
      <c r="E753" s="17"/>
      <c r="F753" s="17"/>
      <c r="G753" s="17"/>
      <c r="H753" s="17"/>
      <c r="I753" s="17"/>
      <c r="J753" s="14"/>
      <c r="K753" s="55"/>
      <c r="M753" s="55"/>
      <c r="N753" s="14"/>
      <c r="O753" s="17"/>
      <c r="P753" s="17"/>
      <c r="Q753" s="17"/>
      <c r="R753" s="17"/>
      <c r="S753" s="17"/>
      <c r="T753" s="17"/>
      <c r="U753" s="17"/>
    </row>
    <row r="754" spans="4:21" x14ac:dyDescent="0.25">
      <c r="D754" s="17"/>
      <c r="E754" s="17"/>
      <c r="F754" s="17"/>
      <c r="G754" s="17"/>
      <c r="H754" s="17"/>
      <c r="I754" s="17"/>
      <c r="J754" s="14"/>
      <c r="K754" s="55"/>
      <c r="M754" s="55"/>
      <c r="N754" s="14"/>
      <c r="O754" s="17"/>
      <c r="P754" s="17"/>
      <c r="Q754" s="17"/>
      <c r="R754" s="17"/>
      <c r="S754" s="17"/>
      <c r="T754" s="17"/>
      <c r="U754" s="17"/>
    </row>
    <row r="755" spans="4:21" x14ac:dyDescent="0.25">
      <c r="D755" s="17"/>
      <c r="E755" s="17"/>
      <c r="F755" s="17"/>
      <c r="G755" s="17"/>
      <c r="H755" s="17"/>
      <c r="I755" s="17"/>
      <c r="J755" s="18"/>
      <c r="K755" s="18"/>
      <c r="O755" s="17"/>
      <c r="P755" s="17"/>
      <c r="Q755" s="17"/>
      <c r="R755" s="17"/>
      <c r="S755" s="17"/>
      <c r="T755" s="17"/>
      <c r="U755" s="17"/>
    </row>
    <row r="756" spans="4:21" x14ac:dyDescent="0.25">
      <c r="D756" s="17"/>
      <c r="E756" s="17"/>
      <c r="F756" s="17"/>
      <c r="G756" s="17"/>
      <c r="H756" s="17"/>
      <c r="I756" s="17"/>
      <c r="J756" s="18"/>
      <c r="K756" s="18"/>
      <c r="O756" s="17"/>
      <c r="P756" s="17"/>
      <c r="Q756" s="17"/>
      <c r="R756" s="17"/>
      <c r="S756" s="17"/>
      <c r="T756" s="17"/>
      <c r="U756" s="17"/>
    </row>
    <row r="757" spans="4:21" x14ac:dyDescent="0.25">
      <c r="D757" s="17"/>
      <c r="E757" s="17"/>
      <c r="F757" s="17"/>
      <c r="G757" s="17"/>
      <c r="H757" s="17"/>
      <c r="I757" s="17"/>
      <c r="J757" s="18"/>
      <c r="K757" s="18"/>
      <c r="O757" s="17"/>
      <c r="P757" s="17"/>
      <c r="Q757" s="17"/>
      <c r="R757" s="17"/>
      <c r="S757" s="17"/>
      <c r="T757" s="17"/>
      <c r="U757" s="17"/>
    </row>
    <row r="758" spans="4:21" x14ac:dyDescent="0.25">
      <c r="D758" s="17"/>
      <c r="E758" s="17"/>
      <c r="F758" s="17"/>
      <c r="G758" s="17"/>
      <c r="H758" s="17"/>
      <c r="I758" s="17"/>
      <c r="J758" s="18"/>
      <c r="K758" s="18"/>
      <c r="O758" s="17"/>
      <c r="P758" s="17"/>
      <c r="Q758" s="17"/>
      <c r="R758" s="17"/>
      <c r="S758" s="17"/>
      <c r="T758" s="17"/>
      <c r="U758" s="17"/>
    </row>
    <row r="759" spans="4:21" x14ac:dyDescent="0.25">
      <c r="D759" s="17"/>
      <c r="E759" s="17"/>
      <c r="F759" s="17"/>
      <c r="G759" s="17"/>
      <c r="H759" s="17"/>
      <c r="I759" s="17"/>
      <c r="J759" s="18"/>
      <c r="K759" s="18"/>
      <c r="O759" s="17"/>
      <c r="P759" s="17"/>
      <c r="Q759" s="17"/>
      <c r="R759" s="17"/>
      <c r="S759" s="17"/>
      <c r="T759" s="17"/>
      <c r="U759" s="17"/>
    </row>
    <row r="760" spans="4:21" x14ac:dyDescent="0.25">
      <c r="D760" s="17"/>
      <c r="E760" s="17"/>
      <c r="F760" s="17"/>
      <c r="G760" s="17"/>
      <c r="H760" s="17"/>
      <c r="I760" s="17"/>
      <c r="J760" s="18"/>
      <c r="K760" s="18"/>
      <c r="O760" s="17"/>
      <c r="P760" s="17"/>
      <c r="Q760" s="17"/>
      <c r="R760" s="17"/>
      <c r="S760" s="17"/>
      <c r="T760" s="17"/>
      <c r="U760" s="17"/>
    </row>
    <row r="761" spans="4:21" x14ac:dyDescent="0.25">
      <c r="D761" s="17"/>
      <c r="E761" s="17"/>
      <c r="F761" s="17"/>
      <c r="G761" s="17"/>
      <c r="H761" s="17"/>
      <c r="I761" s="17"/>
      <c r="J761" s="18"/>
      <c r="K761" s="18"/>
      <c r="O761" s="17"/>
      <c r="P761" s="17"/>
      <c r="Q761" s="17"/>
      <c r="R761" s="17"/>
      <c r="S761" s="17"/>
      <c r="T761" s="17"/>
      <c r="U761" s="17"/>
    </row>
    <row r="762" spans="4:21" x14ac:dyDescent="0.25">
      <c r="D762" s="17"/>
      <c r="E762" s="17"/>
      <c r="F762" s="17"/>
      <c r="G762" s="17"/>
      <c r="H762" s="17"/>
      <c r="I762" s="17"/>
      <c r="J762" s="18"/>
      <c r="K762" s="18"/>
      <c r="O762" s="17"/>
      <c r="P762" s="17"/>
      <c r="Q762" s="17"/>
      <c r="R762" s="17"/>
      <c r="S762" s="17"/>
      <c r="T762" s="17"/>
      <c r="U762" s="17"/>
    </row>
    <row r="763" spans="4:21" x14ac:dyDescent="0.25">
      <c r="D763" s="17"/>
      <c r="E763" s="17"/>
      <c r="F763" s="17"/>
      <c r="G763" s="17"/>
      <c r="H763" s="17"/>
      <c r="I763" s="17"/>
      <c r="J763" s="18"/>
      <c r="K763" s="18"/>
      <c r="O763" s="17"/>
      <c r="P763" s="17"/>
      <c r="Q763" s="17"/>
      <c r="R763" s="17"/>
      <c r="S763" s="17"/>
      <c r="T763" s="17"/>
      <c r="U763" s="17"/>
    </row>
    <row r="764" spans="4:21" x14ac:dyDescent="0.25">
      <c r="D764" s="17"/>
      <c r="E764" s="17"/>
      <c r="F764" s="17"/>
      <c r="G764" s="17"/>
      <c r="H764" s="17"/>
      <c r="I764" s="17"/>
      <c r="J764" s="18"/>
      <c r="K764" s="18"/>
      <c r="O764" s="17"/>
      <c r="P764" s="17"/>
      <c r="Q764" s="17"/>
      <c r="R764" s="17"/>
      <c r="S764" s="17"/>
      <c r="T764" s="17"/>
      <c r="U764" s="17"/>
    </row>
    <row r="765" spans="4:21" x14ac:dyDescent="0.25">
      <c r="D765" s="17"/>
      <c r="E765" s="17"/>
      <c r="F765" s="17"/>
      <c r="G765" s="17"/>
      <c r="H765" s="17"/>
      <c r="I765" s="17"/>
      <c r="J765" s="18"/>
      <c r="K765" s="18"/>
      <c r="O765" s="17"/>
      <c r="P765" s="17"/>
      <c r="Q765" s="17"/>
      <c r="R765" s="17"/>
      <c r="S765" s="17"/>
      <c r="T765" s="17"/>
      <c r="U765" s="17"/>
    </row>
    <row r="766" spans="4:21" x14ac:dyDescent="0.25">
      <c r="D766" s="17"/>
      <c r="E766" s="17"/>
      <c r="F766" s="17"/>
      <c r="G766" s="17"/>
      <c r="H766" s="17"/>
      <c r="I766" s="17"/>
      <c r="J766" s="18"/>
      <c r="K766" s="18"/>
      <c r="O766" s="17"/>
      <c r="P766" s="17"/>
      <c r="Q766" s="17"/>
      <c r="R766" s="17"/>
      <c r="S766" s="17"/>
      <c r="T766" s="17"/>
      <c r="U766" s="17"/>
    </row>
    <row r="767" spans="4:21" x14ac:dyDescent="0.25">
      <c r="D767" s="17"/>
      <c r="E767" s="17"/>
      <c r="F767" s="17"/>
      <c r="G767" s="17"/>
      <c r="H767" s="17"/>
      <c r="I767" s="17"/>
      <c r="J767" s="18"/>
      <c r="K767" s="18"/>
      <c r="O767" s="17"/>
      <c r="P767" s="17"/>
      <c r="Q767" s="17"/>
      <c r="R767" s="17"/>
      <c r="S767" s="17"/>
      <c r="T767" s="17"/>
      <c r="U767" s="17"/>
    </row>
    <row r="768" spans="4:21" x14ac:dyDescent="0.25">
      <c r="D768" s="17"/>
      <c r="E768" s="17"/>
      <c r="F768" s="17"/>
      <c r="G768" s="17"/>
      <c r="H768" s="17"/>
      <c r="I768" s="17"/>
      <c r="J768" s="18"/>
      <c r="K768" s="18"/>
      <c r="O768" s="17"/>
      <c r="P768" s="17"/>
      <c r="Q768" s="17"/>
      <c r="R768" s="17"/>
      <c r="S768" s="17"/>
      <c r="T768" s="17"/>
      <c r="U768" s="17"/>
    </row>
    <row r="769" spans="4:21" x14ac:dyDescent="0.25">
      <c r="D769" s="17"/>
      <c r="E769" s="17"/>
      <c r="F769" s="17"/>
      <c r="G769" s="17"/>
      <c r="H769" s="17"/>
      <c r="I769" s="17"/>
      <c r="J769" s="18"/>
      <c r="K769" s="18"/>
      <c r="O769" s="17"/>
      <c r="P769" s="17"/>
      <c r="Q769" s="17"/>
      <c r="R769" s="17"/>
      <c r="S769" s="17"/>
      <c r="T769" s="17"/>
      <c r="U769" s="17"/>
    </row>
    <row r="770" spans="4:21" x14ac:dyDescent="0.25">
      <c r="D770" s="17"/>
      <c r="E770" s="17"/>
      <c r="F770" s="17"/>
      <c r="G770" s="17"/>
      <c r="H770" s="17"/>
      <c r="I770" s="17"/>
      <c r="J770" s="18"/>
      <c r="K770" s="18"/>
      <c r="O770" s="17"/>
      <c r="P770" s="17"/>
      <c r="Q770" s="17"/>
      <c r="R770" s="17"/>
      <c r="S770" s="17"/>
      <c r="T770" s="17"/>
      <c r="U770" s="17"/>
    </row>
    <row r="771" spans="4:21" x14ac:dyDescent="0.25">
      <c r="D771" s="17"/>
      <c r="E771" s="17"/>
      <c r="F771" s="17"/>
      <c r="G771" s="17"/>
      <c r="H771" s="17"/>
      <c r="I771" s="17"/>
      <c r="J771" s="18"/>
      <c r="K771" s="18"/>
      <c r="O771" s="17"/>
      <c r="P771" s="17"/>
      <c r="Q771" s="17"/>
      <c r="R771" s="17"/>
      <c r="S771" s="17"/>
      <c r="T771" s="17"/>
      <c r="U771" s="17"/>
    </row>
    <row r="772" spans="4:21" x14ac:dyDescent="0.25">
      <c r="D772" s="17"/>
      <c r="E772" s="17"/>
      <c r="F772" s="17"/>
      <c r="G772" s="17"/>
      <c r="H772" s="17"/>
      <c r="I772" s="17"/>
      <c r="J772" s="18"/>
      <c r="K772" s="18"/>
      <c r="O772" s="17"/>
      <c r="P772" s="17"/>
      <c r="Q772" s="17"/>
      <c r="R772" s="17"/>
      <c r="S772" s="17"/>
      <c r="T772" s="17"/>
      <c r="U772" s="17"/>
    </row>
    <row r="773" spans="4:21" x14ac:dyDescent="0.25">
      <c r="D773" s="17"/>
      <c r="E773" s="17"/>
      <c r="F773" s="17"/>
      <c r="G773" s="17"/>
      <c r="H773" s="17"/>
      <c r="I773" s="17"/>
      <c r="J773" s="18"/>
      <c r="K773" s="18"/>
      <c r="O773" s="17"/>
      <c r="P773" s="17"/>
      <c r="Q773" s="17"/>
      <c r="R773" s="17"/>
      <c r="S773" s="17"/>
      <c r="T773" s="17"/>
      <c r="U773" s="17"/>
    </row>
    <row r="774" spans="4:21" x14ac:dyDescent="0.25">
      <c r="D774" s="17"/>
      <c r="E774" s="17"/>
      <c r="F774" s="17"/>
      <c r="G774" s="17"/>
      <c r="H774" s="17"/>
      <c r="I774" s="17"/>
      <c r="J774" s="18"/>
      <c r="K774" s="18"/>
      <c r="O774" s="17"/>
      <c r="P774" s="17"/>
      <c r="Q774" s="17"/>
      <c r="R774" s="17"/>
      <c r="S774" s="17"/>
      <c r="T774" s="17"/>
      <c r="U774" s="17"/>
    </row>
    <row r="775" spans="4:21" x14ac:dyDescent="0.25">
      <c r="D775" s="17"/>
      <c r="E775" s="17"/>
      <c r="F775" s="17"/>
      <c r="G775" s="17"/>
      <c r="H775" s="17"/>
      <c r="I775" s="17"/>
      <c r="J775" s="18"/>
      <c r="K775" s="18"/>
      <c r="O775" s="17"/>
      <c r="P775" s="17"/>
      <c r="Q775" s="17"/>
      <c r="R775" s="17"/>
      <c r="S775" s="17"/>
      <c r="T775" s="17"/>
      <c r="U775" s="17"/>
    </row>
    <row r="776" spans="4:21" x14ac:dyDescent="0.25">
      <c r="D776" s="17"/>
      <c r="E776" s="17"/>
      <c r="F776" s="17"/>
      <c r="G776" s="17"/>
      <c r="H776" s="17"/>
      <c r="I776" s="17"/>
      <c r="J776" s="18"/>
      <c r="K776" s="18"/>
      <c r="O776" s="17"/>
      <c r="P776" s="17"/>
      <c r="Q776" s="17"/>
      <c r="R776" s="17"/>
      <c r="S776" s="17"/>
      <c r="T776" s="17"/>
      <c r="U776" s="17"/>
    </row>
    <row r="777" spans="4:21" x14ac:dyDescent="0.25">
      <c r="D777" s="17"/>
      <c r="E777" s="17"/>
      <c r="F777" s="17"/>
      <c r="G777" s="17"/>
      <c r="H777" s="17"/>
      <c r="I777" s="17"/>
      <c r="J777" s="18"/>
      <c r="K777" s="18"/>
      <c r="O777" s="17"/>
      <c r="P777" s="17"/>
      <c r="Q777" s="17"/>
      <c r="R777" s="17"/>
      <c r="S777" s="17"/>
      <c r="T777" s="17"/>
      <c r="U777" s="17"/>
    </row>
    <row r="778" spans="4:21" x14ac:dyDescent="0.25">
      <c r="D778" s="17"/>
      <c r="E778" s="17"/>
      <c r="F778" s="17"/>
      <c r="G778" s="17"/>
      <c r="H778" s="17"/>
      <c r="I778" s="17"/>
      <c r="J778" s="18"/>
      <c r="K778" s="18"/>
      <c r="O778" s="17"/>
      <c r="P778" s="17"/>
      <c r="Q778" s="17"/>
      <c r="R778" s="17"/>
      <c r="S778" s="17"/>
      <c r="T778" s="17"/>
      <c r="U778" s="17"/>
    </row>
    <row r="779" spans="4:21" x14ac:dyDescent="0.25">
      <c r="D779" s="17"/>
      <c r="E779" s="17"/>
      <c r="F779" s="17"/>
      <c r="G779" s="17"/>
      <c r="H779" s="17"/>
      <c r="I779" s="17"/>
      <c r="J779" s="18"/>
      <c r="K779" s="18"/>
      <c r="O779" s="17"/>
      <c r="P779" s="17"/>
      <c r="Q779" s="17"/>
      <c r="R779" s="17"/>
      <c r="S779" s="17"/>
      <c r="T779" s="17"/>
      <c r="U779" s="17"/>
    </row>
    <row r="780" spans="4:21" x14ac:dyDescent="0.25">
      <c r="D780" s="17"/>
      <c r="E780" s="17"/>
      <c r="F780" s="17"/>
      <c r="G780" s="17"/>
      <c r="H780" s="17"/>
      <c r="I780" s="17"/>
      <c r="J780" s="18"/>
      <c r="K780" s="18"/>
      <c r="O780" s="17"/>
      <c r="P780" s="17"/>
      <c r="Q780" s="17"/>
      <c r="R780" s="17"/>
      <c r="S780" s="17"/>
      <c r="T780" s="17"/>
      <c r="U780" s="17"/>
    </row>
    <row r="781" spans="4:21" x14ac:dyDescent="0.25">
      <c r="D781" s="17"/>
      <c r="E781" s="17"/>
      <c r="F781" s="17"/>
      <c r="G781" s="17"/>
      <c r="H781" s="17"/>
      <c r="I781" s="17"/>
      <c r="J781" s="18"/>
      <c r="K781" s="18"/>
      <c r="O781" s="17"/>
      <c r="P781" s="17"/>
      <c r="Q781" s="17"/>
      <c r="R781" s="17"/>
      <c r="S781" s="17"/>
      <c r="T781" s="17"/>
      <c r="U781" s="17"/>
    </row>
    <row r="782" spans="4:21" x14ac:dyDescent="0.25">
      <c r="D782" s="17"/>
      <c r="E782" s="17"/>
      <c r="F782" s="17"/>
      <c r="G782" s="17"/>
      <c r="H782" s="17"/>
      <c r="I782" s="17"/>
      <c r="J782" s="18"/>
      <c r="K782" s="18"/>
      <c r="O782" s="17"/>
      <c r="P782" s="17"/>
      <c r="Q782" s="17"/>
      <c r="R782" s="17"/>
      <c r="S782" s="17"/>
      <c r="T782" s="17"/>
      <c r="U782" s="17"/>
    </row>
    <row r="783" spans="4:21" x14ac:dyDescent="0.25">
      <c r="D783" s="17"/>
      <c r="E783" s="17"/>
      <c r="F783" s="17"/>
      <c r="G783" s="17"/>
      <c r="H783" s="17"/>
      <c r="I783" s="17"/>
      <c r="J783" s="18"/>
      <c r="K783" s="18"/>
      <c r="O783" s="17"/>
      <c r="P783" s="17"/>
      <c r="Q783" s="17"/>
      <c r="R783" s="17"/>
      <c r="S783" s="17"/>
      <c r="T783" s="17"/>
      <c r="U783" s="17"/>
    </row>
    <row r="784" spans="4:21" x14ac:dyDescent="0.25">
      <c r="D784" s="17"/>
      <c r="E784" s="17"/>
      <c r="F784" s="17"/>
      <c r="G784" s="17"/>
      <c r="H784" s="17"/>
      <c r="I784" s="17"/>
      <c r="J784" s="18"/>
      <c r="K784" s="18"/>
      <c r="O784" s="17"/>
      <c r="P784" s="17"/>
      <c r="Q784" s="17"/>
      <c r="R784" s="17"/>
      <c r="S784" s="17"/>
      <c r="T784" s="17"/>
      <c r="U784" s="17"/>
    </row>
    <row r="785" spans="4:21" x14ac:dyDescent="0.25">
      <c r="D785" s="17"/>
      <c r="E785" s="17"/>
      <c r="F785" s="17"/>
      <c r="G785" s="17"/>
      <c r="H785" s="17"/>
      <c r="I785" s="17"/>
      <c r="J785" s="18"/>
      <c r="K785" s="18"/>
      <c r="O785" s="17"/>
      <c r="P785" s="17"/>
      <c r="Q785" s="17"/>
      <c r="R785" s="17"/>
      <c r="S785" s="17"/>
      <c r="T785" s="17"/>
      <c r="U785" s="17"/>
    </row>
    <row r="786" spans="4:21" x14ac:dyDescent="0.25">
      <c r="D786" s="17"/>
      <c r="E786" s="17"/>
      <c r="F786" s="17"/>
      <c r="G786" s="17"/>
      <c r="H786" s="17"/>
      <c r="I786" s="17"/>
      <c r="J786" s="18"/>
      <c r="K786" s="18"/>
      <c r="O786" s="17"/>
      <c r="P786" s="17"/>
      <c r="Q786" s="17"/>
      <c r="R786" s="17"/>
      <c r="S786" s="17"/>
      <c r="T786" s="17"/>
      <c r="U786" s="17"/>
    </row>
    <row r="787" spans="4:21" x14ac:dyDescent="0.25">
      <c r="D787" s="17"/>
      <c r="E787" s="17"/>
      <c r="F787" s="17"/>
      <c r="G787" s="17"/>
      <c r="H787" s="17"/>
      <c r="I787" s="17"/>
      <c r="J787" s="18"/>
      <c r="K787" s="18"/>
      <c r="O787" s="17"/>
      <c r="P787" s="17"/>
      <c r="Q787" s="17"/>
      <c r="R787" s="17"/>
      <c r="S787" s="17"/>
      <c r="T787" s="17"/>
      <c r="U787" s="17"/>
    </row>
    <row r="788" spans="4:21" x14ac:dyDescent="0.25">
      <c r="D788" s="17"/>
      <c r="E788" s="17"/>
      <c r="F788" s="17"/>
      <c r="G788" s="17"/>
      <c r="H788" s="17"/>
      <c r="I788" s="17"/>
      <c r="J788" s="18"/>
      <c r="K788" s="18"/>
      <c r="O788" s="17"/>
      <c r="P788" s="17"/>
      <c r="Q788" s="17"/>
      <c r="R788" s="17"/>
      <c r="S788" s="17"/>
      <c r="T788" s="17"/>
      <c r="U788" s="17"/>
    </row>
    <row r="789" spans="4:21" x14ac:dyDescent="0.25">
      <c r="D789" s="17"/>
      <c r="E789" s="17"/>
      <c r="F789" s="17"/>
      <c r="G789" s="17"/>
      <c r="H789" s="17"/>
      <c r="I789" s="17"/>
      <c r="J789" s="18"/>
      <c r="K789" s="18"/>
      <c r="O789" s="17"/>
      <c r="P789" s="17"/>
      <c r="Q789" s="17"/>
      <c r="R789" s="17"/>
      <c r="S789" s="17"/>
      <c r="T789" s="17"/>
      <c r="U789" s="17"/>
    </row>
    <row r="790" spans="4:21" x14ac:dyDescent="0.25">
      <c r="D790" s="17"/>
      <c r="E790" s="17"/>
      <c r="F790" s="17"/>
      <c r="G790" s="17"/>
      <c r="H790" s="17"/>
      <c r="I790" s="17"/>
      <c r="J790" s="18"/>
      <c r="K790" s="18"/>
      <c r="O790" s="17"/>
      <c r="P790" s="17"/>
      <c r="Q790" s="17"/>
      <c r="R790" s="17"/>
      <c r="S790" s="17"/>
      <c r="T790" s="17"/>
      <c r="U790" s="17"/>
    </row>
    <row r="791" spans="4:21" x14ac:dyDescent="0.25">
      <c r="D791" s="17"/>
      <c r="E791" s="17"/>
      <c r="F791" s="17"/>
      <c r="G791" s="17"/>
      <c r="H791" s="17"/>
      <c r="I791" s="17"/>
      <c r="J791" s="18"/>
      <c r="K791" s="18"/>
      <c r="O791" s="17"/>
      <c r="P791" s="17"/>
      <c r="Q791" s="17"/>
      <c r="R791" s="17"/>
      <c r="S791" s="17"/>
      <c r="T791" s="17"/>
      <c r="U791" s="17"/>
    </row>
    <row r="792" spans="4:21" x14ac:dyDescent="0.25">
      <c r="D792" s="17"/>
      <c r="E792" s="17"/>
      <c r="F792" s="17"/>
      <c r="G792" s="17"/>
      <c r="H792" s="17"/>
      <c r="I792" s="17"/>
      <c r="J792" s="18"/>
      <c r="K792" s="18"/>
      <c r="O792" s="17"/>
      <c r="P792" s="17"/>
      <c r="Q792" s="17"/>
      <c r="R792" s="17"/>
      <c r="S792" s="17"/>
      <c r="T792" s="17"/>
      <c r="U792" s="17"/>
    </row>
    <row r="793" spans="4:21" x14ac:dyDescent="0.25">
      <c r="D793" s="17"/>
      <c r="E793" s="17"/>
      <c r="F793" s="17"/>
      <c r="G793" s="17"/>
      <c r="H793" s="17"/>
      <c r="I793" s="17"/>
      <c r="J793" s="18"/>
      <c r="K793" s="18"/>
      <c r="O793" s="17"/>
      <c r="P793" s="17"/>
      <c r="Q793" s="17"/>
      <c r="R793" s="17"/>
      <c r="S793" s="17"/>
      <c r="T793" s="17"/>
      <c r="U793" s="17"/>
    </row>
    <row r="794" spans="4:21" x14ac:dyDescent="0.25">
      <c r="D794" s="17"/>
      <c r="E794" s="17"/>
      <c r="F794" s="17"/>
      <c r="G794" s="17"/>
      <c r="H794" s="17"/>
      <c r="I794" s="17"/>
      <c r="J794" s="18"/>
      <c r="K794" s="18"/>
      <c r="O794" s="17"/>
      <c r="P794" s="17"/>
      <c r="Q794" s="17"/>
      <c r="R794" s="17"/>
      <c r="S794" s="17"/>
      <c r="T794" s="17"/>
      <c r="U794" s="17"/>
    </row>
    <row r="795" spans="4:21" x14ac:dyDescent="0.25">
      <c r="D795" s="17"/>
      <c r="E795" s="17"/>
      <c r="F795" s="17"/>
      <c r="G795" s="17"/>
      <c r="H795" s="17"/>
      <c r="I795" s="17"/>
      <c r="J795" s="18"/>
      <c r="K795" s="18"/>
      <c r="O795" s="17"/>
      <c r="P795" s="17"/>
      <c r="Q795" s="17"/>
      <c r="R795" s="17"/>
      <c r="S795" s="17"/>
      <c r="T795" s="17"/>
      <c r="U795" s="17"/>
    </row>
    <row r="796" spans="4:21" x14ac:dyDescent="0.25">
      <c r="D796" s="17"/>
      <c r="E796" s="17"/>
      <c r="F796" s="17"/>
      <c r="G796" s="17"/>
      <c r="H796" s="17"/>
      <c r="I796" s="17"/>
      <c r="J796" s="18"/>
      <c r="K796" s="18"/>
      <c r="O796" s="17"/>
      <c r="P796" s="17"/>
      <c r="Q796" s="17"/>
      <c r="R796" s="17"/>
      <c r="S796" s="17"/>
      <c r="T796" s="17"/>
      <c r="U796" s="17"/>
    </row>
    <row r="797" spans="4:21" x14ac:dyDescent="0.25">
      <c r="D797" s="17"/>
      <c r="E797" s="17"/>
      <c r="F797" s="17"/>
      <c r="G797" s="17"/>
      <c r="H797" s="17"/>
      <c r="I797" s="17"/>
      <c r="J797" s="18"/>
      <c r="K797" s="18"/>
      <c r="O797" s="17"/>
      <c r="P797" s="17"/>
      <c r="Q797" s="17"/>
      <c r="R797" s="17"/>
      <c r="S797" s="17"/>
      <c r="T797" s="17"/>
      <c r="U797" s="17"/>
    </row>
    <row r="798" spans="4:21" x14ac:dyDescent="0.25">
      <c r="D798" s="17"/>
      <c r="E798" s="17"/>
      <c r="F798" s="17"/>
      <c r="G798" s="17"/>
      <c r="H798" s="17"/>
      <c r="I798" s="17"/>
      <c r="J798" s="18"/>
      <c r="K798" s="18"/>
      <c r="O798" s="17"/>
      <c r="P798" s="17"/>
      <c r="Q798" s="17"/>
      <c r="R798" s="17"/>
      <c r="S798" s="17"/>
      <c r="T798" s="17"/>
      <c r="U798" s="17"/>
    </row>
    <row r="799" spans="4:21" x14ac:dyDescent="0.25">
      <c r="D799" s="17"/>
      <c r="E799" s="17"/>
      <c r="F799" s="17"/>
      <c r="G799" s="17"/>
      <c r="H799" s="17"/>
      <c r="I799" s="17"/>
      <c r="J799" s="18"/>
      <c r="K799" s="18"/>
      <c r="O799" s="17"/>
      <c r="P799" s="17"/>
      <c r="Q799" s="17"/>
      <c r="R799" s="17"/>
      <c r="S799" s="17"/>
      <c r="T799" s="17"/>
      <c r="U799" s="17"/>
    </row>
    <row r="800" spans="4:21" x14ac:dyDescent="0.25">
      <c r="D800" s="17"/>
      <c r="E800" s="17"/>
      <c r="F800" s="17"/>
      <c r="G800" s="17"/>
      <c r="H800" s="17"/>
      <c r="I800" s="17"/>
      <c r="J800" s="18"/>
      <c r="K800" s="18"/>
      <c r="O800" s="17"/>
      <c r="P800" s="17"/>
      <c r="Q800" s="17"/>
      <c r="R800" s="17"/>
      <c r="S800" s="17"/>
      <c r="T800" s="17"/>
      <c r="U800" s="17"/>
    </row>
    <row r="801" spans="4:21" x14ac:dyDescent="0.25">
      <c r="D801" s="17"/>
      <c r="E801" s="17"/>
      <c r="F801" s="17"/>
      <c r="G801" s="17"/>
      <c r="H801" s="17"/>
      <c r="I801" s="17"/>
      <c r="J801" s="18"/>
      <c r="K801" s="18"/>
      <c r="O801" s="17"/>
      <c r="P801" s="17"/>
      <c r="Q801" s="17"/>
      <c r="R801" s="17"/>
      <c r="S801" s="17"/>
      <c r="T801" s="17"/>
      <c r="U801" s="17"/>
    </row>
    <row r="802" spans="4:21" x14ac:dyDescent="0.25">
      <c r="D802" s="17"/>
      <c r="E802" s="17"/>
      <c r="F802" s="17"/>
      <c r="G802" s="17"/>
      <c r="H802" s="17"/>
      <c r="I802" s="17"/>
      <c r="J802" s="18"/>
      <c r="K802" s="18"/>
      <c r="O802" s="17"/>
      <c r="P802" s="17"/>
      <c r="Q802" s="17"/>
      <c r="R802" s="17"/>
      <c r="S802" s="17"/>
      <c r="T802" s="17"/>
      <c r="U802" s="17"/>
    </row>
    <row r="803" spans="4:21" x14ac:dyDescent="0.25">
      <c r="D803" s="17"/>
      <c r="E803" s="17"/>
      <c r="F803" s="17"/>
      <c r="G803" s="17"/>
      <c r="H803" s="17"/>
      <c r="I803" s="17"/>
      <c r="J803" s="18"/>
      <c r="K803" s="18"/>
      <c r="O803" s="17"/>
      <c r="P803" s="17"/>
      <c r="Q803" s="17"/>
      <c r="R803" s="17"/>
      <c r="S803" s="17"/>
      <c r="T803" s="17"/>
      <c r="U803" s="17"/>
    </row>
    <row r="804" spans="4:21" x14ac:dyDescent="0.25">
      <c r="D804" s="17"/>
      <c r="E804" s="17"/>
      <c r="F804" s="17"/>
      <c r="G804" s="17"/>
      <c r="H804" s="17"/>
      <c r="I804" s="17"/>
      <c r="J804" s="18"/>
      <c r="K804" s="18"/>
      <c r="O804" s="17"/>
      <c r="P804" s="17"/>
      <c r="Q804" s="17"/>
      <c r="R804" s="17"/>
      <c r="S804" s="17"/>
      <c r="T804" s="17"/>
      <c r="U804" s="17"/>
    </row>
    <row r="805" spans="4:21" x14ac:dyDescent="0.25">
      <c r="D805" s="17"/>
      <c r="E805" s="17"/>
      <c r="F805" s="17"/>
      <c r="G805" s="17"/>
      <c r="H805" s="17"/>
      <c r="I805" s="17"/>
      <c r="J805" s="18"/>
      <c r="K805" s="18"/>
      <c r="O805" s="17"/>
      <c r="P805" s="17"/>
      <c r="Q805" s="17"/>
      <c r="R805" s="17"/>
      <c r="S805" s="17"/>
      <c r="T805" s="17"/>
      <c r="U805" s="17"/>
    </row>
  </sheetData>
  <mergeCells count="4">
    <mergeCell ref="A1:N1"/>
    <mergeCell ref="A2:N2"/>
    <mergeCell ref="A3:N3"/>
    <mergeCell ref="A4:N4"/>
  </mergeCells>
  <phoneticPr fontId="0" type="noConversion"/>
  <pageMargins left="0.5" right="0.5" top="1" bottom="1" header="0.5" footer="0.5"/>
  <pageSetup scale="66" firstPageNumber="20" fitToHeight="0" orientation="portrait" r:id="rId1"/>
  <headerFooter alignWithMargins="0">
    <oddHeader xml:space="preserve">&amp;R&amp;"Times New Roman,Regular" &amp;"Times New Roman,Bold"Exhibit D-3b&amp;"Arial,Regular"
</oddHeader>
    <oddFooter>&amp;C
&amp;R&amp;"Times New Roman,Italic"[Updated 7/09]</oddFooter>
  </headerFooter>
  <rowBreaks count="13" manualBreakCount="13">
    <brk id="54" max="13" man="1"/>
    <brk id="104" max="13" man="1"/>
    <brk id="154" max="13" man="1"/>
    <brk id="203" max="13" man="1"/>
    <brk id="335" max="13" man="1"/>
    <brk id="392" max="13" man="1"/>
    <brk id="447" max="13" man="1"/>
    <brk id="477" max="13" man="1"/>
    <brk id="522" max="13" man="1"/>
    <brk id="572" max="13" man="1"/>
    <brk id="595" max="13" man="1"/>
    <brk id="643" max="13" man="1"/>
    <brk id="702" max="1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C673"/>
  <sheetViews>
    <sheetView topLeftCell="A589" zoomScaleNormal="100" workbookViewId="0">
      <selection activeCell="D606" sqref="D606"/>
    </sheetView>
  </sheetViews>
  <sheetFormatPr defaultColWidth="9.140625" defaultRowHeight="15" x14ac:dyDescent="0.25"/>
  <cols>
    <col min="1" max="1" width="8.28515625" style="45" customWidth="1"/>
    <col min="2" max="2" width="5" style="17" customWidth="1"/>
    <col min="3" max="3" width="5.28515625" style="18" customWidth="1"/>
    <col min="4" max="4" width="48" style="18" customWidth="1"/>
    <col min="5" max="5" width="14.28515625" style="18" hidden="1" customWidth="1"/>
    <col min="6" max="6" width="15.85546875" style="20" hidden="1" customWidth="1"/>
    <col min="7" max="7" width="1.7109375" style="20" customWidth="1"/>
    <col min="8" max="8" width="12.85546875" style="20" customWidth="1"/>
    <col min="9" max="9" width="1.7109375" style="20" customWidth="1"/>
    <col min="10" max="10" width="14" style="20" customWidth="1"/>
    <col min="11" max="11" width="1.5703125" style="20" customWidth="1"/>
    <col min="12" max="12" width="13" style="13" customWidth="1"/>
    <col min="13" max="13" width="1.7109375" style="13" customWidth="1"/>
    <col min="14" max="14" width="12" style="13" customWidth="1"/>
    <col min="15" max="15" width="1.7109375" style="13" customWidth="1"/>
    <col min="16" max="16" width="20.28515625" style="13" customWidth="1"/>
    <col min="17" max="17" width="2.7109375" style="20" customWidth="1"/>
    <col min="18" max="18" width="12" style="20" bestFit="1" customWidth="1"/>
    <col min="19" max="19" width="1.28515625" style="20" customWidth="1"/>
    <col min="20" max="20" width="10.42578125" style="20" customWidth="1"/>
    <col min="21" max="21" width="1" style="20" customWidth="1"/>
    <col min="22" max="22" width="11" style="20" bestFit="1" customWidth="1"/>
    <col min="23" max="23" width="2.7109375" style="20" customWidth="1"/>
    <col min="24" max="16384" width="9.140625" style="13"/>
  </cols>
  <sheetData>
    <row r="1" spans="1:27" x14ac:dyDescent="0.25">
      <c r="B1" s="1"/>
      <c r="C1" s="84" t="s">
        <v>464</v>
      </c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5"/>
      <c r="R1" s="5"/>
      <c r="S1" s="5"/>
      <c r="T1" s="5"/>
      <c r="U1" s="5"/>
      <c r="V1" s="5"/>
      <c r="W1" s="1"/>
    </row>
    <row r="2" spans="1:27" x14ac:dyDescent="0.25">
      <c r="A2" s="53"/>
      <c r="B2" s="1"/>
      <c r="C2" s="84" t="s">
        <v>1578</v>
      </c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5"/>
      <c r="R2" s="5"/>
      <c r="S2" s="5"/>
      <c r="T2" s="5"/>
      <c r="U2" s="5"/>
      <c r="V2" s="5"/>
      <c r="W2" s="1"/>
    </row>
    <row r="3" spans="1:27" x14ac:dyDescent="0.25">
      <c r="B3" s="1"/>
      <c r="C3" s="84" t="s">
        <v>82</v>
      </c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5"/>
      <c r="R3" s="5"/>
      <c r="S3" s="5"/>
      <c r="T3" s="5"/>
      <c r="U3" s="5"/>
      <c r="V3" s="5"/>
      <c r="W3" s="1"/>
    </row>
    <row r="4" spans="1:27" x14ac:dyDescent="0.25">
      <c r="B4" s="1"/>
      <c r="C4" s="84" t="s">
        <v>240</v>
      </c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5"/>
      <c r="R4" s="5"/>
      <c r="S4" s="5"/>
      <c r="T4" s="5"/>
      <c r="U4" s="5"/>
      <c r="V4" s="5"/>
      <c r="W4" s="1"/>
    </row>
    <row r="5" spans="1:27" x14ac:dyDescent="0.25">
      <c r="B5" s="1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  <c r="U5" s="60"/>
      <c r="V5" s="60"/>
      <c r="W5" s="1"/>
    </row>
    <row r="6" spans="1:27" x14ac:dyDescent="0.25">
      <c r="B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Q6" s="1"/>
      <c r="R6" s="1"/>
      <c r="S6" s="1"/>
      <c r="T6" s="1"/>
      <c r="U6" s="1"/>
      <c r="V6" s="1"/>
      <c r="W6" s="1"/>
    </row>
    <row r="7" spans="1:27" x14ac:dyDescent="0.25">
      <c r="A7" s="46"/>
      <c r="B7" s="30"/>
      <c r="C7" s="24"/>
      <c r="D7" s="4" t="s">
        <v>1559</v>
      </c>
      <c r="E7" s="30"/>
      <c r="F7" s="2"/>
      <c r="G7" s="2"/>
      <c r="H7" s="6" t="s">
        <v>80</v>
      </c>
      <c r="I7" s="6"/>
      <c r="J7" s="6" t="s">
        <v>1579</v>
      </c>
      <c r="K7" s="2"/>
      <c r="L7" s="6" t="s">
        <v>78</v>
      </c>
      <c r="M7" s="6"/>
      <c r="N7" s="6"/>
      <c r="O7" s="6"/>
      <c r="P7" s="6" t="s">
        <v>1566</v>
      </c>
      <c r="Q7" s="2"/>
      <c r="R7" s="6"/>
      <c r="S7" s="6"/>
      <c r="T7" s="6"/>
      <c r="U7" s="6"/>
      <c r="V7" s="6"/>
      <c r="W7" s="2"/>
    </row>
    <row r="8" spans="1:27" x14ac:dyDescent="0.25">
      <c r="A8" s="47" t="s">
        <v>465</v>
      </c>
      <c r="B8" s="23"/>
      <c r="C8" s="24"/>
      <c r="D8" s="6"/>
      <c r="E8" s="23" t="s">
        <v>466</v>
      </c>
      <c r="F8" s="23" t="s">
        <v>467</v>
      </c>
      <c r="G8" s="23"/>
      <c r="H8" s="35" t="s">
        <v>1579</v>
      </c>
      <c r="I8" s="6"/>
      <c r="J8" s="35" t="s">
        <v>79</v>
      </c>
      <c r="K8" s="23"/>
      <c r="L8" s="35" t="s">
        <v>1579</v>
      </c>
      <c r="M8" s="6"/>
      <c r="N8" s="35" t="s">
        <v>1565</v>
      </c>
      <c r="O8" s="6"/>
      <c r="P8" s="35" t="s">
        <v>81</v>
      </c>
      <c r="Q8" s="23"/>
      <c r="R8" s="6"/>
      <c r="S8" s="6"/>
      <c r="T8" s="6"/>
      <c r="U8" s="6"/>
      <c r="V8" s="6"/>
      <c r="W8" s="23"/>
      <c r="X8" s="16"/>
      <c r="Y8" s="16"/>
      <c r="Z8" s="16"/>
      <c r="AA8" s="16"/>
    </row>
    <row r="9" spans="1:27" x14ac:dyDescent="0.25">
      <c r="A9" s="48"/>
      <c r="B9" s="21"/>
      <c r="C9" s="24" t="s">
        <v>1557</v>
      </c>
      <c r="D9" s="3"/>
      <c r="E9" s="21"/>
      <c r="F9" s="21"/>
      <c r="G9" s="21"/>
      <c r="H9" s="21"/>
      <c r="I9" s="21"/>
      <c r="J9" s="21"/>
      <c r="K9" s="21"/>
      <c r="L9" s="3"/>
      <c r="M9" s="3"/>
      <c r="N9" s="3"/>
      <c r="O9" s="3"/>
      <c r="P9" s="3"/>
      <c r="Q9" s="21"/>
      <c r="R9" s="21"/>
      <c r="S9" s="21"/>
      <c r="T9" s="21"/>
      <c r="U9" s="21"/>
      <c r="V9" s="21"/>
      <c r="W9" s="21"/>
    </row>
    <row r="10" spans="1:27" ht="26.25" x14ac:dyDescent="0.25">
      <c r="A10" s="48"/>
      <c r="B10" s="21"/>
      <c r="C10" s="25" t="s">
        <v>468</v>
      </c>
      <c r="D10" s="3"/>
      <c r="E10" s="31"/>
      <c r="F10" s="26" t="s">
        <v>1530</v>
      </c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</row>
    <row r="11" spans="1:27" x14ac:dyDescent="0.25">
      <c r="A11" s="48" t="s">
        <v>469</v>
      </c>
      <c r="B11" s="21"/>
      <c r="C11" s="22"/>
      <c r="D11" s="22" t="s">
        <v>241</v>
      </c>
      <c r="E11" s="32" t="s">
        <v>470</v>
      </c>
      <c r="F11" s="26" t="s">
        <v>471</v>
      </c>
      <c r="G11" s="26"/>
      <c r="H11" s="7">
        <f>26800-12000</f>
        <v>14800</v>
      </c>
      <c r="I11" s="26"/>
      <c r="J11" s="7">
        <f>L11-H11</f>
        <v>105</v>
      </c>
      <c r="K11" s="10"/>
      <c r="L11" s="7">
        <f>26905-12000</f>
        <v>14905</v>
      </c>
      <c r="M11" s="10"/>
      <c r="N11" s="7">
        <f>23492-12000</f>
        <v>11492</v>
      </c>
      <c r="O11" s="10"/>
      <c r="P11" s="7">
        <f>+L11-N11</f>
        <v>3413</v>
      </c>
      <c r="Q11" s="10"/>
      <c r="R11" s="10"/>
      <c r="S11" s="10"/>
      <c r="T11" s="10"/>
      <c r="U11" s="10"/>
      <c r="V11" s="10"/>
      <c r="W11" s="26"/>
    </row>
    <row r="12" spans="1:27" x14ac:dyDescent="0.25">
      <c r="A12" s="48" t="s">
        <v>472</v>
      </c>
      <c r="B12" s="21"/>
      <c r="C12" s="22"/>
      <c r="D12" s="22" t="s">
        <v>473</v>
      </c>
      <c r="E12" s="32" t="s">
        <v>474</v>
      </c>
      <c r="F12" s="21" t="s">
        <v>475</v>
      </c>
      <c r="G12" s="21"/>
      <c r="H12" s="8">
        <f>152000+12000</f>
        <v>164000</v>
      </c>
      <c r="I12" s="21"/>
      <c r="J12" s="8">
        <f>L12-H12</f>
        <v>-2000</v>
      </c>
      <c r="K12" s="11"/>
      <c r="L12" s="8">
        <v>162000</v>
      </c>
      <c r="M12" s="11"/>
      <c r="N12" s="8">
        <f>130000+12000</f>
        <v>142000</v>
      </c>
      <c r="O12" s="11"/>
      <c r="P12" s="8">
        <f>+L12-N12</f>
        <v>20000</v>
      </c>
      <c r="Q12" s="11"/>
      <c r="R12" s="11"/>
      <c r="S12" s="11"/>
      <c r="T12" s="11"/>
      <c r="U12" s="11"/>
      <c r="V12" s="11"/>
      <c r="W12" s="21"/>
    </row>
    <row r="13" spans="1:27" x14ac:dyDescent="0.25">
      <c r="A13" s="48" t="s">
        <v>476</v>
      </c>
      <c r="B13" s="21"/>
      <c r="C13" s="22"/>
      <c r="D13" s="22" t="s">
        <v>477</v>
      </c>
      <c r="E13" s="32" t="s">
        <v>478</v>
      </c>
      <c r="F13" s="21" t="s">
        <v>479</v>
      </c>
      <c r="G13" s="21"/>
      <c r="H13" s="8">
        <v>231000</v>
      </c>
      <c r="I13" s="21"/>
      <c r="J13" s="8">
        <f>L13-H13</f>
        <v>0</v>
      </c>
      <c r="K13" s="11"/>
      <c r="L13" s="8">
        <v>231000</v>
      </c>
      <c r="M13" s="11"/>
      <c r="N13" s="8">
        <v>200000</v>
      </c>
      <c r="O13" s="11"/>
      <c r="P13" s="8">
        <f>+L13-N13</f>
        <v>31000</v>
      </c>
      <c r="Q13" s="11"/>
      <c r="R13" s="11"/>
      <c r="S13" s="11"/>
      <c r="T13" s="11"/>
      <c r="U13" s="11"/>
      <c r="V13" s="11"/>
      <c r="W13" s="21"/>
    </row>
    <row r="14" spans="1:27" x14ac:dyDescent="0.25">
      <c r="A14" s="48" t="s">
        <v>480</v>
      </c>
      <c r="B14" s="21"/>
      <c r="C14" s="22"/>
      <c r="D14" s="22" t="s">
        <v>481</v>
      </c>
      <c r="E14" s="32" t="s">
        <v>482</v>
      </c>
      <c r="F14" s="21" t="s">
        <v>483</v>
      </c>
      <c r="G14" s="21"/>
      <c r="H14" s="8">
        <f>295000-76005</f>
        <v>218995</v>
      </c>
      <c r="I14" s="21"/>
      <c r="J14" s="8">
        <f>L14-H14</f>
        <v>81005</v>
      </c>
      <c r="K14" s="11"/>
      <c r="L14" s="8">
        <f>300000</f>
        <v>300000</v>
      </c>
      <c r="M14" s="11"/>
      <c r="N14" s="8">
        <v>270000</v>
      </c>
      <c r="O14" s="11"/>
      <c r="P14" s="8">
        <f>+L14-N14</f>
        <v>30000</v>
      </c>
      <c r="Q14" s="11"/>
      <c r="R14" s="11"/>
      <c r="S14" s="11"/>
      <c r="T14" s="11"/>
      <c r="U14" s="11"/>
      <c r="V14" s="11"/>
      <c r="W14" s="21"/>
    </row>
    <row r="15" spans="1:27" x14ac:dyDescent="0.25">
      <c r="A15" s="48"/>
      <c r="B15" s="21"/>
      <c r="C15" s="22"/>
      <c r="D15" s="5" t="s">
        <v>1584</v>
      </c>
      <c r="E15" s="5"/>
      <c r="F15" s="21"/>
      <c r="G15" s="21"/>
      <c r="H15" s="8"/>
      <c r="I15" s="21"/>
      <c r="J15" s="8"/>
      <c r="K15" s="11"/>
      <c r="L15" s="8"/>
      <c r="M15" s="11"/>
      <c r="N15" s="8"/>
      <c r="O15" s="11"/>
      <c r="P15" s="8"/>
      <c r="Q15" s="11"/>
      <c r="R15" s="11"/>
      <c r="S15" s="11"/>
      <c r="T15" s="11"/>
      <c r="U15" s="11"/>
      <c r="V15" s="11"/>
      <c r="W15" s="21"/>
    </row>
    <row r="16" spans="1:27" x14ac:dyDescent="0.25">
      <c r="A16" s="48" t="s">
        <v>70</v>
      </c>
      <c r="B16" s="21"/>
      <c r="C16" s="22"/>
      <c r="D16" s="22" t="s">
        <v>518</v>
      </c>
      <c r="E16" s="13" t="s">
        <v>1585</v>
      </c>
      <c r="F16" s="21"/>
      <c r="G16" s="21"/>
      <c r="H16" s="8">
        <v>0</v>
      </c>
      <c r="I16" s="21"/>
      <c r="J16" s="8">
        <f t="shared" ref="J16:J23" si="0">L16-H16</f>
        <v>0</v>
      </c>
      <c r="K16" s="11"/>
      <c r="L16" s="8">
        <v>0</v>
      </c>
      <c r="M16" s="11"/>
      <c r="N16" s="8">
        <v>0</v>
      </c>
      <c r="O16" s="11"/>
      <c r="P16" s="8">
        <f t="shared" ref="P16:P23" si="1">+L16-N16</f>
        <v>0</v>
      </c>
      <c r="Q16" s="11"/>
      <c r="R16" s="11"/>
      <c r="S16" s="11"/>
      <c r="T16" s="11"/>
      <c r="U16" s="11"/>
      <c r="V16" s="11"/>
      <c r="W16" s="21"/>
    </row>
    <row r="17" spans="1:25" x14ac:dyDescent="0.25">
      <c r="A17" s="48" t="s">
        <v>88</v>
      </c>
      <c r="B17" s="21"/>
      <c r="C17" s="22"/>
      <c r="D17" s="22" t="s">
        <v>486</v>
      </c>
      <c r="E17" s="13" t="s">
        <v>95</v>
      </c>
      <c r="F17" s="21"/>
      <c r="G17" s="21"/>
      <c r="H17" s="8">
        <v>0</v>
      </c>
      <c r="I17" s="21"/>
      <c r="J17" s="8">
        <f t="shared" si="0"/>
        <v>0</v>
      </c>
      <c r="K17" s="11"/>
      <c r="L17" s="8">
        <v>0</v>
      </c>
      <c r="M17" s="11"/>
      <c r="N17" s="8">
        <v>0</v>
      </c>
      <c r="O17" s="11"/>
      <c r="P17" s="8">
        <f t="shared" si="1"/>
        <v>0</v>
      </c>
      <c r="Q17" s="11"/>
      <c r="R17" s="11"/>
      <c r="S17" s="11"/>
      <c r="T17" s="11"/>
      <c r="U17" s="11"/>
      <c r="V17" s="11"/>
      <c r="W17" s="21"/>
    </row>
    <row r="18" spans="1:25" x14ac:dyDescent="0.25">
      <c r="A18" s="48" t="s">
        <v>71</v>
      </c>
      <c r="B18" s="21"/>
      <c r="C18" s="22"/>
      <c r="D18" s="22" t="s">
        <v>94</v>
      </c>
      <c r="E18" s="13" t="s">
        <v>1586</v>
      </c>
      <c r="F18" s="21"/>
      <c r="G18" s="21"/>
      <c r="H18" s="8">
        <v>0</v>
      </c>
      <c r="I18" s="21"/>
      <c r="J18" s="8">
        <f t="shared" si="0"/>
        <v>0</v>
      </c>
      <c r="K18" s="11"/>
      <c r="L18" s="8">
        <v>0</v>
      </c>
      <c r="M18" s="11"/>
      <c r="N18" s="8">
        <v>0</v>
      </c>
      <c r="O18" s="11"/>
      <c r="P18" s="8">
        <f t="shared" si="1"/>
        <v>0</v>
      </c>
      <c r="Q18" s="11"/>
      <c r="R18" s="11"/>
      <c r="S18" s="11"/>
      <c r="T18" s="11"/>
      <c r="U18" s="11"/>
      <c r="V18" s="11"/>
      <c r="W18" s="21"/>
    </row>
    <row r="19" spans="1:25" x14ac:dyDescent="0.25">
      <c r="A19" s="48" t="s">
        <v>89</v>
      </c>
      <c r="B19" s="21"/>
      <c r="C19" s="22"/>
      <c r="D19" s="22" t="s">
        <v>494</v>
      </c>
      <c r="E19" s="13" t="s">
        <v>96</v>
      </c>
      <c r="F19" s="21"/>
      <c r="G19" s="21"/>
      <c r="H19" s="8">
        <v>0</v>
      </c>
      <c r="I19" s="21"/>
      <c r="J19" s="8">
        <f t="shared" si="0"/>
        <v>0</v>
      </c>
      <c r="K19" s="11"/>
      <c r="L19" s="8">
        <v>0</v>
      </c>
      <c r="M19" s="11"/>
      <c r="N19" s="8">
        <v>0</v>
      </c>
      <c r="O19" s="11"/>
      <c r="P19" s="8">
        <f t="shared" si="1"/>
        <v>0</v>
      </c>
      <c r="Q19" s="11"/>
      <c r="R19" s="11"/>
      <c r="S19" s="11"/>
      <c r="T19" s="11"/>
      <c r="U19" s="11"/>
      <c r="V19" s="11"/>
      <c r="W19" s="21"/>
    </row>
    <row r="20" spans="1:25" x14ac:dyDescent="0.25">
      <c r="A20" s="48" t="s">
        <v>90</v>
      </c>
      <c r="B20" s="21"/>
      <c r="C20" s="22"/>
      <c r="D20" s="22" t="s">
        <v>498</v>
      </c>
      <c r="E20" s="13" t="s">
        <v>97</v>
      </c>
      <c r="F20" s="21"/>
      <c r="G20" s="21"/>
      <c r="H20" s="8">
        <v>0</v>
      </c>
      <c r="I20" s="21"/>
      <c r="J20" s="8">
        <f t="shared" si="0"/>
        <v>0</v>
      </c>
      <c r="K20" s="11"/>
      <c r="L20" s="8">
        <v>0</v>
      </c>
      <c r="M20" s="11"/>
      <c r="N20" s="8">
        <v>0</v>
      </c>
      <c r="O20" s="11"/>
      <c r="P20" s="8">
        <f t="shared" si="1"/>
        <v>0</v>
      </c>
      <c r="Q20" s="11"/>
      <c r="R20" s="11"/>
      <c r="S20" s="11"/>
      <c r="T20" s="11"/>
      <c r="U20" s="11"/>
      <c r="V20" s="11"/>
      <c r="W20" s="21"/>
    </row>
    <row r="21" spans="1:25" x14ac:dyDescent="0.25">
      <c r="A21" s="48" t="s">
        <v>91</v>
      </c>
      <c r="B21" s="21"/>
      <c r="C21" s="22"/>
      <c r="D21" s="22" t="s">
        <v>502</v>
      </c>
      <c r="E21" s="13" t="s">
        <v>98</v>
      </c>
      <c r="F21" s="21"/>
      <c r="G21" s="21"/>
      <c r="H21" s="8">
        <v>0</v>
      </c>
      <c r="I21" s="21"/>
      <c r="J21" s="8">
        <f t="shared" si="0"/>
        <v>0</v>
      </c>
      <c r="K21" s="11"/>
      <c r="L21" s="8">
        <v>0</v>
      </c>
      <c r="M21" s="11"/>
      <c r="N21" s="8">
        <v>0</v>
      </c>
      <c r="O21" s="11"/>
      <c r="P21" s="8">
        <f t="shared" si="1"/>
        <v>0</v>
      </c>
      <c r="Q21" s="11"/>
      <c r="R21" s="11"/>
      <c r="S21" s="11"/>
      <c r="T21" s="11"/>
      <c r="U21" s="11"/>
      <c r="V21" s="11"/>
      <c r="W21" s="21"/>
    </row>
    <row r="22" spans="1:25" x14ac:dyDescent="0.25">
      <c r="A22" s="48" t="s">
        <v>92</v>
      </c>
      <c r="B22" s="21"/>
      <c r="C22" s="22"/>
      <c r="D22" s="22" t="s">
        <v>506</v>
      </c>
      <c r="E22" s="13" t="s">
        <v>99</v>
      </c>
      <c r="F22" s="21"/>
      <c r="G22" s="21"/>
      <c r="H22" s="8">
        <v>0</v>
      </c>
      <c r="I22" s="21"/>
      <c r="J22" s="8">
        <f t="shared" si="0"/>
        <v>0</v>
      </c>
      <c r="K22" s="11"/>
      <c r="L22" s="8">
        <v>0</v>
      </c>
      <c r="M22" s="11"/>
      <c r="N22" s="8">
        <v>0</v>
      </c>
      <c r="O22" s="11"/>
      <c r="P22" s="8">
        <f t="shared" si="1"/>
        <v>0</v>
      </c>
      <c r="Q22" s="11"/>
      <c r="R22" s="11"/>
      <c r="S22" s="11"/>
      <c r="T22" s="11"/>
      <c r="U22" s="11"/>
      <c r="V22" s="11"/>
      <c r="W22" s="21"/>
    </row>
    <row r="23" spans="1:25" x14ac:dyDescent="0.25">
      <c r="A23" s="48" t="s">
        <v>93</v>
      </c>
      <c r="B23" s="21"/>
      <c r="C23" s="22"/>
      <c r="D23" s="22" t="s">
        <v>510</v>
      </c>
      <c r="E23" s="13" t="s">
        <v>100</v>
      </c>
      <c r="F23" s="21"/>
      <c r="G23" s="21"/>
      <c r="H23" s="8">
        <v>0</v>
      </c>
      <c r="I23" s="21"/>
      <c r="J23" s="8">
        <f t="shared" si="0"/>
        <v>0</v>
      </c>
      <c r="K23" s="11"/>
      <c r="L23" s="8">
        <v>0</v>
      </c>
      <c r="M23" s="11"/>
      <c r="N23" s="8">
        <v>0</v>
      </c>
      <c r="O23" s="11"/>
      <c r="P23" s="8">
        <f t="shared" si="1"/>
        <v>0</v>
      </c>
      <c r="Q23" s="11"/>
      <c r="R23" s="11"/>
      <c r="S23" s="11"/>
      <c r="T23" s="11"/>
      <c r="U23" s="11"/>
      <c r="V23" s="11"/>
      <c r="W23" s="21"/>
    </row>
    <row r="24" spans="1:25" x14ac:dyDescent="0.25">
      <c r="A24" s="48"/>
      <c r="B24" s="21"/>
      <c r="C24" s="24" t="s">
        <v>484</v>
      </c>
      <c r="D24" s="22"/>
      <c r="E24" s="32"/>
      <c r="F24" s="21"/>
      <c r="G24" s="21"/>
      <c r="H24" s="8"/>
      <c r="I24" s="21"/>
      <c r="J24" s="8"/>
      <c r="K24" s="11"/>
      <c r="L24" s="8"/>
      <c r="M24" s="11"/>
      <c r="N24" s="8"/>
      <c r="O24" s="11"/>
      <c r="P24" s="8"/>
      <c r="Q24" s="11"/>
      <c r="R24" s="11"/>
      <c r="S24" s="11"/>
      <c r="T24" s="11"/>
      <c r="U24" s="11"/>
      <c r="V24" s="11"/>
      <c r="W24" s="21"/>
    </row>
    <row r="25" spans="1:25" x14ac:dyDescent="0.25">
      <c r="A25" s="48" t="s">
        <v>485</v>
      </c>
      <c r="B25" s="21"/>
      <c r="C25" s="22"/>
      <c r="D25" s="22" t="s">
        <v>486</v>
      </c>
      <c r="E25" s="32" t="s">
        <v>487</v>
      </c>
      <c r="F25" s="21" t="s">
        <v>488</v>
      </c>
      <c r="G25" s="21"/>
      <c r="H25" s="8">
        <v>149500</v>
      </c>
      <c r="I25" s="21"/>
      <c r="J25" s="8">
        <f t="shared" ref="J25:J32" si="2">L25-H25</f>
        <v>500</v>
      </c>
      <c r="K25" s="11"/>
      <c r="L25" s="8">
        <v>150000</v>
      </c>
      <c r="M25" s="11"/>
      <c r="N25" s="8">
        <v>149332</v>
      </c>
      <c r="O25" s="11"/>
      <c r="P25" s="8">
        <f t="shared" ref="P25:P32" si="3">+L25-N25</f>
        <v>668</v>
      </c>
      <c r="Q25" s="11"/>
      <c r="R25" s="11"/>
      <c r="S25" s="11"/>
      <c r="T25" s="11"/>
      <c r="U25" s="11"/>
      <c r="V25" s="11"/>
      <c r="W25" s="21"/>
    </row>
    <row r="26" spans="1:25" x14ac:dyDescent="0.25">
      <c r="A26" s="48" t="s">
        <v>489</v>
      </c>
      <c r="B26" s="21"/>
      <c r="C26" s="22"/>
      <c r="D26" s="22" t="s">
        <v>490</v>
      </c>
      <c r="E26" s="32" t="s">
        <v>491</v>
      </c>
      <c r="F26" s="21" t="s">
        <v>492</v>
      </c>
      <c r="G26" s="21"/>
      <c r="H26" s="8">
        <v>80000</v>
      </c>
      <c r="I26" s="21"/>
      <c r="J26" s="8">
        <f t="shared" si="2"/>
        <v>0</v>
      </c>
      <c r="K26" s="11"/>
      <c r="L26" s="8">
        <v>80000</v>
      </c>
      <c r="M26" s="11"/>
      <c r="N26" s="8">
        <v>79000</v>
      </c>
      <c r="O26" s="11"/>
      <c r="P26" s="8">
        <f t="shared" si="3"/>
        <v>1000</v>
      </c>
      <c r="Q26" s="11"/>
      <c r="R26" s="11"/>
      <c r="S26" s="11"/>
      <c r="T26" s="11"/>
      <c r="U26" s="11"/>
      <c r="V26" s="11"/>
      <c r="W26" s="21"/>
    </row>
    <row r="27" spans="1:25" x14ac:dyDescent="0.25">
      <c r="A27" s="48" t="s">
        <v>493</v>
      </c>
      <c r="B27" s="21"/>
      <c r="C27" s="22"/>
      <c r="D27" s="22" t="s">
        <v>494</v>
      </c>
      <c r="E27" s="32" t="s">
        <v>495</v>
      </c>
      <c r="F27" s="21" t="s">
        <v>496</v>
      </c>
      <c r="G27" s="21"/>
      <c r="H27" s="8">
        <v>73500</v>
      </c>
      <c r="I27" s="21"/>
      <c r="J27" s="8">
        <f t="shared" si="2"/>
        <v>1500</v>
      </c>
      <c r="K27" s="11"/>
      <c r="L27" s="8">
        <v>75000</v>
      </c>
      <c r="M27" s="11"/>
      <c r="N27" s="8">
        <v>74500</v>
      </c>
      <c r="O27" s="11"/>
      <c r="P27" s="8">
        <f t="shared" si="3"/>
        <v>500</v>
      </c>
      <c r="Q27" s="11"/>
      <c r="R27" s="11"/>
      <c r="S27" s="11"/>
      <c r="T27" s="11"/>
      <c r="U27" s="11"/>
      <c r="V27" s="11"/>
      <c r="W27" s="21"/>
    </row>
    <row r="28" spans="1:25" x14ac:dyDescent="0.25">
      <c r="A28" s="48" t="s">
        <v>497</v>
      </c>
      <c r="B28" s="21"/>
      <c r="C28" s="22"/>
      <c r="D28" s="22" t="s">
        <v>498</v>
      </c>
      <c r="E28" s="32" t="s">
        <v>499</v>
      </c>
      <c r="F28" s="21" t="s">
        <v>500</v>
      </c>
      <c r="G28" s="21"/>
      <c r="H28" s="8">
        <v>50000</v>
      </c>
      <c r="I28" s="21"/>
      <c r="J28" s="8">
        <f t="shared" si="2"/>
        <v>0</v>
      </c>
      <c r="K28" s="11"/>
      <c r="L28" s="8">
        <v>50000</v>
      </c>
      <c r="M28" s="11"/>
      <c r="N28" s="8">
        <v>49500</v>
      </c>
      <c r="O28" s="11"/>
      <c r="P28" s="8">
        <f t="shared" si="3"/>
        <v>500</v>
      </c>
      <c r="Q28" s="11"/>
      <c r="R28" s="11"/>
      <c r="S28" s="11"/>
      <c r="T28" s="11"/>
      <c r="U28" s="11"/>
      <c r="V28" s="11"/>
      <c r="W28" s="21"/>
    </row>
    <row r="29" spans="1:25" x14ac:dyDescent="0.25">
      <c r="A29" s="48" t="s">
        <v>501</v>
      </c>
      <c r="B29" s="21"/>
      <c r="C29" s="22"/>
      <c r="D29" s="22" t="s">
        <v>502</v>
      </c>
      <c r="E29" s="32" t="s">
        <v>503</v>
      </c>
      <c r="F29" s="21" t="s">
        <v>504</v>
      </c>
      <c r="G29" s="21"/>
      <c r="H29" s="8">
        <v>15000</v>
      </c>
      <c r="I29" s="21"/>
      <c r="J29" s="8">
        <f t="shared" si="2"/>
        <v>0</v>
      </c>
      <c r="K29" s="11"/>
      <c r="L29" s="8">
        <v>15000</v>
      </c>
      <c r="M29" s="11"/>
      <c r="N29" s="8">
        <v>14500</v>
      </c>
      <c r="O29" s="11"/>
      <c r="P29" s="8">
        <f t="shared" si="3"/>
        <v>500</v>
      </c>
      <c r="Q29" s="11"/>
      <c r="R29" s="11"/>
      <c r="S29" s="11"/>
      <c r="T29" s="11"/>
      <c r="U29" s="11"/>
      <c r="V29" s="11"/>
      <c r="W29" s="21"/>
    </row>
    <row r="30" spans="1:25" x14ac:dyDescent="0.25">
      <c r="A30" s="48" t="s">
        <v>505</v>
      </c>
      <c r="B30" s="21"/>
      <c r="C30" s="22"/>
      <c r="D30" s="22" t="s">
        <v>506</v>
      </c>
      <c r="E30" s="32" t="s">
        <v>507</v>
      </c>
      <c r="F30" s="21" t="s">
        <v>508</v>
      </c>
      <c r="G30" s="21"/>
      <c r="H30" s="8">
        <v>21000</v>
      </c>
      <c r="I30" s="21"/>
      <c r="J30" s="8">
        <f t="shared" si="2"/>
        <v>-1000</v>
      </c>
      <c r="K30" s="11"/>
      <c r="L30" s="8">
        <v>20000</v>
      </c>
      <c r="M30" s="11"/>
      <c r="N30" s="8">
        <v>18000</v>
      </c>
      <c r="O30" s="11"/>
      <c r="P30" s="8">
        <f t="shared" si="3"/>
        <v>2000</v>
      </c>
      <c r="Q30" s="11"/>
      <c r="R30" s="11"/>
      <c r="S30" s="11"/>
      <c r="T30" s="11"/>
      <c r="U30" s="11"/>
      <c r="V30" s="11"/>
      <c r="W30" s="21"/>
    </row>
    <row r="31" spans="1:25" x14ac:dyDescent="0.25">
      <c r="A31" s="48" t="s">
        <v>509</v>
      </c>
      <c r="B31" s="21"/>
      <c r="C31" s="22"/>
      <c r="D31" s="22" t="s">
        <v>510</v>
      </c>
      <c r="E31" s="32" t="s">
        <v>511</v>
      </c>
      <c r="F31" s="21" t="s">
        <v>512</v>
      </c>
      <c r="G31" s="21"/>
      <c r="H31" s="8">
        <v>5000</v>
      </c>
      <c r="I31" s="21"/>
      <c r="J31" s="8">
        <f t="shared" si="2"/>
        <v>0</v>
      </c>
      <c r="K31" s="11"/>
      <c r="L31" s="8">
        <v>5000</v>
      </c>
      <c r="M31" s="11"/>
      <c r="N31" s="8">
        <v>4500</v>
      </c>
      <c r="O31" s="11"/>
      <c r="P31" s="8">
        <f t="shared" si="3"/>
        <v>500</v>
      </c>
      <c r="Q31" s="11"/>
      <c r="R31" s="11"/>
      <c r="S31" s="11"/>
      <c r="T31" s="11"/>
      <c r="U31" s="11"/>
      <c r="V31" s="11"/>
      <c r="W31" s="21"/>
    </row>
    <row r="32" spans="1:25" x14ac:dyDescent="0.25">
      <c r="A32" s="48" t="s">
        <v>513</v>
      </c>
      <c r="B32" s="21"/>
      <c r="D32" s="24" t="s">
        <v>514</v>
      </c>
      <c r="E32" s="32"/>
      <c r="F32" s="21"/>
      <c r="G32" s="21"/>
      <c r="H32" s="33">
        <f>SUM(H11:H31)</f>
        <v>1022795</v>
      </c>
      <c r="I32" s="21"/>
      <c r="J32" s="33">
        <f t="shared" si="2"/>
        <v>80110</v>
      </c>
      <c r="K32" s="54"/>
      <c r="L32" s="33">
        <f>SUM(L11:L31)</f>
        <v>1102905</v>
      </c>
      <c r="M32" s="54"/>
      <c r="N32" s="33">
        <f>SUM(N11:N31)</f>
        <v>1012824</v>
      </c>
      <c r="O32" s="54"/>
      <c r="P32" s="33">
        <f t="shared" si="3"/>
        <v>90081</v>
      </c>
      <c r="Q32" s="54"/>
      <c r="R32" s="54"/>
      <c r="S32" s="54"/>
      <c r="T32" s="54"/>
      <c r="U32" s="54"/>
      <c r="V32" s="54"/>
      <c r="W32" s="21"/>
      <c r="X32" s="14"/>
      <c r="Y32" s="14"/>
    </row>
    <row r="33" spans="1:24" x14ac:dyDescent="0.25">
      <c r="A33" s="48"/>
      <c r="B33" s="21"/>
      <c r="C33" s="24"/>
      <c r="D33" s="22"/>
      <c r="E33" s="32"/>
      <c r="F33" s="21"/>
      <c r="G33" s="21"/>
      <c r="H33" s="8"/>
      <c r="I33" s="21"/>
      <c r="J33" s="8"/>
      <c r="K33" s="11"/>
      <c r="L33" s="8"/>
      <c r="M33" s="11"/>
      <c r="N33" s="8"/>
      <c r="O33" s="11"/>
      <c r="P33" s="8"/>
      <c r="Q33" s="11"/>
      <c r="R33" s="11"/>
      <c r="S33" s="11"/>
      <c r="T33" s="11"/>
      <c r="U33" s="11"/>
      <c r="V33" s="11"/>
      <c r="W33" s="21"/>
    </row>
    <row r="34" spans="1:24" x14ac:dyDescent="0.25">
      <c r="A34" s="48"/>
      <c r="B34" s="21"/>
      <c r="C34" s="24" t="s">
        <v>515</v>
      </c>
      <c r="D34" s="22"/>
      <c r="E34" s="32"/>
      <c r="F34" s="21"/>
      <c r="G34" s="21"/>
      <c r="H34" s="8"/>
      <c r="I34" s="21"/>
      <c r="J34" s="8"/>
      <c r="K34" s="11"/>
      <c r="L34" s="8"/>
      <c r="M34" s="11"/>
      <c r="N34" s="8"/>
      <c r="O34" s="11"/>
      <c r="P34" s="8"/>
      <c r="Q34" s="11"/>
      <c r="R34" s="11"/>
      <c r="S34" s="11"/>
      <c r="T34" s="11"/>
      <c r="U34" s="11"/>
      <c r="V34" s="11"/>
      <c r="W34" s="21"/>
    </row>
    <row r="35" spans="1:24" x14ac:dyDescent="0.25">
      <c r="A35" s="47" t="s">
        <v>1568</v>
      </c>
      <c r="B35" s="21"/>
      <c r="C35" s="24" t="s">
        <v>516</v>
      </c>
      <c r="D35" s="22"/>
      <c r="E35" s="22"/>
      <c r="F35" s="21"/>
      <c r="G35" s="21"/>
      <c r="H35" s="8"/>
      <c r="I35" s="21"/>
      <c r="J35" s="8"/>
      <c r="K35" s="11"/>
      <c r="L35" s="8"/>
      <c r="M35" s="11"/>
      <c r="N35" s="8"/>
      <c r="O35" s="11"/>
      <c r="P35" s="8"/>
      <c r="Q35" s="11"/>
      <c r="R35" s="11"/>
      <c r="S35" s="11"/>
      <c r="T35" s="11"/>
      <c r="U35" s="11"/>
      <c r="V35" s="11"/>
      <c r="W35" s="21"/>
    </row>
    <row r="36" spans="1:24" x14ac:dyDescent="0.25">
      <c r="A36" s="48" t="s">
        <v>517</v>
      </c>
      <c r="B36" s="21"/>
      <c r="C36" s="22"/>
      <c r="D36" s="22" t="s">
        <v>518</v>
      </c>
      <c r="E36" s="22" t="s">
        <v>519</v>
      </c>
      <c r="F36" s="21" t="s">
        <v>520</v>
      </c>
      <c r="G36" s="21"/>
      <c r="H36" s="8">
        <v>35000</v>
      </c>
      <c r="I36" s="21"/>
      <c r="J36" s="8">
        <f t="shared" ref="J36:J44" si="4">L36-H36</f>
        <v>0</v>
      </c>
      <c r="K36" s="11"/>
      <c r="L36" s="8">
        <v>35000</v>
      </c>
      <c r="M36" s="11"/>
      <c r="N36" s="8">
        <v>0</v>
      </c>
      <c r="O36" s="11"/>
      <c r="P36" s="8">
        <f t="shared" ref="P36:P44" si="5">+L36-N36</f>
        <v>35000</v>
      </c>
      <c r="Q36" s="11"/>
      <c r="R36" s="11"/>
      <c r="S36" s="11"/>
      <c r="T36" s="11"/>
      <c r="U36" s="11"/>
      <c r="V36" s="11"/>
      <c r="W36" s="21"/>
    </row>
    <row r="37" spans="1:24" x14ac:dyDescent="0.25">
      <c r="A37" s="48" t="s">
        <v>521</v>
      </c>
      <c r="B37" s="21"/>
      <c r="C37" s="22"/>
      <c r="D37" s="22" t="s">
        <v>486</v>
      </c>
      <c r="E37" s="22" t="s">
        <v>522</v>
      </c>
      <c r="F37" s="21" t="s">
        <v>523</v>
      </c>
      <c r="G37" s="21"/>
      <c r="H37" s="8">
        <v>9900</v>
      </c>
      <c r="I37" s="21"/>
      <c r="J37" s="8">
        <f t="shared" si="4"/>
        <v>100</v>
      </c>
      <c r="K37" s="11"/>
      <c r="L37" s="8">
        <v>10000</v>
      </c>
      <c r="M37" s="11"/>
      <c r="N37" s="8">
        <v>0</v>
      </c>
      <c r="O37" s="11"/>
      <c r="P37" s="8">
        <f t="shared" si="5"/>
        <v>10000</v>
      </c>
      <c r="Q37" s="11"/>
      <c r="R37" s="11"/>
      <c r="S37" s="11"/>
      <c r="T37" s="11"/>
      <c r="U37" s="11"/>
      <c r="V37" s="11"/>
      <c r="W37" s="21"/>
    </row>
    <row r="38" spans="1:24" x14ac:dyDescent="0.25">
      <c r="A38" s="48" t="s">
        <v>524</v>
      </c>
      <c r="B38" s="21"/>
      <c r="C38" s="22"/>
      <c r="D38" s="22" t="s">
        <v>490</v>
      </c>
      <c r="E38" s="22" t="s">
        <v>525</v>
      </c>
      <c r="F38" s="21" t="s">
        <v>526</v>
      </c>
      <c r="G38" s="21"/>
      <c r="H38" s="8">
        <v>0</v>
      </c>
      <c r="I38" s="21"/>
      <c r="J38" s="8">
        <f t="shared" si="4"/>
        <v>0</v>
      </c>
      <c r="K38" s="11"/>
      <c r="L38" s="8">
        <v>0</v>
      </c>
      <c r="M38" s="11"/>
      <c r="N38" s="8">
        <v>0</v>
      </c>
      <c r="O38" s="11"/>
      <c r="P38" s="8">
        <f t="shared" si="5"/>
        <v>0</v>
      </c>
      <c r="Q38" s="11"/>
      <c r="R38" s="11"/>
      <c r="S38" s="11"/>
      <c r="T38" s="11"/>
      <c r="U38" s="11"/>
      <c r="V38" s="11"/>
      <c r="W38" s="21"/>
    </row>
    <row r="39" spans="1:24" x14ac:dyDescent="0.25">
      <c r="A39" s="48" t="s">
        <v>527</v>
      </c>
      <c r="B39" s="21"/>
      <c r="C39" s="22"/>
      <c r="D39" s="22" t="s">
        <v>494</v>
      </c>
      <c r="E39" s="22" t="s">
        <v>528</v>
      </c>
      <c r="F39" s="21" t="s">
        <v>529</v>
      </c>
      <c r="G39" s="21"/>
      <c r="H39" s="8">
        <v>0</v>
      </c>
      <c r="I39" s="21"/>
      <c r="J39" s="8">
        <f t="shared" si="4"/>
        <v>0</v>
      </c>
      <c r="K39" s="11"/>
      <c r="L39" s="8">
        <v>0</v>
      </c>
      <c r="M39" s="11"/>
      <c r="N39" s="8">
        <v>0</v>
      </c>
      <c r="O39" s="11"/>
      <c r="P39" s="8">
        <f t="shared" si="5"/>
        <v>0</v>
      </c>
      <c r="Q39" s="11"/>
      <c r="R39" s="11"/>
      <c r="S39" s="11"/>
      <c r="T39" s="11"/>
      <c r="U39" s="11"/>
      <c r="V39" s="11"/>
      <c r="W39" s="21"/>
    </row>
    <row r="40" spans="1:24" x14ac:dyDescent="0.25">
      <c r="A40" s="48" t="s">
        <v>530</v>
      </c>
      <c r="B40" s="21"/>
      <c r="C40" s="22"/>
      <c r="D40" s="22" t="s">
        <v>498</v>
      </c>
      <c r="E40" s="22" t="s">
        <v>531</v>
      </c>
      <c r="F40" s="21" t="s">
        <v>532</v>
      </c>
      <c r="G40" s="21"/>
      <c r="H40" s="8">
        <v>0</v>
      </c>
      <c r="I40" s="21"/>
      <c r="J40" s="8">
        <f t="shared" si="4"/>
        <v>0</v>
      </c>
      <c r="K40" s="11"/>
      <c r="L40" s="8">
        <v>0</v>
      </c>
      <c r="M40" s="11"/>
      <c r="N40" s="8">
        <v>0</v>
      </c>
      <c r="O40" s="11"/>
      <c r="P40" s="8">
        <f t="shared" si="5"/>
        <v>0</v>
      </c>
      <c r="Q40" s="11"/>
      <c r="R40" s="11"/>
      <c r="S40" s="11"/>
      <c r="T40" s="11"/>
      <c r="U40" s="11"/>
      <c r="V40" s="11"/>
      <c r="W40" s="21"/>
    </row>
    <row r="41" spans="1:24" x14ac:dyDescent="0.25">
      <c r="A41" s="48" t="s">
        <v>533</v>
      </c>
      <c r="B41" s="21"/>
      <c r="C41" s="22"/>
      <c r="D41" s="22" t="s">
        <v>502</v>
      </c>
      <c r="E41" s="22" t="s">
        <v>534</v>
      </c>
      <c r="F41" s="21" t="s">
        <v>535</v>
      </c>
      <c r="G41" s="21"/>
      <c r="H41" s="8">
        <v>480</v>
      </c>
      <c r="I41" s="21"/>
      <c r="J41" s="8">
        <f t="shared" si="4"/>
        <v>20</v>
      </c>
      <c r="K41" s="11"/>
      <c r="L41" s="8">
        <v>500</v>
      </c>
      <c r="M41" s="11"/>
      <c r="N41" s="8">
        <v>0</v>
      </c>
      <c r="O41" s="11"/>
      <c r="P41" s="8">
        <f t="shared" si="5"/>
        <v>500</v>
      </c>
      <c r="Q41" s="11"/>
      <c r="R41" s="11"/>
      <c r="S41" s="11"/>
      <c r="T41" s="11"/>
      <c r="U41" s="11"/>
      <c r="V41" s="11"/>
      <c r="W41" s="21"/>
    </row>
    <row r="42" spans="1:24" x14ac:dyDescent="0.25">
      <c r="A42" s="48" t="s">
        <v>536</v>
      </c>
      <c r="B42" s="21"/>
      <c r="C42" s="22"/>
      <c r="D42" s="22" t="s">
        <v>506</v>
      </c>
      <c r="E42" s="22" t="s">
        <v>537</v>
      </c>
      <c r="F42" s="21" t="s">
        <v>538</v>
      </c>
      <c r="G42" s="21"/>
      <c r="H42" s="8">
        <v>510</v>
      </c>
      <c r="I42" s="21"/>
      <c r="J42" s="8">
        <f t="shared" si="4"/>
        <v>-10</v>
      </c>
      <c r="K42" s="11"/>
      <c r="L42" s="8">
        <v>500</v>
      </c>
      <c r="M42" s="11"/>
      <c r="N42" s="8">
        <v>0</v>
      </c>
      <c r="O42" s="11"/>
      <c r="P42" s="8">
        <f t="shared" si="5"/>
        <v>500</v>
      </c>
      <c r="Q42" s="11"/>
      <c r="R42" s="11"/>
      <c r="S42" s="11"/>
      <c r="T42" s="11"/>
      <c r="U42" s="11"/>
      <c r="V42" s="11"/>
      <c r="W42" s="21"/>
    </row>
    <row r="43" spans="1:24" x14ac:dyDescent="0.25">
      <c r="A43" s="48" t="s">
        <v>539</v>
      </c>
      <c r="B43" s="21"/>
      <c r="C43" s="22"/>
      <c r="D43" s="22" t="s">
        <v>510</v>
      </c>
      <c r="E43" s="22" t="s">
        <v>540</v>
      </c>
      <c r="F43" s="21" t="s">
        <v>541</v>
      </c>
      <c r="G43" s="21"/>
      <c r="H43" s="8"/>
      <c r="I43" s="21"/>
      <c r="J43" s="8">
        <f t="shared" si="4"/>
        <v>0</v>
      </c>
      <c r="K43" s="11"/>
      <c r="L43" s="8"/>
      <c r="M43" s="11"/>
      <c r="N43" s="8">
        <v>0</v>
      </c>
      <c r="O43" s="11"/>
      <c r="P43" s="8">
        <f t="shared" si="5"/>
        <v>0</v>
      </c>
      <c r="Q43" s="11"/>
      <c r="R43" s="11"/>
      <c r="S43" s="11"/>
      <c r="T43" s="11"/>
      <c r="U43" s="11"/>
      <c r="V43" s="11"/>
      <c r="W43" s="21"/>
    </row>
    <row r="44" spans="1:24" x14ac:dyDescent="0.25">
      <c r="A44" s="48" t="s">
        <v>542</v>
      </c>
      <c r="B44" s="21"/>
      <c r="C44" s="24" t="s">
        <v>543</v>
      </c>
      <c r="D44" s="22"/>
      <c r="E44" s="22"/>
      <c r="F44" s="21" t="s">
        <v>1531</v>
      </c>
      <c r="G44" s="21"/>
      <c r="H44" s="34">
        <f>SUM(H36:H43)</f>
        <v>45890</v>
      </c>
      <c r="I44" s="21"/>
      <c r="J44" s="34">
        <f t="shared" si="4"/>
        <v>110</v>
      </c>
      <c r="K44" s="11"/>
      <c r="L44" s="34">
        <f>SUM(L36:L43)</f>
        <v>46000</v>
      </c>
      <c r="M44" s="11"/>
      <c r="N44" s="34">
        <f>SUM(N36:N43)</f>
        <v>0</v>
      </c>
      <c r="O44" s="11"/>
      <c r="P44" s="34">
        <f t="shared" si="5"/>
        <v>46000</v>
      </c>
      <c r="Q44" s="11"/>
      <c r="R44" s="11"/>
      <c r="S44" s="11"/>
      <c r="T44" s="11"/>
      <c r="U44" s="11"/>
      <c r="V44" s="11"/>
      <c r="W44" s="21"/>
    </row>
    <row r="45" spans="1:24" x14ac:dyDescent="0.25">
      <c r="A45" s="48"/>
      <c r="B45" s="21"/>
      <c r="C45" s="24" t="s">
        <v>544</v>
      </c>
      <c r="D45" s="22"/>
      <c r="E45" s="22"/>
      <c r="F45" s="21"/>
      <c r="G45" s="21"/>
      <c r="H45" s="8"/>
      <c r="I45" s="21"/>
      <c r="J45" s="8"/>
      <c r="K45" s="11"/>
      <c r="L45" s="8"/>
      <c r="M45" s="11"/>
      <c r="N45" s="8"/>
      <c r="O45" s="11"/>
      <c r="P45" s="8"/>
      <c r="Q45" s="11"/>
      <c r="R45" s="11"/>
      <c r="S45" s="11"/>
      <c r="T45" s="11"/>
      <c r="U45" s="11"/>
      <c r="V45" s="11"/>
      <c r="W45" s="21"/>
      <c r="X45" s="38" t="s">
        <v>1567</v>
      </c>
    </row>
    <row r="46" spans="1:24" x14ac:dyDescent="0.25">
      <c r="A46" s="48" t="s">
        <v>545</v>
      </c>
      <c r="B46" s="21"/>
      <c r="C46" s="22"/>
      <c r="D46" s="22" t="s">
        <v>518</v>
      </c>
      <c r="E46" s="22" t="s">
        <v>546</v>
      </c>
      <c r="F46" s="21" t="s">
        <v>547</v>
      </c>
      <c r="G46" s="21"/>
      <c r="H46" s="8">
        <v>0</v>
      </c>
      <c r="I46" s="21"/>
      <c r="J46" s="8">
        <f t="shared" ref="J46:J54" si="6">L46-H46</f>
        <v>0</v>
      </c>
      <c r="K46" s="11"/>
      <c r="L46" s="8">
        <v>0</v>
      </c>
      <c r="M46" s="11"/>
      <c r="N46" s="8">
        <v>0</v>
      </c>
      <c r="O46" s="11"/>
      <c r="P46" s="8">
        <f t="shared" ref="P46:P54" si="7">+L46-N46</f>
        <v>0</v>
      </c>
      <c r="Q46" s="11"/>
      <c r="R46" s="11"/>
      <c r="S46" s="11"/>
      <c r="T46" s="11"/>
      <c r="U46" s="11"/>
      <c r="V46" s="11"/>
      <c r="W46" s="21"/>
    </row>
    <row r="47" spans="1:24" x14ac:dyDescent="0.25">
      <c r="A47" s="48" t="s">
        <v>548</v>
      </c>
      <c r="B47" s="21"/>
      <c r="C47" s="22"/>
      <c r="D47" s="22" t="s">
        <v>486</v>
      </c>
      <c r="E47" s="22" t="s">
        <v>549</v>
      </c>
      <c r="F47" s="21" t="s">
        <v>550</v>
      </c>
      <c r="G47" s="21"/>
      <c r="H47" s="8">
        <v>0</v>
      </c>
      <c r="I47" s="21"/>
      <c r="J47" s="8">
        <f t="shared" si="6"/>
        <v>0</v>
      </c>
      <c r="K47" s="11"/>
      <c r="L47" s="8">
        <v>0</v>
      </c>
      <c r="M47" s="11"/>
      <c r="N47" s="8">
        <v>0</v>
      </c>
      <c r="O47" s="11"/>
      <c r="P47" s="8">
        <f t="shared" si="7"/>
        <v>0</v>
      </c>
      <c r="Q47" s="11"/>
      <c r="R47" s="11"/>
      <c r="S47" s="11"/>
      <c r="T47" s="11"/>
      <c r="U47" s="11"/>
      <c r="V47" s="11"/>
      <c r="W47" s="21"/>
      <c r="X47" s="38" t="s">
        <v>1560</v>
      </c>
    </row>
    <row r="48" spans="1:24" x14ac:dyDescent="0.25">
      <c r="A48" s="48" t="s">
        <v>551</v>
      </c>
      <c r="B48" s="21"/>
      <c r="C48" s="22"/>
      <c r="D48" s="22" t="s">
        <v>490</v>
      </c>
      <c r="E48" s="22" t="s">
        <v>552</v>
      </c>
      <c r="F48" s="21" t="s">
        <v>553</v>
      </c>
      <c r="G48" s="21"/>
      <c r="H48" s="8">
        <v>0</v>
      </c>
      <c r="I48" s="21"/>
      <c r="J48" s="8">
        <f t="shared" si="6"/>
        <v>0</v>
      </c>
      <c r="K48" s="11"/>
      <c r="L48" s="8">
        <v>0</v>
      </c>
      <c r="M48" s="11"/>
      <c r="N48" s="8">
        <v>0</v>
      </c>
      <c r="O48" s="11"/>
      <c r="P48" s="8">
        <f t="shared" si="7"/>
        <v>0</v>
      </c>
      <c r="Q48" s="11"/>
      <c r="R48" s="11"/>
      <c r="S48" s="11"/>
      <c r="T48" s="11"/>
      <c r="U48" s="11"/>
      <c r="V48" s="11"/>
      <c r="W48" s="21"/>
      <c r="X48" s="38" t="s">
        <v>1561</v>
      </c>
    </row>
    <row r="49" spans="1:24" x14ac:dyDescent="0.25">
      <c r="A49" s="48" t="s">
        <v>554</v>
      </c>
      <c r="B49" s="21"/>
      <c r="C49" s="22"/>
      <c r="D49" s="22" t="s">
        <v>494</v>
      </c>
      <c r="E49" s="22" t="s">
        <v>555</v>
      </c>
      <c r="F49" s="21" t="s">
        <v>556</v>
      </c>
      <c r="G49" s="21"/>
      <c r="H49" s="8">
        <v>0</v>
      </c>
      <c r="I49" s="21"/>
      <c r="J49" s="8">
        <f t="shared" si="6"/>
        <v>0</v>
      </c>
      <c r="K49" s="11"/>
      <c r="L49" s="8">
        <v>0</v>
      </c>
      <c r="M49" s="11"/>
      <c r="N49" s="8">
        <v>0</v>
      </c>
      <c r="O49" s="11"/>
      <c r="P49" s="8">
        <f t="shared" si="7"/>
        <v>0</v>
      </c>
      <c r="Q49" s="11"/>
      <c r="R49" s="11"/>
      <c r="S49" s="11"/>
      <c r="T49" s="11"/>
      <c r="U49" s="11"/>
      <c r="V49" s="11"/>
      <c r="W49" s="21"/>
    </row>
    <row r="50" spans="1:24" x14ac:dyDescent="0.25">
      <c r="A50" s="48" t="s">
        <v>557</v>
      </c>
      <c r="B50" s="21"/>
      <c r="C50" s="22"/>
      <c r="D50" s="22" t="s">
        <v>498</v>
      </c>
      <c r="E50" s="22" t="s">
        <v>558</v>
      </c>
      <c r="F50" s="21" t="s">
        <v>559</v>
      </c>
      <c r="G50" s="21"/>
      <c r="H50" s="8">
        <v>0</v>
      </c>
      <c r="I50" s="21"/>
      <c r="J50" s="8">
        <f t="shared" si="6"/>
        <v>0</v>
      </c>
      <c r="K50" s="11"/>
      <c r="L50" s="8">
        <v>0</v>
      </c>
      <c r="M50" s="11"/>
      <c r="N50" s="8">
        <v>0</v>
      </c>
      <c r="O50" s="11"/>
      <c r="P50" s="8">
        <f t="shared" si="7"/>
        <v>0</v>
      </c>
      <c r="Q50" s="11"/>
      <c r="R50" s="11"/>
      <c r="S50" s="11"/>
      <c r="T50" s="11"/>
      <c r="U50" s="11"/>
      <c r="V50" s="11"/>
      <c r="W50" s="21"/>
      <c r="X50" s="38" t="s">
        <v>1562</v>
      </c>
    </row>
    <row r="51" spans="1:24" x14ac:dyDescent="0.25">
      <c r="A51" s="48" t="s">
        <v>560</v>
      </c>
      <c r="B51" s="21"/>
      <c r="C51" s="22"/>
      <c r="D51" s="22" t="s">
        <v>502</v>
      </c>
      <c r="E51" s="22" t="s">
        <v>561</v>
      </c>
      <c r="F51" s="21" t="s">
        <v>562</v>
      </c>
      <c r="G51" s="21"/>
      <c r="H51" s="8">
        <v>0</v>
      </c>
      <c r="I51" s="21"/>
      <c r="J51" s="8">
        <f t="shared" si="6"/>
        <v>0</v>
      </c>
      <c r="K51" s="11"/>
      <c r="L51" s="8">
        <v>0</v>
      </c>
      <c r="M51" s="11"/>
      <c r="N51" s="8">
        <v>0</v>
      </c>
      <c r="O51" s="11"/>
      <c r="P51" s="8">
        <f t="shared" si="7"/>
        <v>0</v>
      </c>
      <c r="Q51" s="11"/>
      <c r="R51" s="11"/>
      <c r="S51" s="11"/>
      <c r="T51" s="11"/>
      <c r="U51" s="11"/>
      <c r="V51" s="11"/>
      <c r="W51" s="21"/>
      <c r="X51" s="38" t="s">
        <v>1563</v>
      </c>
    </row>
    <row r="52" spans="1:24" x14ac:dyDescent="0.25">
      <c r="A52" s="48" t="s">
        <v>563</v>
      </c>
      <c r="B52" s="21"/>
      <c r="C52" s="22"/>
      <c r="D52" s="22" t="s">
        <v>506</v>
      </c>
      <c r="E52" s="22" t="s">
        <v>564</v>
      </c>
      <c r="F52" s="21" t="s">
        <v>565</v>
      </c>
      <c r="G52" s="21"/>
      <c r="H52" s="8">
        <v>0</v>
      </c>
      <c r="I52" s="21"/>
      <c r="J52" s="8">
        <f t="shared" si="6"/>
        <v>0</v>
      </c>
      <c r="K52" s="11"/>
      <c r="L52" s="8">
        <v>0</v>
      </c>
      <c r="M52" s="11"/>
      <c r="N52" s="8">
        <v>0</v>
      </c>
      <c r="O52" s="11"/>
      <c r="P52" s="8">
        <f t="shared" si="7"/>
        <v>0</v>
      </c>
      <c r="Q52" s="11"/>
      <c r="R52" s="11"/>
      <c r="S52" s="11"/>
      <c r="T52" s="11"/>
      <c r="U52" s="11"/>
      <c r="V52" s="11"/>
      <c r="W52" s="21"/>
    </row>
    <row r="53" spans="1:24" x14ac:dyDescent="0.25">
      <c r="A53" s="48" t="s">
        <v>566</v>
      </c>
      <c r="B53" s="21"/>
      <c r="C53" s="22"/>
      <c r="D53" s="22" t="s">
        <v>510</v>
      </c>
      <c r="E53" s="22" t="s">
        <v>567</v>
      </c>
      <c r="F53" s="21" t="s">
        <v>568</v>
      </c>
      <c r="G53" s="21"/>
      <c r="H53" s="8">
        <v>0</v>
      </c>
      <c r="I53" s="21"/>
      <c r="J53" s="8">
        <f t="shared" si="6"/>
        <v>0</v>
      </c>
      <c r="K53" s="11"/>
      <c r="L53" s="8">
        <v>0</v>
      </c>
      <c r="M53" s="11"/>
      <c r="N53" s="8">
        <v>0</v>
      </c>
      <c r="O53" s="11"/>
      <c r="P53" s="8">
        <f t="shared" si="7"/>
        <v>0</v>
      </c>
      <c r="Q53" s="11"/>
      <c r="R53" s="11"/>
      <c r="S53" s="11"/>
      <c r="T53" s="11"/>
      <c r="U53" s="11"/>
      <c r="V53" s="11"/>
      <c r="W53" s="21"/>
      <c r="X53" s="38" t="s">
        <v>1564</v>
      </c>
    </row>
    <row r="54" spans="1:24" x14ac:dyDescent="0.25">
      <c r="A54" s="48" t="s">
        <v>569</v>
      </c>
      <c r="B54" s="21"/>
      <c r="C54" s="24" t="s">
        <v>570</v>
      </c>
      <c r="D54" s="22"/>
      <c r="E54" s="22"/>
      <c r="F54" s="21" t="s">
        <v>1532</v>
      </c>
      <c r="G54" s="21"/>
      <c r="H54" s="36">
        <f>SUM(H46:H53)</f>
        <v>0</v>
      </c>
      <c r="I54" s="21"/>
      <c r="J54" s="36">
        <f t="shared" si="6"/>
        <v>0</v>
      </c>
      <c r="K54" s="27"/>
      <c r="L54" s="36">
        <f>SUM(L46:L53)</f>
        <v>0</v>
      </c>
      <c r="M54" s="27"/>
      <c r="N54" s="36">
        <f>SUM(N46:N53)</f>
        <v>0</v>
      </c>
      <c r="O54" s="27"/>
      <c r="P54" s="36">
        <f t="shared" si="7"/>
        <v>0</v>
      </c>
      <c r="Q54" s="27"/>
      <c r="R54" s="27"/>
      <c r="S54" s="27"/>
      <c r="T54" s="27"/>
      <c r="U54" s="27"/>
      <c r="V54" s="27"/>
      <c r="W54" s="21"/>
    </row>
    <row r="55" spans="1:24" x14ac:dyDescent="0.25">
      <c r="A55" s="48"/>
      <c r="B55" s="21"/>
      <c r="C55" s="24" t="s">
        <v>571</v>
      </c>
      <c r="D55" s="22"/>
      <c r="E55" s="22"/>
      <c r="F55" s="21"/>
      <c r="G55" s="21"/>
      <c r="H55" s="8"/>
      <c r="I55" s="21"/>
      <c r="J55" s="8"/>
      <c r="K55" s="11"/>
      <c r="L55" s="8"/>
      <c r="M55" s="11"/>
      <c r="N55" s="8"/>
      <c r="O55" s="11"/>
      <c r="P55" s="8"/>
      <c r="Q55" s="11"/>
      <c r="R55" s="11"/>
      <c r="S55" s="11"/>
      <c r="T55" s="11"/>
      <c r="U55" s="11"/>
      <c r="V55" s="11"/>
      <c r="W55" s="21"/>
    </row>
    <row r="56" spans="1:24" x14ac:dyDescent="0.25">
      <c r="A56" s="48" t="s">
        <v>572</v>
      </c>
      <c r="B56" s="21"/>
      <c r="C56" s="22"/>
      <c r="D56" s="22" t="s">
        <v>518</v>
      </c>
      <c r="E56" s="22" t="s">
        <v>573</v>
      </c>
      <c r="F56" s="21" t="s">
        <v>574</v>
      </c>
      <c r="G56" s="21"/>
      <c r="H56" s="8">
        <v>24500</v>
      </c>
      <c r="I56" s="21"/>
      <c r="J56" s="8">
        <f t="shared" ref="J56:J64" si="8">L56-H56</f>
        <v>500</v>
      </c>
      <c r="K56" s="11"/>
      <c r="L56" s="8">
        <v>25000</v>
      </c>
      <c r="M56" s="11"/>
      <c r="N56" s="8">
        <v>24000</v>
      </c>
      <c r="O56" s="11"/>
      <c r="P56" s="8">
        <f t="shared" ref="P56:P64" si="9">+L56-N56</f>
        <v>1000</v>
      </c>
      <c r="Q56" s="11"/>
      <c r="R56" s="11"/>
      <c r="S56" s="11"/>
      <c r="T56" s="11"/>
      <c r="U56" s="11"/>
      <c r="V56" s="11"/>
      <c r="W56" s="21"/>
    </row>
    <row r="57" spans="1:24" x14ac:dyDescent="0.25">
      <c r="A57" s="48" t="s">
        <v>575</v>
      </c>
      <c r="B57" s="21"/>
      <c r="C57" s="22"/>
      <c r="D57" s="22" t="s">
        <v>486</v>
      </c>
      <c r="E57" s="22" t="s">
        <v>576</v>
      </c>
      <c r="F57" s="21" t="s">
        <v>577</v>
      </c>
      <c r="G57" s="21"/>
      <c r="H57" s="8">
        <v>12600</v>
      </c>
      <c r="I57" s="21"/>
      <c r="J57" s="8">
        <f t="shared" si="8"/>
        <v>-600</v>
      </c>
      <c r="K57" s="11"/>
      <c r="L57" s="8">
        <v>12000</v>
      </c>
      <c r="M57" s="11"/>
      <c r="N57" s="8">
        <v>11500</v>
      </c>
      <c r="O57" s="11"/>
      <c r="P57" s="8">
        <f t="shared" si="9"/>
        <v>500</v>
      </c>
      <c r="Q57" s="11"/>
      <c r="R57" s="11"/>
      <c r="S57" s="11"/>
      <c r="T57" s="11"/>
      <c r="U57" s="11"/>
      <c r="V57" s="11"/>
      <c r="W57" s="21"/>
    </row>
    <row r="58" spans="1:24" x14ac:dyDescent="0.25">
      <c r="A58" s="48" t="s">
        <v>578</v>
      </c>
      <c r="B58" s="21"/>
      <c r="C58" s="22"/>
      <c r="D58" s="22" t="s">
        <v>490</v>
      </c>
      <c r="E58" s="22" t="s">
        <v>579</v>
      </c>
      <c r="F58" s="21" t="s">
        <v>580</v>
      </c>
      <c r="G58" s="21"/>
      <c r="H58" s="8">
        <v>3000</v>
      </c>
      <c r="I58" s="21"/>
      <c r="J58" s="8">
        <f t="shared" si="8"/>
        <v>0</v>
      </c>
      <c r="K58" s="11"/>
      <c r="L58" s="8">
        <v>3000</v>
      </c>
      <c r="M58" s="11"/>
      <c r="N58" s="8">
        <v>2500</v>
      </c>
      <c r="O58" s="11"/>
      <c r="P58" s="8">
        <f t="shared" si="9"/>
        <v>500</v>
      </c>
      <c r="Q58" s="11"/>
      <c r="R58" s="11"/>
      <c r="S58" s="11"/>
      <c r="T58" s="11"/>
      <c r="U58" s="11"/>
      <c r="V58" s="11"/>
      <c r="W58" s="21"/>
    </row>
    <row r="59" spans="1:24" x14ac:dyDescent="0.25">
      <c r="A59" s="48" t="s">
        <v>581</v>
      </c>
      <c r="B59" s="21"/>
      <c r="C59" s="22"/>
      <c r="D59" s="22" t="s">
        <v>494</v>
      </c>
      <c r="E59" s="22" t="s">
        <v>582</v>
      </c>
      <c r="F59" s="21" t="s">
        <v>583</v>
      </c>
      <c r="G59" s="21"/>
      <c r="H59" s="8">
        <v>2000</v>
      </c>
      <c r="I59" s="21"/>
      <c r="J59" s="8">
        <f t="shared" si="8"/>
        <v>0</v>
      </c>
      <c r="K59" s="11"/>
      <c r="L59" s="8">
        <v>2000</v>
      </c>
      <c r="M59" s="11"/>
      <c r="N59" s="8">
        <v>1500</v>
      </c>
      <c r="O59" s="11"/>
      <c r="P59" s="8">
        <f t="shared" si="9"/>
        <v>500</v>
      </c>
      <c r="Q59" s="11"/>
      <c r="R59" s="11"/>
      <c r="S59" s="11"/>
      <c r="T59" s="11"/>
      <c r="U59" s="11"/>
      <c r="V59" s="11"/>
      <c r="W59" s="21"/>
    </row>
    <row r="60" spans="1:24" x14ac:dyDescent="0.25">
      <c r="A60" s="48" t="s">
        <v>584</v>
      </c>
      <c r="B60" s="21"/>
      <c r="C60" s="22"/>
      <c r="D60" s="22" t="s">
        <v>498</v>
      </c>
      <c r="E60" s="22" t="s">
        <v>585</v>
      </c>
      <c r="F60" s="21" t="s">
        <v>586</v>
      </c>
      <c r="G60" s="21"/>
      <c r="H60" s="8">
        <v>0</v>
      </c>
      <c r="I60" s="21"/>
      <c r="J60" s="8">
        <f t="shared" si="8"/>
        <v>0</v>
      </c>
      <c r="K60" s="11"/>
      <c r="L60" s="8">
        <v>0</v>
      </c>
      <c r="M60" s="11"/>
      <c r="N60" s="8">
        <v>0</v>
      </c>
      <c r="O60" s="11"/>
      <c r="P60" s="8">
        <f t="shared" si="9"/>
        <v>0</v>
      </c>
      <c r="Q60" s="11"/>
      <c r="R60" s="11"/>
      <c r="S60" s="11"/>
      <c r="T60" s="11"/>
      <c r="U60" s="11"/>
      <c r="V60" s="11"/>
      <c r="W60" s="21"/>
    </row>
    <row r="61" spans="1:24" x14ac:dyDescent="0.25">
      <c r="A61" s="48" t="s">
        <v>587</v>
      </c>
      <c r="B61" s="21"/>
      <c r="C61" s="22"/>
      <c r="D61" s="22" t="s">
        <v>502</v>
      </c>
      <c r="E61" s="22" t="s">
        <v>588</v>
      </c>
      <c r="F61" s="21" t="s">
        <v>589</v>
      </c>
      <c r="G61" s="21"/>
      <c r="H61" s="8">
        <v>480</v>
      </c>
      <c r="I61" s="21"/>
      <c r="J61" s="8">
        <f t="shared" si="8"/>
        <v>20</v>
      </c>
      <c r="K61" s="11"/>
      <c r="L61" s="8">
        <v>500</v>
      </c>
      <c r="M61" s="11"/>
      <c r="N61" s="8">
        <v>400</v>
      </c>
      <c r="O61" s="11"/>
      <c r="P61" s="8">
        <f t="shared" si="9"/>
        <v>100</v>
      </c>
      <c r="Q61" s="11"/>
      <c r="R61" s="11"/>
      <c r="S61" s="11"/>
      <c r="T61" s="11"/>
      <c r="U61" s="11"/>
      <c r="V61" s="11"/>
      <c r="W61" s="21"/>
    </row>
    <row r="62" spans="1:24" x14ac:dyDescent="0.25">
      <c r="A62" s="48" t="s">
        <v>590</v>
      </c>
      <c r="B62" s="21"/>
      <c r="C62" s="22"/>
      <c r="D62" s="22" t="s">
        <v>506</v>
      </c>
      <c r="E62" s="22" t="s">
        <v>591</v>
      </c>
      <c r="F62" s="21" t="s">
        <v>592</v>
      </c>
      <c r="G62" s="21"/>
      <c r="H62" s="8">
        <v>540</v>
      </c>
      <c r="I62" s="21"/>
      <c r="J62" s="8">
        <f t="shared" si="8"/>
        <v>-40</v>
      </c>
      <c r="K62" s="11"/>
      <c r="L62" s="8">
        <v>500</v>
      </c>
      <c r="M62" s="11"/>
      <c r="N62" s="8">
        <v>463</v>
      </c>
      <c r="O62" s="11"/>
      <c r="P62" s="8">
        <f t="shared" si="9"/>
        <v>37</v>
      </c>
      <c r="Q62" s="11"/>
      <c r="R62" s="11"/>
      <c r="S62" s="11"/>
      <c r="T62" s="11"/>
      <c r="U62" s="11"/>
      <c r="V62" s="11"/>
      <c r="W62" s="21"/>
    </row>
    <row r="63" spans="1:24" x14ac:dyDescent="0.25">
      <c r="A63" s="48" t="s">
        <v>593</v>
      </c>
      <c r="B63" s="21"/>
      <c r="C63" s="22"/>
      <c r="D63" s="22" t="s">
        <v>510</v>
      </c>
      <c r="E63" s="22" t="s">
        <v>594</v>
      </c>
      <c r="F63" s="21" t="s">
        <v>595</v>
      </c>
      <c r="G63" s="21"/>
      <c r="H63" s="8">
        <v>0</v>
      </c>
      <c r="I63" s="21"/>
      <c r="J63" s="8">
        <f t="shared" si="8"/>
        <v>0</v>
      </c>
      <c r="K63" s="11"/>
      <c r="L63" s="8">
        <v>0</v>
      </c>
      <c r="M63" s="11"/>
      <c r="N63" s="8">
        <v>0</v>
      </c>
      <c r="O63" s="11"/>
      <c r="P63" s="8">
        <f t="shared" si="9"/>
        <v>0</v>
      </c>
      <c r="Q63" s="11"/>
      <c r="R63" s="11"/>
      <c r="S63" s="11"/>
      <c r="T63" s="11"/>
      <c r="U63" s="11"/>
      <c r="V63" s="11"/>
      <c r="W63" s="21"/>
    </row>
    <row r="64" spans="1:24" x14ac:dyDescent="0.25">
      <c r="A64" s="48" t="s">
        <v>596</v>
      </c>
      <c r="B64" s="21"/>
      <c r="C64" s="24" t="s">
        <v>597</v>
      </c>
      <c r="D64" s="22"/>
      <c r="E64" s="22"/>
      <c r="F64" s="21" t="s">
        <v>1533</v>
      </c>
      <c r="G64" s="21"/>
      <c r="H64" s="34">
        <f>SUM(H56:H63)</f>
        <v>43120</v>
      </c>
      <c r="I64" s="21"/>
      <c r="J64" s="34">
        <f t="shared" si="8"/>
        <v>-120</v>
      </c>
      <c r="K64" s="11"/>
      <c r="L64" s="34">
        <f>SUM(L56:L63)</f>
        <v>43000</v>
      </c>
      <c r="M64" s="11"/>
      <c r="N64" s="34">
        <f>SUM(N56:N63)</f>
        <v>40363</v>
      </c>
      <c r="O64" s="11"/>
      <c r="P64" s="34">
        <f t="shared" si="9"/>
        <v>2637</v>
      </c>
      <c r="Q64" s="11"/>
      <c r="R64" s="11"/>
      <c r="S64" s="11"/>
      <c r="T64" s="11"/>
      <c r="U64" s="11"/>
      <c r="V64" s="11"/>
      <c r="W64" s="21"/>
    </row>
    <row r="65" spans="1:23" x14ac:dyDescent="0.25">
      <c r="A65" s="48"/>
      <c r="B65" s="21"/>
      <c r="C65" s="24" t="s">
        <v>598</v>
      </c>
      <c r="D65" s="22"/>
      <c r="E65" s="22"/>
      <c r="F65" s="21"/>
      <c r="G65" s="21"/>
      <c r="H65" s="8"/>
      <c r="I65" s="21"/>
      <c r="J65" s="8"/>
      <c r="K65" s="11"/>
      <c r="L65" s="8"/>
      <c r="M65" s="11"/>
      <c r="N65" s="8"/>
      <c r="O65" s="11"/>
      <c r="P65" s="8"/>
      <c r="Q65" s="11"/>
      <c r="R65" s="11"/>
      <c r="S65" s="11"/>
      <c r="T65" s="11"/>
      <c r="U65" s="11"/>
      <c r="V65" s="11"/>
      <c r="W65" s="21"/>
    </row>
    <row r="66" spans="1:23" x14ac:dyDescent="0.25">
      <c r="A66" s="48" t="s">
        <v>599</v>
      </c>
      <c r="B66" s="21"/>
      <c r="C66" s="22"/>
      <c r="D66" s="22" t="s">
        <v>518</v>
      </c>
      <c r="E66" s="22" t="s">
        <v>600</v>
      </c>
      <c r="F66" s="21" t="s">
        <v>601</v>
      </c>
      <c r="G66" s="21"/>
      <c r="H66" s="8">
        <v>0</v>
      </c>
      <c r="I66" s="21"/>
      <c r="J66" s="8">
        <f t="shared" ref="J66:J74" si="10">L66-H66</f>
        <v>0</v>
      </c>
      <c r="K66" s="11"/>
      <c r="L66" s="8">
        <v>0</v>
      </c>
      <c r="M66" s="11"/>
      <c r="N66" s="8">
        <v>0</v>
      </c>
      <c r="O66" s="11"/>
      <c r="P66" s="8">
        <f t="shared" ref="P66:P74" si="11">+L66-N66</f>
        <v>0</v>
      </c>
      <c r="Q66" s="11"/>
      <c r="R66" s="11"/>
      <c r="S66" s="11"/>
      <c r="T66" s="11"/>
      <c r="U66" s="11"/>
      <c r="V66" s="11"/>
      <c r="W66" s="21"/>
    </row>
    <row r="67" spans="1:23" x14ac:dyDescent="0.25">
      <c r="A67" s="48" t="s">
        <v>602</v>
      </c>
      <c r="B67" s="21"/>
      <c r="C67" s="22"/>
      <c r="D67" s="22" t="s">
        <v>486</v>
      </c>
      <c r="E67" s="22" t="s">
        <v>603</v>
      </c>
      <c r="F67" s="21" t="s">
        <v>604</v>
      </c>
      <c r="G67" s="21"/>
      <c r="H67" s="8">
        <v>0</v>
      </c>
      <c r="I67" s="21"/>
      <c r="J67" s="8">
        <f t="shared" si="10"/>
        <v>0</v>
      </c>
      <c r="K67" s="11"/>
      <c r="L67" s="8">
        <v>0</v>
      </c>
      <c r="M67" s="11"/>
      <c r="N67" s="8">
        <v>0</v>
      </c>
      <c r="O67" s="11"/>
      <c r="P67" s="8">
        <f t="shared" si="11"/>
        <v>0</v>
      </c>
      <c r="Q67" s="11"/>
      <c r="R67" s="11"/>
      <c r="S67" s="11"/>
      <c r="T67" s="11"/>
      <c r="U67" s="11"/>
      <c r="V67" s="11"/>
      <c r="W67" s="21"/>
    </row>
    <row r="68" spans="1:23" x14ac:dyDescent="0.25">
      <c r="A68" s="48" t="s">
        <v>605</v>
      </c>
      <c r="B68" s="21"/>
      <c r="C68" s="22"/>
      <c r="D68" s="22" t="s">
        <v>490</v>
      </c>
      <c r="E68" s="22" t="s">
        <v>606</v>
      </c>
      <c r="F68" s="21" t="s">
        <v>607</v>
      </c>
      <c r="G68" s="21"/>
      <c r="H68" s="8">
        <v>0</v>
      </c>
      <c r="I68" s="21"/>
      <c r="J68" s="8">
        <f t="shared" si="10"/>
        <v>0</v>
      </c>
      <c r="K68" s="11"/>
      <c r="L68" s="8">
        <v>0</v>
      </c>
      <c r="M68" s="11"/>
      <c r="N68" s="8">
        <v>0</v>
      </c>
      <c r="O68" s="11"/>
      <c r="P68" s="8">
        <f t="shared" si="11"/>
        <v>0</v>
      </c>
      <c r="Q68" s="11"/>
      <c r="R68" s="11"/>
      <c r="S68" s="11"/>
      <c r="T68" s="11"/>
      <c r="U68" s="11"/>
      <c r="V68" s="11"/>
      <c r="W68" s="21"/>
    </row>
    <row r="69" spans="1:23" x14ac:dyDescent="0.25">
      <c r="A69" s="48" t="s">
        <v>608</v>
      </c>
      <c r="B69" s="21"/>
      <c r="C69" s="22"/>
      <c r="D69" s="22" t="s">
        <v>494</v>
      </c>
      <c r="E69" s="22" t="s">
        <v>609</v>
      </c>
      <c r="F69" s="21" t="s">
        <v>610</v>
      </c>
      <c r="G69" s="21"/>
      <c r="H69" s="8">
        <v>0</v>
      </c>
      <c r="I69" s="21"/>
      <c r="J69" s="8">
        <f t="shared" si="10"/>
        <v>0</v>
      </c>
      <c r="K69" s="11"/>
      <c r="L69" s="8">
        <v>0</v>
      </c>
      <c r="M69" s="11"/>
      <c r="N69" s="8">
        <v>0</v>
      </c>
      <c r="O69" s="11"/>
      <c r="P69" s="8">
        <f t="shared" si="11"/>
        <v>0</v>
      </c>
      <c r="Q69" s="11"/>
      <c r="R69" s="11"/>
      <c r="S69" s="11"/>
      <c r="T69" s="11"/>
      <c r="U69" s="11"/>
      <c r="V69" s="11"/>
      <c r="W69" s="21"/>
    </row>
    <row r="70" spans="1:23" x14ac:dyDescent="0.25">
      <c r="A70" s="48" t="s">
        <v>611</v>
      </c>
      <c r="B70" s="21"/>
      <c r="C70" s="22"/>
      <c r="D70" s="22" t="s">
        <v>498</v>
      </c>
      <c r="E70" s="22" t="s">
        <v>612</v>
      </c>
      <c r="F70" s="21" t="s">
        <v>613</v>
      </c>
      <c r="G70" s="21"/>
      <c r="H70" s="8">
        <v>0</v>
      </c>
      <c r="I70" s="21"/>
      <c r="J70" s="8">
        <f t="shared" si="10"/>
        <v>0</v>
      </c>
      <c r="K70" s="11"/>
      <c r="L70" s="8">
        <v>0</v>
      </c>
      <c r="M70" s="11"/>
      <c r="N70" s="8">
        <v>0</v>
      </c>
      <c r="O70" s="11"/>
      <c r="P70" s="8">
        <f t="shared" si="11"/>
        <v>0</v>
      </c>
      <c r="Q70" s="11"/>
      <c r="R70" s="11"/>
      <c r="S70" s="11"/>
      <c r="T70" s="11"/>
      <c r="U70" s="11"/>
      <c r="V70" s="11"/>
      <c r="W70" s="21"/>
    </row>
    <row r="71" spans="1:23" x14ac:dyDescent="0.25">
      <c r="A71" s="48" t="s">
        <v>614</v>
      </c>
      <c r="B71" s="21"/>
      <c r="C71" s="22"/>
      <c r="D71" s="22" t="s">
        <v>502</v>
      </c>
      <c r="E71" s="22" t="s">
        <v>615</v>
      </c>
      <c r="F71" s="21" t="s">
        <v>616</v>
      </c>
      <c r="G71" s="21"/>
      <c r="H71" s="8">
        <v>0</v>
      </c>
      <c r="I71" s="21"/>
      <c r="J71" s="8">
        <f t="shared" si="10"/>
        <v>0</v>
      </c>
      <c r="K71" s="11"/>
      <c r="L71" s="8">
        <v>0</v>
      </c>
      <c r="M71" s="11"/>
      <c r="N71" s="8">
        <v>0</v>
      </c>
      <c r="O71" s="11"/>
      <c r="P71" s="8">
        <f t="shared" si="11"/>
        <v>0</v>
      </c>
      <c r="Q71" s="11"/>
      <c r="R71" s="11"/>
      <c r="S71" s="11"/>
      <c r="T71" s="11"/>
      <c r="U71" s="11"/>
      <c r="V71" s="11"/>
      <c r="W71" s="21"/>
    </row>
    <row r="72" spans="1:23" x14ac:dyDescent="0.25">
      <c r="A72" s="48" t="s">
        <v>617</v>
      </c>
      <c r="B72" s="21"/>
      <c r="C72" s="22"/>
      <c r="D72" s="22" t="s">
        <v>506</v>
      </c>
      <c r="E72" s="22" t="s">
        <v>618</v>
      </c>
      <c r="F72" s="21" t="s">
        <v>619</v>
      </c>
      <c r="G72" s="21"/>
      <c r="H72" s="8">
        <v>0</v>
      </c>
      <c r="I72" s="21"/>
      <c r="J72" s="8">
        <f t="shared" si="10"/>
        <v>0</v>
      </c>
      <c r="K72" s="11"/>
      <c r="L72" s="8">
        <v>0</v>
      </c>
      <c r="M72" s="11"/>
      <c r="N72" s="8">
        <v>0</v>
      </c>
      <c r="O72" s="11"/>
      <c r="P72" s="8">
        <f t="shared" si="11"/>
        <v>0</v>
      </c>
      <c r="Q72" s="11"/>
      <c r="R72" s="11"/>
      <c r="S72" s="11"/>
      <c r="T72" s="11"/>
      <c r="U72" s="11"/>
      <c r="V72" s="11"/>
      <c r="W72" s="21"/>
    </row>
    <row r="73" spans="1:23" x14ac:dyDescent="0.25">
      <c r="A73" s="48" t="s">
        <v>620</v>
      </c>
      <c r="B73" s="21"/>
      <c r="C73" s="22"/>
      <c r="D73" s="22" t="s">
        <v>510</v>
      </c>
      <c r="E73" s="22" t="s">
        <v>621</v>
      </c>
      <c r="F73" s="21" t="s">
        <v>622</v>
      </c>
      <c r="G73" s="21"/>
      <c r="H73" s="8">
        <v>0</v>
      </c>
      <c r="I73" s="21"/>
      <c r="J73" s="8">
        <f t="shared" si="10"/>
        <v>0</v>
      </c>
      <c r="K73" s="11"/>
      <c r="L73" s="8">
        <v>0</v>
      </c>
      <c r="M73" s="11"/>
      <c r="N73" s="8">
        <v>0</v>
      </c>
      <c r="O73" s="11"/>
      <c r="P73" s="8">
        <f t="shared" si="11"/>
        <v>0</v>
      </c>
      <c r="Q73" s="11"/>
      <c r="R73" s="11"/>
      <c r="S73" s="11"/>
      <c r="T73" s="11"/>
      <c r="U73" s="11"/>
      <c r="V73" s="11"/>
      <c r="W73" s="21"/>
    </row>
    <row r="74" spans="1:23" x14ac:dyDescent="0.25">
      <c r="A74" s="48" t="s">
        <v>623</v>
      </c>
      <c r="B74" s="21"/>
      <c r="C74" s="24" t="s">
        <v>625</v>
      </c>
      <c r="D74" s="22"/>
      <c r="E74" s="22"/>
      <c r="F74" s="21" t="s">
        <v>1534</v>
      </c>
      <c r="G74" s="21"/>
      <c r="H74" s="34">
        <f>SUM(H66:H73)</f>
        <v>0</v>
      </c>
      <c r="I74" s="21"/>
      <c r="J74" s="34">
        <f t="shared" si="10"/>
        <v>0</v>
      </c>
      <c r="K74" s="11"/>
      <c r="L74" s="34">
        <f>SUM(L66:L73)</f>
        <v>0</v>
      </c>
      <c r="M74" s="11"/>
      <c r="N74" s="34">
        <f>SUM(N66:N73)</f>
        <v>0</v>
      </c>
      <c r="O74" s="11"/>
      <c r="P74" s="34">
        <f t="shared" si="11"/>
        <v>0</v>
      </c>
      <c r="Q74" s="11"/>
      <c r="R74" s="11"/>
      <c r="S74" s="11"/>
      <c r="T74" s="11"/>
      <c r="U74" s="11"/>
      <c r="V74" s="11"/>
      <c r="W74" s="21"/>
    </row>
    <row r="75" spans="1:23" x14ac:dyDescent="0.25">
      <c r="A75" s="48"/>
      <c r="B75" s="21"/>
      <c r="C75" s="24" t="s">
        <v>626</v>
      </c>
      <c r="D75" s="22"/>
      <c r="E75" s="22"/>
      <c r="F75" s="21"/>
      <c r="G75" s="21"/>
      <c r="H75" s="8"/>
      <c r="I75" s="21"/>
      <c r="J75" s="8"/>
      <c r="K75" s="11"/>
      <c r="L75" s="8"/>
      <c r="M75" s="11"/>
      <c r="N75" s="8"/>
      <c r="O75" s="11"/>
      <c r="P75" s="8"/>
      <c r="Q75" s="11"/>
      <c r="R75" s="11"/>
      <c r="S75" s="11"/>
      <c r="T75" s="11"/>
      <c r="U75" s="11"/>
      <c r="V75" s="11"/>
      <c r="W75" s="21"/>
    </row>
    <row r="76" spans="1:23" x14ac:dyDescent="0.25">
      <c r="A76" s="48" t="s">
        <v>627</v>
      </c>
      <c r="B76" s="21"/>
      <c r="C76" s="22"/>
      <c r="D76" s="22" t="s">
        <v>518</v>
      </c>
      <c r="E76" s="22" t="s">
        <v>628</v>
      </c>
      <c r="F76" s="21" t="s">
        <v>629</v>
      </c>
      <c r="G76" s="21"/>
      <c r="H76" s="8">
        <v>35500</v>
      </c>
      <c r="I76" s="21"/>
      <c r="J76" s="8">
        <f t="shared" ref="J76:J94" si="12">L76-H76</f>
        <v>-500</v>
      </c>
      <c r="K76" s="11"/>
      <c r="L76" s="8">
        <v>35000</v>
      </c>
      <c r="M76" s="11"/>
      <c r="N76" s="8">
        <v>34000</v>
      </c>
      <c r="O76" s="11"/>
      <c r="P76" s="8">
        <f t="shared" ref="P76:P84" si="13">+L76-N76</f>
        <v>1000</v>
      </c>
      <c r="Q76" s="11"/>
      <c r="R76" s="11"/>
      <c r="S76" s="11"/>
      <c r="T76" s="11"/>
      <c r="U76" s="11"/>
      <c r="V76" s="11"/>
      <c r="W76" s="21"/>
    </row>
    <row r="77" spans="1:23" x14ac:dyDescent="0.25">
      <c r="A77" s="48" t="s">
        <v>630</v>
      </c>
      <c r="B77" s="21"/>
      <c r="C77" s="22"/>
      <c r="D77" s="22" t="s">
        <v>486</v>
      </c>
      <c r="E77" s="22" t="s">
        <v>631</v>
      </c>
      <c r="F77" s="21" t="s">
        <v>632</v>
      </c>
      <c r="G77" s="21"/>
      <c r="H77" s="8">
        <v>24000</v>
      </c>
      <c r="I77" s="21"/>
      <c r="J77" s="8">
        <f t="shared" si="12"/>
        <v>1000</v>
      </c>
      <c r="K77" s="11"/>
      <c r="L77" s="8">
        <v>25000</v>
      </c>
      <c r="M77" s="11"/>
      <c r="N77" s="8">
        <v>24500</v>
      </c>
      <c r="O77" s="11"/>
      <c r="P77" s="8">
        <f t="shared" si="13"/>
        <v>500</v>
      </c>
      <c r="Q77" s="11"/>
      <c r="R77" s="11"/>
      <c r="S77" s="11"/>
      <c r="T77" s="11"/>
      <c r="U77" s="11"/>
      <c r="V77" s="11"/>
      <c r="W77" s="21"/>
    </row>
    <row r="78" spans="1:23" x14ac:dyDescent="0.25">
      <c r="A78" s="48" t="s">
        <v>633</v>
      </c>
      <c r="B78" s="21"/>
      <c r="C78" s="22"/>
      <c r="D78" s="22" t="s">
        <v>490</v>
      </c>
      <c r="E78" s="22" t="s">
        <v>634</v>
      </c>
      <c r="F78" s="21" t="s">
        <v>635</v>
      </c>
      <c r="G78" s="21"/>
      <c r="H78" s="8">
        <v>5200</v>
      </c>
      <c r="I78" s="21"/>
      <c r="J78" s="8">
        <f t="shared" si="12"/>
        <v>-200</v>
      </c>
      <c r="K78" s="11"/>
      <c r="L78" s="8">
        <v>5000</v>
      </c>
      <c r="M78" s="11"/>
      <c r="N78" s="8">
        <v>5000</v>
      </c>
      <c r="O78" s="11"/>
      <c r="P78" s="8">
        <f t="shared" si="13"/>
        <v>0</v>
      </c>
      <c r="Q78" s="11"/>
      <c r="R78" s="11"/>
      <c r="S78" s="11"/>
      <c r="T78" s="11"/>
      <c r="U78" s="11"/>
      <c r="V78" s="11"/>
      <c r="W78" s="21"/>
    </row>
    <row r="79" spans="1:23" x14ac:dyDescent="0.25">
      <c r="A79" s="48" t="s">
        <v>636</v>
      </c>
      <c r="B79" s="21"/>
      <c r="C79" s="22"/>
      <c r="D79" s="22" t="s">
        <v>494</v>
      </c>
      <c r="E79" s="22" t="s">
        <v>637</v>
      </c>
      <c r="F79" s="21" t="s">
        <v>638</v>
      </c>
      <c r="G79" s="21"/>
      <c r="H79" s="8">
        <v>0</v>
      </c>
      <c r="I79" s="21"/>
      <c r="J79" s="8">
        <f t="shared" si="12"/>
        <v>0</v>
      </c>
      <c r="K79" s="11"/>
      <c r="L79" s="8">
        <v>0</v>
      </c>
      <c r="M79" s="11"/>
      <c r="N79" s="8">
        <v>0</v>
      </c>
      <c r="O79" s="11"/>
      <c r="P79" s="8">
        <f t="shared" si="13"/>
        <v>0</v>
      </c>
      <c r="Q79" s="11"/>
      <c r="R79" s="11"/>
      <c r="S79" s="11"/>
      <c r="T79" s="11"/>
      <c r="U79" s="11"/>
      <c r="V79" s="11"/>
      <c r="W79" s="21"/>
    </row>
    <row r="80" spans="1:23" x14ac:dyDescent="0.25">
      <c r="A80" s="48" t="s">
        <v>639</v>
      </c>
      <c r="B80" s="21"/>
      <c r="C80" s="22"/>
      <c r="D80" s="22" t="s">
        <v>498</v>
      </c>
      <c r="E80" s="22" t="s">
        <v>640</v>
      </c>
      <c r="F80" s="21" t="s">
        <v>641</v>
      </c>
      <c r="G80" s="21"/>
      <c r="H80" s="8">
        <v>0</v>
      </c>
      <c r="I80" s="21"/>
      <c r="J80" s="8">
        <f t="shared" si="12"/>
        <v>0</v>
      </c>
      <c r="K80" s="11"/>
      <c r="L80" s="8">
        <v>0</v>
      </c>
      <c r="M80" s="11"/>
      <c r="N80" s="8">
        <v>0</v>
      </c>
      <c r="O80" s="11"/>
      <c r="P80" s="8">
        <f t="shared" si="13"/>
        <v>0</v>
      </c>
      <c r="Q80" s="11"/>
      <c r="R80" s="11"/>
      <c r="S80" s="11"/>
      <c r="T80" s="11"/>
      <c r="U80" s="11"/>
      <c r="V80" s="11"/>
      <c r="W80" s="21"/>
    </row>
    <row r="81" spans="1:55" x14ac:dyDescent="0.25">
      <c r="A81" s="48" t="s">
        <v>642</v>
      </c>
      <c r="B81" s="21"/>
      <c r="C81" s="22"/>
      <c r="D81" s="22" t="s">
        <v>502</v>
      </c>
      <c r="E81" s="22" t="s">
        <v>643</v>
      </c>
      <c r="F81" s="21" t="s">
        <v>644</v>
      </c>
      <c r="G81" s="21"/>
      <c r="H81" s="8">
        <v>1800</v>
      </c>
      <c r="I81" s="21"/>
      <c r="J81" s="8">
        <f t="shared" si="12"/>
        <v>200</v>
      </c>
      <c r="K81" s="11"/>
      <c r="L81" s="8">
        <v>2000</v>
      </c>
      <c r="M81" s="11"/>
      <c r="N81" s="8">
        <v>1500</v>
      </c>
      <c r="O81" s="11"/>
      <c r="P81" s="8">
        <f t="shared" si="13"/>
        <v>500</v>
      </c>
      <c r="Q81" s="11"/>
      <c r="R81" s="11"/>
      <c r="S81" s="11"/>
      <c r="T81" s="11"/>
      <c r="U81" s="11"/>
      <c r="V81" s="11"/>
      <c r="W81" s="21"/>
    </row>
    <row r="82" spans="1:55" x14ac:dyDescent="0.25">
      <c r="A82" s="48" t="s">
        <v>645</v>
      </c>
      <c r="B82" s="21"/>
      <c r="C82" s="22"/>
      <c r="D82" s="22" t="s">
        <v>506</v>
      </c>
      <c r="E82" s="22" t="s">
        <v>646</v>
      </c>
      <c r="F82" s="21" t="s">
        <v>647</v>
      </c>
      <c r="G82" s="21"/>
      <c r="H82" s="8">
        <v>1000</v>
      </c>
      <c r="I82" s="21"/>
      <c r="J82" s="8">
        <f t="shared" si="12"/>
        <v>0</v>
      </c>
      <c r="K82" s="11"/>
      <c r="L82" s="8">
        <v>1000</v>
      </c>
      <c r="M82" s="11"/>
      <c r="N82" s="8">
        <v>810</v>
      </c>
      <c r="O82" s="11"/>
      <c r="P82" s="8">
        <f t="shared" si="13"/>
        <v>190</v>
      </c>
      <c r="Q82" s="11"/>
      <c r="R82" s="11"/>
      <c r="S82" s="11"/>
      <c r="T82" s="11"/>
      <c r="U82" s="11"/>
      <c r="V82" s="11"/>
      <c r="W82" s="21"/>
    </row>
    <row r="83" spans="1:55" x14ac:dyDescent="0.25">
      <c r="A83" s="48" t="s">
        <v>648</v>
      </c>
      <c r="B83" s="21"/>
      <c r="C83" s="22"/>
      <c r="D83" s="22" t="s">
        <v>510</v>
      </c>
      <c r="E83" s="22" t="s">
        <v>649</v>
      </c>
      <c r="F83" s="21" t="s">
        <v>650</v>
      </c>
      <c r="G83" s="21"/>
      <c r="H83" s="8">
        <v>0</v>
      </c>
      <c r="I83" s="21"/>
      <c r="J83" s="8">
        <f t="shared" si="12"/>
        <v>0</v>
      </c>
      <c r="K83" s="11"/>
      <c r="L83" s="8">
        <v>0</v>
      </c>
      <c r="M83" s="11"/>
      <c r="N83" s="8">
        <v>0</v>
      </c>
      <c r="O83" s="11"/>
      <c r="P83" s="8">
        <f t="shared" si="13"/>
        <v>0</v>
      </c>
      <c r="Q83" s="11"/>
      <c r="R83" s="11"/>
      <c r="S83" s="11"/>
      <c r="T83" s="11"/>
      <c r="U83" s="11"/>
      <c r="V83" s="11"/>
      <c r="W83" s="21"/>
    </row>
    <row r="84" spans="1:55" x14ac:dyDescent="0.25">
      <c r="A84" s="48" t="s">
        <v>651</v>
      </c>
      <c r="B84" s="21"/>
      <c r="C84" s="24" t="s">
        <v>652</v>
      </c>
      <c r="D84" s="22"/>
      <c r="E84" s="22"/>
      <c r="F84" s="21" t="s">
        <v>1535</v>
      </c>
      <c r="G84" s="21"/>
      <c r="H84" s="34">
        <f>SUM(H76:H83)</f>
        <v>67500</v>
      </c>
      <c r="I84" s="21"/>
      <c r="J84" s="34">
        <f t="shared" si="12"/>
        <v>500</v>
      </c>
      <c r="K84" s="11"/>
      <c r="L84" s="34">
        <f>SUM(L76:L83)</f>
        <v>68000</v>
      </c>
      <c r="M84" s="11"/>
      <c r="N84" s="34">
        <f>SUM(N76:N83)</f>
        <v>65810</v>
      </c>
      <c r="O84" s="11"/>
      <c r="P84" s="34">
        <f t="shared" si="13"/>
        <v>2190</v>
      </c>
      <c r="Q84" s="11"/>
      <c r="R84" s="11"/>
      <c r="S84" s="11"/>
      <c r="T84" s="11"/>
      <c r="U84" s="11"/>
      <c r="V84" s="11"/>
      <c r="W84" s="21"/>
    </row>
    <row r="85" spans="1:55" ht="12.6" customHeight="1" x14ac:dyDescent="0.25">
      <c r="A85" s="48"/>
      <c r="B85" s="21"/>
      <c r="C85" s="24" t="s">
        <v>653</v>
      </c>
      <c r="D85" s="22"/>
      <c r="E85" s="22"/>
      <c r="F85" s="21"/>
      <c r="G85" s="21"/>
      <c r="H85" s="8"/>
      <c r="I85" s="21"/>
      <c r="J85" s="8">
        <f t="shared" si="12"/>
        <v>0</v>
      </c>
      <c r="K85" s="11"/>
      <c r="L85" s="8"/>
      <c r="M85" s="11"/>
      <c r="N85" s="8"/>
      <c r="O85" s="11"/>
      <c r="P85" s="8"/>
      <c r="Q85" s="11"/>
      <c r="R85" s="11"/>
      <c r="S85" s="11"/>
      <c r="T85" s="11"/>
      <c r="U85" s="11"/>
      <c r="V85" s="11"/>
      <c r="W85" s="21"/>
    </row>
    <row r="86" spans="1:55" x14ac:dyDescent="0.25">
      <c r="A86" s="48" t="s">
        <v>654</v>
      </c>
      <c r="B86" s="21"/>
      <c r="C86" s="22"/>
      <c r="D86" s="22" t="s">
        <v>518</v>
      </c>
      <c r="E86" s="22" t="s">
        <v>655</v>
      </c>
      <c r="F86" s="21" t="s">
        <v>656</v>
      </c>
      <c r="G86" s="21"/>
      <c r="H86" s="8">
        <v>50000</v>
      </c>
      <c r="I86" s="21"/>
      <c r="J86" s="8">
        <f t="shared" si="12"/>
        <v>0</v>
      </c>
      <c r="K86" s="11"/>
      <c r="L86" s="8">
        <v>50000</v>
      </c>
      <c r="M86" s="11"/>
      <c r="N86" s="8">
        <v>48000</v>
      </c>
      <c r="O86" s="11"/>
      <c r="P86" s="8">
        <f t="shared" ref="P86:P94" si="14">+L86-N86</f>
        <v>2000</v>
      </c>
      <c r="Q86" s="11"/>
      <c r="R86" s="11"/>
      <c r="S86" s="11"/>
      <c r="T86" s="11"/>
      <c r="U86" s="11"/>
      <c r="V86" s="11"/>
      <c r="W86" s="21"/>
    </row>
    <row r="87" spans="1:55" x14ac:dyDescent="0.25">
      <c r="A87" s="48" t="s">
        <v>657</v>
      </c>
      <c r="B87" s="21"/>
      <c r="C87" s="22"/>
      <c r="D87" s="22" t="s">
        <v>486</v>
      </c>
      <c r="E87" s="22" t="s">
        <v>658</v>
      </c>
      <c r="F87" s="21" t="s">
        <v>659</v>
      </c>
      <c r="G87" s="21"/>
      <c r="H87" s="8">
        <v>25000</v>
      </c>
      <c r="I87" s="21"/>
      <c r="J87" s="8">
        <f t="shared" si="12"/>
        <v>0</v>
      </c>
      <c r="K87" s="11"/>
      <c r="L87" s="8">
        <v>25000</v>
      </c>
      <c r="M87" s="11"/>
      <c r="N87" s="8">
        <v>23500</v>
      </c>
      <c r="O87" s="11"/>
      <c r="P87" s="8">
        <f t="shared" si="14"/>
        <v>1500</v>
      </c>
      <c r="Q87" s="11"/>
      <c r="R87" s="11"/>
      <c r="S87" s="11"/>
      <c r="T87" s="11"/>
      <c r="U87" s="11"/>
      <c r="V87" s="11"/>
      <c r="W87" s="21"/>
    </row>
    <row r="88" spans="1:55" x14ac:dyDescent="0.25">
      <c r="A88" s="48" t="s">
        <v>660</v>
      </c>
      <c r="B88" s="21"/>
      <c r="C88" s="22"/>
      <c r="D88" s="22" t="s">
        <v>490</v>
      </c>
      <c r="E88" s="22" t="s">
        <v>661</v>
      </c>
      <c r="F88" s="21" t="s">
        <v>662</v>
      </c>
      <c r="G88" s="21"/>
      <c r="H88" s="8">
        <v>1000</v>
      </c>
      <c r="I88" s="21"/>
      <c r="J88" s="8">
        <f t="shared" si="12"/>
        <v>0</v>
      </c>
      <c r="K88" s="11"/>
      <c r="L88" s="8">
        <v>1000</v>
      </c>
      <c r="M88" s="11"/>
      <c r="N88" s="8">
        <v>1000</v>
      </c>
      <c r="O88" s="11"/>
      <c r="P88" s="8">
        <f t="shared" si="14"/>
        <v>0</v>
      </c>
      <c r="Q88" s="11"/>
      <c r="R88" s="11"/>
      <c r="S88" s="11"/>
      <c r="T88" s="11"/>
      <c r="U88" s="11"/>
      <c r="V88" s="11"/>
      <c r="W88" s="21"/>
    </row>
    <row r="89" spans="1:55" x14ac:dyDescent="0.25">
      <c r="A89" s="48" t="s">
        <v>663</v>
      </c>
      <c r="B89" s="21"/>
      <c r="C89" s="22"/>
      <c r="D89" s="22" t="s">
        <v>494</v>
      </c>
      <c r="E89" s="22" t="s">
        <v>664</v>
      </c>
      <c r="F89" s="21" t="s">
        <v>665</v>
      </c>
      <c r="G89" s="21"/>
      <c r="H89" s="8">
        <v>2000</v>
      </c>
      <c r="I89" s="21"/>
      <c r="J89" s="8">
        <f t="shared" si="12"/>
        <v>0</v>
      </c>
      <c r="K89" s="11"/>
      <c r="L89" s="8">
        <v>2000</v>
      </c>
      <c r="M89" s="11"/>
      <c r="N89" s="8">
        <v>1500</v>
      </c>
      <c r="O89" s="11"/>
      <c r="P89" s="8">
        <f t="shared" si="14"/>
        <v>500</v>
      </c>
      <c r="Q89" s="11"/>
      <c r="R89" s="11"/>
      <c r="S89" s="11"/>
      <c r="T89" s="11"/>
      <c r="U89" s="11"/>
      <c r="V89" s="11"/>
      <c r="W89" s="21"/>
    </row>
    <row r="90" spans="1:55" x14ac:dyDescent="0.25">
      <c r="A90" s="48" t="s">
        <v>666</v>
      </c>
      <c r="B90" s="21"/>
      <c r="C90" s="22"/>
      <c r="D90" s="22" t="s">
        <v>498</v>
      </c>
      <c r="E90" s="22" t="s">
        <v>667</v>
      </c>
      <c r="F90" s="21" t="s">
        <v>668</v>
      </c>
      <c r="G90" s="21"/>
      <c r="H90" s="8">
        <v>500</v>
      </c>
      <c r="I90" s="21"/>
      <c r="J90" s="8">
        <f t="shared" si="12"/>
        <v>0</v>
      </c>
      <c r="K90" s="11"/>
      <c r="L90" s="8">
        <v>500</v>
      </c>
      <c r="M90" s="11"/>
      <c r="N90" s="8">
        <v>500</v>
      </c>
      <c r="O90" s="11"/>
      <c r="P90" s="8">
        <f t="shared" si="14"/>
        <v>0</v>
      </c>
      <c r="Q90" s="11"/>
      <c r="R90" s="11"/>
      <c r="S90" s="11"/>
      <c r="T90" s="11"/>
      <c r="U90" s="11"/>
      <c r="V90" s="11"/>
      <c r="W90" s="21"/>
    </row>
    <row r="91" spans="1:55" x14ac:dyDescent="0.25">
      <c r="A91" s="48" t="s">
        <v>669</v>
      </c>
      <c r="B91" s="21"/>
      <c r="C91" s="22"/>
      <c r="D91" s="22" t="s">
        <v>502</v>
      </c>
      <c r="E91" s="22" t="s">
        <v>670</v>
      </c>
      <c r="F91" s="21" t="s">
        <v>671</v>
      </c>
      <c r="G91" s="21"/>
      <c r="H91" s="8">
        <v>500</v>
      </c>
      <c r="I91" s="21"/>
      <c r="J91" s="8">
        <f t="shared" si="12"/>
        <v>0</v>
      </c>
      <c r="K91" s="11"/>
      <c r="L91" s="8">
        <v>500</v>
      </c>
      <c r="M91" s="11"/>
      <c r="N91" s="8">
        <v>500</v>
      </c>
      <c r="O91" s="11"/>
      <c r="P91" s="8">
        <f t="shared" si="14"/>
        <v>0</v>
      </c>
      <c r="Q91" s="11"/>
      <c r="R91" s="11"/>
      <c r="S91" s="11"/>
      <c r="T91" s="11"/>
      <c r="U91" s="11"/>
      <c r="V91" s="11"/>
      <c r="W91" s="21"/>
    </row>
    <row r="92" spans="1:55" x14ac:dyDescent="0.25">
      <c r="A92" s="48" t="s">
        <v>672</v>
      </c>
      <c r="B92" s="21"/>
      <c r="C92" s="22"/>
      <c r="D92" s="22" t="s">
        <v>506</v>
      </c>
      <c r="E92" s="22" t="s">
        <v>673</v>
      </c>
      <c r="F92" s="21" t="s">
        <v>674</v>
      </c>
      <c r="G92" s="21"/>
      <c r="H92" s="8">
        <v>1000</v>
      </c>
      <c r="I92" s="21"/>
      <c r="J92" s="8">
        <f t="shared" si="12"/>
        <v>0</v>
      </c>
      <c r="K92" s="11"/>
      <c r="L92" s="8">
        <v>1000</v>
      </c>
      <c r="M92" s="11"/>
      <c r="N92" s="8">
        <v>895</v>
      </c>
      <c r="O92" s="11"/>
      <c r="P92" s="8">
        <f t="shared" si="14"/>
        <v>105</v>
      </c>
      <c r="Q92" s="11"/>
      <c r="R92" s="11"/>
      <c r="S92" s="11"/>
      <c r="T92" s="11"/>
      <c r="U92" s="11"/>
      <c r="V92" s="11"/>
      <c r="W92" s="21"/>
    </row>
    <row r="93" spans="1:55" x14ac:dyDescent="0.25">
      <c r="A93" s="48" t="s">
        <v>675</v>
      </c>
      <c r="B93" s="21"/>
      <c r="C93" s="22"/>
      <c r="D93" s="22" t="s">
        <v>510</v>
      </c>
      <c r="E93" s="22" t="s">
        <v>676</v>
      </c>
      <c r="F93" s="21" t="s">
        <v>677</v>
      </c>
      <c r="G93" s="21"/>
      <c r="H93" s="8">
        <v>0</v>
      </c>
      <c r="I93" s="21"/>
      <c r="J93" s="8">
        <f t="shared" si="12"/>
        <v>0</v>
      </c>
      <c r="K93" s="11"/>
      <c r="L93" s="8">
        <v>0</v>
      </c>
      <c r="M93" s="11"/>
      <c r="N93" s="8">
        <v>0</v>
      </c>
      <c r="O93" s="11"/>
      <c r="P93" s="8">
        <f t="shared" si="14"/>
        <v>0</v>
      </c>
      <c r="Q93" s="11"/>
      <c r="R93" s="11"/>
      <c r="S93" s="11"/>
      <c r="T93" s="11"/>
      <c r="U93" s="11"/>
      <c r="V93" s="11"/>
      <c r="W93" s="21"/>
    </row>
    <row r="94" spans="1:55" x14ac:dyDescent="0.25">
      <c r="A94" s="48" t="s">
        <v>678</v>
      </c>
      <c r="B94" s="21"/>
      <c r="C94" s="24" t="s">
        <v>679</v>
      </c>
      <c r="D94" s="22"/>
      <c r="E94" s="22"/>
      <c r="F94" s="21" t="s">
        <v>1536</v>
      </c>
      <c r="G94" s="21"/>
      <c r="H94" s="36">
        <f>SUM(H86:H93)</f>
        <v>80000</v>
      </c>
      <c r="I94" s="21"/>
      <c r="J94" s="36">
        <f t="shared" si="12"/>
        <v>0</v>
      </c>
      <c r="K94" s="27"/>
      <c r="L94" s="36">
        <f>SUM(L86:L93)</f>
        <v>80000</v>
      </c>
      <c r="M94" s="27"/>
      <c r="N94" s="36">
        <f>SUM(N86:N93)</f>
        <v>75895</v>
      </c>
      <c r="O94" s="27"/>
      <c r="P94" s="36">
        <f t="shared" si="14"/>
        <v>4105</v>
      </c>
      <c r="Q94" s="27"/>
      <c r="R94" s="27"/>
      <c r="S94" s="27"/>
      <c r="T94" s="27"/>
      <c r="U94" s="27"/>
      <c r="V94" s="27"/>
      <c r="W94" s="21"/>
    </row>
    <row r="95" spans="1:55" s="19" customFormat="1" x14ac:dyDescent="0.25">
      <c r="A95" s="48"/>
      <c r="B95" s="21"/>
      <c r="C95" s="24" t="s">
        <v>680</v>
      </c>
      <c r="D95" s="22"/>
      <c r="E95" s="22"/>
      <c r="F95" s="21"/>
      <c r="G95" s="21"/>
      <c r="H95" s="27"/>
      <c r="I95" s="21"/>
      <c r="J95" s="27"/>
      <c r="K95" s="27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1"/>
      <c r="X95" s="13"/>
      <c r="Y95" s="13"/>
      <c r="Z95" s="13"/>
      <c r="AA95" s="13"/>
      <c r="AB95" s="13"/>
      <c r="AC95" s="13"/>
      <c r="AD95" s="13"/>
      <c r="AE95" s="13"/>
      <c r="AF95" s="13"/>
      <c r="AG95" s="13"/>
      <c r="AH95" s="13"/>
      <c r="AI95" s="13"/>
      <c r="AJ95" s="13"/>
      <c r="AK95" s="13"/>
      <c r="AL95" s="13"/>
      <c r="AM95" s="13"/>
      <c r="AN95" s="13"/>
      <c r="AO95" s="13"/>
      <c r="AP95" s="13"/>
      <c r="AQ95" s="13"/>
      <c r="AR95" s="13"/>
      <c r="AS95" s="13"/>
      <c r="AT95" s="13"/>
      <c r="AU95" s="13"/>
      <c r="AV95" s="13"/>
      <c r="AW95" s="13"/>
      <c r="AX95" s="13"/>
      <c r="AY95" s="13"/>
      <c r="AZ95" s="13"/>
      <c r="BA95" s="13"/>
      <c r="BB95" s="13"/>
      <c r="BC95" s="13"/>
    </row>
    <row r="96" spans="1:55" x14ac:dyDescent="0.25">
      <c r="A96" s="48" t="s">
        <v>681</v>
      </c>
      <c r="B96" s="21"/>
      <c r="C96" s="22"/>
      <c r="D96" s="22" t="s">
        <v>518</v>
      </c>
      <c r="E96" s="22" t="s">
        <v>682</v>
      </c>
      <c r="F96" s="21" t="s">
        <v>683</v>
      </c>
      <c r="G96" s="21"/>
      <c r="H96" s="11">
        <v>0</v>
      </c>
      <c r="I96" s="21"/>
      <c r="J96" s="11">
        <f t="shared" ref="J96:J104" si="15">L96-H96</f>
        <v>0</v>
      </c>
      <c r="K96" s="11"/>
      <c r="L96" s="11">
        <v>0</v>
      </c>
      <c r="M96" s="11"/>
      <c r="N96" s="11">
        <v>0</v>
      </c>
      <c r="O96" s="11"/>
      <c r="P96" s="11">
        <f t="shared" ref="P96:P104" si="16">+L96-N96</f>
        <v>0</v>
      </c>
      <c r="Q96" s="11"/>
      <c r="R96" s="11"/>
      <c r="S96" s="11"/>
      <c r="T96" s="11"/>
      <c r="U96" s="11"/>
      <c r="V96" s="11"/>
      <c r="W96" s="21"/>
    </row>
    <row r="97" spans="1:55" x14ac:dyDescent="0.25">
      <c r="A97" s="48" t="s">
        <v>684</v>
      </c>
      <c r="B97" s="21"/>
      <c r="C97" s="22"/>
      <c r="D97" s="22" t="s">
        <v>486</v>
      </c>
      <c r="E97" s="22" t="s">
        <v>685</v>
      </c>
      <c r="F97" s="21" t="s">
        <v>686</v>
      </c>
      <c r="G97" s="21"/>
      <c r="H97" s="11">
        <v>0</v>
      </c>
      <c r="I97" s="21"/>
      <c r="J97" s="11">
        <f t="shared" si="15"/>
        <v>0</v>
      </c>
      <c r="K97" s="11"/>
      <c r="L97" s="11">
        <v>0</v>
      </c>
      <c r="M97" s="11"/>
      <c r="N97" s="11">
        <v>0</v>
      </c>
      <c r="O97" s="11"/>
      <c r="P97" s="11">
        <f t="shared" si="16"/>
        <v>0</v>
      </c>
      <c r="Q97" s="11"/>
      <c r="R97" s="11"/>
      <c r="S97" s="11"/>
      <c r="T97" s="11"/>
      <c r="U97" s="11"/>
      <c r="V97" s="11"/>
      <c r="W97" s="21"/>
    </row>
    <row r="98" spans="1:55" x14ac:dyDescent="0.25">
      <c r="A98" s="48" t="s">
        <v>687</v>
      </c>
      <c r="B98" s="21"/>
      <c r="C98" s="22"/>
      <c r="D98" s="22" t="s">
        <v>490</v>
      </c>
      <c r="E98" s="22" t="s">
        <v>688</v>
      </c>
      <c r="F98" s="21" t="s">
        <v>689</v>
      </c>
      <c r="G98" s="21"/>
      <c r="H98" s="11">
        <v>0</v>
      </c>
      <c r="I98" s="21"/>
      <c r="J98" s="11">
        <f t="shared" si="15"/>
        <v>0</v>
      </c>
      <c r="K98" s="11"/>
      <c r="L98" s="11">
        <v>0</v>
      </c>
      <c r="M98" s="11"/>
      <c r="N98" s="11">
        <v>0</v>
      </c>
      <c r="O98" s="11"/>
      <c r="P98" s="11">
        <f t="shared" si="16"/>
        <v>0</v>
      </c>
      <c r="Q98" s="11"/>
      <c r="R98" s="11"/>
      <c r="S98" s="11"/>
      <c r="T98" s="11"/>
      <c r="U98" s="11"/>
      <c r="V98" s="11"/>
      <c r="W98" s="21"/>
    </row>
    <row r="99" spans="1:55" x14ac:dyDescent="0.25">
      <c r="A99" s="48" t="s">
        <v>690</v>
      </c>
      <c r="B99" s="21"/>
      <c r="C99" s="22"/>
      <c r="D99" s="22" t="s">
        <v>494</v>
      </c>
      <c r="E99" s="22" t="s">
        <v>691</v>
      </c>
      <c r="F99" s="21" t="s">
        <v>692</v>
      </c>
      <c r="G99" s="21"/>
      <c r="H99" s="11">
        <v>0</v>
      </c>
      <c r="I99" s="21"/>
      <c r="J99" s="11">
        <f t="shared" si="15"/>
        <v>0</v>
      </c>
      <c r="K99" s="11"/>
      <c r="L99" s="11">
        <v>0</v>
      </c>
      <c r="M99" s="11"/>
      <c r="N99" s="11">
        <v>0</v>
      </c>
      <c r="O99" s="11"/>
      <c r="P99" s="11">
        <f t="shared" si="16"/>
        <v>0</v>
      </c>
      <c r="Q99" s="11"/>
      <c r="R99" s="11"/>
      <c r="S99" s="11"/>
      <c r="T99" s="11"/>
      <c r="U99" s="11"/>
      <c r="V99" s="11"/>
      <c r="W99" s="21"/>
    </row>
    <row r="100" spans="1:55" x14ac:dyDescent="0.25">
      <c r="A100" s="48" t="s">
        <v>693</v>
      </c>
      <c r="B100" s="21"/>
      <c r="C100" s="22"/>
      <c r="D100" s="22" t="s">
        <v>498</v>
      </c>
      <c r="E100" s="22" t="s">
        <v>694</v>
      </c>
      <c r="F100" s="21" t="s">
        <v>695</v>
      </c>
      <c r="G100" s="21"/>
      <c r="H100" s="11">
        <v>0</v>
      </c>
      <c r="I100" s="21"/>
      <c r="J100" s="11">
        <f t="shared" si="15"/>
        <v>0</v>
      </c>
      <c r="K100" s="11"/>
      <c r="L100" s="11">
        <v>0</v>
      </c>
      <c r="M100" s="11"/>
      <c r="N100" s="11">
        <v>0</v>
      </c>
      <c r="O100" s="11"/>
      <c r="P100" s="11">
        <f t="shared" si="16"/>
        <v>0</v>
      </c>
      <c r="Q100" s="11"/>
      <c r="R100" s="11"/>
      <c r="S100" s="11"/>
      <c r="T100" s="11"/>
      <c r="U100" s="11"/>
      <c r="V100" s="11"/>
      <c r="W100" s="21"/>
    </row>
    <row r="101" spans="1:55" x14ac:dyDescent="0.25">
      <c r="A101" s="48" t="s">
        <v>696</v>
      </c>
      <c r="B101" s="21"/>
      <c r="C101" s="22"/>
      <c r="D101" s="22" t="s">
        <v>502</v>
      </c>
      <c r="E101" s="22" t="s">
        <v>697</v>
      </c>
      <c r="F101" s="21" t="s">
        <v>698</v>
      </c>
      <c r="G101" s="21"/>
      <c r="H101" s="11">
        <v>0</v>
      </c>
      <c r="I101" s="21"/>
      <c r="J101" s="11">
        <f t="shared" si="15"/>
        <v>0</v>
      </c>
      <c r="K101" s="11"/>
      <c r="L101" s="11">
        <v>0</v>
      </c>
      <c r="M101" s="11"/>
      <c r="N101" s="11">
        <v>0</v>
      </c>
      <c r="O101" s="11"/>
      <c r="P101" s="11">
        <f t="shared" si="16"/>
        <v>0</v>
      </c>
      <c r="Q101" s="11"/>
      <c r="R101" s="11"/>
      <c r="S101" s="11"/>
      <c r="T101" s="11"/>
      <c r="U101" s="11"/>
      <c r="V101" s="11"/>
      <c r="W101" s="21"/>
    </row>
    <row r="102" spans="1:55" x14ac:dyDescent="0.25">
      <c r="A102" s="48" t="s">
        <v>699</v>
      </c>
      <c r="B102" s="21"/>
      <c r="C102" s="22"/>
      <c r="D102" s="22" t="s">
        <v>506</v>
      </c>
      <c r="E102" s="22" t="s">
        <v>700</v>
      </c>
      <c r="F102" s="21" t="s">
        <v>701</v>
      </c>
      <c r="G102" s="21"/>
      <c r="H102" s="11">
        <v>0</v>
      </c>
      <c r="I102" s="21"/>
      <c r="J102" s="11">
        <f t="shared" si="15"/>
        <v>0</v>
      </c>
      <c r="K102" s="11"/>
      <c r="L102" s="11">
        <v>0</v>
      </c>
      <c r="M102" s="11"/>
      <c r="N102" s="11">
        <v>0</v>
      </c>
      <c r="O102" s="11"/>
      <c r="P102" s="11">
        <f t="shared" si="16"/>
        <v>0</v>
      </c>
      <c r="Q102" s="11"/>
      <c r="R102" s="11"/>
      <c r="S102" s="11"/>
      <c r="T102" s="11"/>
      <c r="U102" s="11"/>
      <c r="V102" s="11"/>
      <c r="W102" s="21"/>
    </row>
    <row r="103" spans="1:55" x14ac:dyDescent="0.25">
      <c r="A103" s="48" t="s">
        <v>702</v>
      </c>
      <c r="B103" s="21"/>
      <c r="C103" s="22"/>
      <c r="D103" s="22" t="s">
        <v>510</v>
      </c>
      <c r="E103" s="22" t="s">
        <v>703</v>
      </c>
      <c r="F103" s="21" t="s">
        <v>704</v>
      </c>
      <c r="G103" s="21"/>
      <c r="H103" s="11">
        <v>0</v>
      </c>
      <c r="I103" s="21"/>
      <c r="J103" s="11">
        <f t="shared" si="15"/>
        <v>0</v>
      </c>
      <c r="K103" s="11"/>
      <c r="L103" s="11">
        <v>0</v>
      </c>
      <c r="M103" s="11"/>
      <c r="N103" s="11">
        <v>0</v>
      </c>
      <c r="O103" s="11"/>
      <c r="P103" s="11">
        <f t="shared" si="16"/>
        <v>0</v>
      </c>
      <c r="Q103" s="11"/>
      <c r="R103" s="11"/>
      <c r="S103" s="11"/>
      <c r="T103" s="11"/>
      <c r="U103" s="11"/>
      <c r="V103" s="11"/>
      <c r="W103" s="21"/>
    </row>
    <row r="104" spans="1:55" s="19" customFormat="1" x14ac:dyDescent="0.25">
      <c r="A104" s="48" t="s">
        <v>705</v>
      </c>
      <c r="B104" s="21"/>
      <c r="C104" s="24" t="s">
        <v>706</v>
      </c>
      <c r="D104" s="22"/>
      <c r="E104" s="22"/>
      <c r="F104" s="21" t="s">
        <v>1537</v>
      </c>
      <c r="G104" s="21"/>
      <c r="H104" s="36">
        <f>SUM(H96:H103)</f>
        <v>0</v>
      </c>
      <c r="I104" s="21"/>
      <c r="J104" s="36">
        <f t="shared" si="15"/>
        <v>0</v>
      </c>
      <c r="K104" s="27"/>
      <c r="L104" s="36">
        <f>SUM(L96:L103)</f>
        <v>0</v>
      </c>
      <c r="M104" s="27"/>
      <c r="N104" s="36">
        <f>SUM(N96:N103)</f>
        <v>0</v>
      </c>
      <c r="O104" s="27"/>
      <c r="P104" s="36">
        <f t="shared" si="16"/>
        <v>0</v>
      </c>
      <c r="Q104" s="27"/>
      <c r="R104" s="27"/>
      <c r="S104" s="27"/>
      <c r="T104" s="27"/>
      <c r="U104" s="27"/>
      <c r="V104" s="27"/>
      <c r="W104" s="21"/>
      <c r="X104" s="13"/>
      <c r="Y104" s="13"/>
      <c r="Z104" s="13"/>
      <c r="AA104" s="13"/>
      <c r="AB104" s="13"/>
      <c r="AC104" s="13"/>
      <c r="AD104" s="13"/>
      <c r="AE104" s="13"/>
      <c r="AF104" s="13"/>
      <c r="AG104" s="13"/>
      <c r="AH104" s="13"/>
      <c r="AI104" s="13"/>
      <c r="AJ104" s="13"/>
      <c r="AK104" s="13"/>
      <c r="AL104" s="13"/>
      <c r="AM104" s="13"/>
      <c r="AN104" s="13"/>
      <c r="AO104" s="13"/>
      <c r="AP104" s="13"/>
      <c r="AQ104" s="13"/>
      <c r="AR104" s="13"/>
      <c r="AS104" s="13"/>
      <c r="AT104" s="13"/>
      <c r="AU104" s="13"/>
      <c r="AV104" s="13"/>
      <c r="AW104" s="13"/>
      <c r="AX104" s="13"/>
      <c r="AY104" s="13"/>
      <c r="AZ104" s="13"/>
      <c r="BA104" s="13"/>
      <c r="BB104" s="13"/>
      <c r="BC104" s="13"/>
    </row>
    <row r="105" spans="1:55" x14ac:dyDescent="0.25">
      <c r="A105" s="48"/>
      <c r="B105" s="21"/>
      <c r="C105" s="24" t="s">
        <v>707</v>
      </c>
      <c r="D105" s="22"/>
      <c r="E105" s="22"/>
      <c r="F105" s="21"/>
      <c r="G105" s="21"/>
      <c r="H105" s="8"/>
      <c r="I105" s="21"/>
      <c r="J105" s="8"/>
      <c r="K105" s="11"/>
      <c r="L105" s="8"/>
      <c r="M105" s="11"/>
      <c r="N105" s="8"/>
      <c r="O105" s="11"/>
      <c r="P105" s="8"/>
      <c r="Q105" s="11"/>
      <c r="R105" s="11"/>
      <c r="S105" s="11"/>
      <c r="T105" s="11"/>
      <c r="U105" s="11"/>
      <c r="V105" s="11"/>
      <c r="W105" s="21"/>
    </row>
    <row r="106" spans="1:55" x14ac:dyDescent="0.25">
      <c r="A106" s="48" t="s">
        <v>708</v>
      </c>
      <c r="B106" s="21"/>
      <c r="C106" s="22"/>
      <c r="D106" s="22" t="s">
        <v>518</v>
      </c>
      <c r="E106" s="22" t="s">
        <v>709</v>
      </c>
      <c r="F106" s="21" t="s">
        <v>710</v>
      </c>
      <c r="G106" s="21"/>
      <c r="H106" s="8">
        <v>51000</v>
      </c>
      <c r="I106" s="21"/>
      <c r="J106" s="8">
        <f t="shared" ref="J106:J114" si="17">L106-H106</f>
        <v>-1000</v>
      </c>
      <c r="K106" s="11"/>
      <c r="L106" s="8">
        <v>50000</v>
      </c>
      <c r="M106" s="11"/>
      <c r="N106" s="8">
        <v>48000</v>
      </c>
      <c r="O106" s="11"/>
      <c r="P106" s="8">
        <f t="shared" ref="P106:P114" si="18">+L106-N106</f>
        <v>2000</v>
      </c>
      <c r="Q106" s="11"/>
      <c r="R106" s="11"/>
      <c r="S106" s="11"/>
      <c r="T106" s="11"/>
      <c r="U106" s="11"/>
      <c r="V106" s="11"/>
      <c r="W106" s="21"/>
    </row>
    <row r="107" spans="1:55" x14ac:dyDescent="0.25">
      <c r="A107" s="48" t="s">
        <v>711</v>
      </c>
      <c r="B107" s="21"/>
      <c r="C107" s="22"/>
      <c r="D107" s="22" t="s">
        <v>486</v>
      </c>
      <c r="E107" s="22" t="s">
        <v>712</v>
      </c>
      <c r="F107" s="21" t="s">
        <v>713</v>
      </c>
      <c r="G107" s="21"/>
      <c r="H107" s="8">
        <v>25000</v>
      </c>
      <c r="I107" s="21"/>
      <c r="J107" s="8">
        <f t="shared" si="17"/>
        <v>0</v>
      </c>
      <c r="K107" s="11"/>
      <c r="L107" s="8">
        <v>25000</v>
      </c>
      <c r="M107" s="11"/>
      <c r="N107" s="8">
        <v>24500</v>
      </c>
      <c r="O107" s="11"/>
      <c r="P107" s="8">
        <f t="shared" si="18"/>
        <v>500</v>
      </c>
      <c r="Q107" s="11"/>
      <c r="R107" s="11"/>
      <c r="S107" s="11"/>
      <c r="T107" s="11"/>
      <c r="U107" s="11"/>
      <c r="V107" s="11"/>
      <c r="W107" s="21"/>
    </row>
    <row r="108" spans="1:55" x14ac:dyDescent="0.25">
      <c r="A108" s="48" t="s">
        <v>714</v>
      </c>
      <c r="B108" s="21"/>
      <c r="C108" s="22"/>
      <c r="D108" s="22" t="s">
        <v>490</v>
      </c>
      <c r="E108" s="22" t="s">
        <v>715</v>
      </c>
      <c r="F108" s="21" t="s">
        <v>716</v>
      </c>
      <c r="G108" s="21"/>
      <c r="H108" s="8">
        <v>4500</v>
      </c>
      <c r="I108" s="21"/>
      <c r="J108" s="8">
        <f t="shared" si="17"/>
        <v>500</v>
      </c>
      <c r="K108" s="11"/>
      <c r="L108" s="8">
        <v>5000</v>
      </c>
      <c r="M108" s="11"/>
      <c r="N108" s="8">
        <v>5000</v>
      </c>
      <c r="O108" s="11"/>
      <c r="P108" s="8">
        <f t="shared" si="18"/>
        <v>0</v>
      </c>
      <c r="Q108" s="11"/>
      <c r="R108" s="11"/>
      <c r="S108" s="11"/>
      <c r="T108" s="11"/>
      <c r="U108" s="11"/>
      <c r="V108" s="11"/>
      <c r="W108" s="21"/>
    </row>
    <row r="109" spans="1:55" x14ac:dyDescent="0.25">
      <c r="A109" s="48" t="s">
        <v>717</v>
      </c>
      <c r="B109" s="21"/>
      <c r="C109" s="22"/>
      <c r="D109" s="22" t="s">
        <v>494</v>
      </c>
      <c r="E109" s="22" t="s">
        <v>718</v>
      </c>
      <c r="F109" s="21" t="s">
        <v>719</v>
      </c>
      <c r="G109" s="21"/>
      <c r="H109" s="8">
        <v>2500</v>
      </c>
      <c r="I109" s="21"/>
      <c r="J109" s="8">
        <f t="shared" si="17"/>
        <v>500</v>
      </c>
      <c r="K109" s="11"/>
      <c r="L109" s="8">
        <v>3000</v>
      </c>
      <c r="M109" s="11"/>
      <c r="N109" s="8">
        <v>3000</v>
      </c>
      <c r="O109" s="11"/>
      <c r="P109" s="8">
        <f t="shared" si="18"/>
        <v>0</v>
      </c>
      <c r="Q109" s="11"/>
      <c r="R109" s="11"/>
      <c r="S109" s="11"/>
      <c r="T109" s="11"/>
      <c r="U109" s="11"/>
      <c r="V109" s="11"/>
      <c r="W109" s="21"/>
    </row>
    <row r="110" spans="1:55" x14ac:dyDescent="0.25">
      <c r="A110" s="48" t="s">
        <v>720</v>
      </c>
      <c r="B110" s="21"/>
      <c r="C110" s="22"/>
      <c r="D110" s="22" t="s">
        <v>498</v>
      </c>
      <c r="E110" s="22" t="s">
        <v>721</v>
      </c>
      <c r="F110" s="21" t="s">
        <v>722</v>
      </c>
      <c r="G110" s="21"/>
      <c r="H110" s="8">
        <v>0</v>
      </c>
      <c r="I110" s="21"/>
      <c r="J110" s="8">
        <f t="shared" si="17"/>
        <v>0</v>
      </c>
      <c r="K110" s="11"/>
      <c r="L110" s="8">
        <v>0</v>
      </c>
      <c r="M110" s="11"/>
      <c r="N110" s="8">
        <v>0</v>
      </c>
      <c r="O110" s="11"/>
      <c r="P110" s="8">
        <f t="shared" si="18"/>
        <v>0</v>
      </c>
      <c r="Q110" s="11"/>
      <c r="R110" s="11"/>
      <c r="S110" s="11"/>
      <c r="T110" s="11"/>
      <c r="U110" s="11"/>
      <c r="V110" s="11"/>
      <c r="W110" s="21"/>
    </row>
    <row r="111" spans="1:55" x14ac:dyDescent="0.25">
      <c r="A111" s="48" t="s">
        <v>723</v>
      </c>
      <c r="B111" s="21"/>
      <c r="C111" s="22"/>
      <c r="D111" s="22" t="s">
        <v>502</v>
      </c>
      <c r="E111" s="22" t="s">
        <v>724</v>
      </c>
      <c r="F111" s="21" t="s">
        <v>725</v>
      </c>
      <c r="G111" s="21"/>
      <c r="H111" s="8">
        <v>1800</v>
      </c>
      <c r="I111" s="21"/>
      <c r="J111" s="8">
        <f t="shared" si="17"/>
        <v>200</v>
      </c>
      <c r="K111" s="11"/>
      <c r="L111" s="8">
        <v>2000</v>
      </c>
      <c r="M111" s="11"/>
      <c r="N111" s="8">
        <v>1958</v>
      </c>
      <c r="O111" s="11"/>
      <c r="P111" s="8">
        <f t="shared" si="18"/>
        <v>42</v>
      </c>
      <c r="Q111" s="11"/>
      <c r="R111" s="11"/>
      <c r="S111" s="11"/>
      <c r="T111" s="11"/>
      <c r="U111" s="11"/>
      <c r="V111" s="11"/>
      <c r="W111" s="21"/>
    </row>
    <row r="112" spans="1:55" x14ac:dyDescent="0.25">
      <c r="A112" s="48" t="s">
        <v>726</v>
      </c>
      <c r="B112" s="21"/>
      <c r="C112" s="22"/>
      <c r="D112" s="22" t="s">
        <v>506</v>
      </c>
      <c r="E112" s="22" t="s">
        <v>727</v>
      </c>
      <c r="F112" s="21" t="s">
        <v>728</v>
      </c>
      <c r="G112" s="21"/>
      <c r="H112" s="8">
        <v>2800</v>
      </c>
      <c r="I112" s="21"/>
      <c r="J112" s="8">
        <f t="shared" si="17"/>
        <v>200</v>
      </c>
      <c r="K112" s="11"/>
      <c r="L112" s="8">
        <v>3000</v>
      </c>
      <c r="M112" s="11"/>
      <c r="N112" s="8">
        <v>2700</v>
      </c>
      <c r="O112" s="11"/>
      <c r="P112" s="8">
        <f t="shared" si="18"/>
        <v>300</v>
      </c>
      <c r="Q112" s="11"/>
      <c r="R112" s="11"/>
      <c r="S112" s="11"/>
      <c r="T112" s="11"/>
      <c r="U112" s="11"/>
      <c r="V112" s="11"/>
      <c r="W112" s="21"/>
    </row>
    <row r="113" spans="1:23" x14ac:dyDescent="0.25">
      <c r="A113" s="48" t="s">
        <v>729</v>
      </c>
      <c r="B113" s="21"/>
      <c r="C113" s="22"/>
      <c r="D113" s="22" t="s">
        <v>510</v>
      </c>
      <c r="E113" s="22" t="s">
        <v>730</v>
      </c>
      <c r="F113" s="21" t="s">
        <v>731</v>
      </c>
      <c r="G113" s="21"/>
      <c r="H113" s="8">
        <v>0</v>
      </c>
      <c r="I113" s="21"/>
      <c r="J113" s="8">
        <f t="shared" si="17"/>
        <v>0</v>
      </c>
      <c r="K113" s="11"/>
      <c r="L113" s="8">
        <v>0</v>
      </c>
      <c r="M113" s="11"/>
      <c r="N113" s="8">
        <v>0</v>
      </c>
      <c r="O113" s="11"/>
      <c r="P113" s="8">
        <f t="shared" si="18"/>
        <v>0</v>
      </c>
      <c r="Q113" s="11"/>
      <c r="R113" s="11"/>
      <c r="S113" s="11"/>
      <c r="T113" s="11"/>
      <c r="U113" s="11"/>
      <c r="V113" s="11"/>
      <c r="W113" s="21"/>
    </row>
    <row r="114" spans="1:23" x14ac:dyDescent="0.25">
      <c r="A114" s="48" t="s">
        <v>732</v>
      </c>
      <c r="B114" s="21"/>
      <c r="C114" s="24" t="s">
        <v>733</v>
      </c>
      <c r="D114" s="22"/>
      <c r="E114" s="22"/>
      <c r="F114" s="21" t="s">
        <v>1538</v>
      </c>
      <c r="G114" s="21"/>
      <c r="H114" s="34">
        <f>SUM(H106:H113)</f>
        <v>87600</v>
      </c>
      <c r="I114" s="21"/>
      <c r="J114" s="34">
        <f t="shared" si="17"/>
        <v>400</v>
      </c>
      <c r="K114" s="11"/>
      <c r="L114" s="34">
        <f>SUM(L106:L113)</f>
        <v>88000</v>
      </c>
      <c r="M114" s="11"/>
      <c r="N114" s="34">
        <f>SUM(N106:N113)</f>
        <v>85158</v>
      </c>
      <c r="O114" s="11"/>
      <c r="P114" s="34">
        <f t="shared" si="18"/>
        <v>2842</v>
      </c>
      <c r="Q114" s="11"/>
      <c r="R114" s="11"/>
      <c r="S114" s="11"/>
      <c r="T114" s="11"/>
      <c r="U114" s="11"/>
      <c r="V114" s="11"/>
      <c r="W114" s="21"/>
    </row>
    <row r="115" spans="1:23" s="19" customFormat="1" ht="14.25" x14ac:dyDescent="0.2">
      <c r="A115" s="47"/>
      <c r="B115" s="23"/>
      <c r="C115" s="24" t="s">
        <v>734</v>
      </c>
      <c r="D115" s="24"/>
      <c r="E115" s="24"/>
      <c r="F115" s="23"/>
      <c r="G115" s="23"/>
      <c r="H115" s="12"/>
      <c r="I115" s="23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23"/>
    </row>
    <row r="116" spans="1:23" x14ac:dyDescent="0.25">
      <c r="A116" s="48" t="s">
        <v>735</v>
      </c>
      <c r="B116" s="21"/>
      <c r="C116" s="22"/>
      <c r="D116" s="22" t="s">
        <v>518</v>
      </c>
      <c r="E116" s="22" t="s">
        <v>736</v>
      </c>
      <c r="F116" s="21" t="s">
        <v>737</v>
      </c>
      <c r="G116" s="21"/>
      <c r="H116" s="11">
        <v>0</v>
      </c>
      <c r="I116" s="21"/>
      <c r="J116" s="11">
        <f t="shared" ref="J116:J124" si="19">L116-H116</f>
        <v>0</v>
      </c>
      <c r="K116" s="11"/>
      <c r="L116" s="11">
        <v>0</v>
      </c>
      <c r="M116" s="11"/>
      <c r="N116" s="11">
        <v>0</v>
      </c>
      <c r="O116" s="11"/>
      <c r="P116" s="11">
        <f t="shared" ref="P116:P124" si="20">+L116-N116</f>
        <v>0</v>
      </c>
      <c r="Q116" s="11"/>
      <c r="R116" s="11"/>
      <c r="S116" s="11"/>
      <c r="T116" s="11"/>
      <c r="U116" s="11"/>
      <c r="V116" s="11"/>
      <c r="W116" s="21"/>
    </row>
    <row r="117" spans="1:23" x14ac:dyDescent="0.25">
      <c r="A117" s="48" t="s">
        <v>738</v>
      </c>
      <c r="B117" s="21"/>
      <c r="C117" s="22"/>
      <c r="D117" s="22" t="s">
        <v>486</v>
      </c>
      <c r="E117" s="22" t="s">
        <v>739</v>
      </c>
      <c r="F117" s="21" t="s">
        <v>740</v>
      </c>
      <c r="G117" s="21"/>
      <c r="H117" s="11">
        <v>0</v>
      </c>
      <c r="I117" s="21"/>
      <c r="J117" s="11">
        <f t="shared" si="19"/>
        <v>0</v>
      </c>
      <c r="K117" s="11"/>
      <c r="L117" s="11">
        <v>0</v>
      </c>
      <c r="M117" s="11"/>
      <c r="N117" s="11">
        <v>0</v>
      </c>
      <c r="O117" s="11"/>
      <c r="P117" s="11">
        <f t="shared" si="20"/>
        <v>0</v>
      </c>
      <c r="Q117" s="11"/>
      <c r="R117" s="11"/>
      <c r="S117" s="11"/>
      <c r="T117" s="11"/>
      <c r="U117" s="11"/>
      <c r="V117" s="11"/>
      <c r="W117" s="21"/>
    </row>
    <row r="118" spans="1:23" x14ac:dyDescent="0.25">
      <c r="A118" s="48" t="s">
        <v>741</v>
      </c>
      <c r="B118" s="21"/>
      <c r="C118" s="22"/>
      <c r="D118" s="22" t="s">
        <v>490</v>
      </c>
      <c r="E118" s="22" t="s">
        <v>742</v>
      </c>
      <c r="F118" s="21" t="s">
        <v>743</v>
      </c>
      <c r="G118" s="21"/>
      <c r="H118" s="11">
        <v>0</v>
      </c>
      <c r="I118" s="21"/>
      <c r="J118" s="11">
        <f t="shared" si="19"/>
        <v>0</v>
      </c>
      <c r="K118" s="11"/>
      <c r="L118" s="11">
        <v>0</v>
      </c>
      <c r="M118" s="11"/>
      <c r="N118" s="11">
        <v>0</v>
      </c>
      <c r="O118" s="11"/>
      <c r="P118" s="11">
        <f t="shared" si="20"/>
        <v>0</v>
      </c>
      <c r="Q118" s="11"/>
      <c r="R118" s="11"/>
      <c r="S118" s="11"/>
      <c r="T118" s="11"/>
      <c r="U118" s="11"/>
      <c r="V118" s="11"/>
      <c r="W118" s="21"/>
    </row>
    <row r="119" spans="1:23" x14ac:dyDescent="0.25">
      <c r="A119" s="48" t="s">
        <v>744</v>
      </c>
      <c r="B119" s="21"/>
      <c r="C119" s="22"/>
      <c r="D119" s="22" t="s">
        <v>494</v>
      </c>
      <c r="E119" s="22" t="s">
        <v>745</v>
      </c>
      <c r="F119" s="21" t="s">
        <v>746</v>
      </c>
      <c r="G119" s="21"/>
      <c r="H119" s="11">
        <v>0</v>
      </c>
      <c r="I119" s="21"/>
      <c r="J119" s="11">
        <f t="shared" si="19"/>
        <v>0</v>
      </c>
      <c r="K119" s="11"/>
      <c r="L119" s="11">
        <v>0</v>
      </c>
      <c r="M119" s="11"/>
      <c r="N119" s="11">
        <v>0</v>
      </c>
      <c r="O119" s="11"/>
      <c r="P119" s="11">
        <f t="shared" si="20"/>
        <v>0</v>
      </c>
      <c r="Q119" s="11"/>
      <c r="R119" s="11"/>
      <c r="S119" s="11"/>
      <c r="T119" s="11"/>
      <c r="U119" s="11"/>
      <c r="V119" s="11"/>
      <c r="W119" s="21"/>
    </row>
    <row r="120" spans="1:23" x14ac:dyDescent="0.25">
      <c r="A120" s="48" t="s">
        <v>747</v>
      </c>
      <c r="B120" s="21"/>
      <c r="C120" s="22"/>
      <c r="D120" s="22" t="s">
        <v>498</v>
      </c>
      <c r="E120" s="22" t="s">
        <v>748</v>
      </c>
      <c r="F120" s="21" t="s">
        <v>749</v>
      </c>
      <c r="G120" s="21"/>
      <c r="H120" s="11">
        <v>0</v>
      </c>
      <c r="I120" s="21"/>
      <c r="J120" s="11">
        <f t="shared" si="19"/>
        <v>0</v>
      </c>
      <c r="K120" s="11"/>
      <c r="L120" s="11">
        <v>0</v>
      </c>
      <c r="M120" s="11"/>
      <c r="N120" s="11">
        <v>0</v>
      </c>
      <c r="O120" s="11"/>
      <c r="P120" s="11">
        <f t="shared" si="20"/>
        <v>0</v>
      </c>
      <c r="Q120" s="11"/>
      <c r="R120" s="11"/>
      <c r="S120" s="11"/>
      <c r="T120" s="11"/>
      <c r="U120" s="11"/>
      <c r="V120" s="11"/>
      <c r="W120" s="21"/>
    </row>
    <row r="121" spans="1:23" x14ac:dyDescent="0.25">
      <c r="A121" s="48" t="s">
        <v>750</v>
      </c>
      <c r="B121" s="21"/>
      <c r="C121" s="22"/>
      <c r="D121" s="22" t="s">
        <v>502</v>
      </c>
      <c r="E121" s="22" t="s">
        <v>751</v>
      </c>
      <c r="F121" s="21" t="s">
        <v>752</v>
      </c>
      <c r="G121" s="21"/>
      <c r="H121" s="11">
        <v>0</v>
      </c>
      <c r="I121" s="21"/>
      <c r="J121" s="11">
        <f t="shared" si="19"/>
        <v>0</v>
      </c>
      <c r="K121" s="11"/>
      <c r="L121" s="11">
        <v>0</v>
      </c>
      <c r="M121" s="11"/>
      <c r="N121" s="11">
        <v>0</v>
      </c>
      <c r="O121" s="11"/>
      <c r="P121" s="11">
        <f t="shared" si="20"/>
        <v>0</v>
      </c>
      <c r="Q121" s="11"/>
      <c r="R121" s="11"/>
      <c r="S121" s="11"/>
      <c r="T121" s="11"/>
      <c r="U121" s="11"/>
      <c r="V121" s="11"/>
      <c r="W121" s="21"/>
    </row>
    <row r="122" spans="1:23" x14ac:dyDescent="0.25">
      <c r="A122" s="48" t="s">
        <v>753</v>
      </c>
      <c r="B122" s="21"/>
      <c r="C122" s="22"/>
      <c r="D122" s="22" t="s">
        <v>506</v>
      </c>
      <c r="E122" s="22" t="s">
        <v>754</v>
      </c>
      <c r="F122" s="21" t="s">
        <v>755</v>
      </c>
      <c r="G122" s="21"/>
      <c r="H122" s="11">
        <v>0</v>
      </c>
      <c r="I122" s="21"/>
      <c r="J122" s="11">
        <f t="shared" si="19"/>
        <v>0</v>
      </c>
      <c r="K122" s="11"/>
      <c r="L122" s="11">
        <v>0</v>
      </c>
      <c r="M122" s="11"/>
      <c r="N122" s="11">
        <v>0</v>
      </c>
      <c r="O122" s="11"/>
      <c r="P122" s="11">
        <f t="shared" si="20"/>
        <v>0</v>
      </c>
      <c r="Q122" s="11"/>
      <c r="R122" s="11"/>
      <c r="S122" s="11"/>
      <c r="T122" s="11"/>
      <c r="U122" s="11"/>
      <c r="V122" s="11"/>
      <c r="W122" s="21"/>
    </row>
    <row r="123" spans="1:23" x14ac:dyDescent="0.25">
      <c r="A123" s="48" t="s">
        <v>756</v>
      </c>
      <c r="B123" s="21"/>
      <c r="C123" s="22"/>
      <c r="D123" s="22" t="s">
        <v>510</v>
      </c>
      <c r="E123" s="22" t="s">
        <v>757</v>
      </c>
      <c r="F123" s="21" t="s">
        <v>758</v>
      </c>
      <c r="G123" s="21"/>
      <c r="H123" s="11">
        <v>0</v>
      </c>
      <c r="I123" s="21"/>
      <c r="J123" s="11">
        <f t="shared" si="19"/>
        <v>0</v>
      </c>
      <c r="K123" s="11"/>
      <c r="L123" s="11">
        <v>0</v>
      </c>
      <c r="M123" s="11"/>
      <c r="N123" s="11">
        <v>0</v>
      </c>
      <c r="O123" s="11"/>
      <c r="P123" s="11">
        <f t="shared" si="20"/>
        <v>0</v>
      </c>
      <c r="Q123" s="11"/>
      <c r="R123" s="11"/>
      <c r="S123" s="11"/>
      <c r="T123" s="11"/>
      <c r="U123" s="11"/>
      <c r="V123" s="11"/>
      <c r="W123" s="21"/>
    </row>
    <row r="124" spans="1:23" s="19" customFormat="1" ht="14.25" x14ac:dyDescent="0.2">
      <c r="A124" s="48" t="s">
        <v>759</v>
      </c>
      <c r="B124" s="21"/>
      <c r="C124" s="24" t="s">
        <v>760</v>
      </c>
      <c r="D124" s="24"/>
      <c r="E124" s="24"/>
      <c r="F124" s="21" t="s">
        <v>1539</v>
      </c>
      <c r="G124" s="21"/>
      <c r="H124" s="36">
        <f>SUM(H116:H123)</f>
        <v>0</v>
      </c>
      <c r="I124" s="21"/>
      <c r="J124" s="36">
        <f t="shared" si="19"/>
        <v>0</v>
      </c>
      <c r="K124" s="27"/>
      <c r="L124" s="36">
        <f>SUM(L116:L123)</f>
        <v>0</v>
      </c>
      <c r="M124" s="27"/>
      <c r="N124" s="36">
        <f>SUM(N116:N123)</f>
        <v>0</v>
      </c>
      <c r="O124" s="27"/>
      <c r="P124" s="36">
        <f t="shared" si="20"/>
        <v>0</v>
      </c>
      <c r="Q124" s="27"/>
      <c r="R124" s="27"/>
      <c r="S124" s="27"/>
      <c r="T124" s="27"/>
      <c r="U124" s="27"/>
      <c r="V124" s="27"/>
      <c r="W124" s="21"/>
    </row>
    <row r="125" spans="1:23" s="19" customFormat="1" ht="14.25" x14ac:dyDescent="0.2">
      <c r="A125" s="47"/>
      <c r="B125" s="23"/>
      <c r="C125" s="24" t="s">
        <v>761</v>
      </c>
      <c r="D125" s="24"/>
      <c r="E125" s="24"/>
      <c r="F125" s="5"/>
      <c r="G125" s="5"/>
      <c r="H125" s="12"/>
      <c r="I125" s="5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5"/>
    </row>
    <row r="126" spans="1:23" s="19" customFormat="1" ht="14.25" x14ac:dyDescent="0.2">
      <c r="A126" s="48" t="s">
        <v>762</v>
      </c>
      <c r="B126" s="21"/>
      <c r="C126" s="22"/>
      <c r="D126" s="22" t="s">
        <v>518</v>
      </c>
      <c r="E126" s="24" t="s">
        <v>763</v>
      </c>
      <c r="F126" s="21" t="s">
        <v>764</v>
      </c>
      <c r="G126" s="21"/>
      <c r="H126" s="11">
        <v>0</v>
      </c>
      <c r="I126" s="21"/>
      <c r="J126" s="11">
        <f t="shared" ref="J126:J134" si="21">L126-H126</f>
        <v>0</v>
      </c>
      <c r="K126" s="11"/>
      <c r="L126" s="11">
        <v>0</v>
      </c>
      <c r="M126" s="11"/>
      <c r="N126" s="11">
        <v>0</v>
      </c>
      <c r="O126" s="11"/>
      <c r="P126" s="11">
        <f t="shared" ref="P126:P134" si="22">+L126-N126</f>
        <v>0</v>
      </c>
      <c r="Q126" s="11"/>
      <c r="R126" s="11"/>
      <c r="S126" s="11"/>
      <c r="T126" s="11"/>
      <c r="U126" s="11"/>
      <c r="V126" s="11"/>
      <c r="W126" s="21"/>
    </row>
    <row r="127" spans="1:23" s="19" customFormat="1" ht="14.25" x14ac:dyDescent="0.2">
      <c r="A127" s="48" t="s">
        <v>765</v>
      </c>
      <c r="B127" s="21"/>
      <c r="C127" s="22"/>
      <c r="D127" s="22" t="s">
        <v>486</v>
      </c>
      <c r="E127" s="24" t="s">
        <v>766</v>
      </c>
      <c r="F127" s="21" t="s">
        <v>767</v>
      </c>
      <c r="G127" s="21"/>
      <c r="H127" s="11">
        <v>0</v>
      </c>
      <c r="I127" s="21"/>
      <c r="J127" s="11">
        <f t="shared" si="21"/>
        <v>0</v>
      </c>
      <c r="K127" s="11"/>
      <c r="L127" s="11">
        <v>0</v>
      </c>
      <c r="M127" s="11"/>
      <c r="N127" s="11">
        <v>0</v>
      </c>
      <c r="O127" s="11"/>
      <c r="P127" s="11">
        <f t="shared" si="22"/>
        <v>0</v>
      </c>
      <c r="Q127" s="11"/>
      <c r="R127" s="11"/>
      <c r="S127" s="11"/>
      <c r="T127" s="11"/>
      <c r="U127" s="11"/>
      <c r="V127" s="11"/>
      <c r="W127" s="21"/>
    </row>
    <row r="128" spans="1:23" s="19" customFormat="1" ht="14.25" x14ac:dyDescent="0.2">
      <c r="A128" s="48" t="s">
        <v>768</v>
      </c>
      <c r="B128" s="21"/>
      <c r="C128" s="22"/>
      <c r="D128" s="22" t="s">
        <v>490</v>
      </c>
      <c r="E128" s="24" t="s">
        <v>769</v>
      </c>
      <c r="F128" s="21" t="s">
        <v>770</v>
      </c>
      <c r="G128" s="21"/>
      <c r="H128" s="11">
        <v>0</v>
      </c>
      <c r="I128" s="21"/>
      <c r="J128" s="11">
        <f t="shared" si="21"/>
        <v>0</v>
      </c>
      <c r="K128" s="11"/>
      <c r="L128" s="11">
        <v>0</v>
      </c>
      <c r="M128" s="11"/>
      <c r="N128" s="11">
        <v>0</v>
      </c>
      <c r="O128" s="11"/>
      <c r="P128" s="11">
        <f t="shared" si="22"/>
        <v>0</v>
      </c>
      <c r="Q128" s="11"/>
      <c r="R128" s="11"/>
      <c r="S128" s="11"/>
      <c r="T128" s="11"/>
      <c r="U128" s="11"/>
      <c r="V128" s="11"/>
      <c r="W128" s="21"/>
    </row>
    <row r="129" spans="1:25" s="19" customFormat="1" ht="14.25" x14ac:dyDescent="0.2">
      <c r="A129" s="48" t="s">
        <v>771</v>
      </c>
      <c r="B129" s="21"/>
      <c r="C129" s="22"/>
      <c r="D129" s="22" t="s">
        <v>494</v>
      </c>
      <c r="E129" s="24" t="s">
        <v>772</v>
      </c>
      <c r="F129" s="21" t="s">
        <v>773</v>
      </c>
      <c r="G129" s="21"/>
      <c r="H129" s="11">
        <v>0</v>
      </c>
      <c r="I129" s="21"/>
      <c r="J129" s="11">
        <f t="shared" si="21"/>
        <v>0</v>
      </c>
      <c r="K129" s="11"/>
      <c r="L129" s="11">
        <v>0</v>
      </c>
      <c r="M129" s="11"/>
      <c r="N129" s="11">
        <v>0</v>
      </c>
      <c r="O129" s="11"/>
      <c r="P129" s="11">
        <f t="shared" si="22"/>
        <v>0</v>
      </c>
      <c r="Q129" s="11"/>
      <c r="R129" s="11"/>
      <c r="S129" s="11"/>
      <c r="T129" s="11"/>
      <c r="U129" s="11"/>
      <c r="V129" s="11"/>
      <c r="W129" s="21"/>
    </row>
    <row r="130" spans="1:25" s="19" customFormat="1" ht="14.25" x14ac:dyDescent="0.2">
      <c r="A130" s="48" t="s">
        <v>774</v>
      </c>
      <c r="B130" s="21"/>
      <c r="C130" s="22"/>
      <c r="D130" s="22" t="s">
        <v>498</v>
      </c>
      <c r="E130" s="24" t="s">
        <v>775</v>
      </c>
      <c r="F130" s="21" t="s">
        <v>776</v>
      </c>
      <c r="G130" s="21"/>
      <c r="H130" s="11">
        <v>0</v>
      </c>
      <c r="I130" s="21"/>
      <c r="J130" s="11">
        <f t="shared" si="21"/>
        <v>0</v>
      </c>
      <c r="K130" s="11"/>
      <c r="L130" s="11">
        <v>0</v>
      </c>
      <c r="M130" s="11"/>
      <c r="N130" s="11">
        <v>0</v>
      </c>
      <c r="O130" s="11"/>
      <c r="P130" s="11">
        <f t="shared" si="22"/>
        <v>0</v>
      </c>
      <c r="Q130" s="11"/>
      <c r="R130" s="11"/>
      <c r="S130" s="11"/>
      <c r="T130" s="11"/>
      <c r="U130" s="11"/>
      <c r="V130" s="11"/>
      <c r="W130" s="21"/>
    </row>
    <row r="131" spans="1:25" s="19" customFormat="1" ht="14.25" x14ac:dyDescent="0.2">
      <c r="A131" s="48" t="s">
        <v>777</v>
      </c>
      <c r="B131" s="21"/>
      <c r="C131" s="22"/>
      <c r="D131" s="22" t="s">
        <v>502</v>
      </c>
      <c r="E131" s="24" t="s">
        <v>778</v>
      </c>
      <c r="F131" s="21" t="s">
        <v>779</v>
      </c>
      <c r="G131" s="21"/>
      <c r="H131" s="11">
        <v>0</v>
      </c>
      <c r="I131" s="21"/>
      <c r="J131" s="11">
        <f t="shared" si="21"/>
        <v>0</v>
      </c>
      <c r="K131" s="11"/>
      <c r="L131" s="11">
        <v>0</v>
      </c>
      <c r="M131" s="11"/>
      <c r="N131" s="11">
        <v>0</v>
      </c>
      <c r="O131" s="11"/>
      <c r="P131" s="11">
        <f t="shared" si="22"/>
        <v>0</v>
      </c>
      <c r="Q131" s="11"/>
      <c r="R131" s="11"/>
      <c r="S131" s="11"/>
      <c r="T131" s="11"/>
      <c r="U131" s="11"/>
      <c r="V131" s="11"/>
      <c r="W131" s="21"/>
    </row>
    <row r="132" spans="1:25" s="19" customFormat="1" ht="14.25" x14ac:dyDescent="0.2">
      <c r="A132" s="48" t="s">
        <v>780</v>
      </c>
      <c r="B132" s="21"/>
      <c r="C132" s="22"/>
      <c r="D132" s="22" t="s">
        <v>506</v>
      </c>
      <c r="E132" s="24" t="s">
        <v>781</v>
      </c>
      <c r="F132" s="21" t="s">
        <v>782</v>
      </c>
      <c r="G132" s="21"/>
      <c r="H132" s="11">
        <v>0</v>
      </c>
      <c r="I132" s="21"/>
      <c r="J132" s="11">
        <f t="shared" si="21"/>
        <v>0</v>
      </c>
      <c r="K132" s="11"/>
      <c r="L132" s="11">
        <v>0</v>
      </c>
      <c r="M132" s="11"/>
      <c r="N132" s="11">
        <v>0</v>
      </c>
      <c r="O132" s="11"/>
      <c r="P132" s="11">
        <f t="shared" si="22"/>
        <v>0</v>
      </c>
      <c r="Q132" s="11"/>
      <c r="R132" s="11"/>
      <c r="S132" s="11"/>
      <c r="T132" s="11"/>
      <c r="U132" s="11"/>
      <c r="V132" s="11"/>
      <c r="W132" s="21"/>
    </row>
    <row r="133" spans="1:25" s="19" customFormat="1" ht="14.25" x14ac:dyDescent="0.2">
      <c r="A133" s="48" t="s">
        <v>783</v>
      </c>
      <c r="B133" s="21"/>
      <c r="C133" s="22"/>
      <c r="D133" s="22" t="s">
        <v>510</v>
      </c>
      <c r="E133" s="24" t="s">
        <v>784</v>
      </c>
      <c r="F133" s="21" t="s">
        <v>785</v>
      </c>
      <c r="G133" s="21"/>
      <c r="H133" s="11">
        <v>0</v>
      </c>
      <c r="I133" s="21"/>
      <c r="J133" s="11">
        <f t="shared" si="21"/>
        <v>0</v>
      </c>
      <c r="K133" s="11"/>
      <c r="L133" s="11">
        <v>0</v>
      </c>
      <c r="M133" s="11"/>
      <c r="N133" s="11">
        <v>0</v>
      </c>
      <c r="O133" s="11"/>
      <c r="P133" s="11">
        <f t="shared" si="22"/>
        <v>0</v>
      </c>
      <c r="Q133" s="11"/>
      <c r="R133" s="11"/>
      <c r="S133" s="11"/>
      <c r="T133" s="11"/>
      <c r="U133" s="11"/>
      <c r="V133" s="11"/>
      <c r="W133" s="21"/>
    </row>
    <row r="134" spans="1:25" s="19" customFormat="1" ht="14.25" x14ac:dyDescent="0.2">
      <c r="A134" s="48" t="s">
        <v>786</v>
      </c>
      <c r="B134" s="21"/>
      <c r="C134" s="24" t="s">
        <v>787</v>
      </c>
      <c r="D134" s="28"/>
      <c r="E134" s="24"/>
      <c r="F134" s="21" t="s">
        <v>1540</v>
      </c>
      <c r="G134" s="21"/>
      <c r="H134" s="36">
        <v>0</v>
      </c>
      <c r="I134" s="21"/>
      <c r="J134" s="36">
        <f t="shared" si="21"/>
        <v>0</v>
      </c>
      <c r="K134" s="27"/>
      <c r="L134" s="36">
        <v>0</v>
      </c>
      <c r="M134" s="27"/>
      <c r="N134" s="36">
        <v>0</v>
      </c>
      <c r="O134" s="27"/>
      <c r="P134" s="36">
        <f t="shared" si="22"/>
        <v>0</v>
      </c>
      <c r="Q134" s="27"/>
      <c r="R134" s="27"/>
      <c r="S134" s="27"/>
      <c r="T134" s="27"/>
      <c r="U134" s="27"/>
      <c r="V134" s="27"/>
      <c r="W134" s="21"/>
    </row>
    <row r="135" spans="1:25" s="19" customFormat="1" ht="14.25" x14ac:dyDescent="0.2">
      <c r="A135" s="47"/>
      <c r="B135" s="23"/>
      <c r="C135" s="24" t="s">
        <v>788</v>
      </c>
      <c r="D135" s="24"/>
      <c r="E135" s="24"/>
      <c r="F135" s="23"/>
      <c r="G135" s="23"/>
      <c r="H135" s="12"/>
      <c r="I135" s="23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23"/>
    </row>
    <row r="136" spans="1:25" x14ac:dyDescent="0.25">
      <c r="A136" s="48" t="s">
        <v>789</v>
      </c>
      <c r="B136" s="21"/>
      <c r="C136" s="22"/>
      <c r="D136" s="22" t="s">
        <v>518</v>
      </c>
      <c r="E136" s="22" t="s">
        <v>790</v>
      </c>
      <c r="F136" s="21" t="s">
        <v>791</v>
      </c>
      <c r="G136" s="21"/>
      <c r="H136" s="11">
        <v>39800</v>
      </c>
      <c r="I136" s="21"/>
      <c r="J136" s="11">
        <f t="shared" ref="J136:J144" si="23">L136-H136</f>
        <v>200</v>
      </c>
      <c r="K136" s="11"/>
      <c r="L136" s="11">
        <v>40000</v>
      </c>
      <c r="M136" s="11"/>
      <c r="N136" s="11">
        <v>35000</v>
      </c>
      <c r="O136" s="11"/>
      <c r="P136" s="11">
        <f t="shared" ref="P136:P144" si="24">+L136-N136</f>
        <v>5000</v>
      </c>
      <c r="Q136" s="11"/>
      <c r="R136" s="11"/>
      <c r="S136" s="11"/>
      <c r="T136" s="11"/>
      <c r="U136" s="11"/>
      <c r="V136" s="11"/>
      <c r="W136" s="21"/>
    </row>
    <row r="137" spans="1:25" x14ac:dyDescent="0.25">
      <c r="A137" s="48" t="s">
        <v>792</v>
      </c>
      <c r="B137" s="21"/>
      <c r="C137" s="22"/>
      <c r="D137" s="22" t="s">
        <v>486</v>
      </c>
      <c r="E137" s="22" t="s">
        <v>793</v>
      </c>
      <c r="F137" s="21" t="s">
        <v>794</v>
      </c>
      <c r="G137" s="21"/>
      <c r="H137" s="11">
        <v>14800</v>
      </c>
      <c r="I137" s="21"/>
      <c r="J137" s="11">
        <f t="shared" si="23"/>
        <v>200</v>
      </c>
      <c r="K137" s="11"/>
      <c r="L137" s="11">
        <v>15000</v>
      </c>
      <c r="M137" s="11"/>
      <c r="N137" s="11">
        <v>13000</v>
      </c>
      <c r="O137" s="11"/>
      <c r="P137" s="11">
        <f t="shared" si="24"/>
        <v>2000</v>
      </c>
      <c r="Q137" s="11"/>
      <c r="R137" s="11"/>
      <c r="S137" s="11"/>
      <c r="T137" s="11"/>
      <c r="U137" s="11"/>
      <c r="V137" s="11"/>
      <c r="W137" s="21"/>
    </row>
    <row r="138" spans="1:25" x14ac:dyDescent="0.25">
      <c r="A138" s="48" t="s">
        <v>795</v>
      </c>
      <c r="B138" s="21"/>
      <c r="C138" s="22"/>
      <c r="D138" s="22" t="s">
        <v>490</v>
      </c>
      <c r="E138" s="22" t="s">
        <v>796</v>
      </c>
      <c r="F138" s="21" t="s">
        <v>797</v>
      </c>
      <c r="G138" s="21"/>
      <c r="H138" s="11">
        <v>1000</v>
      </c>
      <c r="I138" s="21"/>
      <c r="J138" s="11">
        <f t="shared" si="23"/>
        <v>0</v>
      </c>
      <c r="K138" s="11"/>
      <c r="L138" s="11">
        <v>1000</v>
      </c>
      <c r="M138" s="11"/>
      <c r="N138" s="11">
        <v>1000</v>
      </c>
      <c r="O138" s="11"/>
      <c r="P138" s="11">
        <f t="shared" si="24"/>
        <v>0</v>
      </c>
      <c r="Q138" s="11"/>
      <c r="R138" s="11"/>
      <c r="S138" s="11"/>
      <c r="T138" s="11"/>
      <c r="U138" s="11"/>
      <c r="V138" s="11"/>
      <c r="W138" s="21"/>
    </row>
    <row r="139" spans="1:25" x14ac:dyDescent="0.25">
      <c r="A139" s="48" t="s">
        <v>798</v>
      </c>
      <c r="B139" s="21"/>
      <c r="C139" s="22"/>
      <c r="D139" s="22" t="s">
        <v>494</v>
      </c>
      <c r="E139" s="22" t="s">
        <v>799</v>
      </c>
      <c r="F139" s="21" t="s">
        <v>800</v>
      </c>
      <c r="G139" s="21"/>
      <c r="H139" s="11">
        <v>5000</v>
      </c>
      <c r="I139" s="21"/>
      <c r="J139" s="11">
        <f t="shared" si="23"/>
        <v>0</v>
      </c>
      <c r="K139" s="11"/>
      <c r="L139" s="11">
        <v>5000</v>
      </c>
      <c r="M139" s="11"/>
      <c r="N139" s="11">
        <v>0</v>
      </c>
      <c r="O139" s="11"/>
      <c r="P139" s="11">
        <f t="shared" si="24"/>
        <v>5000</v>
      </c>
      <c r="Q139" s="11"/>
      <c r="R139" s="11"/>
      <c r="S139" s="11"/>
      <c r="T139" s="11"/>
      <c r="U139" s="11"/>
      <c r="V139" s="11"/>
      <c r="W139" s="21"/>
    </row>
    <row r="140" spans="1:25" x14ac:dyDescent="0.25">
      <c r="A140" s="48" t="s">
        <v>801</v>
      </c>
      <c r="B140" s="21"/>
      <c r="C140" s="22"/>
      <c r="D140" s="22" t="s">
        <v>498</v>
      </c>
      <c r="E140" s="22" t="s">
        <v>802</v>
      </c>
      <c r="F140" s="21" t="s">
        <v>803</v>
      </c>
      <c r="G140" s="21"/>
      <c r="H140" s="11">
        <v>2200</v>
      </c>
      <c r="I140" s="21"/>
      <c r="J140" s="11">
        <f t="shared" si="23"/>
        <v>-200</v>
      </c>
      <c r="K140" s="11"/>
      <c r="L140" s="11">
        <v>2000</v>
      </c>
      <c r="M140" s="11"/>
      <c r="N140" s="11">
        <v>2000</v>
      </c>
      <c r="O140" s="11"/>
      <c r="P140" s="11">
        <f t="shared" si="24"/>
        <v>0</v>
      </c>
      <c r="Q140" s="11"/>
      <c r="R140" s="11"/>
      <c r="S140" s="11"/>
      <c r="T140" s="11"/>
      <c r="U140" s="11"/>
      <c r="V140" s="11"/>
      <c r="W140" s="21"/>
    </row>
    <row r="141" spans="1:25" x14ac:dyDescent="0.25">
      <c r="A141" s="48" t="s">
        <v>804</v>
      </c>
      <c r="B141" s="21"/>
      <c r="C141" s="22"/>
      <c r="D141" s="22" t="s">
        <v>502</v>
      </c>
      <c r="E141" s="22" t="s">
        <v>805</v>
      </c>
      <c r="F141" s="21" t="s">
        <v>806</v>
      </c>
      <c r="G141" s="21"/>
      <c r="H141" s="11">
        <v>1000</v>
      </c>
      <c r="I141" s="21"/>
      <c r="J141" s="11">
        <f t="shared" si="23"/>
        <v>0</v>
      </c>
      <c r="K141" s="11"/>
      <c r="L141" s="11">
        <v>1000</v>
      </c>
      <c r="M141" s="11"/>
      <c r="N141" s="11">
        <v>777</v>
      </c>
      <c r="O141" s="11"/>
      <c r="P141" s="11">
        <f t="shared" si="24"/>
        <v>223</v>
      </c>
      <c r="Q141" s="11"/>
      <c r="R141" s="11"/>
      <c r="S141" s="11"/>
      <c r="T141" s="11"/>
      <c r="U141" s="11"/>
      <c r="V141" s="11"/>
      <c r="W141" s="21"/>
    </row>
    <row r="142" spans="1:25" x14ac:dyDescent="0.25">
      <c r="A142" s="48" t="s">
        <v>807</v>
      </c>
      <c r="B142" s="21"/>
      <c r="C142" s="22"/>
      <c r="D142" s="22" t="s">
        <v>506</v>
      </c>
      <c r="E142" s="22" t="s">
        <v>808</v>
      </c>
      <c r="F142" s="21" t="s">
        <v>809</v>
      </c>
      <c r="G142" s="21"/>
      <c r="H142" s="11">
        <v>520</v>
      </c>
      <c r="I142" s="21"/>
      <c r="J142" s="11">
        <f t="shared" si="23"/>
        <v>-20</v>
      </c>
      <c r="K142" s="11"/>
      <c r="L142" s="11">
        <v>500</v>
      </c>
      <c r="M142" s="11"/>
      <c r="N142" s="11">
        <v>500</v>
      </c>
      <c r="O142" s="11"/>
      <c r="P142" s="11">
        <f t="shared" si="24"/>
        <v>0</v>
      </c>
      <c r="Q142" s="11"/>
      <c r="R142" s="11"/>
      <c r="S142" s="11"/>
      <c r="T142" s="11"/>
      <c r="U142" s="11"/>
      <c r="V142" s="11"/>
      <c r="W142" s="21"/>
    </row>
    <row r="143" spans="1:25" x14ac:dyDescent="0.25">
      <c r="A143" s="48" t="s">
        <v>810</v>
      </c>
      <c r="B143" s="21"/>
      <c r="C143" s="22"/>
      <c r="D143" s="22" t="s">
        <v>510</v>
      </c>
      <c r="E143" s="22" t="s">
        <v>811</v>
      </c>
      <c r="F143" s="21" t="s">
        <v>812</v>
      </c>
      <c r="G143" s="21"/>
      <c r="H143" s="11">
        <v>500</v>
      </c>
      <c r="I143" s="21"/>
      <c r="J143" s="11">
        <f t="shared" si="23"/>
        <v>0</v>
      </c>
      <c r="K143" s="11"/>
      <c r="L143" s="11">
        <v>500</v>
      </c>
      <c r="M143" s="11"/>
      <c r="N143" s="11">
        <v>500</v>
      </c>
      <c r="O143" s="11"/>
      <c r="P143" s="11">
        <f t="shared" si="24"/>
        <v>0</v>
      </c>
      <c r="Q143" s="11"/>
      <c r="R143" s="11"/>
      <c r="S143" s="11"/>
      <c r="T143" s="11"/>
      <c r="U143" s="11"/>
      <c r="V143" s="11"/>
      <c r="W143" s="21"/>
    </row>
    <row r="144" spans="1:25" s="19" customFormat="1" x14ac:dyDescent="0.25">
      <c r="A144" s="48" t="s">
        <v>813</v>
      </c>
      <c r="B144" s="21"/>
      <c r="C144" s="24" t="s">
        <v>814</v>
      </c>
      <c r="D144" s="24"/>
      <c r="E144" s="24"/>
      <c r="F144" s="21" t="s">
        <v>1541</v>
      </c>
      <c r="G144" s="21"/>
      <c r="H144" s="36">
        <f>SUM(H136:H143)</f>
        <v>64820</v>
      </c>
      <c r="I144" s="21"/>
      <c r="J144" s="36">
        <f t="shared" si="23"/>
        <v>180</v>
      </c>
      <c r="K144" s="27"/>
      <c r="L144" s="36">
        <f>SUM(L136:L143)</f>
        <v>65000</v>
      </c>
      <c r="M144" s="27"/>
      <c r="N144" s="36">
        <f>SUM(N136:N143)</f>
        <v>52777</v>
      </c>
      <c r="O144" s="27"/>
      <c r="P144" s="36">
        <f t="shared" si="24"/>
        <v>12223</v>
      </c>
      <c r="Q144" s="27"/>
      <c r="R144" s="27"/>
      <c r="S144" s="27"/>
      <c r="T144" s="27"/>
      <c r="U144" s="27"/>
      <c r="V144" s="27"/>
      <c r="W144" s="21"/>
      <c r="X144" s="13"/>
      <c r="Y144" s="13"/>
    </row>
    <row r="145" spans="1:25" s="19" customFormat="1" x14ac:dyDescent="0.25">
      <c r="A145" s="48"/>
      <c r="B145" s="21"/>
      <c r="C145" s="24"/>
      <c r="D145" s="24" t="s">
        <v>101</v>
      </c>
      <c r="E145" s="24"/>
      <c r="F145" s="21"/>
      <c r="G145" s="21"/>
      <c r="H145" s="27"/>
      <c r="I145" s="21"/>
      <c r="J145" s="27"/>
      <c r="K145" s="27"/>
      <c r="L145" s="27"/>
      <c r="M145" s="27"/>
      <c r="N145" s="27"/>
      <c r="O145" s="27"/>
      <c r="P145" s="27"/>
      <c r="Q145" s="27"/>
      <c r="R145" s="27"/>
      <c r="S145" s="27"/>
      <c r="T145" s="27"/>
      <c r="U145" s="27"/>
      <c r="V145" s="27"/>
      <c r="W145" s="21"/>
      <c r="X145" s="13"/>
      <c r="Y145" s="13"/>
    </row>
    <row r="146" spans="1:25" s="19" customFormat="1" x14ac:dyDescent="0.25">
      <c r="A146" s="48" t="s">
        <v>102</v>
      </c>
      <c r="B146" s="21"/>
      <c r="C146" s="24"/>
      <c r="D146" s="22" t="s">
        <v>518</v>
      </c>
      <c r="E146" s="22" t="s">
        <v>112</v>
      </c>
      <c r="F146" s="21"/>
      <c r="G146" s="21"/>
      <c r="H146" s="11">
        <v>0</v>
      </c>
      <c r="I146" s="21"/>
      <c r="J146" s="11">
        <f t="shared" ref="J146:J154" si="25">L146-H146</f>
        <v>0</v>
      </c>
      <c r="K146" s="11"/>
      <c r="L146" s="11">
        <v>0</v>
      </c>
      <c r="M146" s="11"/>
      <c r="N146" s="11">
        <v>0</v>
      </c>
      <c r="O146" s="11"/>
      <c r="P146" s="11">
        <f t="shared" ref="P146:P154" si="26">+L146-N146</f>
        <v>0</v>
      </c>
      <c r="Q146" s="27"/>
      <c r="R146" s="27"/>
      <c r="S146" s="27"/>
      <c r="T146" s="27"/>
      <c r="U146" s="27"/>
      <c r="V146" s="27"/>
      <c r="W146" s="21"/>
      <c r="X146" s="13"/>
      <c r="Y146" s="13"/>
    </row>
    <row r="147" spans="1:25" s="19" customFormat="1" x14ac:dyDescent="0.25">
      <c r="A147" s="48" t="s">
        <v>103</v>
      </c>
      <c r="B147" s="21"/>
      <c r="C147" s="24"/>
      <c r="D147" s="22" t="s">
        <v>486</v>
      </c>
      <c r="E147" s="22" t="s">
        <v>113</v>
      </c>
      <c r="F147" s="21"/>
      <c r="G147" s="21"/>
      <c r="H147" s="11">
        <v>0</v>
      </c>
      <c r="I147" s="21"/>
      <c r="J147" s="11">
        <f t="shared" si="25"/>
        <v>0</v>
      </c>
      <c r="K147" s="11"/>
      <c r="L147" s="11">
        <v>0</v>
      </c>
      <c r="M147" s="11"/>
      <c r="N147" s="11">
        <v>0</v>
      </c>
      <c r="O147" s="11"/>
      <c r="P147" s="11">
        <f t="shared" si="26"/>
        <v>0</v>
      </c>
      <c r="Q147" s="27"/>
      <c r="R147" s="27"/>
      <c r="S147" s="27"/>
      <c r="T147" s="27"/>
      <c r="U147" s="27"/>
      <c r="V147" s="27"/>
      <c r="W147" s="21"/>
      <c r="X147" s="13"/>
      <c r="Y147" s="13"/>
    </row>
    <row r="148" spans="1:25" s="19" customFormat="1" x14ac:dyDescent="0.25">
      <c r="A148" s="48" t="s">
        <v>104</v>
      </c>
      <c r="B148" s="21"/>
      <c r="C148" s="24"/>
      <c r="D148" s="22" t="s">
        <v>490</v>
      </c>
      <c r="E148" s="22" t="s">
        <v>114</v>
      </c>
      <c r="F148" s="21"/>
      <c r="G148" s="21"/>
      <c r="H148" s="11">
        <v>0</v>
      </c>
      <c r="I148" s="21"/>
      <c r="J148" s="11">
        <f t="shared" si="25"/>
        <v>0</v>
      </c>
      <c r="K148" s="11"/>
      <c r="L148" s="11">
        <v>0</v>
      </c>
      <c r="M148" s="11"/>
      <c r="N148" s="11">
        <v>0</v>
      </c>
      <c r="O148" s="11"/>
      <c r="P148" s="11">
        <f t="shared" si="26"/>
        <v>0</v>
      </c>
      <c r="Q148" s="27"/>
      <c r="R148" s="27"/>
      <c r="S148" s="27"/>
      <c r="T148" s="27"/>
      <c r="U148" s="27"/>
      <c r="V148" s="27"/>
      <c r="W148" s="21"/>
      <c r="X148" s="13"/>
      <c r="Y148" s="13"/>
    </row>
    <row r="149" spans="1:25" s="19" customFormat="1" x14ac:dyDescent="0.25">
      <c r="A149" s="48" t="s">
        <v>105</v>
      </c>
      <c r="B149" s="21"/>
      <c r="C149" s="24"/>
      <c r="D149" s="22" t="s">
        <v>494</v>
      </c>
      <c r="E149" s="22" t="s">
        <v>115</v>
      </c>
      <c r="F149" s="21"/>
      <c r="G149" s="21"/>
      <c r="H149" s="11">
        <v>0</v>
      </c>
      <c r="I149" s="21"/>
      <c r="J149" s="11">
        <f t="shared" si="25"/>
        <v>0</v>
      </c>
      <c r="K149" s="11"/>
      <c r="L149" s="11">
        <v>0</v>
      </c>
      <c r="M149" s="11"/>
      <c r="N149" s="11">
        <v>0</v>
      </c>
      <c r="O149" s="11"/>
      <c r="P149" s="11">
        <f t="shared" si="26"/>
        <v>0</v>
      </c>
      <c r="Q149" s="27"/>
      <c r="R149" s="27"/>
      <c r="S149" s="27"/>
      <c r="T149" s="27"/>
      <c r="U149" s="27"/>
      <c r="V149" s="27"/>
      <c r="W149" s="21"/>
      <c r="X149" s="13"/>
      <c r="Y149" s="13"/>
    </row>
    <row r="150" spans="1:25" s="19" customFormat="1" x14ac:dyDescent="0.25">
      <c r="A150" s="48" t="s">
        <v>106</v>
      </c>
      <c r="B150" s="21"/>
      <c r="C150" s="24"/>
      <c r="D150" s="22" t="s">
        <v>498</v>
      </c>
      <c r="E150" s="22" t="s">
        <v>116</v>
      </c>
      <c r="F150" s="21"/>
      <c r="G150" s="21"/>
      <c r="H150" s="11">
        <v>0</v>
      </c>
      <c r="I150" s="21"/>
      <c r="J150" s="11">
        <f t="shared" si="25"/>
        <v>0</v>
      </c>
      <c r="K150" s="11"/>
      <c r="L150" s="11">
        <v>0</v>
      </c>
      <c r="M150" s="11"/>
      <c r="N150" s="11">
        <v>0</v>
      </c>
      <c r="O150" s="11"/>
      <c r="P150" s="11">
        <f t="shared" si="26"/>
        <v>0</v>
      </c>
      <c r="Q150" s="27"/>
      <c r="R150" s="27"/>
      <c r="S150" s="27"/>
      <c r="T150" s="27"/>
      <c r="U150" s="27"/>
      <c r="V150" s="27"/>
      <c r="W150" s="21"/>
      <c r="X150" s="13"/>
      <c r="Y150" s="13"/>
    </row>
    <row r="151" spans="1:25" s="19" customFormat="1" x14ac:dyDescent="0.25">
      <c r="A151" s="48" t="s">
        <v>107</v>
      </c>
      <c r="B151" s="21"/>
      <c r="C151" s="24"/>
      <c r="D151" s="22" t="s">
        <v>502</v>
      </c>
      <c r="E151" s="22" t="s">
        <v>117</v>
      </c>
      <c r="F151" s="21"/>
      <c r="G151" s="21"/>
      <c r="H151" s="11">
        <v>0</v>
      </c>
      <c r="I151" s="21"/>
      <c r="J151" s="11">
        <f t="shared" si="25"/>
        <v>0</v>
      </c>
      <c r="K151" s="11"/>
      <c r="L151" s="11">
        <v>0</v>
      </c>
      <c r="M151" s="11"/>
      <c r="N151" s="11">
        <v>0</v>
      </c>
      <c r="O151" s="11"/>
      <c r="P151" s="11">
        <f t="shared" si="26"/>
        <v>0</v>
      </c>
      <c r="Q151" s="27"/>
      <c r="R151" s="27"/>
      <c r="S151" s="27"/>
      <c r="T151" s="27"/>
      <c r="U151" s="27"/>
      <c r="V151" s="27"/>
      <c r="W151" s="21"/>
      <c r="X151" s="13"/>
      <c r="Y151" s="13"/>
    </row>
    <row r="152" spans="1:25" s="19" customFormat="1" x14ac:dyDescent="0.25">
      <c r="A152" s="48" t="s">
        <v>108</v>
      </c>
      <c r="B152" s="21"/>
      <c r="C152" s="24"/>
      <c r="D152" s="22" t="s">
        <v>506</v>
      </c>
      <c r="E152" s="22" t="s">
        <v>118</v>
      </c>
      <c r="F152" s="21"/>
      <c r="G152" s="21"/>
      <c r="H152" s="11">
        <v>0</v>
      </c>
      <c r="I152" s="21"/>
      <c r="J152" s="11">
        <f t="shared" si="25"/>
        <v>0</v>
      </c>
      <c r="K152" s="11"/>
      <c r="L152" s="11">
        <v>0</v>
      </c>
      <c r="M152" s="11"/>
      <c r="N152" s="11">
        <v>0</v>
      </c>
      <c r="O152" s="11"/>
      <c r="P152" s="11">
        <f t="shared" si="26"/>
        <v>0</v>
      </c>
      <c r="Q152" s="27"/>
      <c r="R152" s="27"/>
      <c r="S152" s="27"/>
      <c r="T152" s="27"/>
      <c r="U152" s="27"/>
      <c r="V152" s="27"/>
      <c r="W152" s="21"/>
      <c r="X152" s="13"/>
      <c r="Y152" s="13"/>
    </row>
    <row r="153" spans="1:25" s="19" customFormat="1" x14ac:dyDescent="0.25">
      <c r="A153" s="48" t="s">
        <v>109</v>
      </c>
      <c r="B153" s="21"/>
      <c r="C153" s="24"/>
      <c r="D153" s="22" t="s">
        <v>510</v>
      </c>
      <c r="E153" s="22" t="s">
        <v>119</v>
      </c>
      <c r="F153" s="21"/>
      <c r="G153" s="21"/>
      <c r="H153" s="11">
        <v>0</v>
      </c>
      <c r="I153" s="21"/>
      <c r="J153" s="11">
        <f t="shared" si="25"/>
        <v>0</v>
      </c>
      <c r="K153" s="11"/>
      <c r="L153" s="11">
        <v>0</v>
      </c>
      <c r="M153" s="11"/>
      <c r="N153" s="11">
        <v>0</v>
      </c>
      <c r="O153" s="11"/>
      <c r="P153" s="11">
        <f t="shared" si="26"/>
        <v>0</v>
      </c>
      <c r="Q153" s="27"/>
      <c r="R153" s="27"/>
      <c r="S153" s="27"/>
      <c r="T153" s="27"/>
      <c r="U153" s="27"/>
      <c r="V153" s="27"/>
      <c r="W153" s="21"/>
      <c r="X153" s="13"/>
      <c r="Y153" s="13"/>
    </row>
    <row r="154" spans="1:25" s="19" customFormat="1" x14ac:dyDescent="0.25">
      <c r="A154" s="48" t="s">
        <v>110</v>
      </c>
      <c r="B154" s="21"/>
      <c r="C154" s="24" t="s">
        <v>111</v>
      </c>
      <c r="D154" s="24"/>
      <c r="E154" s="24"/>
      <c r="F154" s="21"/>
      <c r="G154" s="21"/>
      <c r="H154" s="36">
        <f>SUM(H146:H153)</f>
        <v>0</v>
      </c>
      <c r="I154" s="21"/>
      <c r="J154" s="36">
        <f t="shared" si="25"/>
        <v>0</v>
      </c>
      <c r="K154" s="27"/>
      <c r="L154" s="36">
        <f>SUM(L146:L153)</f>
        <v>0</v>
      </c>
      <c r="M154" s="27"/>
      <c r="N154" s="36">
        <f>SUM(N146:N153)</f>
        <v>0</v>
      </c>
      <c r="O154" s="27"/>
      <c r="P154" s="36">
        <f t="shared" si="26"/>
        <v>0</v>
      </c>
      <c r="Q154" s="27"/>
      <c r="R154" s="27"/>
      <c r="S154" s="27"/>
      <c r="T154" s="27"/>
      <c r="U154" s="27"/>
      <c r="V154" s="27"/>
      <c r="W154" s="21"/>
      <c r="X154" s="13"/>
      <c r="Y154" s="13"/>
    </row>
    <row r="155" spans="1:25" s="19" customFormat="1" x14ac:dyDescent="0.25">
      <c r="A155" s="47"/>
      <c r="B155" s="23"/>
      <c r="C155" s="24" t="s">
        <v>815</v>
      </c>
      <c r="D155" s="24"/>
      <c r="E155" s="24"/>
      <c r="F155" s="23"/>
      <c r="G155" s="23"/>
      <c r="H155" s="27"/>
      <c r="I155" s="23"/>
      <c r="J155" s="27"/>
      <c r="K155" s="27"/>
      <c r="L155" s="27"/>
      <c r="M155" s="27"/>
      <c r="N155" s="27"/>
      <c r="O155" s="27"/>
      <c r="P155" s="27"/>
      <c r="Q155" s="27"/>
      <c r="R155" s="27"/>
      <c r="S155" s="27"/>
      <c r="T155" s="27"/>
      <c r="U155" s="27"/>
      <c r="V155" s="27"/>
      <c r="W155" s="23"/>
      <c r="X155" s="13"/>
      <c r="Y155" s="13"/>
    </row>
    <row r="156" spans="1:25" x14ac:dyDescent="0.25">
      <c r="A156" s="48" t="s">
        <v>816</v>
      </c>
      <c r="B156" s="21"/>
      <c r="C156" s="22"/>
      <c r="D156" s="22" t="s">
        <v>518</v>
      </c>
      <c r="E156" s="22" t="s">
        <v>817</v>
      </c>
      <c r="F156" s="21" t="s">
        <v>818</v>
      </c>
      <c r="G156" s="21"/>
      <c r="H156" s="11">
        <v>0</v>
      </c>
      <c r="I156" s="21"/>
      <c r="J156" s="11">
        <f t="shared" ref="J156:J165" si="27">L156-H156</f>
        <v>0</v>
      </c>
      <c r="K156" s="11"/>
      <c r="L156" s="11">
        <v>0</v>
      </c>
      <c r="M156" s="11"/>
      <c r="N156" s="11">
        <v>0</v>
      </c>
      <c r="O156" s="11"/>
      <c r="P156" s="11">
        <f t="shared" ref="P156:P165" si="28">+L156-N156</f>
        <v>0</v>
      </c>
      <c r="Q156" s="11"/>
      <c r="R156" s="11"/>
      <c r="S156" s="11"/>
      <c r="T156" s="11"/>
      <c r="U156" s="11"/>
      <c r="V156" s="11"/>
      <c r="W156" s="21"/>
    </row>
    <row r="157" spans="1:25" x14ac:dyDescent="0.25">
      <c r="A157" s="48" t="s">
        <v>819</v>
      </c>
      <c r="B157" s="21"/>
      <c r="C157" s="22"/>
      <c r="D157" s="22" t="s">
        <v>486</v>
      </c>
      <c r="E157" s="22" t="s">
        <v>820</v>
      </c>
      <c r="F157" s="21" t="s">
        <v>821</v>
      </c>
      <c r="G157" s="21"/>
      <c r="H157" s="11">
        <v>0</v>
      </c>
      <c r="I157" s="21"/>
      <c r="J157" s="11">
        <f t="shared" si="27"/>
        <v>0</v>
      </c>
      <c r="K157" s="11"/>
      <c r="L157" s="11">
        <v>0</v>
      </c>
      <c r="M157" s="11"/>
      <c r="N157" s="11">
        <v>0</v>
      </c>
      <c r="O157" s="11"/>
      <c r="P157" s="11">
        <f t="shared" si="28"/>
        <v>0</v>
      </c>
      <c r="Q157" s="11"/>
      <c r="R157" s="11"/>
      <c r="S157" s="11"/>
      <c r="T157" s="11"/>
      <c r="U157" s="11"/>
      <c r="V157" s="11"/>
      <c r="W157" s="21"/>
    </row>
    <row r="158" spans="1:25" x14ac:dyDescent="0.25">
      <c r="A158" s="48" t="s">
        <v>822</v>
      </c>
      <c r="B158" s="21"/>
      <c r="C158" s="22"/>
      <c r="D158" s="22" t="s">
        <v>490</v>
      </c>
      <c r="E158" s="22" t="s">
        <v>823</v>
      </c>
      <c r="F158" s="21" t="s">
        <v>824</v>
      </c>
      <c r="G158" s="21"/>
      <c r="H158" s="11">
        <v>0</v>
      </c>
      <c r="I158" s="21"/>
      <c r="J158" s="11">
        <f t="shared" si="27"/>
        <v>0</v>
      </c>
      <c r="K158" s="11"/>
      <c r="L158" s="11">
        <v>0</v>
      </c>
      <c r="M158" s="11"/>
      <c r="N158" s="11">
        <v>0</v>
      </c>
      <c r="O158" s="11"/>
      <c r="P158" s="11">
        <f t="shared" si="28"/>
        <v>0</v>
      </c>
      <c r="Q158" s="11"/>
      <c r="R158" s="11"/>
      <c r="S158" s="11"/>
      <c r="T158" s="11"/>
      <c r="U158" s="11"/>
      <c r="V158" s="11"/>
      <c r="W158" s="21"/>
    </row>
    <row r="159" spans="1:25" x14ac:dyDescent="0.25">
      <c r="A159" s="48" t="s">
        <v>825</v>
      </c>
      <c r="B159" s="21"/>
      <c r="C159" s="22"/>
      <c r="D159" s="22" t="s">
        <v>494</v>
      </c>
      <c r="E159" s="22" t="s">
        <v>826</v>
      </c>
      <c r="F159" s="21" t="s">
        <v>827</v>
      </c>
      <c r="G159" s="21"/>
      <c r="H159" s="11">
        <v>0</v>
      </c>
      <c r="I159" s="21"/>
      <c r="J159" s="11">
        <f t="shared" si="27"/>
        <v>0</v>
      </c>
      <c r="K159" s="11"/>
      <c r="L159" s="11">
        <v>0</v>
      </c>
      <c r="M159" s="11"/>
      <c r="N159" s="11">
        <v>0</v>
      </c>
      <c r="O159" s="11"/>
      <c r="P159" s="11">
        <f t="shared" si="28"/>
        <v>0</v>
      </c>
      <c r="Q159" s="11"/>
      <c r="R159" s="11"/>
      <c r="S159" s="11"/>
      <c r="T159" s="11"/>
      <c r="U159" s="11"/>
      <c r="V159" s="11"/>
      <c r="W159" s="21"/>
    </row>
    <row r="160" spans="1:25" x14ac:dyDescent="0.25">
      <c r="A160" s="48" t="s">
        <v>828</v>
      </c>
      <c r="B160" s="21"/>
      <c r="C160" s="22"/>
      <c r="D160" s="22" t="s">
        <v>498</v>
      </c>
      <c r="E160" s="22" t="s">
        <v>829</v>
      </c>
      <c r="F160" s="21" t="s">
        <v>830</v>
      </c>
      <c r="G160" s="21"/>
      <c r="H160" s="11">
        <v>0</v>
      </c>
      <c r="I160" s="21"/>
      <c r="J160" s="11">
        <f t="shared" si="27"/>
        <v>0</v>
      </c>
      <c r="K160" s="11"/>
      <c r="L160" s="11">
        <v>0</v>
      </c>
      <c r="M160" s="11"/>
      <c r="N160" s="11">
        <v>0</v>
      </c>
      <c r="O160" s="11"/>
      <c r="P160" s="11">
        <f t="shared" si="28"/>
        <v>0</v>
      </c>
      <c r="Q160" s="11"/>
      <c r="R160" s="11"/>
      <c r="S160" s="11"/>
      <c r="T160" s="11"/>
      <c r="U160" s="11"/>
      <c r="V160" s="11"/>
      <c r="W160" s="21"/>
    </row>
    <row r="161" spans="1:25" x14ac:dyDescent="0.25">
      <c r="A161" s="48" t="s">
        <v>831</v>
      </c>
      <c r="B161" s="21"/>
      <c r="C161" s="22"/>
      <c r="D161" s="22" t="s">
        <v>502</v>
      </c>
      <c r="E161" s="22" t="s">
        <v>832</v>
      </c>
      <c r="F161" s="21" t="s">
        <v>833</v>
      </c>
      <c r="G161" s="21"/>
      <c r="H161" s="11">
        <v>0</v>
      </c>
      <c r="I161" s="21"/>
      <c r="J161" s="11">
        <f t="shared" si="27"/>
        <v>0</v>
      </c>
      <c r="K161" s="11"/>
      <c r="L161" s="11">
        <v>0</v>
      </c>
      <c r="M161" s="11"/>
      <c r="N161" s="11">
        <v>0</v>
      </c>
      <c r="O161" s="11"/>
      <c r="P161" s="11">
        <f t="shared" si="28"/>
        <v>0</v>
      </c>
      <c r="Q161" s="11"/>
      <c r="R161" s="11"/>
      <c r="S161" s="11"/>
      <c r="T161" s="11"/>
      <c r="U161" s="11"/>
      <c r="V161" s="11"/>
      <c r="W161" s="21"/>
    </row>
    <row r="162" spans="1:25" x14ac:dyDescent="0.25">
      <c r="A162" s="48" t="s">
        <v>834</v>
      </c>
      <c r="B162" s="21"/>
      <c r="C162" s="22"/>
      <c r="D162" s="22" t="s">
        <v>506</v>
      </c>
      <c r="E162" s="22" t="s">
        <v>835</v>
      </c>
      <c r="F162" s="21" t="s">
        <v>836</v>
      </c>
      <c r="G162" s="21"/>
      <c r="H162" s="11">
        <v>0</v>
      </c>
      <c r="I162" s="21"/>
      <c r="J162" s="11">
        <f t="shared" si="27"/>
        <v>0</v>
      </c>
      <c r="K162" s="11"/>
      <c r="L162" s="11">
        <v>0</v>
      </c>
      <c r="M162" s="11"/>
      <c r="N162" s="11">
        <v>0</v>
      </c>
      <c r="O162" s="11"/>
      <c r="P162" s="11">
        <f t="shared" si="28"/>
        <v>0</v>
      </c>
      <c r="Q162" s="11"/>
      <c r="R162" s="11"/>
      <c r="S162" s="11"/>
      <c r="T162" s="11"/>
      <c r="U162" s="11"/>
      <c r="V162" s="11"/>
      <c r="W162" s="21"/>
    </row>
    <row r="163" spans="1:25" x14ac:dyDescent="0.25">
      <c r="A163" s="48" t="s">
        <v>837</v>
      </c>
      <c r="B163" s="21"/>
      <c r="C163" s="22"/>
      <c r="D163" s="22" t="s">
        <v>510</v>
      </c>
      <c r="E163" s="22" t="s">
        <v>838</v>
      </c>
      <c r="F163" s="21" t="s">
        <v>839</v>
      </c>
      <c r="G163" s="21"/>
      <c r="H163" s="11">
        <v>0</v>
      </c>
      <c r="I163" s="21"/>
      <c r="J163" s="11">
        <f t="shared" si="27"/>
        <v>0</v>
      </c>
      <c r="K163" s="11"/>
      <c r="L163" s="11">
        <v>0</v>
      </c>
      <c r="M163" s="11"/>
      <c r="N163" s="11">
        <v>0</v>
      </c>
      <c r="O163" s="11"/>
      <c r="P163" s="11">
        <f t="shared" si="28"/>
        <v>0</v>
      </c>
      <c r="Q163" s="11"/>
      <c r="R163" s="11"/>
      <c r="S163" s="11"/>
      <c r="T163" s="11"/>
      <c r="U163" s="11"/>
      <c r="V163" s="11"/>
      <c r="W163" s="21"/>
    </row>
    <row r="164" spans="1:25" s="19" customFormat="1" x14ac:dyDescent="0.25">
      <c r="A164" s="48" t="s">
        <v>840</v>
      </c>
      <c r="B164" s="21"/>
      <c r="C164" s="24" t="s">
        <v>841</v>
      </c>
      <c r="D164" s="24"/>
      <c r="E164" s="24"/>
      <c r="F164" s="21" t="s">
        <v>1542</v>
      </c>
      <c r="G164" s="21"/>
      <c r="H164" s="36">
        <f>SUM(H156:H163)</f>
        <v>0</v>
      </c>
      <c r="I164" s="21"/>
      <c r="J164" s="36">
        <f t="shared" si="27"/>
        <v>0</v>
      </c>
      <c r="K164" s="27"/>
      <c r="L164" s="36">
        <f>SUM(L156:L163)</f>
        <v>0</v>
      </c>
      <c r="M164" s="27"/>
      <c r="N164" s="36">
        <f>SUM(N156:N163)</f>
        <v>0</v>
      </c>
      <c r="O164" s="27"/>
      <c r="P164" s="36">
        <f t="shared" si="28"/>
        <v>0</v>
      </c>
      <c r="Q164" s="27"/>
      <c r="R164" s="27"/>
      <c r="S164" s="27"/>
      <c r="T164" s="27"/>
      <c r="U164" s="27"/>
      <c r="V164" s="27"/>
      <c r="W164" s="21"/>
      <c r="X164" s="13"/>
      <c r="Y164" s="13"/>
    </row>
    <row r="165" spans="1:25" x14ac:dyDescent="0.25">
      <c r="A165" s="48" t="s">
        <v>842</v>
      </c>
      <c r="B165" s="21"/>
      <c r="D165" s="24" t="s">
        <v>843</v>
      </c>
      <c r="E165" s="22"/>
      <c r="F165" s="21"/>
      <c r="G165" s="21"/>
      <c r="H165" s="34">
        <f>H44+H54+H64+H74+H84+H94+H104+H114+H124+H134+H144+H154+H164</f>
        <v>388930</v>
      </c>
      <c r="I165" s="21"/>
      <c r="J165" s="34">
        <f t="shared" si="27"/>
        <v>1070</v>
      </c>
      <c r="K165" s="11"/>
      <c r="L165" s="34">
        <f>L44+L54+L64+L74+L84+L94+L104+L114+L124+L134+L144+L154+L164</f>
        <v>390000</v>
      </c>
      <c r="M165" s="11"/>
      <c r="N165" s="34">
        <f>N44+N54+N64+N74+N84+N94+N104+N114+N124+N134+N144+N154+N164</f>
        <v>320003</v>
      </c>
      <c r="O165" s="11"/>
      <c r="P165" s="34">
        <f t="shared" si="28"/>
        <v>69997</v>
      </c>
      <c r="Q165" s="11"/>
      <c r="R165" s="11"/>
      <c r="S165" s="11"/>
      <c r="T165" s="11"/>
      <c r="U165" s="11"/>
      <c r="V165" s="11"/>
      <c r="W165" s="21"/>
      <c r="X165" s="14"/>
    </row>
    <row r="166" spans="1:25" x14ac:dyDescent="0.25">
      <c r="A166" s="48"/>
      <c r="B166" s="21"/>
      <c r="C166" s="24"/>
      <c r="D166" s="22"/>
      <c r="E166" s="22"/>
      <c r="F166" s="21"/>
      <c r="G166" s="21"/>
      <c r="H166" s="8"/>
      <c r="I166" s="21"/>
      <c r="J166" s="8"/>
      <c r="K166" s="11"/>
      <c r="L166" s="8"/>
      <c r="M166" s="11"/>
      <c r="N166" s="8"/>
      <c r="O166" s="11"/>
      <c r="P166" s="8"/>
      <c r="Q166" s="11"/>
      <c r="R166" s="11"/>
      <c r="S166" s="11"/>
      <c r="T166" s="11"/>
      <c r="U166" s="11"/>
      <c r="V166" s="11"/>
      <c r="W166" s="21"/>
    </row>
    <row r="167" spans="1:25" x14ac:dyDescent="0.25">
      <c r="A167" s="48"/>
      <c r="B167" s="21"/>
      <c r="C167" s="24" t="s">
        <v>844</v>
      </c>
      <c r="D167" s="22"/>
      <c r="E167" s="22"/>
      <c r="F167" s="21"/>
      <c r="G167" s="21"/>
      <c r="H167" s="8"/>
      <c r="I167" s="21"/>
      <c r="J167" s="8"/>
      <c r="K167" s="11"/>
      <c r="L167" s="8"/>
      <c r="M167" s="11"/>
      <c r="N167" s="8"/>
      <c r="O167" s="11"/>
      <c r="P167" s="8"/>
      <c r="Q167" s="11"/>
      <c r="R167" s="11"/>
      <c r="S167" s="11"/>
      <c r="T167" s="11"/>
      <c r="U167" s="11"/>
      <c r="V167" s="11"/>
      <c r="W167" s="21"/>
    </row>
    <row r="168" spans="1:25" x14ac:dyDescent="0.25">
      <c r="A168" s="48" t="s">
        <v>845</v>
      </c>
      <c r="B168" s="21"/>
      <c r="C168" s="22"/>
      <c r="D168" s="22" t="s">
        <v>518</v>
      </c>
      <c r="E168" s="22" t="s">
        <v>846</v>
      </c>
      <c r="F168" s="21" t="s">
        <v>847</v>
      </c>
      <c r="G168" s="21"/>
      <c r="H168" s="8">
        <v>25000</v>
      </c>
      <c r="I168" s="21"/>
      <c r="J168" s="8">
        <f t="shared" ref="J168:J176" si="29">L168-H168</f>
        <v>0</v>
      </c>
      <c r="K168" s="11"/>
      <c r="L168" s="8">
        <v>25000</v>
      </c>
      <c r="M168" s="11"/>
      <c r="N168" s="8">
        <v>24500</v>
      </c>
      <c r="O168" s="11"/>
      <c r="P168" s="8">
        <f t="shared" ref="P168:P176" si="30">+L168-N168</f>
        <v>500</v>
      </c>
      <c r="Q168" s="11"/>
      <c r="R168" s="11"/>
      <c r="S168" s="11"/>
      <c r="T168" s="11"/>
      <c r="U168" s="11"/>
      <c r="V168" s="11"/>
      <c r="W168" s="21"/>
    </row>
    <row r="169" spans="1:25" x14ac:dyDescent="0.25">
      <c r="A169" s="48" t="s">
        <v>848</v>
      </c>
      <c r="B169" s="21"/>
      <c r="C169" s="22"/>
      <c r="D169" s="22" t="s">
        <v>486</v>
      </c>
      <c r="E169" s="22" t="s">
        <v>849</v>
      </c>
      <c r="F169" s="21" t="s">
        <v>850</v>
      </c>
      <c r="G169" s="21"/>
      <c r="H169" s="8">
        <v>18200</v>
      </c>
      <c r="I169" s="21"/>
      <c r="J169" s="8">
        <f t="shared" si="29"/>
        <v>-200</v>
      </c>
      <c r="K169" s="11"/>
      <c r="L169" s="8">
        <v>18000</v>
      </c>
      <c r="M169" s="11"/>
      <c r="N169" s="8">
        <v>18000</v>
      </c>
      <c r="O169" s="11"/>
      <c r="P169" s="8">
        <f t="shared" si="30"/>
        <v>0</v>
      </c>
      <c r="Q169" s="11"/>
      <c r="R169" s="11"/>
      <c r="S169" s="11"/>
      <c r="T169" s="11"/>
      <c r="U169" s="11"/>
      <c r="V169" s="11"/>
      <c r="W169" s="21"/>
    </row>
    <row r="170" spans="1:25" x14ac:dyDescent="0.25">
      <c r="A170" s="48" t="s">
        <v>851</v>
      </c>
      <c r="B170" s="21"/>
      <c r="C170" s="22"/>
      <c r="D170" s="22" t="s">
        <v>490</v>
      </c>
      <c r="E170" s="22" t="s">
        <v>852</v>
      </c>
      <c r="F170" s="21" t="s">
        <v>853</v>
      </c>
      <c r="G170" s="21"/>
      <c r="H170" s="8">
        <v>4500</v>
      </c>
      <c r="I170" s="21"/>
      <c r="J170" s="8">
        <f t="shared" si="29"/>
        <v>500</v>
      </c>
      <c r="K170" s="11"/>
      <c r="L170" s="8">
        <v>5000</v>
      </c>
      <c r="M170" s="11"/>
      <c r="N170" s="8">
        <v>4500</v>
      </c>
      <c r="O170" s="11"/>
      <c r="P170" s="8">
        <f t="shared" si="30"/>
        <v>500</v>
      </c>
      <c r="Q170" s="11"/>
      <c r="R170" s="11"/>
      <c r="S170" s="11"/>
      <c r="T170" s="11"/>
      <c r="U170" s="11"/>
      <c r="V170" s="11"/>
      <c r="W170" s="21"/>
    </row>
    <row r="171" spans="1:25" x14ac:dyDescent="0.25">
      <c r="A171" s="48" t="s">
        <v>854</v>
      </c>
      <c r="B171" s="21"/>
      <c r="C171" s="22"/>
      <c r="D171" s="22" t="s">
        <v>494</v>
      </c>
      <c r="E171" s="22" t="s">
        <v>855</v>
      </c>
      <c r="F171" s="21" t="s">
        <v>856</v>
      </c>
      <c r="G171" s="21"/>
      <c r="H171" s="8">
        <v>3500</v>
      </c>
      <c r="I171" s="21"/>
      <c r="J171" s="8">
        <f t="shared" si="29"/>
        <v>0</v>
      </c>
      <c r="K171" s="11"/>
      <c r="L171" s="8">
        <v>3500</v>
      </c>
      <c r="M171" s="11"/>
      <c r="N171" s="8">
        <v>2500</v>
      </c>
      <c r="O171" s="11"/>
      <c r="P171" s="8">
        <f t="shared" si="30"/>
        <v>1000</v>
      </c>
      <c r="Q171" s="11"/>
      <c r="R171" s="11"/>
      <c r="S171" s="11"/>
      <c r="T171" s="11"/>
      <c r="U171" s="11"/>
      <c r="V171" s="11"/>
      <c r="W171" s="21"/>
    </row>
    <row r="172" spans="1:25" x14ac:dyDescent="0.25">
      <c r="A172" s="48" t="s">
        <v>857</v>
      </c>
      <c r="B172" s="21"/>
      <c r="C172" s="22"/>
      <c r="D172" s="22" t="s">
        <v>498</v>
      </c>
      <c r="E172" s="22" t="s">
        <v>858</v>
      </c>
      <c r="F172" s="21" t="s">
        <v>859</v>
      </c>
      <c r="G172" s="21"/>
      <c r="H172" s="8">
        <v>1000</v>
      </c>
      <c r="I172" s="21"/>
      <c r="J172" s="8">
        <f t="shared" si="29"/>
        <v>0</v>
      </c>
      <c r="K172" s="11"/>
      <c r="L172" s="8">
        <v>1000</v>
      </c>
      <c r="M172" s="11"/>
      <c r="N172" s="8">
        <v>901</v>
      </c>
      <c r="O172" s="11"/>
      <c r="P172" s="8">
        <f t="shared" si="30"/>
        <v>99</v>
      </c>
      <c r="Q172" s="11"/>
      <c r="R172" s="11"/>
      <c r="S172" s="11"/>
      <c r="T172" s="11"/>
      <c r="U172" s="11"/>
      <c r="V172" s="11"/>
      <c r="W172" s="21"/>
    </row>
    <row r="173" spans="1:25" x14ac:dyDescent="0.25">
      <c r="A173" s="48" t="s">
        <v>860</v>
      </c>
      <c r="B173" s="21"/>
      <c r="C173" s="22"/>
      <c r="D173" s="22" t="s">
        <v>502</v>
      </c>
      <c r="E173" s="22" t="s">
        <v>861</v>
      </c>
      <c r="F173" s="21" t="s">
        <v>862</v>
      </c>
      <c r="G173" s="21"/>
      <c r="H173" s="8">
        <v>540</v>
      </c>
      <c r="I173" s="21"/>
      <c r="J173" s="8">
        <f t="shared" si="29"/>
        <v>-40</v>
      </c>
      <c r="K173" s="11"/>
      <c r="L173" s="8">
        <v>500</v>
      </c>
      <c r="M173" s="11"/>
      <c r="N173" s="8">
        <v>400</v>
      </c>
      <c r="O173" s="11"/>
      <c r="P173" s="8">
        <f t="shared" si="30"/>
        <v>100</v>
      </c>
      <c r="Q173" s="11"/>
      <c r="R173" s="11"/>
      <c r="S173" s="11"/>
      <c r="T173" s="11"/>
      <c r="U173" s="11"/>
      <c r="V173" s="11"/>
      <c r="W173" s="21"/>
    </row>
    <row r="174" spans="1:25" x14ac:dyDescent="0.25">
      <c r="A174" s="48" t="s">
        <v>863</v>
      </c>
      <c r="B174" s="21"/>
      <c r="C174" s="22"/>
      <c r="D174" s="22" t="s">
        <v>506</v>
      </c>
      <c r="E174" s="22" t="s">
        <v>864</v>
      </c>
      <c r="F174" s="21" t="s">
        <v>865</v>
      </c>
      <c r="G174" s="21"/>
      <c r="H174" s="8">
        <v>1500</v>
      </c>
      <c r="I174" s="21"/>
      <c r="J174" s="8">
        <f t="shared" si="29"/>
        <v>0</v>
      </c>
      <c r="K174" s="11"/>
      <c r="L174" s="8">
        <v>1500</v>
      </c>
      <c r="M174" s="11"/>
      <c r="N174" s="8">
        <v>1000</v>
      </c>
      <c r="O174" s="11"/>
      <c r="P174" s="8">
        <f t="shared" si="30"/>
        <v>500</v>
      </c>
      <c r="Q174" s="11"/>
      <c r="R174" s="11"/>
      <c r="S174" s="11"/>
      <c r="T174" s="11"/>
      <c r="U174" s="11"/>
      <c r="V174" s="11"/>
      <c r="W174" s="21"/>
    </row>
    <row r="175" spans="1:25" x14ac:dyDescent="0.25">
      <c r="A175" s="48" t="s">
        <v>866</v>
      </c>
      <c r="B175" s="21"/>
      <c r="C175" s="22"/>
      <c r="D175" s="22" t="s">
        <v>510</v>
      </c>
      <c r="E175" s="22" t="s">
        <v>867</v>
      </c>
      <c r="F175" s="21" t="s">
        <v>868</v>
      </c>
      <c r="G175" s="21"/>
      <c r="H175" s="8">
        <v>500</v>
      </c>
      <c r="I175" s="21"/>
      <c r="J175" s="8">
        <f t="shared" si="29"/>
        <v>0</v>
      </c>
      <c r="K175" s="11"/>
      <c r="L175" s="8">
        <v>500</v>
      </c>
      <c r="M175" s="11"/>
      <c r="N175" s="8">
        <v>300</v>
      </c>
      <c r="O175" s="11"/>
      <c r="P175" s="8">
        <f t="shared" si="30"/>
        <v>200</v>
      </c>
      <c r="Q175" s="11"/>
      <c r="R175" s="11"/>
      <c r="S175" s="11"/>
      <c r="T175" s="11"/>
      <c r="U175" s="11"/>
      <c r="V175" s="11"/>
      <c r="W175" s="21"/>
    </row>
    <row r="176" spans="1:25" x14ac:dyDescent="0.25">
      <c r="A176" s="48" t="s">
        <v>869</v>
      </c>
      <c r="B176" s="21"/>
      <c r="C176" s="24" t="s">
        <v>870</v>
      </c>
      <c r="D176" s="22"/>
      <c r="E176" s="22"/>
      <c r="F176" s="21" t="s">
        <v>1543</v>
      </c>
      <c r="G176" s="21"/>
      <c r="H176" s="34">
        <f>SUM(H168:H175)</f>
        <v>54740</v>
      </c>
      <c r="I176" s="21"/>
      <c r="J176" s="34">
        <f t="shared" si="29"/>
        <v>260</v>
      </c>
      <c r="K176" s="11"/>
      <c r="L176" s="34">
        <f>SUM(L168:L175)</f>
        <v>55000</v>
      </c>
      <c r="M176" s="11"/>
      <c r="N176" s="34">
        <f>SUM(N168:N175)</f>
        <v>52101</v>
      </c>
      <c r="O176" s="11"/>
      <c r="P176" s="34">
        <f t="shared" si="30"/>
        <v>2899</v>
      </c>
      <c r="Q176" s="11"/>
      <c r="R176" s="11"/>
      <c r="S176" s="11"/>
      <c r="T176" s="11"/>
      <c r="U176" s="11"/>
      <c r="V176" s="11"/>
      <c r="W176" s="21"/>
    </row>
    <row r="177" spans="1:23" x14ac:dyDescent="0.25">
      <c r="A177" s="48"/>
      <c r="B177" s="21"/>
      <c r="C177" s="24" t="s">
        <v>871</v>
      </c>
      <c r="D177" s="22"/>
      <c r="E177" s="22"/>
      <c r="F177" s="21"/>
      <c r="G177" s="21"/>
      <c r="H177" s="11"/>
      <c r="I177" s="21"/>
      <c r="J177" s="11"/>
      <c r="K177" s="11"/>
      <c r="L177" s="11"/>
      <c r="M177" s="11"/>
      <c r="N177" s="11"/>
      <c r="O177" s="11"/>
      <c r="P177" s="11"/>
      <c r="Q177" s="11"/>
      <c r="R177" s="11"/>
      <c r="S177" s="11"/>
      <c r="T177" s="11"/>
      <c r="U177" s="11"/>
      <c r="V177" s="11"/>
      <c r="W177" s="21"/>
    </row>
    <row r="178" spans="1:23" x14ac:dyDescent="0.25">
      <c r="A178" s="48" t="s">
        <v>872</v>
      </c>
      <c r="B178" s="21"/>
      <c r="C178" s="22"/>
      <c r="D178" s="22" t="s">
        <v>518</v>
      </c>
      <c r="E178" s="22" t="s">
        <v>873</v>
      </c>
      <c r="F178" s="21" t="s">
        <v>874</v>
      </c>
      <c r="G178" s="21"/>
      <c r="H178" s="11">
        <v>50000</v>
      </c>
      <c r="I178" s="21"/>
      <c r="J178" s="11">
        <f t="shared" ref="J178:J186" si="31">L178-H178</f>
        <v>0</v>
      </c>
      <c r="K178" s="11"/>
      <c r="L178" s="11">
        <v>50000</v>
      </c>
      <c r="M178" s="11"/>
      <c r="N178" s="11">
        <v>49500</v>
      </c>
      <c r="O178" s="11"/>
      <c r="P178" s="11">
        <f t="shared" ref="P178:P186" si="32">+L178-N178</f>
        <v>500</v>
      </c>
      <c r="Q178" s="11"/>
      <c r="R178" s="11"/>
      <c r="S178" s="11"/>
      <c r="T178" s="11"/>
      <c r="U178" s="11"/>
      <c r="V178" s="11"/>
      <c r="W178" s="21"/>
    </row>
    <row r="179" spans="1:23" x14ac:dyDescent="0.25">
      <c r="A179" s="48" t="s">
        <v>875</v>
      </c>
      <c r="B179" s="21"/>
      <c r="C179" s="22"/>
      <c r="D179" s="22" t="s">
        <v>486</v>
      </c>
      <c r="E179" s="22" t="s">
        <v>876</v>
      </c>
      <c r="F179" s="21" t="s">
        <v>877</v>
      </c>
      <c r="G179" s="21"/>
      <c r="H179" s="11">
        <v>24800</v>
      </c>
      <c r="I179" s="21"/>
      <c r="J179" s="11">
        <f t="shared" si="31"/>
        <v>200</v>
      </c>
      <c r="K179" s="11"/>
      <c r="L179" s="11">
        <v>25000</v>
      </c>
      <c r="M179" s="11"/>
      <c r="N179" s="11">
        <v>24500</v>
      </c>
      <c r="O179" s="11"/>
      <c r="P179" s="11">
        <f t="shared" si="32"/>
        <v>500</v>
      </c>
      <c r="Q179" s="11"/>
      <c r="R179" s="11"/>
      <c r="S179" s="11"/>
      <c r="T179" s="11"/>
      <c r="U179" s="11"/>
      <c r="V179" s="11"/>
      <c r="W179" s="21"/>
    </row>
    <row r="180" spans="1:23" x14ac:dyDescent="0.25">
      <c r="A180" s="48" t="s">
        <v>878</v>
      </c>
      <c r="B180" s="21"/>
      <c r="C180" s="22"/>
      <c r="D180" s="22" t="s">
        <v>490</v>
      </c>
      <c r="E180" s="22" t="s">
        <v>879</v>
      </c>
      <c r="F180" s="21" t="s">
        <v>880</v>
      </c>
      <c r="G180" s="21"/>
      <c r="H180" s="11">
        <v>1000</v>
      </c>
      <c r="I180" s="21"/>
      <c r="J180" s="11">
        <f t="shared" si="31"/>
        <v>0</v>
      </c>
      <c r="K180" s="11"/>
      <c r="L180" s="11">
        <v>1000</v>
      </c>
      <c r="M180" s="11"/>
      <c r="N180" s="11">
        <v>1000</v>
      </c>
      <c r="O180" s="11"/>
      <c r="P180" s="11">
        <f t="shared" si="32"/>
        <v>0</v>
      </c>
      <c r="Q180" s="11"/>
      <c r="R180" s="11"/>
      <c r="S180" s="11"/>
      <c r="T180" s="11"/>
      <c r="U180" s="11"/>
      <c r="V180" s="11"/>
      <c r="W180" s="21"/>
    </row>
    <row r="181" spans="1:23" x14ac:dyDescent="0.25">
      <c r="A181" s="48" t="s">
        <v>881</v>
      </c>
      <c r="B181" s="21"/>
      <c r="C181" s="22"/>
      <c r="D181" s="22" t="s">
        <v>494</v>
      </c>
      <c r="E181" s="22" t="s">
        <v>882</v>
      </c>
      <c r="F181" s="21" t="s">
        <v>883</v>
      </c>
      <c r="G181" s="21"/>
      <c r="H181" s="11">
        <v>2500</v>
      </c>
      <c r="I181" s="21"/>
      <c r="J181" s="11">
        <f t="shared" si="31"/>
        <v>0</v>
      </c>
      <c r="K181" s="11"/>
      <c r="L181" s="11">
        <v>2500</v>
      </c>
      <c r="M181" s="11"/>
      <c r="N181" s="11">
        <v>2500</v>
      </c>
      <c r="O181" s="11"/>
      <c r="P181" s="11">
        <f t="shared" si="32"/>
        <v>0</v>
      </c>
      <c r="Q181" s="11"/>
      <c r="R181" s="11"/>
      <c r="S181" s="11"/>
      <c r="T181" s="11"/>
      <c r="U181" s="11"/>
      <c r="V181" s="11"/>
      <c r="W181" s="21"/>
    </row>
    <row r="182" spans="1:23" x14ac:dyDescent="0.25">
      <c r="A182" s="48" t="s">
        <v>884</v>
      </c>
      <c r="B182" s="21"/>
      <c r="C182" s="22"/>
      <c r="D182" s="22" t="s">
        <v>498</v>
      </c>
      <c r="E182" s="22" t="s">
        <v>885</v>
      </c>
      <c r="F182" s="21" t="s">
        <v>886</v>
      </c>
      <c r="G182" s="21"/>
      <c r="H182" s="11">
        <v>540</v>
      </c>
      <c r="I182" s="21"/>
      <c r="J182" s="11">
        <f t="shared" si="31"/>
        <v>-40</v>
      </c>
      <c r="K182" s="11"/>
      <c r="L182" s="11">
        <v>500</v>
      </c>
      <c r="M182" s="11"/>
      <c r="N182" s="11">
        <v>400</v>
      </c>
      <c r="O182" s="11"/>
      <c r="P182" s="11">
        <f t="shared" si="32"/>
        <v>100</v>
      </c>
      <c r="Q182" s="11"/>
      <c r="R182" s="11"/>
      <c r="S182" s="11"/>
      <c r="T182" s="11"/>
      <c r="U182" s="11"/>
      <c r="V182" s="11"/>
      <c r="W182" s="21"/>
    </row>
    <row r="183" spans="1:23" x14ac:dyDescent="0.25">
      <c r="A183" s="48" t="s">
        <v>887</v>
      </c>
      <c r="B183" s="21"/>
      <c r="C183" s="22"/>
      <c r="D183" s="22" t="s">
        <v>502</v>
      </c>
      <c r="E183" s="22" t="s">
        <v>888</v>
      </c>
      <c r="F183" s="21" t="s">
        <v>889</v>
      </c>
      <c r="G183" s="21"/>
      <c r="H183" s="11">
        <v>480</v>
      </c>
      <c r="I183" s="21"/>
      <c r="J183" s="11">
        <f t="shared" si="31"/>
        <v>20</v>
      </c>
      <c r="K183" s="11"/>
      <c r="L183" s="11">
        <v>500</v>
      </c>
      <c r="M183" s="11"/>
      <c r="N183" s="11">
        <v>350</v>
      </c>
      <c r="O183" s="11"/>
      <c r="P183" s="11">
        <f t="shared" si="32"/>
        <v>150</v>
      </c>
      <c r="Q183" s="11"/>
      <c r="R183" s="11"/>
      <c r="S183" s="11"/>
      <c r="T183" s="11"/>
      <c r="U183" s="11"/>
      <c r="V183" s="11"/>
      <c r="W183" s="21"/>
    </row>
    <row r="184" spans="1:23" x14ac:dyDescent="0.25">
      <c r="A184" s="48" t="s">
        <v>890</v>
      </c>
      <c r="B184" s="21"/>
      <c r="C184" s="22"/>
      <c r="D184" s="22" t="s">
        <v>506</v>
      </c>
      <c r="E184" s="22" t="s">
        <v>891</v>
      </c>
      <c r="F184" s="21" t="s">
        <v>892</v>
      </c>
      <c r="G184" s="21"/>
      <c r="H184" s="11">
        <v>500</v>
      </c>
      <c r="I184" s="21"/>
      <c r="J184" s="11">
        <f t="shared" si="31"/>
        <v>0</v>
      </c>
      <c r="K184" s="11"/>
      <c r="L184" s="11">
        <v>500</v>
      </c>
      <c r="M184" s="11"/>
      <c r="N184" s="11">
        <v>298</v>
      </c>
      <c r="O184" s="11"/>
      <c r="P184" s="11">
        <f t="shared" si="32"/>
        <v>202</v>
      </c>
      <c r="Q184" s="11"/>
      <c r="R184" s="11"/>
      <c r="S184" s="11"/>
      <c r="T184" s="11"/>
      <c r="U184" s="11"/>
      <c r="V184" s="11"/>
      <c r="W184" s="21"/>
    </row>
    <row r="185" spans="1:23" x14ac:dyDescent="0.25">
      <c r="A185" s="48" t="s">
        <v>893</v>
      </c>
      <c r="B185" s="21"/>
      <c r="C185" s="22"/>
      <c r="D185" s="22" t="s">
        <v>510</v>
      </c>
      <c r="E185" s="22" t="s">
        <v>894</v>
      </c>
      <c r="F185" s="21" t="s">
        <v>895</v>
      </c>
      <c r="G185" s="21"/>
      <c r="H185" s="11">
        <v>0</v>
      </c>
      <c r="I185" s="21"/>
      <c r="J185" s="11">
        <f t="shared" si="31"/>
        <v>0</v>
      </c>
      <c r="K185" s="11"/>
      <c r="L185" s="11">
        <v>0</v>
      </c>
      <c r="M185" s="11"/>
      <c r="N185" s="11">
        <v>0</v>
      </c>
      <c r="O185" s="11"/>
      <c r="P185" s="11">
        <f t="shared" si="32"/>
        <v>0</v>
      </c>
      <c r="Q185" s="11"/>
      <c r="R185" s="11"/>
      <c r="S185" s="11"/>
      <c r="T185" s="11"/>
      <c r="U185" s="11"/>
      <c r="V185" s="11"/>
      <c r="W185" s="21"/>
    </row>
    <row r="186" spans="1:23" x14ac:dyDescent="0.25">
      <c r="A186" s="48" t="s">
        <v>896</v>
      </c>
      <c r="B186" s="21"/>
      <c r="C186" s="24" t="s">
        <v>897</v>
      </c>
      <c r="D186" s="22"/>
      <c r="E186" s="22"/>
      <c r="F186" s="21" t="s">
        <v>1544</v>
      </c>
      <c r="G186" s="21"/>
      <c r="H186" s="34">
        <f>SUM(H178:H185)</f>
        <v>79820</v>
      </c>
      <c r="I186" s="21"/>
      <c r="J186" s="34">
        <f t="shared" si="31"/>
        <v>180</v>
      </c>
      <c r="K186" s="11"/>
      <c r="L186" s="34">
        <f>SUM(L178:L185)</f>
        <v>80000</v>
      </c>
      <c r="M186" s="11"/>
      <c r="N186" s="34">
        <f>SUM(N178:N185)</f>
        <v>78548</v>
      </c>
      <c r="O186" s="11"/>
      <c r="P186" s="34">
        <f t="shared" si="32"/>
        <v>1452</v>
      </c>
      <c r="Q186" s="11"/>
      <c r="R186" s="11"/>
      <c r="S186" s="11"/>
      <c r="T186" s="11"/>
      <c r="U186" s="11"/>
      <c r="V186" s="11"/>
      <c r="W186" s="21"/>
    </row>
    <row r="187" spans="1:23" x14ac:dyDescent="0.25">
      <c r="A187" s="48"/>
      <c r="B187" s="21"/>
      <c r="C187" s="24" t="s">
        <v>898</v>
      </c>
      <c r="D187" s="22"/>
      <c r="E187" s="22"/>
      <c r="F187" s="21"/>
      <c r="G187" s="21"/>
      <c r="H187" s="11"/>
      <c r="I187" s="21"/>
      <c r="J187" s="11"/>
      <c r="K187" s="11"/>
      <c r="L187" s="11"/>
      <c r="M187" s="11"/>
      <c r="N187" s="11"/>
      <c r="O187" s="11"/>
      <c r="P187" s="11"/>
      <c r="Q187" s="11"/>
      <c r="R187" s="11"/>
      <c r="S187" s="11"/>
      <c r="T187" s="11"/>
      <c r="U187" s="11"/>
      <c r="V187" s="11"/>
      <c r="W187" s="21"/>
    </row>
    <row r="188" spans="1:23" x14ac:dyDescent="0.25">
      <c r="A188" s="48" t="s">
        <v>899</v>
      </c>
      <c r="B188" s="21"/>
      <c r="C188" s="22"/>
      <c r="D188" s="22" t="s">
        <v>518</v>
      </c>
      <c r="E188" s="22" t="s">
        <v>900</v>
      </c>
      <c r="F188" s="21" t="s">
        <v>901</v>
      </c>
      <c r="G188" s="21"/>
      <c r="H188" s="11">
        <v>48000</v>
      </c>
      <c r="I188" s="21"/>
      <c r="J188" s="11">
        <f t="shared" ref="J188:J196" si="33">L188-H188</f>
        <v>7000</v>
      </c>
      <c r="K188" s="11"/>
      <c r="L188" s="11">
        <v>55000</v>
      </c>
      <c r="M188" s="11"/>
      <c r="N188" s="11">
        <v>52000</v>
      </c>
      <c r="O188" s="11"/>
      <c r="P188" s="11">
        <f t="shared" ref="P188:P196" si="34">+L188-N188</f>
        <v>3000</v>
      </c>
      <c r="Q188" s="11"/>
      <c r="R188" s="11"/>
      <c r="S188" s="11"/>
      <c r="T188" s="11"/>
      <c r="U188" s="11"/>
      <c r="V188" s="11"/>
      <c r="W188" s="21"/>
    </row>
    <row r="189" spans="1:23" x14ac:dyDescent="0.25">
      <c r="A189" s="48" t="s">
        <v>902</v>
      </c>
      <c r="B189" s="21"/>
      <c r="C189" s="22"/>
      <c r="D189" s="22" t="s">
        <v>486</v>
      </c>
      <c r="E189" s="22" t="s">
        <v>903</v>
      </c>
      <c r="F189" s="21" t="s">
        <v>904</v>
      </c>
      <c r="G189" s="21"/>
      <c r="H189" s="11">
        <v>32000</v>
      </c>
      <c r="I189" s="21"/>
      <c r="J189" s="11">
        <f t="shared" si="33"/>
        <v>-7000</v>
      </c>
      <c r="K189" s="11"/>
      <c r="L189" s="11">
        <v>25000</v>
      </c>
      <c r="M189" s="11"/>
      <c r="N189" s="11">
        <v>25000</v>
      </c>
      <c r="O189" s="11"/>
      <c r="P189" s="11">
        <f t="shared" si="34"/>
        <v>0</v>
      </c>
      <c r="Q189" s="11"/>
      <c r="R189" s="11"/>
      <c r="S189" s="11"/>
      <c r="T189" s="11"/>
      <c r="U189" s="11"/>
      <c r="V189" s="11"/>
      <c r="W189" s="21"/>
    </row>
    <row r="190" spans="1:23" x14ac:dyDescent="0.25">
      <c r="A190" s="48" t="s">
        <v>905</v>
      </c>
      <c r="B190" s="21"/>
      <c r="C190" s="22"/>
      <c r="D190" s="22" t="s">
        <v>490</v>
      </c>
      <c r="E190" s="22" t="s">
        <v>906</v>
      </c>
      <c r="F190" s="21" t="s">
        <v>907</v>
      </c>
      <c r="G190" s="21"/>
      <c r="H190" s="11">
        <v>5000</v>
      </c>
      <c r="I190" s="21"/>
      <c r="J190" s="11">
        <f t="shared" si="33"/>
        <v>0</v>
      </c>
      <c r="K190" s="11"/>
      <c r="L190" s="11">
        <v>5000</v>
      </c>
      <c r="M190" s="11"/>
      <c r="N190" s="11">
        <v>4987</v>
      </c>
      <c r="O190" s="11"/>
      <c r="P190" s="11">
        <f t="shared" si="34"/>
        <v>13</v>
      </c>
      <c r="Q190" s="11"/>
      <c r="R190" s="11"/>
      <c r="S190" s="11"/>
      <c r="T190" s="11"/>
      <c r="U190" s="11"/>
      <c r="V190" s="11"/>
      <c r="W190" s="21"/>
    </row>
    <row r="191" spans="1:23" x14ac:dyDescent="0.25">
      <c r="A191" s="48" t="s">
        <v>908</v>
      </c>
      <c r="B191" s="21"/>
      <c r="C191" s="22"/>
      <c r="D191" s="22" t="s">
        <v>494</v>
      </c>
      <c r="E191" s="22" t="s">
        <v>909</v>
      </c>
      <c r="F191" s="21" t="s">
        <v>910</v>
      </c>
      <c r="G191" s="21"/>
      <c r="H191" s="11">
        <v>0</v>
      </c>
      <c r="I191" s="21"/>
      <c r="J191" s="11">
        <f t="shared" si="33"/>
        <v>0</v>
      </c>
      <c r="K191" s="11"/>
      <c r="L191" s="11">
        <v>0</v>
      </c>
      <c r="M191" s="11"/>
      <c r="N191" s="11">
        <v>0</v>
      </c>
      <c r="O191" s="11"/>
      <c r="P191" s="11">
        <f t="shared" si="34"/>
        <v>0</v>
      </c>
      <c r="Q191" s="11"/>
      <c r="R191" s="11"/>
      <c r="S191" s="11"/>
      <c r="T191" s="11"/>
      <c r="U191" s="11"/>
      <c r="V191" s="11"/>
      <c r="W191" s="21"/>
    </row>
    <row r="192" spans="1:23" x14ac:dyDescent="0.25">
      <c r="A192" s="48" t="s">
        <v>911</v>
      </c>
      <c r="B192" s="21"/>
      <c r="C192" s="22"/>
      <c r="D192" s="22" t="s">
        <v>498</v>
      </c>
      <c r="E192" s="22" t="s">
        <v>912</v>
      </c>
      <c r="F192" s="21" t="s">
        <v>913</v>
      </c>
      <c r="G192" s="21"/>
      <c r="H192" s="11">
        <v>0</v>
      </c>
      <c r="I192" s="21"/>
      <c r="J192" s="11">
        <f t="shared" si="33"/>
        <v>0</v>
      </c>
      <c r="K192" s="11"/>
      <c r="L192" s="11">
        <v>0</v>
      </c>
      <c r="M192" s="11"/>
      <c r="N192" s="11">
        <v>0</v>
      </c>
      <c r="O192" s="11"/>
      <c r="P192" s="11">
        <f t="shared" si="34"/>
        <v>0</v>
      </c>
      <c r="Q192" s="11"/>
      <c r="R192" s="11"/>
      <c r="S192" s="11"/>
      <c r="T192" s="11"/>
      <c r="U192" s="11"/>
      <c r="V192" s="11"/>
      <c r="W192" s="21"/>
    </row>
    <row r="193" spans="1:23" x14ac:dyDescent="0.25">
      <c r="A193" s="48" t="s">
        <v>914</v>
      </c>
      <c r="B193" s="21"/>
      <c r="C193" s="22"/>
      <c r="D193" s="22" t="s">
        <v>502</v>
      </c>
      <c r="E193" s="22" t="s">
        <v>915</v>
      </c>
      <c r="F193" s="21" t="s">
        <v>916</v>
      </c>
      <c r="G193" s="21"/>
      <c r="H193" s="11">
        <v>800</v>
      </c>
      <c r="I193" s="21"/>
      <c r="J193" s="11">
        <f t="shared" si="33"/>
        <v>200</v>
      </c>
      <c r="K193" s="11"/>
      <c r="L193" s="11">
        <v>1000</v>
      </c>
      <c r="M193" s="11"/>
      <c r="N193" s="11">
        <v>980</v>
      </c>
      <c r="O193" s="11"/>
      <c r="P193" s="11">
        <f t="shared" si="34"/>
        <v>20</v>
      </c>
      <c r="Q193" s="11"/>
      <c r="R193" s="11"/>
      <c r="S193" s="11"/>
      <c r="T193" s="11"/>
      <c r="U193" s="11"/>
      <c r="V193" s="11"/>
      <c r="W193" s="21"/>
    </row>
    <row r="194" spans="1:23" x14ac:dyDescent="0.25">
      <c r="A194" s="48" t="s">
        <v>917</v>
      </c>
      <c r="B194" s="21"/>
      <c r="C194" s="22"/>
      <c r="D194" s="22" t="s">
        <v>506</v>
      </c>
      <c r="E194" s="22" t="s">
        <v>918</v>
      </c>
      <c r="F194" s="21" t="s">
        <v>919</v>
      </c>
      <c r="G194" s="21"/>
      <c r="H194" s="11">
        <v>2900</v>
      </c>
      <c r="I194" s="21"/>
      <c r="J194" s="11">
        <f t="shared" si="33"/>
        <v>100</v>
      </c>
      <c r="K194" s="11"/>
      <c r="L194" s="11">
        <v>3000</v>
      </c>
      <c r="M194" s="11"/>
      <c r="N194" s="11">
        <v>2980</v>
      </c>
      <c r="O194" s="11"/>
      <c r="P194" s="11">
        <f t="shared" si="34"/>
        <v>20</v>
      </c>
      <c r="Q194" s="11"/>
      <c r="R194" s="11"/>
      <c r="S194" s="11"/>
      <c r="T194" s="11"/>
      <c r="U194" s="11"/>
      <c r="V194" s="11"/>
      <c r="W194" s="21"/>
    </row>
    <row r="195" spans="1:23" x14ac:dyDescent="0.25">
      <c r="A195" s="48" t="s">
        <v>920</v>
      </c>
      <c r="B195" s="21"/>
      <c r="C195" s="22"/>
      <c r="D195" s="22" t="s">
        <v>510</v>
      </c>
      <c r="E195" s="22" t="s">
        <v>921</v>
      </c>
      <c r="F195" s="21" t="s">
        <v>922</v>
      </c>
      <c r="G195" s="21"/>
      <c r="H195" s="11">
        <v>0</v>
      </c>
      <c r="I195" s="21"/>
      <c r="J195" s="11">
        <f t="shared" si="33"/>
        <v>0</v>
      </c>
      <c r="K195" s="11"/>
      <c r="L195" s="11">
        <v>0</v>
      </c>
      <c r="M195" s="11"/>
      <c r="N195" s="11">
        <v>0</v>
      </c>
      <c r="O195" s="11"/>
      <c r="P195" s="11">
        <f t="shared" si="34"/>
        <v>0</v>
      </c>
      <c r="Q195" s="11"/>
      <c r="R195" s="11"/>
      <c r="S195" s="11"/>
      <c r="T195" s="11"/>
      <c r="U195" s="11"/>
      <c r="V195" s="11"/>
      <c r="W195" s="21"/>
    </row>
    <row r="196" spans="1:23" x14ac:dyDescent="0.25">
      <c r="A196" s="48" t="s">
        <v>923</v>
      </c>
      <c r="B196" s="21"/>
      <c r="C196" s="24" t="s">
        <v>924</v>
      </c>
      <c r="D196" s="22"/>
      <c r="E196" s="22"/>
      <c r="F196" s="21" t="s">
        <v>1545</v>
      </c>
      <c r="G196" s="21"/>
      <c r="H196" s="34">
        <f>SUM(H188:H195)</f>
        <v>88700</v>
      </c>
      <c r="I196" s="21"/>
      <c r="J196" s="34">
        <f t="shared" si="33"/>
        <v>300</v>
      </c>
      <c r="K196" s="11"/>
      <c r="L196" s="34">
        <f>SUM(L188:L195)</f>
        <v>89000</v>
      </c>
      <c r="M196" s="11"/>
      <c r="N196" s="34">
        <f>SUM(N188:N195)</f>
        <v>85947</v>
      </c>
      <c r="O196" s="11"/>
      <c r="P196" s="34">
        <f t="shared" si="34"/>
        <v>3053</v>
      </c>
      <c r="Q196" s="11"/>
      <c r="R196" s="11"/>
      <c r="S196" s="11"/>
      <c r="T196" s="11"/>
      <c r="U196" s="11"/>
      <c r="V196" s="11"/>
      <c r="W196" s="21"/>
    </row>
    <row r="197" spans="1:23" x14ac:dyDescent="0.25">
      <c r="A197" s="48"/>
      <c r="B197" s="21"/>
      <c r="C197" s="24" t="s">
        <v>925</v>
      </c>
      <c r="D197" s="22"/>
      <c r="E197" s="22"/>
      <c r="F197" s="21"/>
      <c r="G197" s="21"/>
      <c r="H197" s="11"/>
      <c r="I197" s="21"/>
      <c r="J197" s="11"/>
      <c r="K197" s="11"/>
      <c r="L197" s="11"/>
      <c r="M197" s="11"/>
      <c r="N197" s="11"/>
      <c r="O197" s="11"/>
      <c r="P197" s="11"/>
      <c r="Q197" s="11"/>
      <c r="R197" s="11"/>
      <c r="S197" s="11"/>
      <c r="T197" s="11"/>
      <c r="U197" s="11"/>
      <c r="V197" s="11"/>
      <c r="W197" s="21"/>
    </row>
    <row r="198" spans="1:23" x14ac:dyDescent="0.25">
      <c r="A198" s="48" t="s">
        <v>926</v>
      </c>
      <c r="B198" s="21"/>
      <c r="C198" s="22"/>
      <c r="D198" s="22" t="s">
        <v>927</v>
      </c>
      <c r="E198" s="22" t="s">
        <v>928</v>
      </c>
      <c r="F198" s="21" t="s">
        <v>929</v>
      </c>
      <c r="G198" s="21"/>
      <c r="H198" s="11">
        <v>40500</v>
      </c>
      <c r="I198" s="21"/>
      <c r="J198" s="11">
        <f t="shared" ref="J198:J203" si="35">L198-H198</f>
        <v>-500</v>
      </c>
      <c r="K198" s="11"/>
      <c r="L198" s="11">
        <v>40000</v>
      </c>
      <c r="M198" s="11"/>
      <c r="N198" s="11">
        <v>40000</v>
      </c>
      <c r="O198" s="11"/>
      <c r="P198" s="11">
        <f t="shared" ref="P198:P203" si="36">+L198-N198</f>
        <v>0</v>
      </c>
      <c r="Q198" s="11"/>
      <c r="R198" s="11"/>
      <c r="S198" s="11"/>
      <c r="T198" s="11"/>
      <c r="U198" s="11"/>
      <c r="V198" s="11"/>
      <c r="W198" s="21"/>
    </row>
    <row r="199" spans="1:23" x14ac:dyDescent="0.25">
      <c r="A199" s="48" t="s">
        <v>930</v>
      </c>
      <c r="B199" s="21"/>
      <c r="C199" s="22"/>
      <c r="D199" s="22" t="s">
        <v>931</v>
      </c>
      <c r="E199" s="22" t="s">
        <v>932</v>
      </c>
      <c r="F199" s="21" t="s">
        <v>933</v>
      </c>
      <c r="G199" s="21"/>
      <c r="H199" s="11">
        <v>30000</v>
      </c>
      <c r="I199" s="21"/>
      <c r="J199" s="11">
        <f t="shared" si="35"/>
        <v>0</v>
      </c>
      <c r="K199" s="11"/>
      <c r="L199" s="11">
        <v>30000</v>
      </c>
      <c r="M199" s="11"/>
      <c r="N199" s="11">
        <v>16000</v>
      </c>
      <c r="O199" s="11"/>
      <c r="P199" s="11">
        <f t="shared" si="36"/>
        <v>14000</v>
      </c>
      <c r="Q199" s="11"/>
      <c r="R199" s="11"/>
      <c r="S199" s="11"/>
      <c r="T199" s="11"/>
      <c r="U199" s="11"/>
      <c r="V199" s="11"/>
      <c r="W199" s="21"/>
    </row>
    <row r="200" spans="1:23" x14ac:dyDescent="0.25">
      <c r="A200" s="48" t="s">
        <v>934</v>
      </c>
      <c r="B200" s="21"/>
      <c r="C200" s="22"/>
      <c r="D200" s="22" t="s">
        <v>935</v>
      </c>
      <c r="E200" s="22" t="s">
        <v>936</v>
      </c>
      <c r="F200" s="21" t="s">
        <v>937</v>
      </c>
      <c r="G200" s="21"/>
      <c r="H200" s="11">
        <v>3800</v>
      </c>
      <c r="I200" s="21"/>
      <c r="J200" s="11">
        <f t="shared" si="35"/>
        <v>200</v>
      </c>
      <c r="K200" s="11"/>
      <c r="L200" s="11">
        <v>4000</v>
      </c>
      <c r="M200" s="11"/>
      <c r="N200" s="11">
        <v>3500</v>
      </c>
      <c r="O200" s="11"/>
      <c r="P200" s="11">
        <f t="shared" si="36"/>
        <v>500</v>
      </c>
      <c r="Q200" s="11"/>
      <c r="R200" s="11"/>
      <c r="S200" s="11"/>
      <c r="T200" s="11"/>
      <c r="U200" s="11"/>
      <c r="V200" s="11"/>
      <c r="W200" s="21"/>
    </row>
    <row r="201" spans="1:23" x14ac:dyDescent="0.25">
      <c r="A201" s="48" t="s">
        <v>938</v>
      </c>
      <c r="B201" s="21"/>
      <c r="C201" s="22"/>
      <c r="D201" s="22" t="s">
        <v>510</v>
      </c>
      <c r="E201" s="22" t="s">
        <v>939</v>
      </c>
      <c r="F201" s="21" t="s">
        <v>940</v>
      </c>
      <c r="G201" s="21"/>
      <c r="H201" s="11">
        <f>840+980</f>
        <v>1820</v>
      </c>
      <c r="I201" s="21"/>
      <c r="J201" s="11">
        <f t="shared" si="35"/>
        <v>180</v>
      </c>
      <c r="K201" s="11"/>
      <c r="L201" s="11">
        <f>1000+1000</f>
        <v>2000</v>
      </c>
      <c r="M201" s="11"/>
      <c r="N201" s="11">
        <f>758+1000</f>
        <v>1758</v>
      </c>
      <c r="O201" s="11"/>
      <c r="P201" s="11">
        <f t="shared" si="36"/>
        <v>242</v>
      </c>
      <c r="Q201" s="11"/>
      <c r="R201" s="11"/>
      <c r="S201" s="11"/>
      <c r="T201" s="11"/>
      <c r="U201" s="11"/>
      <c r="V201" s="11"/>
      <c r="W201" s="21"/>
    </row>
    <row r="202" spans="1:23" x14ac:dyDescent="0.25">
      <c r="A202" s="48" t="s">
        <v>941</v>
      </c>
      <c r="B202" s="21"/>
      <c r="C202" s="22"/>
      <c r="D202" s="22" t="s">
        <v>942</v>
      </c>
      <c r="E202" s="22" t="s">
        <v>943</v>
      </c>
      <c r="F202" s="21"/>
      <c r="G202" s="21"/>
      <c r="H202" s="11">
        <v>0</v>
      </c>
      <c r="I202" s="21"/>
      <c r="J202" s="11">
        <f t="shared" si="35"/>
        <v>0</v>
      </c>
      <c r="K202" s="11"/>
      <c r="L202" s="11">
        <v>0</v>
      </c>
      <c r="M202" s="11"/>
      <c r="N202" s="11">
        <v>0</v>
      </c>
      <c r="O202" s="11"/>
      <c r="P202" s="11">
        <f t="shared" si="36"/>
        <v>0</v>
      </c>
      <c r="Q202" s="11"/>
      <c r="R202" s="11"/>
      <c r="S202" s="11"/>
      <c r="T202" s="11"/>
      <c r="U202" s="11"/>
      <c r="V202" s="11"/>
      <c r="W202" s="21"/>
    </row>
    <row r="203" spans="1:23" x14ac:dyDescent="0.25">
      <c r="A203" s="48" t="s">
        <v>944</v>
      </c>
      <c r="B203" s="21"/>
      <c r="C203" s="24" t="s">
        <v>945</v>
      </c>
      <c r="D203" s="22"/>
      <c r="E203" s="22"/>
      <c r="F203" s="21" t="s">
        <v>1546</v>
      </c>
      <c r="G203" s="21"/>
      <c r="H203" s="34">
        <f>SUM(H198:H202)</f>
        <v>76120</v>
      </c>
      <c r="I203" s="21"/>
      <c r="J203" s="34">
        <f t="shared" si="35"/>
        <v>-120</v>
      </c>
      <c r="K203" s="11"/>
      <c r="L203" s="34">
        <f>SUM(L198:L202)</f>
        <v>76000</v>
      </c>
      <c r="M203" s="11"/>
      <c r="N203" s="34">
        <f>SUM(N198:N202)</f>
        <v>61258</v>
      </c>
      <c r="O203" s="11"/>
      <c r="P203" s="34">
        <f t="shared" si="36"/>
        <v>14742</v>
      </c>
      <c r="Q203" s="11"/>
      <c r="R203" s="11"/>
      <c r="S203" s="11"/>
      <c r="T203" s="11"/>
      <c r="U203" s="11"/>
      <c r="V203" s="11"/>
      <c r="W203" s="21"/>
    </row>
    <row r="204" spans="1:23" x14ac:dyDescent="0.25">
      <c r="A204" s="48"/>
      <c r="B204" s="21"/>
      <c r="C204" s="24" t="s">
        <v>120</v>
      </c>
      <c r="D204" s="22"/>
      <c r="E204" s="22"/>
      <c r="F204" s="21"/>
      <c r="G204" s="21"/>
      <c r="H204" s="11"/>
      <c r="I204" s="21"/>
      <c r="J204" s="11"/>
      <c r="K204" s="11"/>
      <c r="L204" s="11"/>
      <c r="M204" s="11"/>
      <c r="N204" s="11"/>
      <c r="O204" s="11"/>
      <c r="P204" s="11"/>
      <c r="Q204" s="11"/>
      <c r="R204" s="11"/>
      <c r="S204" s="11"/>
      <c r="T204" s="11"/>
      <c r="U204" s="11"/>
      <c r="V204" s="11"/>
      <c r="W204" s="21"/>
    </row>
    <row r="205" spans="1:23" x14ac:dyDescent="0.25">
      <c r="A205" s="48" t="s">
        <v>121</v>
      </c>
      <c r="B205" s="21"/>
      <c r="C205" s="24"/>
      <c r="D205" s="22" t="s">
        <v>927</v>
      </c>
      <c r="E205" s="22" t="s">
        <v>128</v>
      </c>
      <c r="F205" s="21" t="s">
        <v>133</v>
      </c>
      <c r="G205" s="21"/>
      <c r="H205" s="11">
        <v>0</v>
      </c>
      <c r="I205" s="21"/>
      <c r="J205" s="11">
        <f>L205-H205</f>
        <v>0</v>
      </c>
      <c r="K205" s="11"/>
      <c r="L205" s="11">
        <v>0</v>
      </c>
      <c r="M205" s="11"/>
      <c r="N205" s="11">
        <v>0</v>
      </c>
      <c r="O205" s="11"/>
      <c r="P205" s="11">
        <f>+L205-N205</f>
        <v>0</v>
      </c>
      <c r="Q205" s="11"/>
      <c r="R205" s="11"/>
      <c r="S205" s="11"/>
      <c r="T205" s="11"/>
      <c r="U205" s="11"/>
      <c r="V205" s="11"/>
      <c r="W205" s="21"/>
    </row>
    <row r="206" spans="1:23" x14ac:dyDescent="0.25">
      <c r="A206" s="48" t="s">
        <v>122</v>
      </c>
      <c r="B206" s="21"/>
      <c r="C206" s="24"/>
      <c r="D206" s="22" t="s">
        <v>931</v>
      </c>
      <c r="E206" s="22" t="s">
        <v>129</v>
      </c>
      <c r="F206" s="21" t="s">
        <v>134</v>
      </c>
      <c r="G206" s="21"/>
      <c r="H206" s="11">
        <v>0</v>
      </c>
      <c r="I206" s="21"/>
      <c r="J206" s="11">
        <f>L206-H206</f>
        <v>0</v>
      </c>
      <c r="K206" s="11"/>
      <c r="L206" s="11">
        <v>0</v>
      </c>
      <c r="M206" s="11"/>
      <c r="N206" s="11">
        <v>0</v>
      </c>
      <c r="O206" s="11"/>
      <c r="P206" s="11">
        <f>+L206-N206</f>
        <v>0</v>
      </c>
      <c r="Q206" s="11"/>
      <c r="R206" s="11"/>
      <c r="S206" s="11"/>
      <c r="T206" s="11"/>
      <c r="U206" s="11"/>
      <c r="V206" s="11"/>
      <c r="W206" s="21"/>
    </row>
    <row r="207" spans="1:23" x14ac:dyDescent="0.25">
      <c r="A207" s="48" t="s">
        <v>123</v>
      </c>
      <c r="B207" s="21"/>
      <c r="C207" s="24"/>
      <c r="D207" s="22" t="s">
        <v>935</v>
      </c>
      <c r="E207" s="22" t="s">
        <v>130</v>
      </c>
      <c r="F207" s="21" t="s">
        <v>135</v>
      </c>
      <c r="G207" s="21"/>
      <c r="H207" s="11">
        <v>0</v>
      </c>
      <c r="I207" s="21"/>
      <c r="J207" s="11">
        <f>L207-H207</f>
        <v>0</v>
      </c>
      <c r="K207" s="11"/>
      <c r="L207" s="11">
        <v>0</v>
      </c>
      <c r="M207" s="11"/>
      <c r="N207" s="11">
        <v>0</v>
      </c>
      <c r="O207" s="11"/>
      <c r="P207" s="11">
        <f>+L207-N207</f>
        <v>0</v>
      </c>
      <c r="Q207" s="11"/>
      <c r="R207" s="11"/>
      <c r="S207" s="11"/>
      <c r="T207" s="11"/>
      <c r="U207" s="11"/>
      <c r="V207" s="11"/>
      <c r="W207" s="21"/>
    </row>
    <row r="208" spans="1:23" x14ac:dyDescent="0.25">
      <c r="A208" s="48" t="s">
        <v>124</v>
      </c>
      <c r="B208" s="21"/>
      <c r="C208" s="24"/>
      <c r="D208" s="22" t="s">
        <v>510</v>
      </c>
      <c r="E208" s="22" t="s">
        <v>131</v>
      </c>
      <c r="F208" s="21" t="s">
        <v>136</v>
      </c>
      <c r="G208" s="21"/>
      <c r="H208" s="11">
        <v>0</v>
      </c>
      <c r="I208" s="21"/>
      <c r="J208" s="11">
        <f>L208-H208</f>
        <v>0</v>
      </c>
      <c r="K208" s="11"/>
      <c r="L208" s="11">
        <v>0</v>
      </c>
      <c r="M208" s="11"/>
      <c r="N208" s="11">
        <v>0</v>
      </c>
      <c r="O208" s="11"/>
      <c r="P208" s="11">
        <f>+L208-N208</f>
        <v>0</v>
      </c>
      <c r="Q208" s="11"/>
      <c r="R208" s="11"/>
      <c r="S208" s="11"/>
      <c r="T208" s="11"/>
      <c r="U208" s="11"/>
      <c r="V208" s="11"/>
      <c r="W208" s="21"/>
    </row>
    <row r="209" spans="1:23" x14ac:dyDescent="0.25">
      <c r="A209" s="48" t="s">
        <v>125</v>
      </c>
      <c r="B209" s="21"/>
      <c r="C209" s="24"/>
      <c r="D209" s="22" t="s">
        <v>942</v>
      </c>
      <c r="E209" s="22" t="s">
        <v>132</v>
      </c>
      <c r="F209" s="21"/>
      <c r="G209" s="21"/>
      <c r="H209" s="11"/>
      <c r="I209" s="21"/>
      <c r="J209" s="11"/>
      <c r="K209" s="11"/>
      <c r="L209" s="11"/>
      <c r="M209" s="11"/>
      <c r="N209" s="11"/>
      <c r="O209" s="11"/>
      <c r="P209" s="11"/>
      <c r="Q209" s="11"/>
      <c r="R209" s="11"/>
      <c r="S209" s="11"/>
      <c r="T209" s="11"/>
      <c r="U209" s="11"/>
      <c r="V209" s="11"/>
      <c r="W209" s="21"/>
    </row>
    <row r="210" spans="1:23" x14ac:dyDescent="0.25">
      <c r="A210" s="48" t="s">
        <v>126</v>
      </c>
      <c r="B210" s="21"/>
      <c r="C210" s="24" t="s">
        <v>127</v>
      </c>
      <c r="D210" s="22"/>
      <c r="E210" s="22"/>
      <c r="F210" s="21" t="s">
        <v>137</v>
      </c>
      <c r="G210" s="21"/>
      <c r="H210" s="34">
        <f>SUM(H205:H209)</f>
        <v>0</v>
      </c>
      <c r="I210" s="21"/>
      <c r="J210" s="34">
        <f>L210-H210</f>
        <v>0</v>
      </c>
      <c r="K210" s="11"/>
      <c r="L210" s="34">
        <f>SUM(L205:L209)</f>
        <v>0</v>
      </c>
      <c r="M210" s="11"/>
      <c r="N210" s="34">
        <f>SUM(N205:N209)</f>
        <v>0</v>
      </c>
      <c r="O210" s="11"/>
      <c r="P210" s="34">
        <f>+L210-N210</f>
        <v>0</v>
      </c>
      <c r="Q210" s="11"/>
      <c r="R210" s="11"/>
      <c r="S210" s="11"/>
      <c r="T210" s="11"/>
      <c r="U210" s="11"/>
      <c r="V210" s="11"/>
      <c r="W210" s="21"/>
    </row>
    <row r="211" spans="1:23" x14ac:dyDescent="0.25">
      <c r="A211" s="48"/>
      <c r="B211" s="21"/>
      <c r="C211" s="24" t="s">
        <v>946</v>
      </c>
      <c r="D211" s="24"/>
      <c r="E211" s="22"/>
      <c r="F211" s="21"/>
      <c r="G211" s="21"/>
      <c r="H211" s="11"/>
      <c r="I211" s="21"/>
      <c r="J211" s="11"/>
      <c r="K211" s="11"/>
      <c r="L211" s="11"/>
      <c r="M211" s="11"/>
      <c r="N211" s="11"/>
      <c r="O211" s="11"/>
      <c r="P211" s="11"/>
      <c r="Q211" s="11"/>
      <c r="R211" s="11"/>
      <c r="S211" s="11"/>
      <c r="T211" s="11"/>
      <c r="U211" s="11"/>
      <c r="V211" s="11"/>
      <c r="W211" s="21"/>
    </row>
    <row r="212" spans="1:23" x14ac:dyDescent="0.25">
      <c r="A212" s="48" t="s">
        <v>947</v>
      </c>
      <c r="B212" s="21"/>
      <c r="C212" s="22"/>
      <c r="D212" s="22" t="s">
        <v>927</v>
      </c>
      <c r="E212" s="22" t="s">
        <v>948</v>
      </c>
      <c r="F212" s="21" t="s">
        <v>949</v>
      </c>
      <c r="G212" s="21"/>
      <c r="H212" s="11">
        <v>24000</v>
      </c>
      <c r="I212" s="21"/>
      <c r="J212" s="11">
        <f t="shared" ref="J212:J217" si="37">L212-H212</f>
        <v>1000</v>
      </c>
      <c r="K212" s="11"/>
      <c r="L212" s="11">
        <v>25000</v>
      </c>
      <c r="M212" s="11"/>
      <c r="N212" s="11">
        <v>23000</v>
      </c>
      <c r="O212" s="11"/>
      <c r="P212" s="11">
        <f t="shared" ref="P212:P217" si="38">+L212-N212</f>
        <v>2000</v>
      </c>
      <c r="Q212" s="11"/>
      <c r="R212" s="11"/>
      <c r="S212" s="11"/>
      <c r="T212" s="11"/>
      <c r="U212" s="11"/>
      <c r="V212" s="11"/>
      <c r="W212" s="21"/>
    </row>
    <row r="213" spans="1:23" x14ac:dyDescent="0.25">
      <c r="A213" s="48" t="s">
        <v>950</v>
      </c>
      <c r="B213" s="21"/>
      <c r="C213" s="22"/>
      <c r="D213" s="22" t="s">
        <v>931</v>
      </c>
      <c r="E213" s="22" t="s">
        <v>951</v>
      </c>
      <c r="F213" s="21" t="s">
        <v>952</v>
      </c>
      <c r="G213" s="21"/>
      <c r="H213" s="11">
        <v>5500</v>
      </c>
      <c r="I213" s="21"/>
      <c r="J213" s="11">
        <f t="shared" si="37"/>
        <v>-500</v>
      </c>
      <c r="K213" s="11"/>
      <c r="L213" s="11">
        <v>5000</v>
      </c>
      <c r="M213" s="11"/>
      <c r="N213" s="11">
        <v>4600</v>
      </c>
      <c r="O213" s="11"/>
      <c r="P213" s="11">
        <f t="shared" si="38"/>
        <v>400</v>
      </c>
      <c r="Q213" s="11"/>
      <c r="R213" s="11"/>
      <c r="S213" s="11"/>
      <c r="T213" s="11"/>
      <c r="U213" s="11"/>
      <c r="V213" s="11"/>
      <c r="W213" s="21"/>
    </row>
    <row r="214" spans="1:23" x14ac:dyDescent="0.25">
      <c r="A214" s="48" t="s">
        <v>953</v>
      </c>
      <c r="B214" s="21"/>
      <c r="C214" s="22"/>
      <c r="D214" s="22" t="s">
        <v>935</v>
      </c>
      <c r="E214" s="22" t="s">
        <v>954</v>
      </c>
      <c r="F214" s="21" t="s">
        <v>955</v>
      </c>
      <c r="G214" s="21"/>
      <c r="H214" s="11">
        <v>3200</v>
      </c>
      <c r="I214" s="21"/>
      <c r="J214" s="11">
        <f t="shared" si="37"/>
        <v>-200</v>
      </c>
      <c r="K214" s="11"/>
      <c r="L214" s="11">
        <v>3000</v>
      </c>
      <c r="M214" s="11"/>
      <c r="N214" s="11">
        <v>3000</v>
      </c>
      <c r="O214" s="11"/>
      <c r="P214" s="11">
        <f t="shared" si="38"/>
        <v>0</v>
      </c>
      <c r="Q214" s="11"/>
      <c r="R214" s="11"/>
      <c r="S214" s="11"/>
      <c r="T214" s="11"/>
      <c r="U214" s="11"/>
      <c r="V214" s="11"/>
      <c r="W214" s="21"/>
    </row>
    <row r="215" spans="1:23" x14ac:dyDescent="0.25">
      <c r="A215" s="48" t="s">
        <v>956</v>
      </c>
      <c r="B215" s="21"/>
      <c r="C215" s="22"/>
      <c r="D215" s="22" t="s">
        <v>510</v>
      </c>
      <c r="E215" s="22" t="s">
        <v>957</v>
      </c>
      <c r="F215" s="21" t="s">
        <v>958</v>
      </c>
      <c r="G215" s="21"/>
      <c r="H215" s="11">
        <v>2000</v>
      </c>
      <c r="I215" s="21"/>
      <c r="J215" s="11">
        <f t="shared" si="37"/>
        <v>0</v>
      </c>
      <c r="K215" s="11"/>
      <c r="L215" s="11">
        <v>2000</v>
      </c>
      <c r="M215" s="11"/>
      <c r="N215" s="11">
        <v>1984</v>
      </c>
      <c r="O215" s="11"/>
      <c r="P215" s="11">
        <f t="shared" si="38"/>
        <v>16</v>
      </c>
      <c r="Q215" s="11"/>
      <c r="R215" s="11"/>
      <c r="S215" s="11"/>
      <c r="T215" s="11"/>
      <c r="U215" s="11"/>
      <c r="V215" s="11"/>
      <c r="W215" s="21"/>
    </row>
    <row r="216" spans="1:23" x14ac:dyDescent="0.25">
      <c r="A216" s="48" t="s">
        <v>959</v>
      </c>
      <c r="B216" s="21"/>
      <c r="C216" s="22"/>
      <c r="D216" s="22" t="s">
        <v>942</v>
      </c>
      <c r="E216" s="22" t="s">
        <v>960</v>
      </c>
      <c r="F216" s="21"/>
      <c r="G216" s="21"/>
      <c r="H216" s="11">
        <v>0</v>
      </c>
      <c r="I216" s="21"/>
      <c r="J216" s="11">
        <f t="shared" si="37"/>
        <v>0</v>
      </c>
      <c r="K216" s="11"/>
      <c r="L216" s="11">
        <v>0</v>
      </c>
      <c r="M216" s="11"/>
      <c r="N216" s="11">
        <v>0</v>
      </c>
      <c r="O216" s="11"/>
      <c r="P216" s="11">
        <f t="shared" si="38"/>
        <v>0</v>
      </c>
      <c r="Q216" s="11"/>
      <c r="R216" s="11"/>
      <c r="S216" s="11"/>
      <c r="T216" s="11"/>
      <c r="U216" s="11"/>
      <c r="V216" s="11"/>
      <c r="W216" s="21"/>
    </row>
    <row r="217" spans="1:23" x14ac:dyDescent="0.25">
      <c r="A217" s="48" t="s">
        <v>961</v>
      </c>
      <c r="B217" s="21"/>
      <c r="C217" s="24" t="s">
        <v>962</v>
      </c>
      <c r="D217" s="22"/>
      <c r="E217" s="22"/>
      <c r="F217" s="21" t="s">
        <v>1547</v>
      </c>
      <c r="G217" s="21"/>
      <c r="H217" s="34">
        <f>SUM(H212:H216)</f>
        <v>34700</v>
      </c>
      <c r="I217" s="21"/>
      <c r="J217" s="34">
        <f t="shared" si="37"/>
        <v>300</v>
      </c>
      <c r="K217" s="11"/>
      <c r="L217" s="34">
        <f>SUM(L212:L216)</f>
        <v>35000</v>
      </c>
      <c r="M217" s="11"/>
      <c r="N217" s="34">
        <f>SUM(N212:N216)</f>
        <v>32584</v>
      </c>
      <c r="O217" s="11"/>
      <c r="P217" s="34">
        <f t="shared" si="38"/>
        <v>2416</v>
      </c>
      <c r="Q217" s="11"/>
      <c r="R217" s="11"/>
      <c r="S217" s="11"/>
      <c r="T217" s="11"/>
      <c r="U217" s="11"/>
      <c r="V217" s="11"/>
      <c r="W217" s="21"/>
    </row>
    <row r="218" spans="1:23" x14ac:dyDescent="0.25">
      <c r="A218" s="48"/>
      <c r="B218" s="21"/>
      <c r="C218" s="5" t="s">
        <v>138</v>
      </c>
      <c r="D218" s="24"/>
      <c r="E218" s="22"/>
      <c r="F218" s="21"/>
      <c r="G218" s="21"/>
      <c r="H218" s="11"/>
      <c r="I218" s="21"/>
      <c r="J218" s="11"/>
      <c r="K218" s="11"/>
      <c r="L218" s="11"/>
      <c r="M218" s="11"/>
      <c r="N218" s="11"/>
      <c r="O218" s="11"/>
      <c r="P218" s="11"/>
      <c r="Q218" s="11"/>
      <c r="R218" s="11"/>
      <c r="S218" s="11"/>
      <c r="T218" s="11"/>
      <c r="U218" s="11"/>
      <c r="V218" s="11"/>
      <c r="W218" s="21"/>
    </row>
    <row r="219" spans="1:23" x14ac:dyDescent="0.25">
      <c r="A219" s="48" t="s">
        <v>139</v>
      </c>
      <c r="B219" s="21"/>
      <c r="C219" s="13"/>
      <c r="D219" s="22" t="s">
        <v>927</v>
      </c>
      <c r="E219" s="22" t="s">
        <v>146</v>
      </c>
      <c r="F219" s="21"/>
      <c r="G219" s="21"/>
      <c r="H219" s="11">
        <v>0</v>
      </c>
      <c r="I219" s="21"/>
      <c r="J219" s="11">
        <f t="shared" ref="J219:J225" si="39">L219-H219</f>
        <v>0</v>
      </c>
      <c r="K219" s="11"/>
      <c r="L219" s="11">
        <v>0</v>
      </c>
      <c r="M219" s="11"/>
      <c r="N219" s="11">
        <v>0</v>
      </c>
      <c r="O219" s="11"/>
      <c r="P219" s="11">
        <f t="shared" ref="P219:P225" si="40">+L219-N219</f>
        <v>0</v>
      </c>
      <c r="Q219" s="11"/>
      <c r="R219" s="11"/>
      <c r="S219" s="11"/>
      <c r="T219" s="11"/>
      <c r="U219" s="11"/>
      <c r="V219" s="11"/>
      <c r="W219" s="21"/>
    </row>
    <row r="220" spans="1:23" x14ac:dyDescent="0.25">
      <c r="A220" s="48" t="s">
        <v>140</v>
      </c>
      <c r="B220" s="21"/>
      <c r="C220" s="13"/>
      <c r="D220" s="22" t="s">
        <v>931</v>
      </c>
      <c r="E220" s="22" t="s">
        <v>147</v>
      </c>
      <c r="F220" s="21"/>
      <c r="G220" s="21"/>
      <c r="H220" s="11">
        <v>0</v>
      </c>
      <c r="I220" s="21"/>
      <c r="J220" s="11">
        <f t="shared" si="39"/>
        <v>0</v>
      </c>
      <c r="K220" s="11"/>
      <c r="L220" s="11">
        <v>0</v>
      </c>
      <c r="M220" s="11"/>
      <c r="N220" s="11">
        <v>0</v>
      </c>
      <c r="O220" s="11"/>
      <c r="P220" s="11">
        <f t="shared" si="40"/>
        <v>0</v>
      </c>
      <c r="Q220" s="11"/>
      <c r="R220" s="11"/>
      <c r="S220" s="11"/>
      <c r="T220" s="11"/>
      <c r="U220" s="11"/>
      <c r="V220" s="11"/>
      <c r="W220" s="21"/>
    </row>
    <row r="221" spans="1:23" x14ac:dyDescent="0.25">
      <c r="A221" s="48" t="s">
        <v>142</v>
      </c>
      <c r="B221" s="21"/>
      <c r="C221" s="13"/>
      <c r="D221" s="22" t="s">
        <v>935</v>
      </c>
      <c r="E221" s="22" t="s">
        <v>149</v>
      </c>
      <c r="F221" s="21"/>
      <c r="G221" s="21"/>
      <c r="H221" s="11">
        <v>0</v>
      </c>
      <c r="I221" s="21"/>
      <c r="J221" s="11">
        <f t="shared" si="39"/>
        <v>0</v>
      </c>
      <c r="K221" s="11"/>
      <c r="L221" s="11">
        <v>0</v>
      </c>
      <c r="M221" s="11"/>
      <c r="N221" s="11">
        <v>0</v>
      </c>
      <c r="O221" s="11"/>
      <c r="P221" s="11">
        <f t="shared" si="40"/>
        <v>0</v>
      </c>
      <c r="Q221" s="11"/>
      <c r="R221" s="11"/>
      <c r="S221" s="11"/>
      <c r="T221" s="11"/>
      <c r="U221" s="11"/>
      <c r="V221" s="11"/>
      <c r="W221" s="21"/>
    </row>
    <row r="222" spans="1:23" x14ac:dyDescent="0.25">
      <c r="A222" s="48" t="s">
        <v>141</v>
      </c>
      <c r="B222" s="21"/>
      <c r="C222" s="13"/>
      <c r="D222" s="22" t="s">
        <v>510</v>
      </c>
      <c r="E222" s="22" t="s">
        <v>148</v>
      </c>
      <c r="F222" s="21"/>
      <c r="G222" s="21"/>
      <c r="H222" s="11">
        <v>0</v>
      </c>
      <c r="I222" s="21"/>
      <c r="J222" s="11">
        <f t="shared" si="39"/>
        <v>0</v>
      </c>
      <c r="K222" s="11"/>
      <c r="L222" s="11">
        <v>0</v>
      </c>
      <c r="M222" s="11"/>
      <c r="N222" s="11">
        <v>0</v>
      </c>
      <c r="O222" s="11"/>
      <c r="P222" s="11">
        <f t="shared" si="40"/>
        <v>0</v>
      </c>
      <c r="Q222" s="11"/>
      <c r="R222" s="11"/>
      <c r="S222" s="11"/>
      <c r="T222" s="11"/>
      <c r="U222" s="11"/>
      <c r="V222" s="11"/>
      <c r="W222" s="21"/>
    </row>
    <row r="223" spans="1:23" x14ac:dyDescent="0.25">
      <c r="A223" s="48" t="s">
        <v>143</v>
      </c>
      <c r="B223" s="21"/>
      <c r="C223" s="13"/>
      <c r="D223" s="22" t="s">
        <v>942</v>
      </c>
      <c r="E223" s="22" t="s">
        <v>150</v>
      </c>
      <c r="F223" s="21"/>
      <c r="G223" s="21"/>
      <c r="H223" s="11">
        <v>0</v>
      </c>
      <c r="I223" s="21"/>
      <c r="J223" s="11">
        <f t="shared" si="39"/>
        <v>0</v>
      </c>
      <c r="K223" s="11"/>
      <c r="L223" s="11">
        <v>0</v>
      </c>
      <c r="M223" s="11"/>
      <c r="N223" s="11">
        <v>0</v>
      </c>
      <c r="O223" s="11"/>
      <c r="P223" s="11">
        <f t="shared" si="40"/>
        <v>0</v>
      </c>
      <c r="Q223" s="11"/>
      <c r="R223" s="11"/>
      <c r="S223" s="11"/>
      <c r="T223" s="11"/>
      <c r="U223" s="11"/>
      <c r="V223" s="11"/>
      <c r="W223" s="21"/>
    </row>
    <row r="224" spans="1:23" x14ac:dyDescent="0.25">
      <c r="A224" s="48" t="s">
        <v>144</v>
      </c>
      <c r="B224" s="21"/>
      <c r="C224" s="5" t="s">
        <v>145</v>
      </c>
      <c r="D224" s="22"/>
      <c r="E224" s="22"/>
      <c r="F224" s="21"/>
      <c r="G224" s="21"/>
      <c r="H224" s="34">
        <f>SUM(H219:H223)</f>
        <v>0</v>
      </c>
      <c r="I224" s="21"/>
      <c r="J224" s="34">
        <f t="shared" si="39"/>
        <v>0</v>
      </c>
      <c r="K224" s="11"/>
      <c r="L224" s="34">
        <f>SUM(L219:L223)</f>
        <v>0</v>
      </c>
      <c r="M224" s="34">
        <f>SUM(M219:M223)</f>
        <v>0</v>
      </c>
      <c r="N224" s="34">
        <f>SUM(N219:N223)</f>
        <v>0</v>
      </c>
      <c r="O224" s="11"/>
      <c r="P224" s="34">
        <f t="shared" si="40"/>
        <v>0</v>
      </c>
      <c r="Q224" s="11"/>
      <c r="R224" s="11"/>
      <c r="S224" s="11"/>
      <c r="T224" s="11"/>
      <c r="U224" s="11"/>
      <c r="V224" s="11"/>
      <c r="W224" s="21"/>
    </row>
    <row r="225" spans="1:23" x14ac:dyDescent="0.25">
      <c r="A225" s="48"/>
      <c r="B225" s="21"/>
      <c r="C225" s="13"/>
      <c r="D225" s="24" t="s">
        <v>1569</v>
      </c>
      <c r="E225" s="22"/>
      <c r="F225" s="21"/>
      <c r="G225" s="21"/>
      <c r="H225" s="34">
        <f>H32+H165+H176+H186+H196+H203+H210+H217+H224</f>
        <v>1745805</v>
      </c>
      <c r="I225" s="21"/>
      <c r="J225" s="34">
        <f t="shared" si="39"/>
        <v>82100</v>
      </c>
      <c r="K225" s="11"/>
      <c r="L225" s="34">
        <f>L32+L165+L176+L186+L196+L203+L210+L217+L224</f>
        <v>1827905</v>
      </c>
      <c r="M225" s="11"/>
      <c r="N225" s="34">
        <f>N32+N165+N176+N186+N196+N203+N210+N217+N224</f>
        <v>1643265</v>
      </c>
      <c r="O225" s="11"/>
      <c r="P225" s="34">
        <f t="shared" si="40"/>
        <v>184640</v>
      </c>
      <c r="Q225" s="11"/>
      <c r="R225" s="11"/>
      <c r="S225" s="11"/>
      <c r="T225" s="11"/>
      <c r="U225" s="11"/>
      <c r="V225" s="11"/>
      <c r="W225" s="21"/>
    </row>
    <row r="226" spans="1:23" x14ac:dyDescent="0.25">
      <c r="A226" s="48"/>
      <c r="B226" s="21"/>
      <c r="C226" s="24" t="s">
        <v>1587</v>
      </c>
      <c r="D226" s="22"/>
      <c r="E226" s="22"/>
      <c r="F226" s="21"/>
      <c r="G226" s="21"/>
      <c r="H226" s="11"/>
      <c r="I226" s="21"/>
      <c r="J226" s="11"/>
      <c r="K226" s="11"/>
      <c r="L226" s="11"/>
      <c r="M226" s="11"/>
      <c r="N226" s="11"/>
      <c r="O226" s="11"/>
      <c r="P226" s="11"/>
      <c r="Q226" s="11"/>
      <c r="R226" s="11"/>
      <c r="S226" s="11"/>
      <c r="T226" s="11"/>
      <c r="U226" s="11"/>
      <c r="V226" s="11"/>
      <c r="W226" s="21"/>
    </row>
    <row r="227" spans="1:23" x14ac:dyDescent="0.25">
      <c r="A227" s="48" t="s">
        <v>151</v>
      </c>
      <c r="B227" s="21"/>
      <c r="C227" s="24"/>
      <c r="D227" s="22" t="s">
        <v>157</v>
      </c>
      <c r="E227" s="22" t="s">
        <v>337</v>
      </c>
      <c r="F227" s="21"/>
      <c r="G227" s="21"/>
      <c r="H227" s="11">
        <v>0</v>
      </c>
      <c r="I227" s="21"/>
      <c r="J227" s="11">
        <f t="shared" ref="J227:J236" si="41">L227-H227</f>
        <v>0</v>
      </c>
      <c r="K227" s="11"/>
      <c r="L227" s="11">
        <v>0</v>
      </c>
      <c r="M227" s="11"/>
      <c r="N227" s="11">
        <v>0</v>
      </c>
      <c r="O227" s="11"/>
      <c r="P227" s="11">
        <f t="shared" ref="P227:P236" si="42">+L227-N227</f>
        <v>0</v>
      </c>
      <c r="Q227" s="11"/>
      <c r="R227" s="11"/>
      <c r="S227" s="11"/>
      <c r="T227" s="11"/>
      <c r="U227" s="11"/>
      <c r="V227" s="11"/>
      <c r="W227" s="21"/>
    </row>
    <row r="228" spans="1:23" x14ac:dyDescent="0.25">
      <c r="A228" s="48" t="s">
        <v>152</v>
      </c>
      <c r="B228" s="21"/>
      <c r="C228" s="24"/>
      <c r="D228" s="22" t="s">
        <v>336</v>
      </c>
      <c r="E228" s="22" t="s">
        <v>338</v>
      </c>
      <c r="F228" s="21"/>
      <c r="G228" s="21"/>
      <c r="H228" s="11">
        <v>0</v>
      </c>
      <c r="I228" s="21"/>
      <c r="J228" s="11">
        <f t="shared" si="41"/>
        <v>0</v>
      </c>
      <c r="K228" s="11"/>
      <c r="L228" s="11">
        <v>0</v>
      </c>
      <c r="M228" s="11"/>
      <c r="N228" s="11">
        <v>0</v>
      </c>
      <c r="O228" s="11"/>
      <c r="P228" s="11">
        <f t="shared" si="42"/>
        <v>0</v>
      </c>
      <c r="Q228" s="11"/>
      <c r="R228" s="11"/>
      <c r="S228" s="11"/>
      <c r="T228" s="11"/>
      <c r="U228" s="11"/>
      <c r="V228" s="11"/>
      <c r="W228" s="21"/>
    </row>
    <row r="229" spans="1:23" x14ac:dyDescent="0.25">
      <c r="A229" s="48" t="s">
        <v>153</v>
      </c>
      <c r="B229" s="21"/>
      <c r="C229" s="24"/>
      <c r="D229" s="22" t="s">
        <v>156</v>
      </c>
      <c r="E229" s="22" t="s">
        <v>339</v>
      </c>
      <c r="F229" s="21"/>
      <c r="G229" s="21"/>
      <c r="H229" s="11">
        <v>0</v>
      </c>
      <c r="I229" s="21"/>
      <c r="J229" s="11">
        <f t="shared" si="41"/>
        <v>0</v>
      </c>
      <c r="K229" s="11"/>
      <c r="L229" s="11">
        <v>0</v>
      </c>
      <c r="M229" s="11"/>
      <c r="N229" s="11">
        <v>0</v>
      </c>
      <c r="O229" s="11"/>
      <c r="P229" s="11">
        <f t="shared" si="42"/>
        <v>0</v>
      </c>
      <c r="Q229" s="11"/>
      <c r="R229" s="11"/>
      <c r="S229" s="11"/>
      <c r="T229" s="11"/>
      <c r="U229" s="11"/>
      <c r="V229" s="11"/>
      <c r="W229" s="21"/>
    </row>
    <row r="230" spans="1:23" x14ac:dyDescent="0.25">
      <c r="A230" s="48" t="s">
        <v>154</v>
      </c>
      <c r="B230" s="21"/>
      <c r="C230" s="24"/>
      <c r="D230" s="22" t="s">
        <v>155</v>
      </c>
      <c r="E230" s="22" t="s">
        <v>340</v>
      </c>
      <c r="F230" s="21"/>
      <c r="G230" s="21"/>
      <c r="H230" s="11">
        <v>0</v>
      </c>
      <c r="I230" s="21"/>
      <c r="J230" s="11">
        <f t="shared" si="41"/>
        <v>0</v>
      </c>
      <c r="K230" s="11"/>
      <c r="L230" s="11">
        <v>0</v>
      </c>
      <c r="M230" s="11"/>
      <c r="N230" s="11">
        <v>0</v>
      </c>
      <c r="O230" s="11"/>
      <c r="P230" s="11">
        <f t="shared" si="42"/>
        <v>0</v>
      </c>
      <c r="Q230" s="11"/>
      <c r="R230" s="11"/>
      <c r="S230" s="11"/>
      <c r="T230" s="11"/>
      <c r="U230" s="11"/>
      <c r="V230" s="11"/>
      <c r="W230" s="21"/>
    </row>
    <row r="231" spans="1:23" x14ac:dyDescent="0.25">
      <c r="A231" s="49" t="s">
        <v>1588</v>
      </c>
      <c r="B231" s="21"/>
      <c r="C231" s="24"/>
      <c r="D231" s="22" t="s">
        <v>1589</v>
      </c>
      <c r="E231" s="22" t="s">
        <v>1597</v>
      </c>
      <c r="F231" s="21"/>
      <c r="G231" s="21"/>
      <c r="H231" s="11">
        <v>0</v>
      </c>
      <c r="I231" s="21"/>
      <c r="J231" s="11">
        <f t="shared" si="41"/>
        <v>0</v>
      </c>
      <c r="K231" s="11"/>
      <c r="L231" s="11">
        <v>0</v>
      </c>
      <c r="M231" s="11"/>
      <c r="N231" s="11">
        <v>0</v>
      </c>
      <c r="O231" s="11"/>
      <c r="P231" s="11">
        <f t="shared" si="42"/>
        <v>0</v>
      </c>
      <c r="Q231" s="11"/>
      <c r="R231" s="11"/>
      <c r="S231" s="11"/>
      <c r="T231" s="11"/>
      <c r="U231" s="11"/>
      <c r="V231" s="11"/>
      <c r="W231" s="21"/>
    </row>
    <row r="232" spans="1:23" x14ac:dyDescent="0.25">
      <c r="A232" s="49" t="s">
        <v>1590</v>
      </c>
      <c r="B232" s="21"/>
      <c r="C232" s="24"/>
      <c r="D232" s="22" t="s">
        <v>1234</v>
      </c>
      <c r="E232" s="22" t="s">
        <v>1598</v>
      </c>
      <c r="F232" s="21"/>
      <c r="G232" s="21"/>
      <c r="H232" s="11">
        <v>0</v>
      </c>
      <c r="I232" s="21"/>
      <c r="J232" s="11">
        <f t="shared" si="41"/>
        <v>0</v>
      </c>
      <c r="K232" s="11"/>
      <c r="L232" s="11">
        <v>0</v>
      </c>
      <c r="M232" s="11"/>
      <c r="N232" s="11">
        <v>0</v>
      </c>
      <c r="O232" s="11"/>
      <c r="P232" s="11">
        <f t="shared" si="42"/>
        <v>0</v>
      </c>
      <c r="Q232" s="11"/>
      <c r="R232" s="11"/>
      <c r="S232" s="11"/>
      <c r="T232" s="11"/>
      <c r="U232" s="11"/>
      <c r="V232" s="11"/>
      <c r="W232" s="21"/>
    </row>
    <row r="233" spans="1:23" x14ac:dyDescent="0.25">
      <c r="A233" s="48" t="s">
        <v>1233</v>
      </c>
      <c r="B233" s="21"/>
      <c r="C233" s="24"/>
      <c r="D233" s="22" t="s">
        <v>1235</v>
      </c>
      <c r="E233" s="22" t="s">
        <v>1244</v>
      </c>
      <c r="F233" s="21"/>
      <c r="G233" s="21"/>
      <c r="H233" s="11">
        <v>0</v>
      </c>
      <c r="I233" s="21"/>
      <c r="J233" s="11">
        <f t="shared" si="41"/>
        <v>0</v>
      </c>
      <c r="K233" s="11"/>
      <c r="L233" s="11">
        <v>0</v>
      </c>
      <c r="M233" s="11"/>
      <c r="N233" s="11">
        <v>0</v>
      </c>
      <c r="O233" s="11"/>
      <c r="P233" s="11">
        <f t="shared" si="42"/>
        <v>0</v>
      </c>
      <c r="Q233" s="11"/>
      <c r="R233" s="11"/>
      <c r="S233" s="11"/>
      <c r="T233" s="11"/>
      <c r="U233" s="11"/>
      <c r="V233" s="11"/>
      <c r="W233" s="21"/>
    </row>
    <row r="234" spans="1:23" x14ac:dyDescent="0.25">
      <c r="A234" s="49" t="s">
        <v>1591</v>
      </c>
      <c r="B234" s="21"/>
      <c r="C234" s="24"/>
      <c r="D234" s="22" t="s">
        <v>1592</v>
      </c>
      <c r="E234" s="22" t="s">
        <v>1599</v>
      </c>
      <c r="F234" s="21"/>
      <c r="G234" s="21"/>
      <c r="H234" s="11">
        <v>0</v>
      </c>
      <c r="I234" s="21"/>
      <c r="J234" s="11">
        <f t="shared" si="41"/>
        <v>0</v>
      </c>
      <c r="K234" s="11"/>
      <c r="L234" s="11">
        <v>0</v>
      </c>
      <c r="M234" s="11"/>
      <c r="N234" s="11">
        <v>0</v>
      </c>
      <c r="O234" s="11"/>
      <c r="P234" s="11">
        <f t="shared" si="42"/>
        <v>0</v>
      </c>
      <c r="Q234" s="11"/>
      <c r="R234" s="11"/>
      <c r="S234" s="11"/>
      <c r="T234" s="11"/>
      <c r="U234" s="11"/>
      <c r="V234" s="11"/>
      <c r="W234" s="21"/>
    </row>
    <row r="235" spans="1:23" x14ac:dyDescent="0.25">
      <c r="A235" s="49" t="s">
        <v>1593</v>
      </c>
      <c r="B235" s="21"/>
      <c r="C235" s="21"/>
      <c r="D235" s="22" t="s">
        <v>1594</v>
      </c>
      <c r="E235" s="22" t="s">
        <v>0</v>
      </c>
      <c r="F235" s="21"/>
      <c r="G235" s="21"/>
      <c r="H235" s="11">
        <v>0</v>
      </c>
      <c r="I235" s="21"/>
      <c r="J235" s="11">
        <f t="shared" si="41"/>
        <v>0</v>
      </c>
      <c r="K235" s="11"/>
      <c r="L235" s="11">
        <v>0</v>
      </c>
      <c r="M235" s="11"/>
      <c r="N235" s="11">
        <v>0</v>
      </c>
      <c r="O235" s="11"/>
      <c r="P235" s="11">
        <f t="shared" si="42"/>
        <v>0</v>
      </c>
      <c r="Q235" s="11"/>
      <c r="R235" s="11"/>
      <c r="S235" s="11"/>
      <c r="T235" s="11"/>
      <c r="U235" s="11"/>
      <c r="V235" s="11"/>
      <c r="W235" s="21"/>
    </row>
    <row r="236" spans="1:23" x14ac:dyDescent="0.25">
      <c r="A236" s="49" t="s">
        <v>1595</v>
      </c>
      <c r="B236" s="21"/>
      <c r="C236" s="24" t="s">
        <v>1596</v>
      </c>
      <c r="D236" s="22"/>
      <c r="E236" s="22"/>
      <c r="F236" s="21"/>
      <c r="G236" s="21"/>
      <c r="H236" s="34">
        <f>SUM(H227:H235)</f>
        <v>0</v>
      </c>
      <c r="I236" s="21"/>
      <c r="J236" s="34">
        <f t="shared" si="41"/>
        <v>0</v>
      </c>
      <c r="K236" s="11"/>
      <c r="L236" s="34">
        <f>SUM(L227:L235)</f>
        <v>0</v>
      </c>
      <c r="M236" s="34">
        <f>SUM(M227:M235)</f>
        <v>0</v>
      </c>
      <c r="N236" s="34">
        <f>SUM(N227:N235)</f>
        <v>0</v>
      </c>
      <c r="O236" s="11"/>
      <c r="P236" s="34">
        <f t="shared" si="42"/>
        <v>0</v>
      </c>
      <c r="Q236" s="11"/>
      <c r="R236" s="11"/>
      <c r="S236" s="11"/>
      <c r="T236" s="11"/>
      <c r="U236" s="11"/>
      <c r="V236" s="11"/>
      <c r="W236" s="21"/>
    </row>
    <row r="237" spans="1:23" x14ac:dyDescent="0.25">
      <c r="A237" s="48"/>
      <c r="B237" s="21"/>
      <c r="C237" s="24" t="s">
        <v>963</v>
      </c>
      <c r="D237" s="22"/>
      <c r="E237" s="22"/>
      <c r="F237" s="21"/>
      <c r="G237" s="21"/>
      <c r="H237" s="8"/>
      <c r="I237" s="21"/>
      <c r="J237" s="8"/>
      <c r="K237" s="11"/>
      <c r="L237" s="8"/>
      <c r="M237" s="11"/>
      <c r="N237" s="8"/>
      <c r="O237" s="11"/>
      <c r="P237" s="8"/>
      <c r="Q237" s="11"/>
      <c r="R237" s="11"/>
      <c r="S237" s="11"/>
      <c r="T237" s="11"/>
      <c r="U237" s="11"/>
      <c r="V237" s="11"/>
      <c r="W237" s="21"/>
    </row>
    <row r="238" spans="1:23" x14ac:dyDescent="0.25">
      <c r="A238" s="48" t="s">
        <v>964</v>
      </c>
      <c r="B238" s="21"/>
      <c r="C238" s="22"/>
      <c r="D238" s="22" t="s">
        <v>927</v>
      </c>
      <c r="E238" s="22" t="s">
        <v>965</v>
      </c>
      <c r="F238" s="21" t="s">
        <v>966</v>
      </c>
      <c r="G238" s="21"/>
      <c r="H238" s="8">
        <v>35200</v>
      </c>
      <c r="I238" s="21"/>
      <c r="J238" s="8">
        <f t="shared" ref="J238:J243" si="43">L238-H238</f>
        <v>-200</v>
      </c>
      <c r="K238" s="11"/>
      <c r="L238" s="8">
        <v>35000</v>
      </c>
      <c r="M238" s="11"/>
      <c r="N238" s="8">
        <v>34500</v>
      </c>
      <c r="O238" s="11"/>
      <c r="P238" s="8">
        <f t="shared" ref="P238:P243" si="44">+L238-N238</f>
        <v>500</v>
      </c>
      <c r="Q238" s="11"/>
      <c r="R238" s="11"/>
      <c r="S238" s="11"/>
      <c r="T238" s="11"/>
      <c r="U238" s="11"/>
      <c r="V238" s="11"/>
      <c r="W238" s="21"/>
    </row>
    <row r="239" spans="1:23" x14ac:dyDescent="0.25">
      <c r="A239" s="48" t="s">
        <v>967</v>
      </c>
      <c r="B239" s="21"/>
      <c r="C239" s="22"/>
      <c r="D239" s="22" t="s">
        <v>968</v>
      </c>
      <c r="E239" s="22" t="s">
        <v>969</v>
      </c>
      <c r="F239" s="21" t="s">
        <v>970</v>
      </c>
      <c r="G239" s="21"/>
      <c r="H239" s="8">
        <v>14900</v>
      </c>
      <c r="I239" s="21"/>
      <c r="J239" s="8">
        <f t="shared" si="43"/>
        <v>100</v>
      </c>
      <c r="K239" s="11"/>
      <c r="L239" s="8">
        <v>15000</v>
      </c>
      <c r="M239" s="11"/>
      <c r="N239" s="8">
        <v>13794</v>
      </c>
      <c r="O239" s="11"/>
      <c r="P239" s="8">
        <f t="shared" si="44"/>
        <v>1206</v>
      </c>
      <c r="Q239" s="11"/>
      <c r="R239" s="11"/>
      <c r="S239" s="11"/>
      <c r="T239" s="11"/>
      <c r="U239" s="11"/>
      <c r="V239" s="11"/>
      <c r="W239" s="21"/>
    </row>
    <row r="240" spans="1:23" x14ac:dyDescent="0.25">
      <c r="A240" s="48" t="s">
        <v>971</v>
      </c>
      <c r="B240" s="21"/>
      <c r="C240" s="22"/>
      <c r="D240" s="22" t="s">
        <v>498</v>
      </c>
      <c r="E240" s="22" t="s">
        <v>972</v>
      </c>
      <c r="F240" s="21" t="s">
        <v>973</v>
      </c>
      <c r="G240" s="21"/>
      <c r="H240" s="8">
        <v>9000</v>
      </c>
      <c r="I240" s="21"/>
      <c r="J240" s="8">
        <f t="shared" si="43"/>
        <v>1000</v>
      </c>
      <c r="K240" s="11"/>
      <c r="L240" s="8">
        <v>10000</v>
      </c>
      <c r="M240" s="11"/>
      <c r="N240" s="8">
        <v>9500</v>
      </c>
      <c r="O240" s="11"/>
      <c r="P240" s="8">
        <f t="shared" si="44"/>
        <v>500</v>
      </c>
      <c r="Q240" s="11"/>
      <c r="R240" s="11"/>
      <c r="S240" s="11"/>
      <c r="T240" s="11"/>
      <c r="U240" s="11"/>
      <c r="V240" s="11"/>
      <c r="W240" s="21"/>
    </row>
    <row r="241" spans="1:23" x14ac:dyDescent="0.25">
      <c r="A241" s="48" t="s">
        <v>974</v>
      </c>
      <c r="B241" s="21"/>
      <c r="C241" s="22"/>
      <c r="D241" s="22" t="s">
        <v>935</v>
      </c>
      <c r="E241" s="22" t="s">
        <v>975</v>
      </c>
      <c r="F241" s="21" t="s">
        <v>976</v>
      </c>
      <c r="G241" s="21"/>
      <c r="H241" s="8">
        <v>3500</v>
      </c>
      <c r="I241" s="21"/>
      <c r="J241" s="8">
        <f t="shared" si="43"/>
        <v>0</v>
      </c>
      <c r="K241" s="11"/>
      <c r="L241" s="8">
        <v>3500</v>
      </c>
      <c r="M241" s="11"/>
      <c r="N241" s="8">
        <v>3300</v>
      </c>
      <c r="O241" s="11"/>
      <c r="P241" s="8">
        <f t="shared" si="44"/>
        <v>200</v>
      </c>
      <c r="Q241" s="11"/>
      <c r="R241" s="11"/>
      <c r="S241" s="11"/>
      <c r="T241" s="11"/>
      <c r="U241" s="11"/>
      <c r="V241" s="11"/>
      <c r="W241" s="21"/>
    </row>
    <row r="242" spans="1:23" x14ac:dyDescent="0.25">
      <c r="A242" s="48" t="s">
        <v>977</v>
      </c>
      <c r="B242" s="21"/>
      <c r="C242" s="22"/>
      <c r="D242" s="22" t="s">
        <v>510</v>
      </c>
      <c r="E242" s="22" t="s">
        <v>978</v>
      </c>
      <c r="F242" s="21" t="s">
        <v>979</v>
      </c>
      <c r="G242" s="21"/>
      <c r="H242" s="8">
        <v>5000</v>
      </c>
      <c r="I242" s="21"/>
      <c r="J242" s="8">
        <f t="shared" si="43"/>
        <v>0</v>
      </c>
      <c r="K242" s="11"/>
      <c r="L242" s="8">
        <v>5000</v>
      </c>
      <c r="M242" s="11"/>
      <c r="N242" s="8">
        <v>4800</v>
      </c>
      <c r="O242" s="11"/>
      <c r="P242" s="8">
        <f t="shared" si="44"/>
        <v>200</v>
      </c>
      <c r="Q242" s="11"/>
      <c r="R242" s="11"/>
      <c r="S242" s="11"/>
      <c r="T242" s="11"/>
      <c r="U242" s="11"/>
      <c r="V242" s="11"/>
      <c r="W242" s="21"/>
    </row>
    <row r="243" spans="1:23" x14ac:dyDescent="0.25">
      <c r="A243" s="48" t="s">
        <v>980</v>
      </c>
      <c r="B243" s="21"/>
      <c r="C243" s="24" t="s">
        <v>981</v>
      </c>
      <c r="D243" s="22"/>
      <c r="E243" s="22"/>
      <c r="F243" s="21" t="s">
        <v>1548</v>
      </c>
      <c r="G243" s="21"/>
      <c r="H243" s="34">
        <f>SUM(H238:H242)</f>
        <v>67600</v>
      </c>
      <c r="I243" s="21"/>
      <c r="J243" s="34">
        <f t="shared" si="43"/>
        <v>900</v>
      </c>
      <c r="K243" s="11"/>
      <c r="L243" s="34">
        <f>SUM(L238:L242)</f>
        <v>68500</v>
      </c>
      <c r="M243" s="11"/>
      <c r="N243" s="34">
        <f>SUM(N238:N242)</f>
        <v>65894</v>
      </c>
      <c r="O243" s="11"/>
      <c r="P243" s="34">
        <f t="shared" si="44"/>
        <v>2606</v>
      </c>
      <c r="Q243" s="11"/>
      <c r="R243" s="11"/>
      <c r="S243" s="11"/>
      <c r="T243" s="11"/>
      <c r="U243" s="11"/>
      <c r="V243" s="11"/>
      <c r="W243" s="21"/>
    </row>
    <row r="244" spans="1:23" x14ac:dyDescent="0.25">
      <c r="A244" s="48"/>
      <c r="B244" s="21"/>
      <c r="C244" s="24" t="s">
        <v>982</v>
      </c>
      <c r="D244" s="22"/>
      <c r="E244" s="22"/>
      <c r="F244" s="21"/>
      <c r="G244" s="21"/>
      <c r="H244" s="8"/>
      <c r="I244" s="21"/>
      <c r="J244" s="8"/>
      <c r="K244" s="11"/>
      <c r="L244" s="8"/>
      <c r="M244" s="11"/>
      <c r="N244" s="8"/>
      <c r="O244" s="11"/>
      <c r="P244" s="8"/>
      <c r="Q244" s="11"/>
      <c r="R244" s="11"/>
      <c r="S244" s="11"/>
      <c r="T244" s="11"/>
      <c r="U244" s="11"/>
      <c r="V244" s="11"/>
      <c r="W244" s="21"/>
    </row>
    <row r="245" spans="1:23" x14ac:dyDescent="0.25">
      <c r="A245" s="48" t="s">
        <v>983</v>
      </c>
      <c r="B245" s="21"/>
      <c r="C245" s="22"/>
      <c r="D245" s="22" t="s">
        <v>927</v>
      </c>
      <c r="E245" s="22" t="s">
        <v>984</v>
      </c>
      <c r="F245" s="21" t="s">
        <v>985</v>
      </c>
      <c r="G245" s="21"/>
      <c r="H245" s="8">
        <v>0</v>
      </c>
      <c r="I245" s="21"/>
      <c r="J245" s="8">
        <f t="shared" ref="J245:J250" si="45">L245-H245</f>
        <v>0</v>
      </c>
      <c r="K245" s="11"/>
      <c r="L245" s="8">
        <v>0</v>
      </c>
      <c r="M245" s="11"/>
      <c r="N245" s="8">
        <v>0</v>
      </c>
      <c r="O245" s="11"/>
      <c r="P245" s="8">
        <f t="shared" ref="P245:P250" si="46">+L245-N245</f>
        <v>0</v>
      </c>
      <c r="Q245" s="11"/>
      <c r="R245" s="11"/>
      <c r="S245" s="11"/>
      <c r="T245" s="11"/>
      <c r="U245" s="11"/>
      <c r="V245" s="11"/>
      <c r="W245" s="21"/>
    </row>
    <row r="246" spans="1:23" x14ac:dyDescent="0.25">
      <c r="A246" s="48" t="s">
        <v>986</v>
      </c>
      <c r="B246" s="21"/>
      <c r="C246" s="22"/>
      <c r="D246" s="22" t="s">
        <v>968</v>
      </c>
      <c r="E246" s="22" t="s">
        <v>987</v>
      </c>
      <c r="F246" s="21" t="s">
        <v>988</v>
      </c>
      <c r="G246" s="21"/>
      <c r="H246" s="8">
        <v>0</v>
      </c>
      <c r="I246" s="21"/>
      <c r="J246" s="8">
        <f t="shared" si="45"/>
        <v>0</v>
      </c>
      <c r="K246" s="11"/>
      <c r="L246" s="8">
        <v>0</v>
      </c>
      <c r="M246" s="11"/>
      <c r="N246" s="8">
        <v>0</v>
      </c>
      <c r="O246" s="11"/>
      <c r="P246" s="8">
        <f t="shared" si="46"/>
        <v>0</v>
      </c>
      <c r="Q246" s="11"/>
      <c r="R246" s="11"/>
      <c r="S246" s="11"/>
      <c r="T246" s="11"/>
      <c r="U246" s="11"/>
      <c r="V246" s="11"/>
      <c r="W246" s="21"/>
    </row>
    <row r="247" spans="1:23" x14ac:dyDescent="0.25">
      <c r="A247" s="48" t="s">
        <v>989</v>
      </c>
      <c r="B247" s="21"/>
      <c r="C247" s="22"/>
      <c r="D247" s="22" t="s">
        <v>498</v>
      </c>
      <c r="E247" s="22" t="s">
        <v>990</v>
      </c>
      <c r="F247" s="21" t="s">
        <v>991</v>
      </c>
      <c r="G247" s="21"/>
      <c r="H247" s="8">
        <v>0</v>
      </c>
      <c r="I247" s="21"/>
      <c r="J247" s="8">
        <f t="shared" si="45"/>
        <v>0</v>
      </c>
      <c r="K247" s="11"/>
      <c r="L247" s="8">
        <v>0</v>
      </c>
      <c r="M247" s="11"/>
      <c r="N247" s="8">
        <v>0</v>
      </c>
      <c r="O247" s="11"/>
      <c r="P247" s="8">
        <f t="shared" si="46"/>
        <v>0</v>
      </c>
      <c r="Q247" s="11"/>
      <c r="R247" s="11"/>
      <c r="S247" s="11"/>
      <c r="T247" s="11"/>
      <c r="U247" s="11"/>
      <c r="V247" s="11"/>
      <c r="W247" s="21"/>
    </row>
    <row r="248" spans="1:23" x14ac:dyDescent="0.25">
      <c r="A248" s="48" t="s">
        <v>992</v>
      </c>
      <c r="B248" s="21"/>
      <c r="C248" s="22"/>
      <c r="D248" s="22" t="s">
        <v>935</v>
      </c>
      <c r="E248" s="22" t="s">
        <v>993</v>
      </c>
      <c r="F248" s="21" t="s">
        <v>994</v>
      </c>
      <c r="G248" s="21"/>
      <c r="H248" s="8">
        <v>0</v>
      </c>
      <c r="I248" s="21"/>
      <c r="J248" s="8">
        <f t="shared" si="45"/>
        <v>0</v>
      </c>
      <c r="K248" s="11"/>
      <c r="L248" s="8">
        <v>0</v>
      </c>
      <c r="M248" s="11"/>
      <c r="N248" s="8">
        <v>0</v>
      </c>
      <c r="O248" s="11"/>
      <c r="P248" s="8">
        <f t="shared" si="46"/>
        <v>0</v>
      </c>
      <c r="Q248" s="11"/>
      <c r="R248" s="11"/>
      <c r="S248" s="11"/>
      <c r="T248" s="11"/>
      <c r="U248" s="11"/>
      <c r="V248" s="11"/>
      <c r="W248" s="21"/>
    </row>
    <row r="249" spans="1:23" x14ac:dyDescent="0.25">
      <c r="A249" s="48" t="s">
        <v>995</v>
      </c>
      <c r="B249" s="21"/>
      <c r="C249" s="22"/>
      <c r="D249" s="22" t="s">
        <v>510</v>
      </c>
      <c r="E249" s="22" t="s">
        <v>996</v>
      </c>
      <c r="F249" s="21" t="s">
        <v>997</v>
      </c>
      <c r="G249" s="21"/>
      <c r="H249" s="8">
        <v>0</v>
      </c>
      <c r="I249" s="21"/>
      <c r="J249" s="8">
        <f t="shared" si="45"/>
        <v>0</v>
      </c>
      <c r="K249" s="11"/>
      <c r="L249" s="8">
        <v>0</v>
      </c>
      <c r="M249" s="11"/>
      <c r="N249" s="8">
        <v>0</v>
      </c>
      <c r="O249" s="11"/>
      <c r="P249" s="8">
        <f t="shared" si="46"/>
        <v>0</v>
      </c>
      <c r="Q249" s="11"/>
      <c r="R249" s="11"/>
      <c r="S249" s="11"/>
      <c r="T249" s="11"/>
      <c r="U249" s="11"/>
      <c r="V249" s="11"/>
      <c r="W249" s="21"/>
    </row>
    <row r="250" spans="1:23" x14ac:dyDescent="0.25">
      <c r="A250" s="48" t="s">
        <v>998</v>
      </c>
      <c r="B250" s="21"/>
      <c r="C250" s="24" t="s">
        <v>999</v>
      </c>
      <c r="D250" s="22"/>
      <c r="E250" s="22"/>
      <c r="F250" s="21" t="s">
        <v>1549</v>
      </c>
      <c r="G250" s="21"/>
      <c r="H250" s="34">
        <f>SUM(H245:H249)</f>
        <v>0</v>
      </c>
      <c r="I250" s="21"/>
      <c r="J250" s="34">
        <f t="shared" si="45"/>
        <v>0</v>
      </c>
      <c r="K250" s="11"/>
      <c r="L250" s="34">
        <f>SUM(L245:L249)</f>
        <v>0</v>
      </c>
      <c r="M250" s="11"/>
      <c r="N250" s="34">
        <f>SUM(N245:N249)</f>
        <v>0</v>
      </c>
      <c r="O250" s="11"/>
      <c r="P250" s="34">
        <f t="shared" si="46"/>
        <v>0</v>
      </c>
      <c r="Q250" s="11"/>
      <c r="R250" s="11"/>
      <c r="S250" s="11"/>
      <c r="T250" s="11"/>
      <c r="U250" s="11"/>
      <c r="V250" s="11"/>
      <c r="W250" s="21"/>
    </row>
    <row r="251" spans="1:23" x14ac:dyDescent="0.25">
      <c r="A251" s="48"/>
      <c r="B251" s="21"/>
      <c r="C251" s="24" t="s">
        <v>1</v>
      </c>
      <c r="D251" s="22"/>
      <c r="E251" s="22"/>
      <c r="F251" s="21"/>
      <c r="G251" s="21"/>
      <c r="H251" s="8"/>
      <c r="I251" s="21"/>
      <c r="J251" s="8"/>
      <c r="K251" s="11"/>
      <c r="L251" s="8"/>
      <c r="M251" s="11"/>
      <c r="N251" s="8"/>
      <c r="O251" s="11"/>
      <c r="P251" s="8"/>
      <c r="Q251" s="11"/>
      <c r="R251" s="11"/>
      <c r="S251" s="11"/>
      <c r="T251" s="11"/>
      <c r="U251" s="11"/>
      <c r="V251" s="11"/>
      <c r="W251" s="21"/>
    </row>
    <row r="252" spans="1:23" x14ac:dyDescent="0.25">
      <c r="A252" s="50" t="s">
        <v>39</v>
      </c>
      <c r="B252" s="21"/>
      <c r="C252" s="24"/>
      <c r="D252" s="22" t="s">
        <v>4</v>
      </c>
      <c r="E252" s="22" t="s">
        <v>43</v>
      </c>
      <c r="F252" s="21"/>
      <c r="G252" s="21"/>
      <c r="H252" s="8">
        <v>0</v>
      </c>
      <c r="I252" s="21"/>
      <c r="J252" s="8">
        <f>L252-H252</f>
        <v>0</v>
      </c>
      <c r="K252" s="11"/>
      <c r="L252" s="8">
        <v>0</v>
      </c>
      <c r="M252" s="11"/>
      <c r="N252" s="8">
        <v>0</v>
      </c>
      <c r="O252" s="11"/>
      <c r="P252" s="8">
        <f>+L252-N252</f>
        <v>0</v>
      </c>
      <c r="Q252" s="11"/>
      <c r="R252" s="11"/>
      <c r="S252" s="11"/>
      <c r="T252" s="11"/>
      <c r="U252" s="11"/>
      <c r="V252" s="11"/>
      <c r="W252" s="21"/>
    </row>
    <row r="253" spans="1:23" x14ac:dyDescent="0.25">
      <c r="A253" s="50" t="s">
        <v>40</v>
      </c>
      <c r="B253" s="21"/>
      <c r="C253" s="24"/>
      <c r="D253" s="22" t="s">
        <v>1014</v>
      </c>
      <c r="E253" s="22" t="s">
        <v>44</v>
      </c>
      <c r="F253" s="21"/>
      <c r="G253" s="21"/>
      <c r="H253" s="8">
        <v>0</v>
      </c>
      <c r="I253" s="21"/>
      <c r="J253" s="8">
        <f>L253-H253</f>
        <v>0</v>
      </c>
      <c r="K253" s="11"/>
      <c r="L253" s="8">
        <v>0</v>
      </c>
      <c r="M253" s="11"/>
      <c r="N253" s="8">
        <v>0</v>
      </c>
      <c r="O253" s="11"/>
      <c r="P253" s="8">
        <f>+L253-N253</f>
        <v>0</v>
      </c>
      <c r="Q253" s="11"/>
      <c r="R253" s="11"/>
      <c r="S253" s="11"/>
      <c r="T253" s="11"/>
      <c r="U253" s="11"/>
      <c r="V253" s="11"/>
      <c r="W253" s="21"/>
    </row>
    <row r="254" spans="1:23" x14ac:dyDescent="0.25">
      <c r="A254" s="50" t="s">
        <v>41</v>
      </c>
      <c r="B254" s="21"/>
      <c r="C254" s="24"/>
      <c r="D254" s="22" t="s">
        <v>935</v>
      </c>
      <c r="E254" s="22" t="s">
        <v>45</v>
      </c>
      <c r="F254" s="21"/>
      <c r="G254" s="21"/>
      <c r="H254" s="8">
        <v>0</v>
      </c>
      <c r="I254" s="21"/>
      <c r="J254" s="8">
        <f>L254-H254</f>
        <v>0</v>
      </c>
      <c r="K254" s="11"/>
      <c r="L254" s="8">
        <v>0</v>
      </c>
      <c r="M254" s="11"/>
      <c r="N254" s="8">
        <v>0</v>
      </c>
      <c r="O254" s="11"/>
      <c r="P254" s="8">
        <f>+L254-N254</f>
        <v>0</v>
      </c>
      <c r="Q254" s="11"/>
      <c r="R254" s="11"/>
      <c r="S254" s="11"/>
      <c r="T254" s="11"/>
      <c r="U254" s="11"/>
      <c r="V254" s="11"/>
      <c r="W254" s="21"/>
    </row>
    <row r="255" spans="1:23" x14ac:dyDescent="0.25">
      <c r="A255" s="45" t="s">
        <v>341</v>
      </c>
      <c r="B255" s="21"/>
      <c r="C255" s="24"/>
      <c r="D255" s="22" t="s">
        <v>510</v>
      </c>
      <c r="E255" s="22" t="s">
        <v>342</v>
      </c>
      <c r="F255" s="21"/>
      <c r="G255" s="21"/>
      <c r="H255" s="8">
        <v>0</v>
      </c>
      <c r="I255" s="21"/>
      <c r="J255" s="8">
        <f>L255-H255</f>
        <v>0</v>
      </c>
      <c r="K255" s="11"/>
      <c r="L255" s="8">
        <v>0</v>
      </c>
      <c r="M255" s="11"/>
      <c r="N255" s="8">
        <v>0</v>
      </c>
      <c r="O255" s="11"/>
      <c r="P255" s="8">
        <f>+L255-N255</f>
        <v>0</v>
      </c>
      <c r="Q255" s="11"/>
      <c r="R255" s="11"/>
      <c r="S255" s="11"/>
      <c r="T255" s="11"/>
      <c r="U255" s="11"/>
      <c r="V255" s="11"/>
      <c r="W255" s="21"/>
    </row>
    <row r="256" spans="1:23" x14ac:dyDescent="0.25">
      <c r="A256" s="50" t="s">
        <v>42</v>
      </c>
      <c r="B256" s="21"/>
      <c r="C256" s="24" t="s">
        <v>2</v>
      </c>
      <c r="D256" s="22"/>
      <c r="E256" s="22"/>
      <c r="F256" s="21"/>
      <c r="G256" s="21"/>
      <c r="H256" s="34">
        <f>SUM(H252:H255)</f>
        <v>0</v>
      </c>
      <c r="I256" s="21"/>
      <c r="J256" s="34">
        <f>L256-H256</f>
        <v>0</v>
      </c>
      <c r="K256" s="11"/>
      <c r="L256" s="34">
        <f>SUM(L252:L255)</f>
        <v>0</v>
      </c>
      <c r="M256" s="11"/>
      <c r="N256" s="34">
        <f>SUM(N252:N255)</f>
        <v>0</v>
      </c>
      <c r="O256" s="11"/>
      <c r="P256" s="34">
        <f>+L256-N256</f>
        <v>0</v>
      </c>
      <c r="Q256" s="11"/>
      <c r="R256" s="11"/>
      <c r="S256" s="11"/>
      <c r="T256" s="11"/>
      <c r="U256" s="11"/>
      <c r="V256" s="11"/>
      <c r="W256" s="21"/>
    </row>
    <row r="257" spans="1:23" x14ac:dyDescent="0.25">
      <c r="A257" s="50"/>
      <c r="B257" s="21"/>
      <c r="C257" s="24" t="s">
        <v>343</v>
      </c>
      <c r="D257" s="22"/>
      <c r="E257" s="22"/>
      <c r="F257" s="21"/>
      <c r="G257" s="21"/>
      <c r="H257" s="11"/>
      <c r="I257" s="21"/>
      <c r="J257" s="11"/>
      <c r="K257" s="11"/>
      <c r="L257" s="11"/>
      <c r="M257" s="11"/>
      <c r="N257" s="11"/>
      <c r="O257" s="11"/>
      <c r="P257" s="11"/>
      <c r="Q257" s="11"/>
      <c r="R257" s="11"/>
      <c r="S257" s="11"/>
      <c r="T257" s="11"/>
      <c r="U257" s="11"/>
      <c r="V257" s="11"/>
      <c r="W257" s="21"/>
    </row>
    <row r="258" spans="1:23" x14ac:dyDescent="0.25">
      <c r="A258" s="45" t="s">
        <v>344</v>
      </c>
      <c r="B258" s="21"/>
      <c r="C258" s="24"/>
      <c r="D258" s="22" t="s">
        <v>927</v>
      </c>
      <c r="E258" s="22" t="s">
        <v>350</v>
      </c>
      <c r="F258" s="21"/>
      <c r="G258" s="21"/>
      <c r="H258" s="8">
        <v>0</v>
      </c>
      <c r="I258" s="21"/>
      <c r="J258" s="8">
        <f>L258-H258</f>
        <v>0</v>
      </c>
      <c r="K258" s="11"/>
      <c r="L258" s="8">
        <v>0</v>
      </c>
      <c r="M258" s="11"/>
      <c r="N258" s="8">
        <v>0</v>
      </c>
      <c r="O258" s="11"/>
      <c r="P258" s="8">
        <f>+L258-N258</f>
        <v>0</v>
      </c>
      <c r="Q258" s="11"/>
      <c r="R258" s="11"/>
      <c r="S258" s="11"/>
      <c r="T258" s="11"/>
      <c r="U258" s="11"/>
      <c r="V258" s="11"/>
      <c r="W258" s="21"/>
    </row>
    <row r="259" spans="1:23" x14ac:dyDescent="0.25">
      <c r="A259" s="45" t="s">
        <v>345</v>
      </c>
      <c r="B259" s="21"/>
      <c r="C259" s="24"/>
      <c r="D259" s="22" t="s">
        <v>1014</v>
      </c>
      <c r="E259" s="22" t="s">
        <v>351</v>
      </c>
      <c r="F259" s="21"/>
      <c r="G259" s="21"/>
      <c r="H259" s="8">
        <v>0</v>
      </c>
      <c r="I259" s="21"/>
      <c r="J259" s="8">
        <f>L259-H259</f>
        <v>0</v>
      </c>
      <c r="K259" s="11"/>
      <c r="L259" s="8">
        <v>0</v>
      </c>
      <c r="M259" s="11"/>
      <c r="N259" s="8">
        <v>0</v>
      </c>
      <c r="O259" s="11"/>
      <c r="P259" s="8">
        <f>+L259-N259</f>
        <v>0</v>
      </c>
      <c r="Q259" s="11"/>
      <c r="R259" s="11"/>
      <c r="S259" s="11"/>
      <c r="T259" s="11"/>
      <c r="U259" s="11"/>
      <c r="V259" s="11"/>
      <c r="W259" s="21"/>
    </row>
    <row r="260" spans="1:23" x14ac:dyDescent="0.25">
      <c r="A260" s="45" t="s">
        <v>346</v>
      </c>
      <c r="B260" s="21"/>
      <c r="C260" s="24"/>
      <c r="D260" s="22" t="s">
        <v>935</v>
      </c>
      <c r="E260" s="22" t="s">
        <v>352</v>
      </c>
      <c r="F260" s="21"/>
      <c r="G260" s="21"/>
      <c r="H260" s="8">
        <v>0</v>
      </c>
      <c r="I260" s="21"/>
      <c r="J260" s="8">
        <f>L260-H260</f>
        <v>0</v>
      </c>
      <c r="K260" s="11"/>
      <c r="L260" s="8">
        <v>0</v>
      </c>
      <c r="M260" s="11"/>
      <c r="N260" s="8">
        <v>0</v>
      </c>
      <c r="O260" s="11"/>
      <c r="P260" s="8">
        <f>+L260-N260</f>
        <v>0</v>
      </c>
      <c r="Q260" s="11"/>
      <c r="R260" s="11"/>
      <c r="S260" s="11"/>
      <c r="T260" s="11"/>
      <c r="U260" s="11"/>
      <c r="V260" s="11"/>
      <c r="W260" s="21"/>
    </row>
    <row r="261" spans="1:23" x14ac:dyDescent="0.25">
      <c r="A261" s="45" t="s">
        <v>347</v>
      </c>
      <c r="B261" s="21"/>
      <c r="C261" s="24"/>
      <c r="D261" s="22" t="s">
        <v>510</v>
      </c>
      <c r="E261" s="22" t="s">
        <v>353</v>
      </c>
      <c r="F261" s="21"/>
      <c r="G261" s="21"/>
      <c r="H261" s="8">
        <v>0</v>
      </c>
      <c r="I261" s="21"/>
      <c r="J261" s="8">
        <f>L261-H261</f>
        <v>0</v>
      </c>
      <c r="K261" s="11"/>
      <c r="L261" s="8">
        <v>0</v>
      </c>
      <c r="M261" s="11"/>
      <c r="N261" s="8">
        <v>0</v>
      </c>
      <c r="O261" s="11"/>
      <c r="P261" s="8">
        <f>+L261-N261</f>
        <v>0</v>
      </c>
      <c r="Q261" s="11"/>
      <c r="R261" s="11"/>
      <c r="S261" s="11"/>
      <c r="T261" s="11"/>
      <c r="U261" s="11"/>
      <c r="V261" s="11"/>
      <c r="W261" s="21"/>
    </row>
    <row r="262" spans="1:23" x14ac:dyDescent="0.25">
      <c r="A262" s="45" t="s">
        <v>348</v>
      </c>
      <c r="B262" s="21"/>
      <c r="C262" s="24" t="s">
        <v>349</v>
      </c>
      <c r="D262" s="22"/>
      <c r="E262" s="22"/>
      <c r="F262" s="21"/>
      <c r="G262" s="21"/>
      <c r="H262" s="34">
        <f>SUM(H258:H261)</f>
        <v>0</v>
      </c>
      <c r="I262" s="21"/>
      <c r="J262" s="34">
        <f>L262-H262</f>
        <v>0</v>
      </c>
      <c r="K262" s="11"/>
      <c r="L262" s="34">
        <f>SUM(L258:L261)</f>
        <v>0</v>
      </c>
      <c r="M262" s="34">
        <f>SUM(M258:M261)</f>
        <v>0</v>
      </c>
      <c r="N262" s="34">
        <f>SUM(N258:N261)</f>
        <v>0</v>
      </c>
      <c r="O262" s="11"/>
      <c r="P262" s="34">
        <f>+L262-N262</f>
        <v>0</v>
      </c>
      <c r="Q262" s="11"/>
      <c r="R262" s="11"/>
      <c r="S262" s="11"/>
      <c r="T262" s="11"/>
      <c r="U262" s="11"/>
      <c r="V262" s="11"/>
      <c r="W262" s="21"/>
    </row>
    <row r="263" spans="1:23" x14ac:dyDescent="0.25">
      <c r="A263" s="48"/>
      <c r="B263" s="21"/>
      <c r="C263" s="24" t="s">
        <v>1000</v>
      </c>
      <c r="D263" s="22"/>
      <c r="E263" s="22"/>
      <c r="F263" s="21"/>
      <c r="G263" s="21"/>
      <c r="H263" s="8"/>
      <c r="I263" s="21"/>
      <c r="J263" s="8"/>
      <c r="K263" s="11"/>
      <c r="L263" s="8"/>
      <c r="M263" s="11"/>
      <c r="N263" s="8"/>
      <c r="O263" s="11"/>
      <c r="P263" s="8"/>
      <c r="Q263" s="11"/>
      <c r="R263" s="11"/>
      <c r="S263" s="11"/>
      <c r="T263" s="11"/>
      <c r="U263" s="11"/>
      <c r="V263" s="11"/>
      <c r="W263" s="21"/>
    </row>
    <row r="264" spans="1:23" x14ac:dyDescent="0.25">
      <c r="A264" s="48" t="s">
        <v>1001</v>
      </c>
      <c r="B264" s="21"/>
      <c r="C264" s="22"/>
      <c r="D264" s="22" t="s">
        <v>4</v>
      </c>
      <c r="E264" s="22" t="s">
        <v>1003</v>
      </c>
      <c r="F264" s="21" t="s">
        <v>1004</v>
      </c>
      <c r="G264" s="21"/>
      <c r="H264" s="8">
        <v>44000</v>
      </c>
      <c r="I264" s="21"/>
      <c r="J264" s="8">
        <f t="shared" ref="J264:J272" si="47">L264-H264</f>
        <v>1000</v>
      </c>
      <c r="K264" s="11"/>
      <c r="L264" s="8">
        <v>45000</v>
      </c>
      <c r="M264" s="11"/>
      <c r="N264" s="8">
        <v>44900</v>
      </c>
      <c r="O264" s="11"/>
      <c r="P264" s="8">
        <f t="shared" ref="P264:P272" si="48">+L264-N264</f>
        <v>100</v>
      </c>
      <c r="Q264" s="11"/>
      <c r="R264" s="11"/>
      <c r="S264" s="11"/>
      <c r="T264" s="11"/>
      <c r="U264" s="11"/>
      <c r="V264" s="11"/>
      <c r="W264" s="21"/>
    </row>
    <row r="265" spans="1:23" x14ac:dyDescent="0.25">
      <c r="A265" s="48" t="s">
        <v>1005</v>
      </c>
      <c r="B265" s="21"/>
      <c r="C265" s="22"/>
      <c r="D265" s="22" t="s">
        <v>1006</v>
      </c>
      <c r="E265" s="22" t="s">
        <v>1007</v>
      </c>
      <c r="F265" s="21" t="s">
        <v>1008</v>
      </c>
      <c r="G265" s="21"/>
      <c r="H265" s="8">
        <v>28000</v>
      </c>
      <c r="I265" s="21"/>
      <c r="J265" s="8">
        <f t="shared" si="47"/>
        <v>-3000</v>
      </c>
      <c r="K265" s="11"/>
      <c r="L265" s="8">
        <v>25000</v>
      </c>
      <c r="M265" s="11"/>
      <c r="N265" s="8">
        <v>24500</v>
      </c>
      <c r="O265" s="11"/>
      <c r="P265" s="8">
        <f t="shared" si="48"/>
        <v>500</v>
      </c>
      <c r="Q265" s="11"/>
      <c r="R265" s="11"/>
      <c r="S265" s="11"/>
      <c r="T265" s="11"/>
      <c r="U265" s="11"/>
      <c r="V265" s="11"/>
      <c r="W265" s="21"/>
    </row>
    <row r="266" spans="1:23" x14ac:dyDescent="0.25">
      <c r="A266" s="48" t="s">
        <v>1009</v>
      </c>
      <c r="B266" s="21"/>
      <c r="C266" s="22"/>
      <c r="D266" s="22" t="s">
        <v>1010</v>
      </c>
      <c r="E266" s="22" t="s">
        <v>1011</v>
      </c>
      <c r="F266" s="21" t="s">
        <v>1012</v>
      </c>
      <c r="G266" s="21"/>
      <c r="H266" s="8">
        <v>3000</v>
      </c>
      <c r="I266" s="21"/>
      <c r="J266" s="8">
        <f t="shared" si="47"/>
        <v>2000</v>
      </c>
      <c r="K266" s="11"/>
      <c r="L266" s="8">
        <v>5000</v>
      </c>
      <c r="M266" s="11"/>
      <c r="N266" s="8">
        <v>4600</v>
      </c>
      <c r="O266" s="11"/>
      <c r="P266" s="8">
        <f t="shared" si="48"/>
        <v>400</v>
      </c>
      <c r="Q266" s="11"/>
      <c r="R266" s="11"/>
      <c r="S266" s="11"/>
      <c r="T266" s="11"/>
      <c r="U266" s="11"/>
      <c r="V266" s="11"/>
      <c r="W266" s="21"/>
    </row>
    <row r="267" spans="1:23" x14ac:dyDescent="0.25">
      <c r="A267" s="48" t="s">
        <v>1013</v>
      </c>
      <c r="B267" s="21"/>
      <c r="C267" s="22"/>
      <c r="D267" s="22" t="s">
        <v>1014</v>
      </c>
      <c r="E267" s="22" t="s">
        <v>1015</v>
      </c>
      <c r="F267" s="21" t="s">
        <v>1016</v>
      </c>
      <c r="G267" s="21"/>
      <c r="H267" s="8">
        <v>0</v>
      </c>
      <c r="I267" s="21"/>
      <c r="J267" s="8">
        <f t="shared" si="47"/>
        <v>0</v>
      </c>
      <c r="K267" s="11"/>
      <c r="L267" s="8">
        <v>0</v>
      </c>
      <c r="M267" s="11"/>
      <c r="N267" s="8">
        <v>0</v>
      </c>
      <c r="O267" s="11"/>
      <c r="P267" s="8">
        <f t="shared" si="48"/>
        <v>0</v>
      </c>
      <c r="Q267" s="11"/>
      <c r="R267" s="11"/>
      <c r="S267" s="11"/>
      <c r="T267" s="11"/>
      <c r="U267" s="11"/>
      <c r="V267" s="11"/>
      <c r="W267" s="21"/>
    </row>
    <row r="268" spans="1:23" x14ac:dyDescent="0.25">
      <c r="A268" s="48" t="s">
        <v>1017</v>
      </c>
      <c r="B268" s="21"/>
      <c r="C268" s="22"/>
      <c r="D268" s="22" t="s">
        <v>1018</v>
      </c>
      <c r="E268" s="22" t="s">
        <v>1019</v>
      </c>
      <c r="F268" s="21" t="s">
        <v>1020</v>
      </c>
      <c r="G268" s="21"/>
      <c r="H268" s="8">
        <v>0</v>
      </c>
      <c r="I268" s="21"/>
      <c r="J268" s="8">
        <f t="shared" si="47"/>
        <v>0</v>
      </c>
      <c r="K268" s="11"/>
      <c r="L268" s="8">
        <v>0</v>
      </c>
      <c r="M268" s="11"/>
      <c r="N268" s="8">
        <v>0</v>
      </c>
      <c r="O268" s="11"/>
      <c r="P268" s="8">
        <f t="shared" si="48"/>
        <v>0</v>
      </c>
      <c r="Q268" s="11"/>
      <c r="R268" s="11"/>
      <c r="S268" s="11"/>
      <c r="T268" s="11"/>
      <c r="U268" s="11"/>
      <c r="V268" s="11"/>
      <c r="W268" s="21"/>
    </row>
    <row r="269" spans="1:23" x14ac:dyDescent="0.25">
      <c r="A269" s="48" t="s">
        <v>1021</v>
      </c>
      <c r="B269" s="21"/>
      <c r="C269" s="22"/>
      <c r="D269" s="22" t="s">
        <v>498</v>
      </c>
      <c r="E269" s="22" t="s">
        <v>1022</v>
      </c>
      <c r="F269" s="21" t="s">
        <v>1023</v>
      </c>
      <c r="G269" s="21"/>
      <c r="H269" s="8">
        <v>4500</v>
      </c>
      <c r="I269" s="21"/>
      <c r="J269" s="8">
        <f t="shared" si="47"/>
        <v>-1000</v>
      </c>
      <c r="K269" s="11"/>
      <c r="L269" s="8">
        <v>3500</v>
      </c>
      <c r="M269" s="11"/>
      <c r="N269" s="8">
        <v>3500</v>
      </c>
      <c r="O269" s="11"/>
      <c r="P269" s="8">
        <f t="shared" si="48"/>
        <v>0</v>
      </c>
      <c r="Q269" s="11"/>
      <c r="R269" s="11"/>
      <c r="S269" s="11"/>
      <c r="T269" s="11"/>
      <c r="U269" s="11"/>
      <c r="V269" s="11"/>
      <c r="W269" s="21"/>
    </row>
    <row r="270" spans="1:23" x14ac:dyDescent="0.25">
      <c r="A270" s="48" t="s">
        <v>1024</v>
      </c>
      <c r="B270" s="21"/>
      <c r="C270" s="22"/>
      <c r="D270" s="22" t="s">
        <v>935</v>
      </c>
      <c r="E270" s="22" t="s">
        <v>1025</v>
      </c>
      <c r="F270" s="21" t="s">
        <v>1026</v>
      </c>
      <c r="G270" s="21"/>
      <c r="H270" s="8">
        <v>1000</v>
      </c>
      <c r="I270" s="21"/>
      <c r="J270" s="8">
        <f t="shared" si="47"/>
        <v>0</v>
      </c>
      <c r="K270" s="11"/>
      <c r="L270" s="8">
        <v>1000</v>
      </c>
      <c r="M270" s="11"/>
      <c r="N270" s="8">
        <v>959</v>
      </c>
      <c r="O270" s="11"/>
      <c r="P270" s="8">
        <f t="shared" si="48"/>
        <v>41</v>
      </c>
      <c r="Q270" s="11"/>
      <c r="R270" s="11"/>
      <c r="S270" s="11"/>
      <c r="T270" s="11"/>
      <c r="U270" s="11"/>
      <c r="V270" s="11"/>
      <c r="W270" s="21"/>
    </row>
    <row r="271" spans="1:23" x14ac:dyDescent="0.25">
      <c r="A271" s="48" t="s">
        <v>1027</v>
      </c>
      <c r="B271" s="21"/>
      <c r="C271" s="22"/>
      <c r="D271" s="22" t="s">
        <v>510</v>
      </c>
      <c r="E271" s="22" t="s">
        <v>1028</v>
      </c>
      <c r="F271" s="21" t="s">
        <v>1029</v>
      </c>
      <c r="G271" s="21"/>
      <c r="H271" s="8">
        <v>0</v>
      </c>
      <c r="I271" s="21"/>
      <c r="J271" s="8">
        <f t="shared" si="47"/>
        <v>0</v>
      </c>
      <c r="K271" s="11"/>
      <c r="L271" s="8">
        <v>0</v>
      </c>
      <c r="M271" s="11"/>
      <c r="N271" s="8">
        <v>0</v>
      </c>
      <c r="O271" s="11"/>
      <c r="P271" s="8">
        <f t="shared" si="48"/>
        <v>0</v>
      </c>
      <c r="Q271" s="11"/>
      <c r="R271" s="11"/>
      <c r="S271" s="11"/>
      <c r="T271" s="11"/>
      <c r="U271" s="11"/>
      <c r="V271" s="11"/>
      <c r="W271" s="21"/>
    </row>
    <row r="272" spans="1:23" x14ac:dyDescent="0.25">
      <c r="A272" s="48" t="s">
        <v>1030</v>
      </c>
      <c r="B272" s="21"/>
      <c r="C272" s="24" t="s">
        <v>1031</v>
      </c>
      <c r="D272" s="22"/>
      <c r="E272" s="22"/>
      <c r="F272" s="21" t="s">
        <v>1550</v>
      </c>
      <c r="G272" s="21"/>
      <c r="H272" s="34">
        <f>SUM(H264:H271)</f>
        <v>80500</v>
      </c>
      <c r="I272" s="21"/>
      <c r="J272" s="34">
        <f t="shared" si="47"/>
        <v>-1000</v>
      </c>
      <c r="K272" s="11"/>
      <c r="L272" s="34">
        <f>SUM(L264:L271)</f>
        <v>79500</v>
      </c>
      <c r="M272" s="11"/>
      <c r="N272" s="34">
        <f>SUM(N264:N271)</f>
        <v>78459</v>
      </c>
      <c r="O272" s="11"/>
      <c r="P272" s="34">
        <f t="shared" si="48"/>
        <v>1041</v>
      </c>
      <c r="Q272" s="11"/>
      <c r="R272" s="11"/>
      <c r="S272" s="11"/>
      <c r="T272" s="11"/>
      <c r="U272" s="11"/>
      <c r="V272" s="11"/>
      <c r="W272" s="21"/>
    </row>
    <row r="273" spans="1:23" x14ac:dyDescent="0.25">
      <c r="A273" s="48"/>
      <c r="B273" s="21"/>
      <c r="C273" s="24" t="s">
        <v>354</v>
      </c>
      <c r="D273" s="22"/>
      <c r="E273" s="22"/>
      <c r="F273" s="21"/>
      <c r="G273" s="21"/>
      <c r="H273" s="11"/>
      <c r="I273" s="21"/>
      <c r="J273" s="11"/>
      <c r="K273" s="11"/>
      <c r="L273" s="11"/>
      <c r="M273" s="11"/>
      <c r="N273" s="11"/>
      <c r="O273" s="11"/>
      <c r="P273" s="11"/>
      <c r="Q273" s="11"/>
      <c r="R273" s="11"/>
      <c r="S273" s="11"/>
      <c r="T273" s="11"/>
      <c r="U273" s="11"/>
      <c r="V273" s="11"/>
      <c r="W273" s="21"/>
    </row>
    <row r="274" spans="1:23" x14ac:dyDescent="0.25">
      <c r="A274" s="48" t="s">
        <v>355</v>
      </c>
      <c r="B274" s="21"/>
      <c r="C274" s="24"/>
      <c r="D274" s="22" t="s">
        <v>1002</v>
      </c>
      <c r="E274" s="22" t="s">
        <v>367</v>
      </c>
      <c r="F274" s="21"/>
      <c r="G274" s="21"/>
      <c r="H274" s="8">
        <v>0</v>
      </c>
      <c r="I274" s="21"/>
      <c r="J274" s="8">
        <f t="shared" ref="J274:J283" si="49">L274-H274</f>
        <v>0</v>
      </c>
      <c r="K274" s="11"/>
      <c r="L274" s="8">
        <v>0</v>
      </c>
      <c r="M274" s="11"/>
      <c r="N274" s="8">
        <v>0</v>
      </c>
      <c r="O274" s="11"/>
      <c r="P274" s="8">
        <f t="shared" ref="P274:P283" si="50">+L274-N274</f>
        <v>0</v>
      </c>
      <c r="Q274" s="11"/>
      <c r="R274" s="11"/>
      <c r="S274" s="11"/>
      <c r="T274" s="11"/>
      <c r="U274" s="11"/>
      <c r="V274" s="11"/>
      <c r="W274" s="21"/>
    </row>
    <row r="275" spans="1:23" x14ac:dyDescent="0.25">
      <c r="A275" s="48" t="s">
        <v>356</v>
      </c>
      <c r="B275" s="21"/>
      <c r="C275" s="24"/>
      <c r="D275" s="22" t="s">
        <v>1006</v>
      </c>
      <c r="E275" s="22" t="s">
        <v>368</v>
      </c>
      <c r="F275" s="21"/>
      <c r="G275" s="21"/>
      <c r="H275" s="8">
        <v>0</v>
      </c>
      <c r="I275" s="21"/>
      <c r="J275" s="8">
        <f t="shared" si="49"/>
        <v>0</v>
      </c>
      <c r="K275" s="11"/>
      <c r="L275" s="8">
        <v>0</v>
      </c>
      <c r="M275" s="11"/>
      <c r="N275" s="8">
        <v>0</v>
      </c>
      <c r="O275" s="11"/>
      <c r="P275" s="8">
        <f t="shared" si="50"/>
        <v>0</v>
      </c>
      <c r="Q275" s="11"/>
      <c r="R275" s="11"/>
      <c r="S275" s="11"/>
      <c r="T275" s="11"/>
      <c r="U275" s="11"/>
      <c r="V275" s="11"/>
      <c r="W275" s="21"/>
    </row>
    <row r="276" spans="1:23" x14ac:dyDescent="0.25">
      <c r="A276" s="48" t="s">
        <v>357</v>
      </c>
      <c r="B276" s="21"/>
      <c r="C276" s="24"/>
      <c r="D276" s="22" t="s">
        <v>1010</v>
      </c>
      <c r="E276" s="22" t="s">
        <v>369</v>
      </c>
      <c r="F276" s="21"/>
      <c r="G276" s="21"/>
      <c r="H276" s="8">
        <v>0</v>
      </c>
      <c r="I276" s="21"/>
      <c r="J276" s="8">
        <f t="shared" si="49"/>
        <v>0</v>
      </c>
      <c r="K276" s="11"/>
      <c r="L276" s="8">
        <v>0</v>
      </c>
      <c r="M276" s="11"/>
      <c r="N276" s="8">
        <v>0</v>
      </c>
      <c r="O276" s="11"/>
      <c r="P276" s="8">
        <f t="shared" si="50"/>
        <v>0</v>
      </c>
      <c r="Q276" s="11"/>
      <c r="R276" s="11"/>
      <c r="S276" s="11"/>
      <c r="T276" s="11"/>
      <c r="U276" s="11"/>
      <c r="V276" s="11"/>
      <c r="W276" s="21"/>
    </row>
    <row r="277" spans="1:23" x14ac:dyDescent="0.25">
      <c r="A277" s="48" t="s">
        <v>358</v>
      </c>
      <c r="B277" s="21"/>
      <c r="C277" s="24"/>
      <c r="D277" s="22" t="s">
        <v>1014</v>
      </c>
      <c r="E277" s="22" t="s">
        <v>370</v>
      </c>
      <c r="F277" s="21"/>
      <c r="G277" s="21"/>
      <c r="H277" s="8">
        <v>0</v>
      </c>
      <c r="I277" s="21"/>
      <c r="J277" s="8">
        <f t="shared" si="49"/>
        <v>0</v>
      </c>
      <c r="K277" s="11"/>
      <c r="L277" s="8">
        <v>0</v>
      </c>
      <c r="M277" s="11"/>
      <c r="N277" s="8">
        <v>0</v>
      </c>
      <c r="O277" s="11"/>
      <c r="P277" s="8">
        <f t="shared" si="50"/>
        <v>0</v>
      </c>
      <c r="Q277" s="11"/>
      <c r="R277" s="11"/>
      <c r="S277" s="11"/>
      <c r="T277" s="11"/>
      <c r="U277" s="11"/>
      <c r="V277" s="11"/>
      <c r="W277" s="21"/>
    </row>
    <row r="278" spans="1:23" x14ac:dyDescent="0.25">
      <c r="A278" s="48" t="s">
        <v>359</v>
      </c>
      <c r="B278" s="21"/>
      <c r="C278" s="24"/>
      <c r="D278" s="22" t="s">
        <v>1018</v>
      </c>
      <c r="E278" s="22" t="s">
        <v>371</v>
      </c>
      <c r="F278" s="21"/>
      <c r="G278" s="21"/>
      <c r="H278" s="8">
        <v>0</v>
      </c>
      <c r="I278" s="21"/>
      <c r="J278" s="8">
        <f t="shared" si="49"/>
        <v>0</v>
      </c>
      <c r="K278" s="11"/>
      <c r="L278" s="8">
        <v>0</v>
      </c>
      <c r="M278" s="11"/>
      <c r="N278" s="8">
        <v>0</v>
      </c>
      <c r="O278" s="11"/>
      <c r="P278" s="8">
        <f t="shared" si="50"/>
        <v>0</v>
      </c>
      <c r="Q278" s="11"/>
      <c r="R278" s="11"/>
      <c r="S278" s="11"/>
      <c r="T278" s="11"/>
      <c r="U278" s="11"/>
      <c r="V278" s="11"/>
      <c r="W278" s="21"/>
    </row>
    <row r="279" spans="1:23" x14ac:dyDescent="0.25">
      <c r="A279" s="48" t="s">
        <v>360</v>
      </c>
      <c r="B279" s="21"/>
      <c r="C279" s="24"/>
      <c r="D279" s="22" t="s">
        <v>365</v>
      </c>
      <c r="E279" s="22" t="s">
        <v>372</v>
      </c>
      <c r="F279" s="21"/>
      <c r="G279" s="21"/>
      <c r="H279" s="8">
        <v>0</v>
      </c>
      <c r="I279" s="21"/>
      <c r="J279" s="8">
        <f t="shared" si="49"/>
        <v>0</v>
      </c>
      <c r="K279" s="11"/>
      <c r="L279" s="8">
        <v>0</v>
      </c>
      <c r="M279" s="11"/>
      <c r="N279" s="8">
        <v>0</v>
      </c>
      <c r="O279" s="11"/>
      <c r="P279" s="8">
        <f t="shared" si="50"/>
        <v>0</v>
      </c>
      <c r="Q279" s="11"/>
      <c r="R279" s="11"/>
      <c r="S279" s="11"/>
      <c r="T279" s="11"/>
      <c r="U279" s="11"/>
      <c r="V279" s="11"/>
      <c r="W279" s="21"/>
    </row>
    <row r="280" spans="1:23" x14ac:dyDescent="0.25">
      <c r="A280" s="48" t="s">
        <v>361</v>
      </c>
      <c r="B280" s="21"/>
      <c r="C280" s="24"/>
      <c r="D280" s="22" t="s">
        <v>1236</v>
      </c>
      <c r="E280" s="22" t="s">
        <v>373</v>
      </c>
      <c r="F280" s="21"/>
      <c r="G280" s="21"/>
      <c r="H280" s="8">
        <v>0</v>
      </c>
      <c r="I280" s="21"/>
      <c r="J280" s="8">
        <f t="shared" si="49"/>
        <v>0</v>
      </c>
      <c r="K280" s="11"/>
      <c r="L280" s="8">
        <v>0</v>
      </c>
      <c r="M280" s="11"/>
      <c r="N280" s="8">
        <v>0</v>
      </c>
      <c r="O280" s="11"/>
      <c r="P280" s="8">
        <f t="shared" si="50"/>
        <v>0</v>
      </c>
      <c r="Q280" s="11"/>
      <c r="R280" s="11"/>
      <c r="S280" s="11"/>
      <c r="T280" s="11"/>
      <c r="U280" s="11"/>
      <c r="V280" s="11"/>
      <c r="W280" s="21"/>
    </row>
    <row r="281" spans="1:23" x14ac:dyDescent="0.25">
      <c r="A281" s="48" t="s">
        <v>362</v>
      </c>
      <c r="B281" s="21"/>
      <c r="C281" s="24"/>
      <c r="D281" s="22" t="s">
        <v>935</v>
      </c>
      <c r="E281" s="22" t="s">
        <v>374</v>
      </c>
      <c r="F281" s="21"/>
      <c r="G281" s="21"/>
      <c r="H281" s="8">
        <v>0</v>
      </c>
      <c r="I281" s="21"/>
      <c r="J281" s="8">
        <f t="shared" si="49"/>
        <v>0</v>
      </c>
      <c r="K281" s="11"/>
      <c r="L281" s="8">
        <v>0</v>
      </c>
      <c r="M281" s="11"/>
      <c r="N281" s="8">
        <v>0</v>
      </c>
      <c r="O281" s="11"/>
      <c r="P281" s="8">
        <f t="shared" si="50"/>
        <v>0</v>
      </c>
      <c r="Q281" s="11"/>
      <c r="R281" s="11"/>
      <c r="S281" s="11"/>
      <c r="T281" s="11"/>
      <c r="U281" s="11"/>
      <c r="V281" s="11"/>
      <c r="W281" s="21"/>
    </row>
    <row r="282" spans="1:23" x14ac:dyDescent="0.25">
      <c r="A282" s="48" t="s">
        <v>363</v>
      </c>
      <c r="B282" s="21"/>
      <c r="C282" s="24"/>
      <c r="D282" s="22" t="s">
        <v>510</v>
      </c>
      <c r="E282" s="22" t="s">
        <v>375</v>
      </c>
      <c r="F282" s="21"/>
      <c r="G282" s="21"/>
      <c r="H282" s="8">
        <v>0</v>
      </c>
      <c r="I282" s="21"/>
      <c r="J282" s="8">
        <f t="shared" si="49"/>
        <v>0</v>
      </c>
      <c r="K282" s="11"/>
      <c r="L282" s="8">
        <v>0</v>
      </c>
      <c r="M282" s="11"/>
      <c r="N282" s="8">
        <v>0</v>
      </c>
      <c r="O282" s="11"/>
      <c r="P282" s="8">
        <f t="shared" si="50"/>
        <v>0</v>
      </c>
      <c r="Q282" s="11"/>
      <c r="R282" s="11"/>
      <c r="S282" s="11"/>
      <c r="T282" s="11"/>
      <c r="U282" s="11"/>
      <c r="V282" s="11"/>
      <c r="W282" s="21"/>
    </row>
    <row r="283" spans="1:23" x14ac:dyDescent="0.25">
      <c r="A283" s="48" t="s">
        <v>364</v>
      </c>
      <c r="B283" s="21"/>
      <c r="C283" s="24" t="s">
        <v>366</v>
      </c>
      <c r="D283" s="22"/>
      <c r="E283" s="22"/>
      <c r="F283" s="21"/>
      <c r="G283" s="21"/>
      <c r="H283" s="34">
        <f>SUM(H274:H282)</f>
        <v>0</v>
      </c>
      <c r="I283" s="21"/>
      <c r="J283" s="34">
        <f t="shared" si="49"/>
        <v>0</v>
      </c>
      <c r="K283" s="11"/>
      <c r="L283" s="34">
        <f>SUM(L274:L282)</f>
        <v>0</v>
      </c>
      <c r="M283" s="34">
        <f>SUM(M274:M282)</f>
        <v>0</v>
      </c>
      <c r="N283" s="34">
        <f>SUM(N274:N282)</f>
        <v>0</v>
      </c>
      <c r="O283" s="11"/>
      <c r="P283" s="34">
        <f t="shared" si="50"/>
        <v>0</v>
      </c>
      <c r="Q283" s="11"/>
      <c r="R283" s="11"/>
      <c r="S283" s="11"/>
      <c r="T283" s="11"/>
      <c r="U283" s="11"/>
      <c r="V283" s="11"/>
      <c r="W283" s="21"/>
    </row>
    <row r="284" spans="1:23" x14ac:dyDescent="0.25">
      <c r="A284" s="48"/>
      <c r="B284" s="21"/>
      <c r="C284" s="24" t="s">
        <v>1032</v>
      </c>
      <c r="D284" s="22"/>
      <c r="E284" s="22"/>
      <c r="F284" s="21"/>
      <c r="G284" s="21"/>
      <c r="H284" s="8"/>
      <c r="I284" s="21"/>
      <c r="J284" s="8"/>
      <c r="K284" s="11"/>
      <c r="L284" s="8"/>
      <c r="M284" s="11"/>
      <c r="N284" s="8"/>
      <c r="O284" s="11"/>
      <c r="P284" s="8"/>
      <c r="Q284" s="11"/>
      <c r="R284" s="11"/>
      <c r="S284" s="11"/>
      <c r="T284" s="11"/>
      <c r="U284" s="11"/>
      <c r="V284" s="11"/>
      <c r="W284" s="21"/>
    </row>
    <row r="285" spans="1:23" x14ac:dyDescent="0.25">
      <c r="A285" s="48" t="s">
        <v>1033</v>
      </c>
      <c r="B285" s="21"/>
      <c r="C285" s="22"/>
      <c r="D285" s="22" t="s">
        <v>1034</v>
      </c>
      <c r="E285" s="22" t="s">
        <v>1035</v>
      </c>
      <c r="F285" s="21" t="s">
        <v>1036</v>
      </c>
      <c r="G285" s="21"/>
      <c r="H285" s="8">
        <v>0</v>
      </c>
      <c r="I285" s="21"/>
      <c r="J285" s="8">
        <f t="shared" ref="J285:J294" si="51">L285-H285</f>
        <v>0</v>
      </c>
      <c r="K285" s="11"/>
      <c r="L285" s="8">
        <v>0</v>
      </c>
      <c r="M285" s="11"/>
      <c r="N285" s="8">
        <v>0</v>
      </c>
      <c r="O285" s="11"/>
      <c r="P285" s="8">
        <f t="shared" ref="P285:P294" si="52">+L285-N285</f>
        <v>0</v>
      </c>
      <c r="Q285" s="11"/>
      <c r="R285" s="11"/>
      <c r="S285" s="11"/>
      <c r="T285" s="11"/>
      <c r="U285" s="11"/>
      <c r="V285" s="11"/>
      <c r="W285" s="21"/>
    </row>
    <row r="286" spans="1:23" x14ac:dyDescent="0.25">
      <c r="A286" s="48" t="s">
        <v>1037</v>
      </c>
      <c r="B286" s="21"/>
      <c r="C286" s="22"/>
      <c r="D286" s="22" t="s">
        <v>1002</v>
      </c>
      <c r="E286" s="22" t="s">
        <v>1038</v>
      </c>
      <c r="F286" s="21" t="s">
        <v>1039</v>
      </c>
      <c r="G286" s="21"/>
      <c r="H286" s="8">
        <v>0</v>
      </c>
      <c r="I286" s="21"/>
      <c r="J286" s="8">
        <f t="shared" si="51"/>
        <v>0</v>
      </c>
      <c r="K286" s="11"/>
      <c r="L286" s="8">
        <v>0</v>
      </c>
      <c r="M286" s="11"/>
      <c r="N286" s="8">
        <v>0</v>
      </c>
      <c r="O286" s="11"/>
      <c r="P286" s="8">
        <f t="shared" si="52"/>
        <v>0</v>
      </c>
      <c r="Q286" s="11"/>
      <c r="R286" s="11"/>
      <c r="S286" s="11"/>
      <c r="T286" s="11"/>
      <c r="U286" s="11"/>
      <c r="V286" s="11"/>
      <c r="W286" s="21"/>
    </row>
    <row r="287" spans="1:23" x14ac:dyDescent="0.25">
      <c r="A287" s="48" t="s">
        <v>1040</v>
      </c>
      <c r="B287" s="21"/>
      <c r="C287" s="22"/>
      <c r="D287" s="22" t="s">
        <v>1041</v>
      </c>
      <c r="E287" s="22" t="s">
        <v>1042</v>
      </c>
      <c r="F287" s="21" t="s">
        <v>1043</v>
      </c>
      <c r="G287" s="21"/>
      <c r="H287" s="8">
        <v>0</v>
      </c>
      <c r="I287" s="21"/>
      <c r="J287" s="8">
        <f t="shared" si="51"/>
        <v>0</v>
      </c>
      <c r="K287" s="11"/>
      <c r="L287" s="8">
        <v>0</v>
      </c>
      <c r="M287" s="11"/>
      <c r="N287" s="8">
        <v>0</v>
      </c>
      <c r="O287" s="11"/>
      <c r="P287" s="8">
        <f t="shared" si="52"/>
        <v>0</v>
      </c>
      <c r="Q287" s="11"/>
      <c r="R287" s="11"/>
      <c r="S287" s="11"/>
      <c r="T287" s="11"/>
      <c r="U287" s="11"/>
      <c r="V287" s="11"/>
      <c r="W287" s="21"/>
    </row>
    <row r="288" spans="1:23" x14ac:dyDescent="0.25">
      <c r="A288" s="48" t="s">
        <v>1044</v>
      </c>
      <c r="B288" s="21"/>
      <c r="C288" s="22"/>
      <c r="D288" s="22" t="s">
        <v>1010</v>
      </c>
      <c r="E288" s="22" t="s">
        <v>1045</v>
      </c>
      <c r="F288" s="21" t="s">
        <v>1046</v>
      </c>
      <c r="G288" s="21"/>
      <c r="H288" s="8">
        <v>0</v>
      </c>
      <c r="I288" s="21"/>
      <c r="J288" s="8">
        <f t="shared" si="51"/>
        <v>0</v>
      </c>
      <c r="K288" s="11"/>
      <c r="L288" s="8">
        <v>0</v>
      </c>
      <c r="M288" s="11"/>
      <c r="N288" s="8">
        <v>0</v>
      </c>
      <c r="O288" s="11"/>
      <c r="P288" s="8">
        <f t="shared" si="52"/>
        <v>0</v>
      </c>
      <c r="Q288" s="11"/>
      <c r="R288" s="11"/>
      <c r="S288" s="11"/>
      <c r="T288" s="11"/>
      <c r="U288" s="11"/>
      <c r="V288" s="11"/>
      <c r="W288" s="21"/>
    </row>
    <row r="289" spans="1:23" x14ac:dyDescent="0.25">
      <c r="A289" s="48" t="s">
        <v>1047</v>
      </c>
      <c r="B289" s="21"/>
      <c r="C289" s="22"/>
      <c r="D289" s="22" t="s">
        <v>1048</v>
      </c>
      <c r="E289" s="22" t="s">
        <v>1049</v>
      </c>
      <c r="F289" s="21" t="s">
        <v>1050</v>
      </c>
      <c r="G289" s="21"/>
      <c r="H289" s="8">
        <v>0</v>
      </c>
      <c r="I289" s="21"/>
      <c r="J289" s="8">
        <f t="shared" si="51"/>
        <v>0</v>
      </c>
      <c r="K289" s="11"/>
      <c r="L289" s="8">
        <v>0</v>
      </c>
      <c r="M289" s="11"/>
      <c r="N289" s="8">
        <v>0</v>
      </c>
      <c r="O289" s="11"/>
      <c r="P289" s="8">
        <f t="shared" si="52"/>
        <v>0</v>
      </c>
      <c r="Q289" s="11"/>
      <c r="R289" s="11"/>
      <c r="S289" s="11"/>
      <c r="T289" s="11"/>
      <c r="U289" s="11"/>
      <c r="V289" s="11"/>
      <c r="W289" s="21"/>
    </row>
    <row r="290" spans="1:23" x14ac:dyDescent="0.25">
      <c r="A290" s="48" t="s">
        <v>1051</v>
      </c>
      <c r="B290" s="21"/>
      <c r="C290" s="22"/>
      <c r="D290" s="22" t="s">
        <v>1052</v>
      </c>
      <c r="E290" s="22" t="s">
        <v>1053</v>
      </c>
      <c r="F290" s="21" t="s">
        <v>1054</v>
      </c>
      <c r="G290" s="21"/>
      <c r="H290" s="8">
        <v>0</v>
      </c>
      <c r="I290" s="21"/>
      <c r="J290" s="8">
        <f t="shared" si="51"/>
        <v>0</v>
      </c>
      <c r="K290" s="11"/>
      <c r="L290" s="8">
        <v>0</v>
      </c>
      <c r="M290" s="11"/>
      <c r="N290" s="8">
        <v>0</v>
      </c>
      <c r="O290" s="11"/>
      <c r="P290" s="8">
        <f t="shared" si="52"/>
        <v>0</v>
      </c>
      <c r="Q290" s="11"/>
      <c r="R290" s="11"/>
      <c r="S290" s="11"/>
      <c r="T290" s="11"/>
      <c r="U290" s="11"/>
      <c r="V290" s="11"/>
      <c r="W290" s="21"/>
    </row>
    <row r="291" spans="1:23" x14ac:dyDescent="0.25">
      <c r="A291" s="48" t="s">
        <v>1055</v>
      </c>
      <c r="B291" s="21"/>
      <c r="C291" s="22"/>
      <c r="D291" s="22" t="s">
        <v>1056</v>
      </c>
      <c r="E291" s="22" t="s">
        <v>1057</v>
      </c>
      <c r="F291" s="21" t="s">
        <v>1058</v>
      </c>
      <c r="G291" s="21"/>
      <c r="H291" s="8">
        <v>0</v>
      </c>
      <c r="I291" s="21"/>
      <c r="J291" s="8">
        <f t="shared" si="51"/>
        <v>0</v>
      </c>
      <c r="K291" s="11"/>
      <c r="L291" s="8">
        <v>0</v>
      </c>
      <c r="M291" s="11"/>
      <c r="N291" s="8">
        <v>0</v>
      </c>
      <c r="O291" s="11"/>
      <c r="P291" s="8">
        <f t="shared" si="52"/>
        <v>0</v>
      </c>
      <c r="Q291" s="11"/>
      <c r="R291" s="11"/>
      <c r="S291" s="11"/>
      <c r="T291" s="11"/>
      <c r="U291" s="11"/>
      <c r="V291" s="11"/>
      <c r="W291" s="21"/>
    </row>
    <row r="292" spans="1:23" x14ac:dyDescent="0.25">
      <c r="A292" s="48" t="s">
        <v>1059</v>
      </c>
      <c r="B292" s="21"/>
      <c r="C292" s="22"/>
      <c r="D292" s="22" t="s">
        <v>935</v>
      </c>
      <c r="E292" s="22" t="s">
        <v>1060</v>
      </c>
      <c r="F292" s="21" t="s">
        <v>1061</v>
      </c>
      <c r="G292" s="21"/>
      <c r="H292" s="8">
        <v>0</v>
      </c>
      <c r="I292" s="21"/>
      <c r="J292" s="8">
        <f t="shared" si="51"/>
        <v>0</v>
      </c>
      <c r="K292" s="11"/>
      <c r="L292" s="8">
        <v>0</v>
      </c>
      <c r="M292" s="11"/>
      <c r="N292" s="8">
        <v>0</v>
      </c>
      <c r="O292" s="11"/>
      <c r="P292" s="8">
        <f t="shared" si="52"/>
        <v>0</v>
      </c>
      <c r="Q292" s="11"/>
      <c r="R292" s="11"/>
      <c r="S292" s="11"/>
      <c r="T292" s="11"/>
      <c r="U292" s="11"/>
      <c r="V292" s="11"/>
      <c r="W292" s="21"/>
    </row>
    <row r="293" spans="1:23" x14ac:dyDescent="0.25">
      <c r="A293" s="48" t="s">
        <v>1062</v>
      </c>
      <c r="B293" s="21"/>
      <c r="C293" s="22"/>
      <c r="D293" s="22" t="s">
        <v>510</v>
      </c>
      <c r="E293" s="22" t="s">
        <v>1063</v>
      </c>
      <c r="F293" s="21" t="s">
        <v>1064</v>
      </c>
      <c r="G293" s="21"/>
      <c r="H293" s="8">
        <v>0</v>
      </c>
      <c r="I293" s="21"/>
      <c r="J293" s="8">
        <f t="shared" si="51"/>
        <v>0</v>
      </c>
      <c r="K293" s="11"/>
      <c r="L293" s="8">
        <v>0</v>
      </c>
      <c r="M293" s="11"/>
      <c r="N293" s="8">
        <v>0</v>
      </c>
      <c r="O293" s="11"/>
      <c r="P293" s="8">
        <f t="shared" si="52"/>
        <v>0</v>
      </c>
      <c r="Q293" s="11"/>
      <c r="R293" s="11"/>
      <c r="S293" s="11"/>
      <c r="T293" s="11"/>
      <c r="U293" s="11"/>
      <c r="V293" s="11"/>
      <c r="W293" s="21"/>
    </row>
    <row r="294" spans="1:23" x14ac:dyDescent="0.25">
      <c r="A294" s="48" t="s">
        <v>1065</v>
      </c>
      <c r="B294" s="21"/>
      <c r="C294" s="24" t="s">
        <v>1066</v>
      </c>
      <c r="D294" s="22"/>
      <c r="E294" s="22"/>
      <c r="F294" s="21" t="s">
        <v>1551</v>
      </c>
      <c r="G294" s="21"/>
      <c r="H294" s="34">
        <f>SUM(H285:H293)</f>
        <v>0</v>
      </c>
      <c r="I294" s="21"/>
      <c r="J294" s="34">
        <f t="shared" si="51"/>
        <v>0</v>
      </c>
      <c r="K294" s="11"/>
      <c r="L294" s="34">
        <f>SUM(L285:L293)</f>
        <v>0</v>
      </c>
      <c r="M294" s="11"/>
      <c r="N294" s="34">
        <f>SUM(N285:N293)</f>
        <v>0</v>
      </c>
      <c r="O294" s="11"/>
      <c r="P294" s="34">
        <f t="shared" si="52"/>
        <v>0</v>
      </c>
      <c r="Q294" s="11"/>
      <c r="R294" s="11"/>
      <c r="S294" s="11"/>
      <c r="T294" s="11"/>
      <c r="U294" s="11"/>
      <c r="V294" s="11"/>
      <c r="W294" s="21"/>
    </row>
    <row r="295" spans="1:23" x14ac:dyDescent="0.25">
      <c r="A295" s="48"/>
      <c r="B295" s="21"/>
      <c r="C295" s="24" t="s">
        <v>1067</v>
      </c>
      <c r="D295" s="22"/>
      <c r="E295" s="22"/>
      <c r="F295" s="21"/>
      <c r="G295" s="21"/>
      <c r="H295" s="8"/>
      <c r="I295" s="21"/>
      <c r="J295" s="8"/>
      <c r="K295" s="11"/>
      <c r="L295" s="8"/>
      <c r="M295" s="11"/>
      <c r="N295" s="8"/>
      <c r="O295" s="11"/>
      <c r="P295" s="8"/>
      <c r="Q295" s="11"/>
      <c r="R295" s="11"/>
      <c r="S295" s="11"/>
      <c r="T295" s="11"/>
      <c r="U295" s="11"/>
      <c r="V295" s="11"/>
      <c r="W295" s="21"/>
    </row>
    <row r="296" spans="1:23" x14ac:dyDescent="0.25">
      <c r="A296" s="48" t="s">
        <v>1068</v>
      </c>
      <c r="B296" s="21"/>
      <c r="C296" s="22"/>
      <c r="D296" s="22" t="s">
        <v>927</v>
      </c>
      <c r="E296" s="22" t="s">
        <v>1069</v>
      </c>
      <c r="F296" s="21" t="s">
        <v>1070</v>
      </c>
      <c r="G296" s="21"/>
      <c r="H296" s="8">
        <v>0</v>
      </c>
      <c r="I296" s="21"/>
      <c r="J296" s="8">
        <f t="shared" ref="J296:J301" si="53">L296-H296</f>
        <v>0</v>
      </c>
      <c r="K296" s="11"/>
      <c r="L296" s="8">
        <v>0</v>
      </c>
      <c r="M296" s="11"/>
      <c r="N296" s="8">
        <v>0</v>
      </c>
      <c r="O296" s="11"/>
      <c r="P296" s="8">
        <f t="shared" ref="P296:P301" si="54">+L296-N296</f>
        <v>0</v>
      </c>
      <c r="Q296" s="11"/>
      <c r="R296" s="11"/>
      <c r="S296" s="11"/>
      <c r="T296" s="11"/>
      <c r="U296" s="11"/>
      <c r="V296" s="11"/>
      <c r="W296" s="21"/>
    </row>
    <row r="297" spans="1:23" x14ac:dyDescent="0.25">
      <c r="A297" s="48" t="s">
        <v>1071</v>
      </c>
      <c r="B297" s="21"/>
      <c r="C297" s="22"/>
      <c r="D297" s="22" t="s">
        <v>968</v>
      </c>
      <c r="E297" s="22" t="s">
        <v>1072</v>
      </c>
      <c r="F297" s="21" t="s">
        <v>1073</v>
      </c>
      <c r="G297" s="21"/>
      <c r="H297" s="8">
        <v>0</v>
      </c>
      <c r="I297" s="21"/>
      <c r="J297" s="8">
        <f t="shared" si="53"/>
        <v>0</v>
      </c>
      <c r="K297" s="11"/>
      <c r="L297" s="8">
        <v>0</v>
      </c>
      <c r="M297" s="11"/>
      <c r="N297" s="8">
        <v>0</v>
      </c>
      <c r="O297" s="11"/>
      <c r="P297" s="8">
        <f t="shared" si="54"/>
        <v>0</v>
      </c>
      <c r="Q297" s="11"/>
      <c r="R297" s="11"/>
      <c r="S297" s="11"/>
      <c r="T297" s="11"/>
      <c r="U297" s="11"/>
      <c r="V297" s="11"/>
      <c r="W297" s="21"/>
    </row>
    <row r="298" spans="1:23" x14ac:dyDescent="0.25">
      <c r="A298" s="48" t="s">
        <v>1074</v>
      </c>
      <c r="B298" s="21"/>
      <c r="C298" s="22"/>
      <c r="D298" s="22" t="s">
        <v>498</v>
      </c>
      <c r="E298" s="22" t="s">
        <v>1075</v>
      </c>
      <c r="F298" s="21" t="s">
        <v>1076</v>
      </c>
      <c r="G298" s="21"/>
      <c r="H298" s="8">
        <v>0</v>
      </c>
      <c r="I298" s="21"/>
      <c r="J298" s="8">
        <f t="shared" si="53"/>
        <v>0</v>
      </c>
      <c r="K298" s="11"/>
      <c r="L298" s="8">
        <v>0</v>
      </c>
      <c r="M298" s="11"/>
      <c r="N298" s="8">
        <v>0</v>
      </c>
      <c r="O298" s="11"/>
      <c r="P298" s="8">
        <f t="shared" si="54"/>
        <v>0</v>
      </c>
      <c r="Q298" s="11"/>
      <c r="R298" s="11"/>
      <c r="S298" s="11"/>
      <c r="T298" s="11"/>
      <c r="U298" s="11"/>
      <c r="V298" s="11"/>
      <c r="W298" s="21"/>
    </row>
    <row r="299" spans="1:23" x14ac:dyDescent="0.25">
      <c r="A299" s="48" t="s">
        <v>1077</v>
      </c>
      <c r="B299" s="21"/>
      <c r="C299" s="22"/>
      <c r="D299" s="22" t="s">
        <v>935</v>
      </c>
      <c r="E299" s="22" t="s">
        <v>1078</v>
      </c>
      <c r="F299" s="21" t="s">
        <v>1079</v>
      </c>
      <c r="G299" s="21"/>
      <c r="H299" s="8">
        <v>0</v>
      </c>
      <c r="I299" s="21"/>
      <c r="J299" s="8">
        <f t="shared" si="53"/>
        <v>0</v>
      </c>
      <c r="K299" s="11"/>
      <c r="L299" s="8">
        <v>0</v>
      </c>
      <c r="M299" s="11"/>
      <c r="N299" s="8">
        <v>0</v>
      </c>
      <c r="O299" s="11"/>
      <c r="P299" s="8">
        <f t="shared" si="54"/>
        <v>0</v>
      </c>
      <c r="Q299" s="11"/>
      <c r="R299" s="11"/>
      <c r="S299" s="11"/>
      <c r="T299" s="11"/>
      <c r="U299" s="11"/>
      <c r="V299" s="11"/>
      <c r="W299" s="21"/>
    </row>
    <row r="300" spans="1:23" x14ac:dyDescent="0.25">
      <c r="A300" s="48" t="s">
        <v>1080</v>
      </c>
      <c r="B300" s="21"/>
      <c r="C300" s="22"/>
      <c r="D300" s="22" t="s">
        <v>510</v>
      </c>
      <c r="E300" s="22" t="s">
        <v>1081</v>
      </c>
      <c r="F300" s="21" t="s">
        <v>1082</v>
      </c>
      <c r="G300" s="21"/>
      <c r="H300" s="8">
        <v>0</v>
      </c>
      <c r="I300" s="21"/>
      <c r="J300" s="8">
        <f t="shared" si="53"/>
        <v>0</v>
      </c>
      <c r="K300" s="11"/>
      <c r="L300" s="8">
        <v>0</v>
      </c>
      <c r="M300" s="11"/>
      <c r="N300" s="8">
        <v>0</v>
      </c>
      <c r="O300" s="11"/>
      <c r="P300" s="8">
        <f t="shared" si="54"/>
        <v>0</v>
      </c>
      <c r="Q300" s="11"/>
      <c r="R300" s="11"/>
      <c r="S300" s="11"/>
      <c r="T300" s="11"/>
      <c r="U300" s="11"/>
      <c r="V300" s="11"/>
      <c r="W300" s="21"/>
    </row>
    <row r="301" spans="1:23" x14ac:dyDescent="0.25">
      <c r="A301" s="48" t="s">
        <v>1083</v>
      </c>
      <c r="B301" s="21"/>
      <c r="C301" s="24" t="s">
        <v>1084</v>
      </c>
      <c r="D301" s="22"/>
      <c r="E301" s="22"/>
      <c r="F301" s="21" t="s">
        <v>1552</v>
      </c>
      <c r="G301" s="21"/>
      <c r="H301" s="34">
        <f>SUM(H296:H300)</f>
        <v>0</v>
      </c>
      <c r="I301" s="21"/>
      <c r="J301" s="34">
        <f t="shared" si="53"/>
        <v>0</v>
      </c>
      <c r="K301" s="11"/>
      <c r="L301" s="34">
        <f>SUM(L296:L300)</f>
        <v>0</v>
      </c>
      <c r="M301" s="11"/>
      <c r="N301" s="34">
        <f>SUM(N296:N300)</f>
        <v>0</v>
      </c>
      <c r="O301" s="11"/>
      <c r="P301" s="34">
        <f t="shared" si="54"/>
        <v>0</v>
      </c>
      <c r="Q301" s="11"/>
      <c r="R301" s="11"/>
      <c r="S301" s="11"/>
      <c r="T301" s="11"/>
      <c r="U301" s="11"/>
      <c r="V301" s="11"/>
      <c r="W301" s="21"/>
    </row>
    <row r="302" spans="1:23" x14ac:dyDescent="0.25">
      <c r="A302" s="48"/>
      <c r="B302" s="21"/>
      <c r="C302" s="24" t="s">
        <v>1085</v>
      </c>
      <c r="D302" s="22"/>
      <c r="E302" s="22"/>
      <c r="F302" s="21"/>
      <c r="G302" s="21"/>
      <c r="H302" s="8"/>
      <c r="I302" s="21"/>
      <c r="J302" s="8"/>
      <c r="K302" s="11"/>
      <c r="L302" s="8"/>
      <c r="M302" s="11"/>
      <c r="N302" s="8"/>
      <c r="O302" s="11"/>
      <c r="P302" s="8"/>
      <c r="Q302" s="11"/>
      <c r="R302" s="11"/>
      <c r="S302" s="11"/>
      <c r="T302" s="11"/>
      <c r="U302" s="11"/>
      <c r="V302" s="11"/>
      <c r="W302" s="21"/>
    </row>
    <row r="303" spans="1:23" x14ac:dyDescent="0.25">
      <c r="A303" s="48" t="s">
        <v>1086</v>
      </c>
      <c r="B303" s="21"/>
      <c r="C303" s="22"/>
      <c r="D303" s="22" t="s">
        <v>1087</v>
      </c>
      <c r="E303" s="22" t="s">
        <v>1088</v>
      </c>
      <c r="F303" s="21"/>
      <c r="G303" s="21"/>
      <c r="H303" s="8">
        <v>0</v>
      </c>
      <c r="I303" s="21"/>
      <c r="J303" s="8">
        <f t="shared" ref="J303:J312" si="55">L303-H303</f>
        <v>0</v>
      </c>
      <c r="K303" s="11"/>
      <c r="L303" s="8">
        <v>0</v>
      </c>
      <c r="M303" s="11"/>
      <c r="N303" s="8">
        <v>0</v>
      </c>
      <c r="O303" s="11"/>
      <c r="P303" s="8">
        <f t="shared" ref="P303:P312" si="56">+L303-N303</f>
        <v>0</v>
      </c>
      <c r="Q303" s="11"/>
      <c r="R303" s="11"/>
      <c r="S303" s="11"/>
      <c r="T303" s="11"/>
      <c r="U303" s="11"/>
      <c r="V303" s="11"/>
      <c r="W303" s="21"/>
    </row>
    <row r="304" spans="1:23" x14ac:dyDescent="0.25">
      <c r="A304" s="48" t="s">
        <v>1089</v>
      </c>
      <c r="B304" s="21"/>
      <c r="C304" s="22"/>
      <c r="D304" s="22" t="s">
        <v>1002</v>
      </c>
      <c r="E304" s="22" t="s">
        <v>1090</v>
      </c>
      <c r="F304" s="21"/>
      <c r="G304" s="21"/>
      <c r="H304" s="8">
        <v>0</v>
      </c>
      <c r="I304" s="21"/>
      <c r="J304" s="8">
        <f t="shared" si="55"/>
        <v>0</v>
      </c>
      <c r="K304" s="11"/>
      <c r="L304" s="8">
        <v>0</v>
      </c>
      <c r="M304" s="11"/>
      <c r="N304" s="8">
        <v>0</v>
      </c>
      <c r="O304" s="11"/>
      <c r="P304" s="8">
        <f t="shared" si="56"/>
        <v>0</v>
      </c>
      <c r="Q304" s="11"/>
      <c r="R304" s="11"/>
      <c r="S304" s="11"/>
      <c r="T304" s="11"/>
      <c r="U304" s="11"/>
      <c r="V304" s="11"/>
      <c r="W304" s="21"/>
    </row>
    <row r="305" spans="1:23" x14ac:dyDescent="0.25">
      <c r="A305" s="48" t="s">
        <v>1091</v>
      </c>
      <c r="B305" s="21"/>
      <c r="C305" s="22"/>
      <c r="D305" s="22" t="s">
        <v>1092</v>
      </c>
      <c r="E305" s="22" t="s">
        <v>1093</v>
      </c>
      <c r="F305" s="21"/>
      <c r="G305" s="21"/>
      <c r="H305" s="8">
        <v>0</v>
      </c>
      <c r="I305" s="21"/>
      <c r="J305" s="8">
        <f t="shared" si="55"/>
        <v>0</v>
      </c>
      <c r="K305" s="11"/>
      <c r="L305" s="8">
        <v>0</v>
      </c>
      <c r="M305" s="11"/>
      <c r="N305" s="8">
        <v>0</v>
      </c>
      <c r="O305" s="11"/>
      <c r="P305" s="8">
        <f t="shared" si="56"/>
        <v>0</v>
      </c>
      <c r="Q305" s="11"/>
      <c r="R305" s="11"/>
      <c r="S305" s="11"/>
      <c r="T305" s="11"/>
      <c r="U305" s="11"/>
      <c r="V305" s="11"/>
      <c r="W305" s="21"/>
    </row>
    <row r="306" spans="1:23" x14ac:dyDescent="0.25">
      <c r="A306" s="48" t="s">
        <v>1094</v>
      </c>
      <c r="B306" s="21"/>
      <c r="C306" s="22"/>
      <c r="D306" s="22" t="s">
        <v>1010</v>
      </c>
      <c r="E306" s="22" t="s">
        <v>1095</v>
      </c>
      <c r="F306" s="21"/>
      <c r="G306" s="21"/>
      <c r="H306" s="8">
        <v>0</v>
      </c>
      <c r="I306" s="21"/>
      <c r="J306" s="8">
        <f t="shared" si="55"/>
        <v>0</v>
      </c>
      <c r="K306" s="11"/>
      <c r="L306" s="8">
        <v>0</v>
      </c>
      <c r="M306" s="11"/>
      <c r="N306" s="8">
        <v>0</v>
      </c>
      <c r="O306" s="11"/>
      <c r="P306" s="8">
        <f t="shared" si="56"/>
        <v>0</v>
      </c>
      <c r="Q306" s="11"/>
      <c r="R306" s="11"/>
      <c r="S306" s="11"/>
      <c r="T306" s="11"/>
      <c r="U306" s="11"/>
      <c r="V306" s="11"/>
      <c r="W306" s="21"/>
    </row>
    <row r="307" spans="1:23" x14ac:dyDescent="0.25">
      <c r="A307" s="48" t="s">
        <v>1096</v>
      </c>
      <c r="B307" s="21"/>
      <c r="C307" s="22"/>
      <c r="D307" s="22" t="s">
        <v>1097</v>
      </c>
      <c r="E307" s="22" t="s">
        <v>1098</v>
      </c>
      <c r="F307" s="21" t="s">
        <v>1099</v>
      </c>
      <c r="G307" s="21"/>
      <c r="H307" s="8">
        <v>0</v>
      </c>
      <c r="I307" s="21"/>
      <c r="J307" s="8">
        <f t="shared" si="55"/>
        <v>0</v>
      </c>
      <c r="K307" s="11"/>
      <c r="L307" s="8">
        <v>0</v>
      </c>
      <c r="M307" s="11"/>
      <c r="N307" s="8">
        <v>0</v>
      </c>
      <c r="O307" s="11"/>
      <c r="P307" s="8">
        <f t="shared" si="56"/>
        <v>0</v>
      </c>
      <c r="Q307" s="11"/>
      <c r="R307" s="11"/>
      <c r="S307" s="11"/>
      <c r="T307" s="11"/>
      <c r="U307" s="11"/>
      <c r="V307" s="11"/>
      <c r="W307" s="21"/>
    </row>
    <row r="308" spans="1:23" x14ac:dyDescent="0.25">
      <c r="A308" s="48" t="s">
        <v>1100</v>
      </c>
      <c r="B308" s="21"/>
      <c r="C308" s="22"/>
      <c r="D308" s="22" t="s">
        <v>1018</v>
      </c>
      <c r="E308" s="22" t="s">
        <v>1101</v>
      </c>
      <c r="F308" s="21" t="s">
        <v>1102</v>
      </c>
      <c r="G308" s="21"/>
      <c r="H308" s="8">
        <v>0</v>
      </c>
      <c r="I308" s="21"/>
      <c r="J308" s="8">
        <f t="shared" si="55"/>
        <v>0</v>
      </c>
      <c r="K308" s="11"/>
      <c r="L308" s="8">
        <v>0</v>
      </c>
      <c r="M308" s="11"/>
      <c r="N308" s="8">
        <v>0</v>
      </c>
      <c r="O308" s="11"/>
      <c r="P308" s="8">
        <f t="shared" si="56"/>
        <v>0</v>
      </c>
      <c r="Q308" s="11"/>
      <c r="R308" s="11"/>
      <c r="S308" s="11"/>
      <c r="T308" s="11"/>
      <c r="U308" s="11"/>
      <c r="V308" s="11"/>
      <c r="W308" s="21"/>
    </row>
    <row r="309" spans="1:23" x14ac:dyDescent="0.25">
      <c r="A309" s="48" t="s">
        <v>1103</v>
      </c>
      <c r="B309" s="21"/>
      <c r="C309" s="22"/>
      <c r="D309" s="22" t="s">
        <v>498</v>
      </c>
      <c r="E309" s="22" t="s">
        <v>1104</v>
      </c>
      <c r="F309" s="21" t="s">
        <v>1105</v>
      </c>
      <c r="G309" s="21"/>
      <c r="H309" s="8">
        <v>0</v>
      </c>
      <c r="I309" s="21"/>
      <c r="J309" s="8">
        <f t="shared" si="55"/>
        <v>0</v>
      </c>
      <c r="K309" s="11"/>
      <c r="L309" s="8">
        <v>0</v>
      </c>
      <c r="M309" s="11"/>
      <c r="N309" s="8">
        <v>0</v>
      </c>
      <c r="O309" s="11"/>
      <c r="P309" s="8">
        <f t="shared" si="56"/>
        <v>0</v>
      </c>
      <c r="Q309" s="11"/>
      <c r="R309" s="11"/>
      <c r="S309" s="11"/>
      <c r="T309" s="11"/>
      <c r="U309" s="11"/>
      <c r="V309" s="11"/>
      <c r="W309" s="21"/>
    </row>
    <row r="310" spans="1:23" x14ac:dyDescent="0.25">
      <c r="A310" s="48" t="s">
        <v>1106</v>
      </c>
      <c r="B310" s="21"/>
      <c r="C310" s="22"/>
      <c r="D310" s="22" t="s">
        <v>935</v>
      </c>
      <c r="E310" s="22" t="s">
        <v>1107</v>
      </c>
      <c r="F310" s="21" t="s">
        <v>1108</v>
      </c>
      <c r="G310" s="21"/>
      <c r="H310" s="8">
        <v>0</v>
      </c>
      <c r="I310" s="21"/>
      <c r="J310" s="8">
        <f t="shared" si="55"/>
        <v>0</v>
      </c>
      <c r="K310" s="11"/>
      <c r="L310" s="8">
        <v>0</v>
      </c>
      <c r="M310" s="11"/>
      <c r="N310" s="8">
        <v>0</v>
      </c>
      <c r="O310" s="11"/>
      <c r="P310" s="8">
        <f t="shared" si="56"/>
        <v>0</v>
      </c>
      <c r="Q310" s="11"/>
      <c r="R310" s="11"/>
      <c r="S310" s="11"/>
      <c r="T310" s="11"/>
      <c r="U310" s="11"/>
      <c r="V310" s="11"/>
      <c r="W310" s="21"/>
    </row>
    <row r="311" spans="1:23" x14ac:dyDescent="0.25">
      <c r="A311" s="48" t="s">
        <v>1109</v>
      </c>
      <c r="B311" s="21"/>
      <c r="C311" s="22"/>
      <c r="D311" s="22" t="s">
        <v>510</v>
      </c>
      <c r="E311" s="22" t="s">
        <v>1110</v>
      </c>
      <c r="F311" s="21" t="s">
        <v>1111</v>
      </c>
      <c r="G311" s="21"/>
      <c r="H311" s="8">
        <v>0</v>
      </c>
      <c r="I311" s="21"/>
      <c r="J311" s="8">
        <f t="shared" si="55"/>
        <v>0</v>
      </c>
      <c r="K311" s="11"/>
      <c r="L311" s="8">
        <v>0</v>
      </c>
      <c r="M311" s="11"/>
      <c r="N311" s="8">
        <v>0</v>
      </c>
      <c r="O311" s="11"/>
      <c r="P311" s="8">
        <f t="shared" si="56"/>
        <v>0</v>
      </c>
      <c r="Q311" s="11"/>
      <c r="R311" s="11"/>
      <c r="S311" s="11"/>
      <c r="T311" s="11"/>
      <c r="U311" s="11"/>
      <c r="V311" s="11"/>
      <c r="W311" s="21"/>
    </row>
    <row r="312" spans="1:23" x14ac:dyDescent="0.25">
      <c r="A312" s="48" t="s">
        <v>1112</v>
      </c>
      <c r="B312" s="21"/>
      <c r="C312" s="24" t="s">
        <v>1113</v>
      </c>
      <c r="D312" s="22"/>
      <c r="E312" s="22"/>
      <c r="F312" s="21" t="s">
        <v>1553</v>
      </c>
      <c r="G312" s="21"/>
      <c r="H312" s="34">
        <f>SUM(H303:H311)</f>
        <v>0</v>
      </c>
      <c r="I312" s="21"/>
      <c r="J312" s="34">
        <f t="shared" si="55"/>
        <v>0</v>
      </c>
      <c r="K312" s="11"/>
      <c r="L312" s="34">
        <f>SUM(L303:L311)</f>
        <v>0</v>
      </c>
      <c r="M312" s="11"/>
      <c r="N312" s="34">
        <f>SUM(N303:N311)</f>
        <v>0</v>
      </c>
      <c r="O312" s="11"/>
      <c r="P312" s="34">
        <f t="shared" si="56"/>
        <v>0</v>
      </c>
      <c r="Q312" s="11"/>
      <c r="R312" s="11"/>
      <c r="S312" s="11"/>
      <c r="T312" s="11"/>
      <c r="U312" s="11"/>
      <c r="V312" s="11"/>
      <c r="W312" s="21"/>
    </row>
    <row r="313" spans="1:23" x14ac:dyDescent="0.25">
      <c r="A313" s="48"/>
      <c r="B313" s="21"/>
      <c r="C313" s="24" t="s">
        <v>3</v>
      </c>
      <c r="E313" s="22"/>
      <c r="F313" s="21"/>
      <c r="G313" s="21"/>
      <c r="H313" s="8"/>
      <c r="I313" s="21"/>
      <c r="J313" s="8"/>
      <c r="K313" s="11"/>
      <c r="L313" s="8"/>
      <c r="M313" s="11"/>
      <c r="N313" s="8"/>
      <c r="O313" s="11"/>
      <c r="P313" s="8"/>
      <c r="Q313" s="11"/>
      <c r="R313" s="11"/>
      <c r="S313" s="11"/>
      <c r="T313" s="11"/>
      <c r="U313" s="11"/>
      <c r="V313" s="11"/>
      <c r="W313" s="21"/>
    </row>
    <row r="314" spans="1:23" x14ac:dyDescent="0.25">
      <c r="A314" s="49" t="s">
        <v>32</v>
      </c>
      <c r="B314" s="21"/>
      <c r="C314" s="43"/>
      <c r="D314" s="22" t="s">
        <v>4</v>
      </c>
      <c r="E314" s="22" t="s">
        <v>20</v>
      </c>
      <c r="F314" s="21"/>
      <c r="G314" s="21"/>
      <c r="H314" s="8">
        <v>0</v>
      </c>
      <c r="I314" s="21"/>
      <c r="J314" s="8">
        <f t="shared" ref="J314:J323" si="57">L314-H314</f>
        <v>0</v>
      </c>
      <c r="K314" s="11"/>
      <c r="L314" s="8">
        <v>0</v>
      </c>
      <c r="M314" s="11"/>
      <c r="N314" s="8">
        <v>0</v>
      </c>
      <c r="O314" s="11"/>
      <c r="P314" s="8">
        <f t="shared" ref="P314:P323" si="58">+L314-N314</f>
        <v>0</v>
      </c>
      <c r="Q314" s="11"/>
      <c r="R314" s="11"/>
      <c r="S314" s="11"/>
      <c r="T314" s="11"/>
      <c r="U314" s="11"/>
      <c r="V314" s="11"/>
      <c r="W314" s="21"/>
    </row>
    <row r="315" spans="1:23" x14ac:dyDescent="0.25">
      <c r="A315" s="49" t="s">
        <v>33</v>
      </c>
      <c r="B315" s="21"/>
      <c r="C315" s="43"/>
      <c r="D315" s="22" t="s">
        <v>5</v>
      </c>
      <c r="E315" s="22" t="s">
        <v>21</v>
      </c>
      <c r="F315" s="21"/>
      <c r="G315" s="21"/>
      <c r="H315" s="8">
        <v>0</v>
      </c>
      <c r="I315" s="21"/>
      <c r="J315" s="8">
        <f t="shared" si="57"/>
        <v>0</v>
      </c>
      <c r="K315" s="11"/>
      <c r="L315" s="8">
        <v>0</v>
      </c>
      <c r="M315" s="11"/>
      <c r="N315" s="8">
        <v>0</v>
      </c>
      <c r="O315" s="11"/>
      <c r="P315" s="8">
        <f t="shared" si="58"/>
        <v>0</v>
      </c>
      <c r="Q315" s="11"/>
      <c r="R315" s="11"/>
      <c r="S315" s="11"/>
      <c r="T315" s="11"/>
      <c r="U315" s="11"/>
      <c r="V315" s="11"/>
      <c r="W315" s="21"/>
    </row>
    <row r="316" spans="1:23" x14ac:dyDescent="0.25">
      <c r="A316" s="49" t="s">
        <v>34</v>
      </c>
      <c r="B316" s="21"/>
      <c r="C316" s="43"/>
      <c r="D316" s="22" t="s">
        <v>1581</v>
      </c>
      <c r="E316" s="22" t="s">
        <v>22</v>
      </c>
      <c r="F316" s="21"/>
      <c r="G316" s="21"/>
      <c r="H316" s="8">
        <v>0</v>
      </c>
      <c r="I316" s="21"/>
      <c r="J316" s="8">
        <f t="shared" si="57"/>
        <v>0</v>
      </c>
      <c r="K316" s="11"/>
      <c r="L316" s="8">
        <v>0</v>
      </c>
      <c r="M316" s="11"/>
      <c r="N316" s="8">
        <v>0</v>
      </c>
      <c r="O316" s="11"/>
      <c r="P316" s="8">
        <f t="shared" si="58"/>
        <v>0</v>
      </c>
      <c r="Q316" s="11"/>
      <c r="R316" s="11"/>
      <c r="S316" s="11"/>
      <c r="T316" s="11"/>
      <c r="U316" s="11"/>
      <c r="V316" s="11"/>
      <c r="W316" s="21"/>
    </row>
    <row r="317" spans="1:23" x14ac:dyDescent="0.25">
      <c r="A317" s="48" t="s">
        <v>376</v>
      </c>
      <c r="B317" s="21"/>
      <c r="C317" s="43"/>
      <c r="D317" s="22" t="s">
        <v>494</v>
      </c>
      <c r="E317" s="22" t="s">
        <v>380</v>
      </c>
      <c r="F317" s="21"/>
      <c r="G317" s="21"/>
      <c r="H317" s="8">
        <v>0</v>
      </c>
      <c r="I317" s="21"/>
      <c r="J317" s="8">
        <f t="shared" si="57"/>
        <v>0</v>
      </c>
      <c r="K317" s="11"/>
      <c r="L317" s="8">
        <v>0</v>
      </c>
      <c r="M317" s="11"/>
      <c r="N317" s="8">
        <v>0</v>
      </c>
      <c r="O317" s="11"/>
      <c r="P317" s="8">
        <f t="shared" si="58"/>
        <v>0</v>
      </c>
      <c r="Q317" s="11"/>
      <c r="R317" s="11"/>
      <c r="S317" s="11"/>
      <c r="T317" s="11"/>
      <c r="U317" s="11"/>
      <c r="V317" s="11"/>
      <c r="W317" s="21"/>
    </row>
    <row r="318" spans="1:23" x14ac:dyDescent="0.25">
      <c r="A318" s="49" t="s">
        <v>35</v>
      </c>
      <c r="B318" s="21"/>
      <c r="C318" s="43"/>
      <c r="D318" s="22" t="s">
        <v>6</v>
      </c>
      <c r="E318" s="22" t="s">
        <v>23</v>
      </c>
      <c r="F318" s="21"/>
      <c r="G318" s="21"/>
      <c r="H318" s="8">
        <v>0</v>
      </c>
      <c r="I318" s="21"/>
      <c r="J318" s="8">
        <f t="shared" si="57"/>
        <v>0</v>
      </c>
      <c r="K318" s="11"/>
      <c r="L318" s="8">
        <v>0</v>
      </c>
      <c r="M318" s="11"/>
      <c r="N318" s="8">
        <v>0</v>
      </c>
      <c r="O318" s="11"/>
      <c r="P318" s="8">
        <f t="shared" si="58"/>
        <v>0</v>
      </c>
      <c r="Q318" s="11"/>
      <c r="R318" s="11"/>
      <c r="S318" s="11"/>
      <c r="T318" s="11"/>
      <c r="U318" s="11"/>
      <c r="V318" s="11"/>
      <c r="W318" s="21"/>
    </row>
    <row r="319" spans="1:23" x14ac:dyDescent="0.25">
      <c r="A319" s="49" t="s">
        <v>36</v>
      </c>
      <c r="B319" s="21"/>
      <c r="C319" s="43"/>
      <c r="D319" s="22" t="s">
        <v>498</v>
      </c>
      <c r="E319" s="22" t="s">
        <v>24</v>
      </c>
      <c r="F319" s="21"/>
      <c r="G319" s="21"/>
      <c r="H319" s="8">
        <v>0</v>
      </c>
      <c r="I319" s="21"/>
      <c r="J319" s="8">
        <f t="shared" si="57"/>
        <v>0</v>
      </c>
      <c r="K319" s="11"/>
      <c r="L319" s="8">
        <v>0</v>
      </c>
      <c r="M319" s="11"/>
      <c r="N319" s="8">
        <v>0</v>
      </c>
      <c r="O319" s="11"/>
      <c r="P319" s="8">
        <f t="shared" si="58"/>
        <v>0</v>
      </c>
      <c r="Q319" s="11"/>
      <c r="R319" s="11"/>
      <c r="S319" s="11"/>
      <c r="T319" s="11"/>
      <c r="U319" s="11"/>
      <c r="V319" s="11"/>
      <c r="W319" s="21"/>
    </row>
    <row r="320" spans="1:23" x14ac:dyDescent="0.25">
      <c r="A320" s="48" t="s">
        <v>377</v>
      </c>
      <c r="B320" s="21"/>
      <c r="C320" s="43"/>
      <c r="D320" s="22" t="s">
        <v>935</v>
      </c>
      <c r="E320" s="22" t="s">
        <v>381</v>
      </c>
      <c r="F320" s="21"/>
      <c r="G320" s="21"/>
      <c r="H320" s="8">
        <v>0</v>
      </c>
      <c r="I320" s="21"/>
      <c r="J320" s="8">
        <f t="shared" si="57"/>
        <v>0</v>
      </c>
      <c r="K320" s="11"/>
      <c r="L320" s="8">
        <v>0</v>
      </c>
      <c r="M320" s="11"/>
      <c r="N320" s="8">
        <v>0</v>
      </c>
      <c r="O320" s="11"/>
      <c r="P320" s="8">
        <f t="shared" si="58"/>
        <v>0</v>
      </c>
      <c r="Q320" s="11"/>
      <c r="R320" s="11"/>
      <c r="S320" s="11"/>
      <c r="T320" s="11"/>
      <c r="U320" s="11"/>
      <c r="V320" s="11"/>
      <c r="W320" s="21"/>
    </row>
    <row r="321" spans="1:23" x14ac:dyDescent="0.25">
      <c r="A321" s="48" t="s">
        <v>378</v>
      </c>
      <c r="B321" s="21"/>
      <c r="C321" s="43"/>
      <c r="D321" s="22" t="s">
        <v>379</v>
      </c>
      <c r="E321" s="22" t="s">
        <v>382</v>
      </c>
      <c r="F321" s="21"/>
      <c r="G321" s="21"/>
      <c r="H321" s="8">
        <v>0</v>
      </c>
      <c r="I321" s="21"/>
      <c r="J321" s="8">
        <f t="shared" si="57"/>
        <v>0</v>
      </c>
      <c r="K321" s="11"/>
      <c r="L321" s="8">
        <v>0</v>
      </c>
      <c r="M321" s="11"/>
      <c r="N321" s="8">
        <v>0</v>
      </c>
      <c r="O321" s="11"/>
      <c r="P321" s="8">
        <f t="shared" si="58"/>
        <v>0</v>
      </c>
      <c r="Q321" s="11"/>
      <c r="R321" s="11"/>
      <c r="S321" s="11"/>
      <c r="T321" s="11"/>
      <c r="U321" s="11"/>
      <c r="V321" s="11"/>
      <c r="W321" s="21"/>
    </row>
    <row r="322" spans="1:23" x14ac:dyDescent="0.25">
      <c r="A322" s="49" t="s">
        <v>37</v>
      </c>
      <c r="B322" s="21"/>
      <c r="C322" s="43"/>
      <c r="D322" s="22" t="s">
        <v>7</v>
      </c>
      <c r="E322" s="22" t="s">
        <v>25</v>
      </c>
      <c r="F322" s="21"/>
      <c r="G322" s="21"/>
      <c r="H322" s="8">
        <v>0</v>
      </c>
      <c r="I322" s="21"/>
      <c r="J322" s="8">
        <f t="shared" si="57"/>
        <v>0</v>
      </c>
      <c r="K322" s="11"/>
      <c r="L322" s="8">
        <v>0</v>
      </c>
      <c r="M322" s="11"/>
      <c r="N322" s="8">
        <v>0</v>
      </c>
      <c r="O322" s="11"/>
      <c r="P322" s="8">
        <f t="shared" si="58"/>
        <v>0</v>
      </c>
      <c r="Q322" s="11"/>
      <c r="R322" s="11"/>
      <c r="S322" s="11"/>
      <c r="T322" s="11"/>
      <c r="U322" s="11"/>
      <c r="V322" s="11"/>
      <c r="W322" s="21"/>
    </row>
    <row r="323" spans="1:23" x14ac:dyDescent="0.25">
      <c r="A323" s="49" t="s">
        <v>38</v>
      </c>
      <c r="B323" s="21"/>
      <c r="C323" s="24" t="s">
        <v>8</v>
      </c>
      <c r="D323" s="22"/>
      <c r="E323" s="22"/>
      <c r="F323" s="21"/>
      <c r="G323" s="21"/>
      <c r="H323" s="34">
        <f>SUM(H314:H322)</f>
        <v>0</v>
      </c>
      <c r="I323" s="21"/>
      <c r="J323" s="34">
        <f t="shared" si="57"/>
        <v>0</v>
      </c>
      <c r="K323" s="11"/>
      <c r="L323" s="34">
        <f>SUM(L314:L322)</f>
        <v>0</v>
      </c>
      <c r="M323" s="11"/>
      <c r="N323" s="34">
        <f>SUM(N314:N322)</f>
        <v>0</v>
      </c>
      <c r="O323" s="11"/>
      <c r="P323" s="34">
        <f t="shared" si="58"/>
        <v>0</v>
      </c>
      <c r="Q323" s="11"/>
      <c r="R323" s="11"/>
      <c r="S323" s="11"/>
      <c r="T323" s="11"/>
      <c r="U323" s="11"/>
      <c r="V323" s="11"/>
      <c r="W323" s="21"/>
    </row>
    <row r="324" spans="1:23" x14ac:dyDescent="0.25">
      <c r="A324" s="48"/>
      <c r="B324" s="21"/>
      <c r="C324" s="24" t="s">
        <v>1114</v>
      </c>
      <c r="D324" s="22"/>
      <c r="E324" s="22"/>
      <c r="F324" s="21"/>
      <c r="G324" s="21"/>
      <c r="H324" s="8"/>
      <c r="I324" s="21"/>
      <c r="J324" s="8"/>
      <c r="K324" s="11"/>
      <c r="L324" s="8"/>
      <c r="M324" s="11"/>
      <c r="N324" s="8"/>
      <c r="O324" s="11"/>
      <c r="P324" s="8"/>
      <c r="Q324" s="11"/>
      <c r="R324" s="11"/>
      <c r="S324" s="11"/>
      <c r="T324" s="11"/>
      <c r="U324" s="11"/>
      <c r="V324" s="11"/>
      <c r="W324" s="21"/>
    </row>
    <row r="325" spans="1:23" x14ac:dyDescent="0.25">
      <c r="A325" s="48" t="s">
        <v>1115</v>
      </c>
      <c r="B325" s="21"/>
      <c r="C325" s="22"/>
      <c r="D325" s="22" t="s">
        <v>1116</v>
      </c>
      <c r="E325" s="22" t="s">
        <v>1117</v>
      </c>
      <c r="F325" s="21" t="s">
        <v>1118</v>
      </c>
      <c r="G325" s="21"/>
      <c r="H325" s="8">
        <v>0</v>
      </c>
      <c r="I325" s="21"/>
      <c r="J325" s="8">
        <f t="shared" ref="J325:J333" si="59">L325-H325</f>
        <v>0</v>
      </c>
      <c r="K325" s="11"/>
      <c r="L325" s="8">
        <v>0</v>
      </c>
      <c r="M325" s="11"/>
      <c r="N325" s="8">
        <v>0</v>
      </c>
      <c r="O325" s="11"/>
      <c r="P325" s="8">
        <f t="shared" ref="P325:P333" si="60">+L325-N325</f>
        <v>0</v>
      </c>
      <c r="Q325" s="11"/>
      <c r="R325" s="11"/>
      <c r="S325" s="11"/>
      <c r="T325" s="11"/>
      <c r="U325" s="11"/>
      <c r="V325" s="11"/>
      <c r="W325" s="21"/>
    </row>
    <row r="326" spans="1:23" x14ac:dyDescent="0.25">
      <c r="A326" s="48" t="s">
        <v>1119</v>
      </c>
      <c r="B326" s="21"/>
      <c r="C326" s="22"/>
      <c r="D326" s="22" t="s">
        <v>1002</v>
      </c>
      <c r="E326" s="22" t="s">
        <v>1120</v>
      </c>
      <c r="F326" s="21" t="s">
        <v>1121</v>
      </c>
      <c r="G326" s="21"/>
      <c r="H326" s="8">
        <v>0</v>
      </c>
      <c r="I326" s="21"/>
      <c r="J326" s="8">
        <f t="shared" si="59"/>
        <v>0</v>
      </c>
      <c r="K326" s="11"/>
      <c r="L326" s="8">
        <v>0</v>
      </c>
      <c r="M326" s="11"/>
      <c r="N326" s="8">
        <v>0</v>
      </c>
      <c r="O326" s="11"/>
      <c r="P326" s="8">
        <f t="shared" si="60"/>
        <v>0</v>
      </c>
      <c r="Q326" s="11"/>
      <c r="R326" s="11"/>
      <c r="S326" s="11"/>
      <c r="T326" s="11"/>
      <c r="U326" s="11"/>
      <c r="V326" s="11"/>
      <c r="W326" s="21"/>
    </row>
    <row r="327" spans="1:23" x14ac:dyDescent="0.25">
      <c r="A327" s="48" t="s">
        <v>1122</v>
      </c>
      <c r="B327" s="21"/>
      <c r="C327" s="22"/>
      <c r="D327" s="22" t="s">
        <v>1006</v>
      </c>
      <c r="E327" s="22" t="s">
        <v>1123</v>
      </c>
      <c r="F327" s="21" t="s">
        <v>1124</v>
      </c>
      <c r="G327" s="21"/>
      <c r="H327" s="8">
        <v>0</v>
      </c>
      <c r="I327" s="21"/>
      <c r="J327" s="8">
        <f t="shared" si="59"/>
        <v>0</v>
      </c>
      <c r="K327" s="11"/>
      <c r="L327" s="8">
        <v>0</v>
      </c>
      <c r="M327" s="11"/>
      <c r="N327" s="8">
        <v>0</v>
      </c>
      <c r="O327" s="11"/>
      <c r="P327" s="8">
        <f t="shared" si="60"/>
        <v>0</v>
      </c>
      <c r="Q327" s="11"/>
      <c r="R327" s="11"/>
      <c r="S327" s="11"/>
      <c r="T327" s="11"/>
      <c r="U327" s="11"/>
      <c r="V327" s="11"/>
      <c r="W327" s="21"/>
    </row>
    <row r="328" spans="1:23" x14ac:dyDescent="0.25">
      <c r="A328" s="48" t="s">
        <v>1125</v>
      </c>
      <c r="B328" s="21"/>
      <c r="C328" s="22"/>
      <c r="D328" s="22" t="s">
        <v>1010</v>
      </c>
      <c r="E328" s="22" t="s">
        <v>1126</v>
      </c>
      <c r="F328" s="21" t="s">
        <v>1127</v>
      </c>
      <c r="G328" s="21"/>
      <c r="H328" s="8">
        <v>0</v>
      </c>
      <c r="I328" s="21"/>
      <c r="J328" s="8">
        <f t="shared" si="59"/>
        <v>0</v>
      </c>
      <c r="K328" s="11"/>
      <c r="L328" s="8">
        <v>0</v>
      </c>
      <c r="M328" s="11"/>
      <c r="N328" s="8">
        <v>0</v>
      </c>
      <c r="O328" s="11"/>
      <c r="P328" s="8">
        <f t="shared" si="60"/>
        <v>0</v>
      </c>
      <c r="Q328" s="11"/>
      <c r="R328" s="11"/>
      <c r="S328" s="11"/>
      <c r="T328" s="11"/>
      <c r="U328" s="11"/>
      <c r="V328" s="11"/>
      <c r="W328" s="21"/>
    </row>
    <row r="329" spans="1:23" x14ac:dyDescent="0.25">
      <c r="A329" s="48" t="s">
        <v>1128</v>
      </c>
      <c r="B329" s="21"/>
      <c r="C329" s="22"/>
      <c r="D329" s="22" t="s">
        <v>968</v>
      </c>
      <c r="E329" s="22" t="s">
        <v>1129</v>
      </c>
      <c r="F329" s="21" t="s">
        <v>1130</v>
      </c>
      <c r="G329" s="21"/>
      <c r="H329" s="8">
        <v>0</v>
      </c>
      <c r="I329" s="21"/>
      <c r="J329" s="8">
        <f t="shared" si="59"/>
        <v>0</v>
      </c>
      <c r="K329" s="11"/>
      <c r="L329" s="8">
        <v>0</v>
      </c>
      <c r="M329" s="11"/>
      <c r="N329" s="8">
        <v>0</v>
      </c>
      <c r="O329" s="11"/>
      <c r="P329" s="8">
        <f t="shared" si="60"/>
        <v>0</v>
      </c>
      <c r="Q329" s="11"/>
      <c r="R329" s="11"/>
      <c r="S329" s="11"/>
      <c r="T329" s="11"/>
      <c r="U329" s="11"/>
      <c r="V329" s="11"/>
      <c r="W329" s="21"/>
    </row>
    <row r="330" spans="1:23" x14ac:dyDescent="0.25">
      <c r="A330" s="48" t="s">
        <v>1131</v>
      </c>
      <c r="B330" s="21"/>
      <c r="C330" s="22"/>
      <c r="D330" s="22" t="s">
        <v>498</v>
      </c>
      <c r="E330" s="22" t="s">
        <v>1132</v>
      </c>
      <c r="F330" s="21" t="s">
        <v>1133</v>
      </c>
      <c r="G330" s="21"/>
      <c r="H330" s="8">
        <v>0</v>
      </c>
      <c r="I330" s="21"/>
      <c r="J330" s="8">
        <f t="shared" si="59"/>
        <v>0</v>
      </c>
      <c r="K330" s="11"/>
      <c r="L330" s="8">
        <v>0</v>
      </c>
      <c r="M330" s="11"/>
      <c r="N330" s="8">
        <v>0</v>
      </c>
      <c r="O330" s="11"/>
      <c r="P330" s="8">
        <f t="shared" si="60"/>
        <v>0</v>
      </c>
      <c r="Q330" s="11"/>
      <c r="R330" s="11"/>
      <c r="S330" s="11"/>
      <c r="T330" s="11"/>
      <c r="U330" s="11"/>
      <c r="V330" s="11"/>
      <c r="W330" s="21"/>
    </row>
    <row r="331" spans="1:23" x14ac:dyDescent="0.25">
      <c r="A331" s="48" t="s">
        <v>1134</v>
      </c>
      <c r="B331" s="21"/>
      <c r="C331" s="22"/>
      <c r="D331" s="22" t="s">
        <v>935</v>
      </c>
      <c r="E331" s="22" t="s">
        <v>1135</v>
      </c>
      <c r="F331" s="21" t="s">
        <v>1136</v>
      </c>
      <c r="G331" s="21"/>
      <c r="H331" s="8">
        <v>0</v>
      </c>
      <c r="I331" s="21"/>
      <c r="J331" s="8">
        <f t="shared" si="59"/>
        <v>0</v>
      </c>
      <c r="K331" s="11"/>
      <c r="L331" s="8">
        <v>0</v>
      </c>
      <c r="M331" s="11"/>
      <c r="N331" s="8">
        <v>0</v>
      </c>
      <c r="O331" s="11"/>
      <c r="P331" s="8">
        <f t="shared" si="60"/>
        <v>0</v>
      </c>
      <c r="Q331" s="11"/>
      <c r="R331" s="11"/>
      <c r="S331" s="11"/>
      <c r="T331" s="11"/>
      <c r="U331" s="11"/>
      <c r="V331" s="11"/>
      <c r="W331" s="21"/>
    </row>
    <row r="332" spans="1:23" x14ac:dyDescent="0.25">
      <c r="A332" s="48" t="s">
        <v>1137</v>
      </c>
      <c r="B332" s="21"/>
      <c r="C332" s="22"/>
      <c r="D332" s="22" t="s">
        <v>510</v>
      </c>
      <c r="E332" s="22" t="s">
        <v>1138</v>
      </c>
      <c r="F332" s="21" t="s">
        <v>1139</v>
      </c>
      <c r="G332" s="21"/>
      <c r="H332" s="8">
        <v>0</v>
      </c>
      <c r="I332" s="21"/>
      <c r="J332" s="8">
        <f t="shared" si="59"/>
        <v>0</v>
      </c>
      <c r="K332" s="11"/>
      <c r="L332" s="8">
        <v>0</v>
      </c>
      <c r="M332" s="11"/>
      <c r="N332" s="8">
        <v>0</v>
      </c>
      <c r="O332" s="11"/>
      <c r="P332" s="8">
        <f t="shared" si="60"/>
        <v>0</v>
      </c>
      <c r="Q332" s="11"/>
      <c r="R332" s="11"/>
      <c r="S332" s="11"/>
      <c r="T332" s="11"/>
      <c r="U332" s="11"/>
      <c r="V332" s="11"/>
      <c r="W332" s="21"/>
    </row>
    <row r="333" spans="1:23" x14ac:dyDescent="0.25">
      <c r="A333" s="48" t="s">
        <v>1140</v>
      </c>
      <c r="B333" s="21"/>
      <c r="C333" s="24" t="s">
        <v>1141</v>
      </c>
      <c r="D333" s="22"/>
      <c r="E333" s="22"/>
      <c r="F333" s="21" t="s">
        <v>1554</v>
      </c>
      <c r="G333" s="21"/>
      <c r="H333" s="34">
        <f>SUM(H325:H332)</f>
        <v>0</v>
      </c>
      <c r="I333" s="21"/>
      <c r="J333" s="34">
        <f t="shared" si="59"/>
        <v>0</v>
      </c>
      <c r="K333" s="11"/>
      <c r="L333" s="34">
        <f>SUM(L325:L332)</f>
        <v>0</v>
      </c>
      <c r="M333" s="11"/>
      <c r="N333" s="34">
        <f>SUM(N325:N332)</f>
        <v>0</v>
      </c>
      <c r="O333" s="11"/>
      <c r="P333" s="34">
        <f t="shared" si="60"/>
        <v>0</v>
      </c>
      <c r="Q333" s="11"/>
      <c r="R333" s="11"/>
      <c r="S333" s="11"/>
      <c r="T333" s="11"/>
      <c r="U333" s="11"/>
      <c r="V333" s="11"/>
      <c r="W333" s="21"/>
    </row>
    <row r="334" spans="1:23" x14ac:dyDescent="0.25">
      <c r="A334" s="48"/>
      <c r="B334" s="21"/>
      <c r="C334" s="24" t="s">
        <v>383</v>
      </c>
      <c r="D334" s="22"/>
      <c r="E334" s="22"/>
      <c r="F334" s="21"/>
      <c r="G334" s="21"/>
      <c r="H334" s="11"/>
      <c r="I334" s="21"/>
      <c r="J334" s="11"/>
      <c r="K334" s="11"/>
      <c r="L334" s="11"/>
      <c r="M334" s="11"/>
      <c r="N334" s="11"/>
      <c r="O334" s="11"/>
      <c r="P334" s="11"/>
      <c r="Q334" s="11"/>
      <c r="R334" s="11"/>
      <c r="S334" s="11"/>
      <c r="T334" s="11"/>
      <c r="U334" s="11"/>
      <c r="V334" s="11"/>
      <c r="W334" s="21"/>
    </row>
    <row r="335" spans="1:23" x14ac:dyDescent="0.25">
      <c r="A335" s="48" t="s">
        <v>384</v>
      </c>
      <c r="B335" s="21"/>
      <c r="C335" s="24"/>
      <c r="D335" s="22" t="s">
        <v>927</v>
      </c>
      <c r="E335" s="22" t="s">
        <v>391</v>
      </c>
      <c r="F335" s="21"/>
      <c r="G335" s="21"/>
      <c r="H335" s="8">
        <v>10000</v>
      </c>
      <c r="I335" s="21"/>
      <c r="J335" s="8">
        <f>L335-H335</f>
        <v>-1000</v>
      </c>
      <c r="K335" s="11"/>
      <c r="L335" s="8">
        <v>9000</v>
      </c>
      <c r="M335" s="11"/>
      <c r="N335" s="8">
        <v>8900</v>
      </c>
      <c r="O335" s="11"/>
      <c r="P335" s="8">
        <f>+L335-N335</f>
        <v>100</v>
      </c>
      <c r="Q335" s="11"/>
      <c r="R335" s="11"/>
      <c r="S335" s="11"/>
      <c r="T335" s="11"/>
      <c r="U335" s="11"/>
      <c r="V335" s="11"/>
      <c r="W335" s="21"/>
    </row>
    <row r="336" spans="1:23" x14ac:dyDescent="0.25">
      <c r="A336" s="48" t="s">
        <v>385</v>
      </c>
      <c r="B336" s="21"/>
      <c r="C336" s="24"/>
      <c r="D336" s="22" t="s">
        <v>390</v>
      </c>
      <c r="E336" s="22" t="s">
        <v>392</v>
      </c>
      <c r="F336" s="21"/>
      <c r="G336" s="21"/>
      <c r="H336" s="8">
        <v>0</v>
      </c>
      <c r="I336" s="21"/>
      <c r="J336" s="8">
        <f>L336-H336</f>
        <v>0</v>
      </c>
      <c r="K336" s="11"/>
      <c r="L336" s="8">
        <v>0</v>
      </c>
      <c r="M336" s="11"/>
      <c r="N336" s="8">
        <v>0</v>
      </c>
      <c r="O336" s="11"/>
      <c r="P336" s="8">
        <f>+L336-N336</f>
        <v>0</v>
      </c>
      <c r="Q336" s="11"/>
      <c r="R336" s="11"/>
      <c r="S336" s="11"/>
      <c r="T336" s="11"/>
      <c r="U336" s="11"/>
      <c r="V336" s="11"/>
      <c r="W336" s="21"/>
    </row>
    <row r="337" spans="1:23" x14ac:dyDescent="0.25">
      <c r="A337" s="48" t="s">
        <v>386</v>
      </c>
      <c r="B337" s="21"/>
      <c r="C337" s="24"/>
      <c r="D337" s="22" t="s">
        <v>502</v>
      </c>
      <c r="E337" s="22" t="s">
        <v>393</v>
      </c>
      <c r="F337" s="21"/>
      <c r="G337" s="21"/>
      <c r="H337" s="8">
        <v>10000</v>
      </c>
      <c r="I337" s="21"/>
      <c r="J337" s="8">
        <f>L337-H337</f>
        <v>-1500</v>
      </c>
      <c r="K337" s="11"/>
      <c r="L337" s="8">
        <v>8500</v>
      </c>
      <c r="M337" s="11"/>
      <c r="N337" s="8">
        <v>8500</v>
      </c>
      <c r="O337" s="11"/>
      <c r="P337" s="8">
        <f>+L337-N337</f>
        <v>0</v>
      </c>
      <c r="Q337" s="11"/>
      <c r="R337" s="11"/>
      <c r="S337" s="11"/>
      <c r="T337" s="11"/>
      <c r="U337" s="11"/>
      <c r="V337" s="11"/>
      <c r="W337" s="21"/>
    </row>
    <row r="338" spans="1:23" x14ac:dyDescent="0.25">
      <c r="A338" s="48" t="s">
        <v>387</v>
      </c>
      <c r="B338" s="21"/>
      <c r="C338" s="24"/>
      <c r="D338" s="22" t="s">
        <v>510</v>
      </c>
      <c r="E338" s="22" t="s">
        <v>394</v>
      </c>
      <c r="F338" s="21"/>
      <c r="G338" s="21"/>
      <c r="H338" s="8">
        <v>0</v>
      </c>
      <c r="I338" s="21"/>
      <c r="J338" s="8">
        <f>L338-H338</f>
        <v>0</v>
      </c>
      <c r="K338" s="11"/>
      <c r="L338" s="8">
        <v>0</v>
      </c>
      <c r="M338" s="11"/>
      <c r="N338" s="8">
        <v>0</v>
      </c>
      <c r="O338" s="11"/>
      <c r="P338" s="8">
        <f>+L338-N338</f>
        <v>0</v>
      </c>
      <c r="Q338" s="11"/>
      <c r="R338" s="11"/>
      <c r="S338" s="11"/>
      <c r="T338" s="11"/>
      <c r="U338" s="11"/>
      <c r="V338" s="11"/>
      <c r="W338" s="21"/>
    </row>
    <row r="339" spans="1:23" x14ac:dyDescent="0.25">
      <c r="A339" s="48" t="s">
        <v>388</v>
      </c>
      <c r="B339" s="21"/>
      <c r="C339" s="24" t="s">
        <v>389</v>
      </c>
      <c r="D339" s="22"/>
      <c r="E339" s="22"/>
      <c r="F339" s="21"/>
      <c r="G339" s="21"/>
      <c r="H339" s="34">
        <f>SUM(H335:H338)</f>
        <v>20000</v>
      </c>
      <c r="I339" s="21"/>
      <c r="J339" s="34">
        <f>L339-H339</f>
        <v>-2500</v>
      </c>
      <c r="K339" s="11"/>
      <c r="L339" s="34">
        <f>SUM(L335:L338)</f>
        <v>17500</v>
      </c>
      <c r="M339" s="34">
        <f>SUM(M335:M338)</f>
        <v>0</v>
      </c>
      <c r="N339" s="34">
        <f>SUM(N335:N338)</f>
        <v>17400</v>
      </c>
      <c r="O339" s="11"/>
      <c r="P339" s="34">
        <f>+L339-N339</f>
        <v>100</v>
      </c>
      <c r="Q339" s="11"/>
      <c r="R339" s="11"/>
      <c r="S339" s="11"/>
      <c r="T339" s="11"/>
      <c r="U339" s="11"/>
      <c r="V339" s="11"/>
      <c r="W339" s="21"/>
    </row>
    <row r="340" spans="1:23" x14ac:dyDescent="0.25">
      <c r="A340" s="48"/>
      <c r="B340" s="21"/>
      <c r="C340" s="22" t="s">
        <v>1142</v>
      </c>
      <c r="D340" s="22"/>
      <c r="E340" s="22"/>
      <c r="F340" s="21"/>
      <c r="G340" s="21"/>
      <c r="H340" s="8"/>
      <c r="I340" s="21"/>
      <c r="J340" s="8"/>
      <c r="K340" s="11"/>
      <c r="L340" s="8"/>
      <c r="M340" s="11"/>
      <c r="N340" s="8"/>
      <c r="O340" s="11"/>
      <c r="P340" s="8"/>
      <c r="Q340" s="11"/>
      <c r="R340" s="11"/>
      <c r="S340" s="11"/>
      <c r="T340" s="11"/>
      <c r="U340" s="11"/>
      <c r="V340" s="11"/>
      <c r="W340" s="21"/>
    </row>
    <row r="341" spans="1:23" x14ac:dyDescent="0.25">
      <c r="A341" s="48" t="s">
        <v>1143</v>
      </c>
      <c r="B341" s="21"/>
      <c r="C341" s="22"/>
      <c r="D341" s="22" t="s">
        <v>927</v>
      </c>
      <c r="E341" s="22" t="s">
        <v>1144</v>
      </c>
      <c r="F341" s="21" t="s">
        <v>1582</v>
      </c>
      <c r="G341" s="21"/>
      <c r="H341" s="8">
        <f>7500+10000+9000-10000</f>
        <v>16500</v>
      </c>
      <c r="I341" s="21"/>
      <c r="J341" s="8">
        <f t="shared" ref="J341:J352" si="61">L341-H341</f>
        <v>-1000</v>
      </c>
      <c r="K341" s="11"/>
      <c r="L341" s="8">
        <f>8000+9000+7500-9000</f>
        <v>15500</v>
      </c>
      <c r="M341" s="11"/>
      <c r="N341" s="8">
        <f>7800+8900+7400-8900</f>
        <v>15200</v>
      </c>
      <c r="O341" s="11"/>
      <c r="P341" s="8">
        <f t="shared" ref="P341:P352" si="62">+L341-N341</f>
        <v>300</v>
      </c>
      <c r="Q341" s="11"/>
      <c r="R341" s="11"/>
      <c r="S341" s="11"/>
      <c r="T341" s="11"/>
      <c r="U341" s="11"/>
      <c r="V341" s="11"/>
      <c r="W341" s="21"/>
    </row>
    <row r="342" spans="1:23" x14ac:dyDescent="0.25">
      <c r="A342" s="48" t="s">
        <v>395</v>
      </c>
      <c r="B342" s="21"/>
      <c r="C342" s="22"/>
      <c r="D342" s="22" t="s">
        <v>396</v>
      </c>
      <c r="E342" s="22" t="s">
        <v>397</v>
      </c>
      <c r="F342" s="21"/>
      <c r="G342" s="21"/>
      <c r="H342" s="8">
        <v>0</v>
      </c>
      <c r="I342" s="21"/>
      <c r="J342" s="8">
        <f t="shared" si="61"/>
        <v>0</v>
      </c>
      <c r="K342" s="11"/>
      <c r="L342" s="8">
        <v>0</v>
      </c>
      <c r="M342" s="11"/>
      <c r="N342" s="8">
        <v>0</v>
      </c>
      <c r="O342" s="11"/>
      <c r="P342" s="8">
        <f t="shared" si="62"/>
        <v>0</v>
      </c>
      <c r="Q342" s="11"/>
      <c r="R342" s="11"/>
      <c r="S342" s="11"/>
      <c r="T342" s="11"/>
      <c r="U342" s="11"/>
      <c r="V342" s="11"/>
      <c r="W342" s="21"/>
    </row>
    <row r="343" spans="1:23" x14ac:dyDescent="0.25">
      <c r="A343" s="49" t="s">
        <v>26</v>
      </c>
      <c r="B343" s="21"/>
      <c r="C343" s="22"/>
      <c r="D343" s="22" t="s">
        <v>9</v>
      </c>
      <c r="E343" s="22" t="s">
        <v>14</v>
      </c>
      <c r="F343" s="21"/>
      <c r="G343" s="21"/>
      <c r="H343" s="8">
        <v>0</v>
      </c>
      <c r="I343" s="21"/>
      <c r="J343" s="8">
        <f t="shared" si="61"/>
        <v>0</v>
      </c>
      <c r="K343" s="11"/>
      <c r="L343" s="8">
        <v>0</v>
      </c>
      <c r="M343" s="11"/>
      <c r="N343" s="8">
        <v>0</v>
      </c>
      <c r="O343" s="11"/>
      <c r="P343" s="8">
        <f t="shared" si="62"/>
        <v>0</v>
      </c>
      <c r="Q343" s="11"/>
      <c r="R343" s="11"/>
      <c r="S343" s="11"/>
      <c r="T343" s="11"/>
      <c r="U343" s="11"/>
      <c r="V343" s="11"/>
      <c r="W343" s="21"/>
    </row>
    <row r="344" spans="1:23" x14ac:dyDescent="0.25">
      <c r="A344" s="48" t="s">
        <v>398</v>
      </c>
      <c r="B344" s="21"/>
      <c r="C344" s="22"/>
      <c r="D344" s="22" t="s">
        <v>399</v>
      </c>
      <c r="E344" s="22" t="s">
        <v>400</v>
      </c>
      <c r="F344" s="21"/>
      <c r="G344" s="21"/>
      <c r="H344" s="8">
        <v>0</v>
      </c>
      <c r="I344" s="21"/>
      <c r="J344" s="8">
        <f t="shared" si="61"/>
        <v>0</v>
      </c>
      <c r="K344" s="11"/>
      <c r="L344" s="8">
        <v>0</v>
      </c>
      <c r="M344" s="11"/>
      <c r="N344" s="8">
        <v>0</v>
      </c>
      <c r="O344" s="11"/>
      <c r="P344" s="8">
        <f t="shared" si="62"/>
        <v>0</v>
      </c>
      <c r="Q344" s="11"/>
      <c r="R344" s="11"/>
      <c r="S344" s="11"/>
      <c r="T344" s="11"/>
      <c r="U344" s="11"/>
      <c r="V344" s="11"/>
      <c r="W344" s="21"/>
    </row>
    <row r="345" spans="1:23" x14ac:dyDescent="0.25">
      <c r="A345" s="49" t="s">
        <v>27</v>
      </c>
      <c r="B345" s="21"/>
      <c r="C345" s="22"/>
      <c r="D345" s="22" t="s">
        <v>10</v>
      </c>
      <c r="E345" s="22" t="s">
        <v>15</v>
      </c>
      <c r="F345" s="21"/>
      <c r="G345" s="21"/>
      <c r="H345" s="8">
        <v>0</v>
      </c>
      <c r="I345" s="21"/>
      <c r="J345" s="8">
        <f t="shared" si="61"/>
        <v>0</v>
      </c>
      <c r="K345" s="11"/>
      <c r="L345" s="8">
        <v>0</v>
      </c>
      <c r="M345" s="11"/>
      <c r="N345" s="8">
        <v>0</v>
      </c>
      <c r="O345" s="11"/>
      <c r="P345" s="8">
        <f t="shared" si="62"/>
        <v>0</v>
      </c>
      <c r="Q345" s="11"/>
      <c r="R345" s="11"/>
      <c r="S345" s="11"/>
      <c r="T345" s="11"/>
      <c r="U345" s="11"/>
      <c r="V345" s="11"/>
      <c r="W345" s="21"/>
    </row>
    <row r="346" spans="1:23" x14ac:dyDescent="0.25">
      <c r="A346" s="49" t="s">
        <v>28</v>
      </c>
      <c r="B346" s="21"/>
      <c r="C346" s="22"/>
      <c r="D346" s="22" t="s">
        <v>11</v>
      </c>
      <c r="E346" s="22" t="s">
        <v>16</v>
      </c>
      <c r="F346" s="21"/>
      <c r="G346" s="21"/>
      <c r="H346" s="8">
        <v>0</v>
      </c>
      <c r="I346" s="21"/>
      <c r="J346" s="8">
        <f t="shared" si="61"/>
        <v>0</v>
      </c>
      <c r="K346" s="11"/>
      <c r="L346" s="8">
        <v>0</v>
      </c>
      <c r="M346" s="11"/>
      <c r="N346" s="8">
        <v>0</v>
      </c>
      <c r="O346" s="11"/>
      <c r="P346" s="8">
        <f t="shared" si="62"/>
        <v>0</v>
      </c>
      <c r="Q346" s="11"/>
      <c r="R346" s="11"/>
      <c r="S346" s="11"/>
      <c r="T346" s="11"/>
      <c r="U346" s="11"/>
      <c r="V346" s="11"/>
      <c r="W346" s="21"/>
    </row>
    <row r="347" spans="1:23" x14ac:dyDescent="0.25">
      <c r="A347" s="49" t="s">
        <v>29</v>
      </c>
      <c r="B347" s="21"/>
      <c r="C347" s="22"/>
      <c r="D347" s="22" t="s">
        <v>12</v>
      </c>
      <c r="E347" s="22" t="s">
        <v>17</v>
      </c>
      <c r="F347" s="21"/>
      <c r="G347" s="21"/>
      <c r="H347" s="8">
        <v>0</v>
      </c>
      <c r="I347" s="21"/>
      <c r="J347" s="8">
        <f t="shared" si="61"/>
        <v>0</v>
      </c>
      <c r="K347" s="11"/>
      <c r="L347" s="8">
        <v>0</v>
      </c>
      <c r="M347" s="11"/>
      <c r="N347" s="8">
        <v>0</v>
      </c>
      <c r="O347" s="11"/>
      <c r="P347" s="8">
        <f t="shared" si="62"/>
        <v>0</v>
      </c>
      <c r="Q347" s="11"/>
      <c r="R347" s="11"/>
      <c r="S347" s="11"/>
      <c r="T347" s="11"/>
      <c r="U347" s="11"/>
      <c r="V347" s="11"/>
      <c r="W347" s="21"/>
    </row>
    <row r="348" spans="1:23" x14ac:dyDescent="0.25">
      <c r="A348" s="48" t="s">
        <v>1145</v>
      </c>
      <c r="B348" s="21"/>
      <c r="C348" s="22"/>
      <c r="D348" s="22" t="s">
        <v>502</v>
      </c>
      <c r="E348" s="22" t="s">
        <v>1146</v>
      </c>
      <c r="F348" s="21" t="s">
        <v>1583</v>
      </c>
      <c r="G348" s="21"/>
      <c r="H348" s="8">
        <f>10000+6000+3000+10000+5000-10000</f>
        <v>24000</v>
      </c>
      <c r="I348" s="21"/>
      <c r="J348" s="8">
        <f t="shared" si="61"/>
        <v>10500</v>
      </c>
      <c r="K348" s="11"/>
      <c r="L348" s="8">
        <f>10000+7000+6000+15000+5000-8500</f>
        <v>34500</v>
      </c>
      <c r="M348" s="11"/>
      <c r="N348" s="8">
        <f>9800+6800+6000+15000+4194-8500</f>
        <v>33294</v>
      </c>
      <c r="O348" s="11"/>
      <c r="P348" s="8">
        <f t="shared" si="62"/>
        <v>1206</v>
      </c>
      <c r="Q348" s="11"/>
      <c r="R348" s="11"/>
      <c r="S348" s="11"/>
      <c r="T348" s="11"/>
      <c r="U348" s="11"/>
      <c r="V348" s="11"/>
      <c r="W348" s="21"/>
    </row>
    <row r="349" spans="1:23" x14ac:dyDescent="0.25">
      <c r="A349" s="49" t="s">
        <v>30</v>
      </c>
      <c r="B349" s="21"/>
      <c r="C349" s="22"/>
      <c r="D349" s="22" t="s">
        <v>13</v>
      </c>
      <c r="E349" s="22" t="s">
        <v>18</v>
      </c>
      <c r="F349" s="21"/>
      <c r="G349" s="21"/>
      <c r="H349" s="8">
        <v>0</v>
      </c>
      <c r="I349" s="21"/>
      <c r="J349" s="8">
        <f t="shared" si="61"/>
        <v>0</v>
      </c>
      <c r="K349" s="11"/>
      <c r="L349" s="8">
        <v>0</v>
      </c>
      <c r="M349" s="11"/>
      <c r="N349" s="8">
        <v>0</v>
      </c>
      <c r="O349" s="11"/>
      <c r="P349" s="8">
        <f t="shared" si="62"/>
        <v>0</v>
      </c>
      <c r="Q349" s="11"/>
      <c r="R349" s="11"/>
      <c r="S349" s="11"/>
      <c r="T349" s="11"/>
      <c r="U349" s="11"/>
      <c r="V349" s="11"/>
      <c r="W349" s="21"/>
    </row>
    <row r="350" spans="1:23" x14ac:dyDescent="0.25">
      <c r="A350" s="49" t="s">
        <v>31</v>
      </c>
      <c r="B350" s="21"/>
      <c r="C350" s="3"/>
      <c r="D350" s="22" t="s">
        <v>510</v>
      </c>
      <c r="E350" s="22" t="s">
        <v>19</v>
      </c>
      <c r="F350" s="21"/>
      <c r="G350" s="21"/>
      <c r="H350" s="8">
        <v>0</v>
      </c>
      <c r="I350" s="21"/>
      <c r="J350" s="8">
        <f t="shared" si="61"/>
        <v>0</v>
      </c>
      <c r="K350" s="11"/>
      <c r="L350" s="8">
        <v>0</v>
      </c>
      <c r="M350" s="11"/>
      <c r="N350" s="8">
        <v>0</v>
      </c>
      <c r="O350" s="11"/>
      <c r="P350" s="8">
        <f t="shared" si="62"/>
        <v>0</v>
      </c>
      <c r="Q350" s="11"/>
      <c r="R350" s="11"/>
      <c r="S350" s="11"/>
      <c r="T350" s="11"/>
      <c r="U350" s="11"/>
      <c r="V350" s="11"/>
      <c r="W350" s="21"/>
    </row>
    <row r="351" spans="1:23" x14ac:dyDescent="0.25">
      <c r="A351" s="48" t="s">
        <v>1147</v>
      </c>
      <c r="B351" s="21"/>
      <c r="C351" s="24" t="s">
        <v>1558</v>
      </c>
      <c r="D351" s="22"/>
      <c r="E351" s="22"/>
      <c r="F351" s="21"/>
      <c r="G351" s="21"/>
      <c r="H351" s="58">
        <f>SUM(H341:H350)</f>
        <v>40500</v>
      </c>
      <c r="I351" s="21"/>
      <c r="J351" s="58">
        <f t="shared" si="61"/>
        <v>9500</v>
      </c>
      <c r="K351" s="11"/>
      <c r="L351" s="58">
        <f>SUM(L341:L350)</f>
        <v>50000</v>
      </c>
      <c r="M351" s="11"/>
      <c r="N351" s="58">
        <f>SUM(N341:N350)</f>
        <v>48494</v>
      </c>
      <c r="O351" s="11"/>
      <c r="P351" s="58">
        <f t="shared" si="62"/>
        <v>1506</v>
      </c>
      <c r="Q351" s="11"/>
      <c r="R351" s="11"/>
      <c r="S351" s="11"/>
      <c r="T351" s="11"/>
      <c r="U351" s="11"/>
      <c r="V351" s="11"/>
      <c r="W351" s="21"/>
    </row>
    <row r="352" spans="1:23" x14ac:dyDescent="0.25">
      <c r="A352" s="48"/>
      <c r="B352" s="21"/>
      <c r="C352" s="24" t="s">
        <v>624</v>
      </c>
      <c r="D352" s="22"/>
      <c r="E352" s="22"/>
      <c r="F352" s="21"/>
      <c r="G352" s="21"/>
      <c r="H352" s="34">
        <f>H351+H339</f>
        <v>60500</v>
      </c>
      <c r="I352" s="59"/>
      <c r="J352" s="34">
        <f t="shared" si="61"/>
        <v>7000</v>
      </c>
      <c r="K352" s="34"/>
      <c r="L352" s="34">
        <f>L351+L339</f>
        <v>67500</v>
      </c>
      <c r="M352" s="34"/>
      <c r="N352" s="34">
        <f>N351+N339</f>
        <v>65894</v>
      </c>
      <c r="O352" s="34"/>
      <c r="P352" s="34">
        <f t="shared" si="62"/>
        <v>1606</v>
      </c>
      <c r="Q352" s="11"/>
      <c r="R352" s="11"/>
      <c r="S352" s="11"/>
      <c r="T352" s="11"/>
      <c r="U352" s="11"/>
      <c r="V352" s="11"/>
      <c r="W352" s="21"/>
    </row>
    <row r="353" spans="1:23" x14ac:dyDescent="0.25">
      <c r="A353" s="48"/>
      <c r="B353" s="21"/>
      <c r="C353" s="24" t="s">
        <v>1148</v>
      </c>
      <c r="D353" s="22"/>
      <c r="E353" s="22"/>
      <c r="F353" s="21"/>
      <c r="G353" s="21"/>
      <c r="H353" s="8"/>
      <c r="I353" s="21"/>
      <c r="J353" s="8"/>
      <c r="K353" s="11"/>
      <c r="L353" s="8"/>
      <c r="M353" s="11"/>
      <c r="N353" s="8"/>
      <c r="O353" s="11"/>
      <c r="P353" s="8"/>
      <c r="Q353" s="11"/>
      <c r="R353" s="11"/>
      <c r="S353" s="11"/>
      <c r="T353" s="11"/>
      <c r="U353" s="11"/>
      <c r="V353" s="11"/>
      <c r="W353" s="21"/>
    </row>
    <row r="354" spans="1:23" x14ac:dyDescent="0.25">
      <c r="A354" s="48" t="s">
        <v>401</v>
      </c>
      <c r="B354" s="21"/>
      <c r="C354" s="24"/>
      <c r="D354" s="22" t="s">
        <v>404</v>
      </c>
      <c r="E354" s="22" t="s">
        <v>407</v>
      </c>
      <c r="F354" s="21"/>
      <c r="G354" s="21"/>
      <c r="H354" s="8">
        <v>0</v>
      </c>
      <c r="I354" s="21"/>
      <c r="J354" s="8">
        <f t="shared" ref="J354:J373" si="63">L354-H354</f>
        <v>0</v>
      </c>
      <c r="K354" s="11"/>
      <c r="L354" s="8">
        <v>0</v>
      </c>
      <c r="M354" s="11"/>
      <c r="N354" s="8">
        <v>0</v>
      </c>
      <c r="O354" s="11"/>
      <c r="P354" s="8">
        <f t="shared" ref="P354:P373" si="64">+L354-N354</f>
        <v>0</v>
      </c>
      <c r="Q354" s="11"/>
      <c r="R354" s="11"/>
      <c r="S354" s="11"/>
      <c r="T354" s="11"/>
      <c r="U354" s="11"/>
      <c r="V354" s="11"/>
      <c r="W354" s="21"/>
    </row>
    <row r="355" spans="1:23" x14ac:dyDescent="0.25">
      <c r="A355" s="48" t="s">
        <v>402</v>
      </c>
      <c r="B355" s="21"/>
      <c r="C355" s="24"/>
      <c r="D355" s="22" t="s">
        <v>405</v>
      </c>
      <c r="E355" s="22" t="s">
        <v>408</v>
      </c>
      <c r="F355" s="21"/>
      <c r="G355" s="21"/>
      <c r="H355" s="8">
        <v>0</v>
      </c>
      <c r="I355" s="21"/>
      <c r="J355" s="8">
        <f t="shared" si="63"/>
        <v>0</v>
      </c>
      <c r="K355" s="11"/>
      <c r="L355" s="8">
        <v>0</v>
      </c>
      <c r="M355" s="11"/>
      <c r="N355" s="8">
        <v>0</v>
      </c>
      <c r="O355" s="11"/>
      <c r="P355" s="8">
        <f t="shared" si="64"/>
        <v>0</v>
      </c>
      <c r="Q355" s="11"/>
      <c r="R355" s="11"/>
      <c r="S355" s="11"/>
      <c r="T355" s="11"/>
      <c r="U355" s="11"/>
      <c r="V355" s="11"/>
      <c r="W355" s="21"/>
    </row>
    <row r="356" spans="1:23" x14ac:dyDescent="0.25">
      <c r="A356" s="48" t="s">
        <v>403</v>
      </c>
      <c r="B356" s="21"/>
      <c r="C356" s="24"/>
      <c r="D356" s="22" t="s">
        <v>406</v>
      </c>
      <c r="E356" s="22" t="s">
        <v>409</v>
      </c>
      <c r="F356" s="21"/>
      <c r="G356" s="21"/>
      <c r="H356" s="8">
        <v>0</v>
      </c>
      <c r="I356" s="21"/>
      <c r="J356" s="8">
        <f t="shared" si="63"/>
        <v>0</v>
      </c>
      <c r="K356" s="11"/>
      <c r="L356" s="8">
        <v>0</v>
      </c>
      <c r="M356" s="11"/>
      <c r="N356" s="8">
        <v>0</v>
      </c>
      <c r="O356" s="11"/>
      <c r="P356" s="8">
        <f t="shared" si="64"/>
        <v>0</v>
      </c>
      <c r="Q356" s="11"/>
      <c r="R356" s="11"/>
      <c r="S356" s="11"/>
      <c r="T356" s="11"/>
      <c r="U356" s="11"/>
      <c r="V356" s="11"/>
      <c r="W356" s="21"/>
    </row>
    <row r="357" spans="1:23" x14ac:dyDescent="0.25">
      <c r="A357" s="48" t="s">
        <v>72</v>
      </c>
      <c r="B357" s="21"/>
      <c r="C357" s="24"/>
      <c r="D357" s="22" t="s">
        <v>49</v>
      </c>
      <c r="E357" s="22" t="s">
        <v>51</v>
      </c>
      <c r="F357" s="21"/>
      <c r="G357" s="21"/>
      <c r="H357" s="8">
        <v>0</v>
      </c>
      <c r="I357" s="21"/>
      <c r="J357" s="8">
        <f t="shared" si="63"/>
        <v>0</v>
      </c>
      <c r="K357" s="11"/>
      <c r="L357" s="8">
        <v>0</v>
      </c>
      <c r="M357" s="11"/>
      <c r="N357" s="8">
        <v>0</v>
      </c>
      <c r="O357" s="11"/>
      <c r="P357" s="8">
        <f t="shared" si="64"/>
        <v>0</v>
      </c>
      <c r="Q357" s="11"/>
      <c r="R357" s="11"/>
      <c r="S357" s="11"/>
      <c r="T357" s="11"/>
      <c r="U357" s="11"/>
      <c r="V357" s="11"/>
      <c r="W357" s="21"/>
    </row>
    <row r="358" spans="1:23" x14ac:dyDescent="0.25">
      <c r="A358" s="48" t="s">
        <v>410</v>
      </c>
      <c r="B358" s="21"/>
      <c r="C358" s="24"/>
      <c r="D358" s="22" t="s">
        <v>414</v>
      </c>
      <c r="E358" s="22" t="s">
        <v>418</v>
      </c>
      <c r="F358" s="21"/>
      <c r="G358" s="21"/>
      <c r="H358" s="8">
        <v>0</v>
      </c>
      <c r="I358" s="21"/>
      <c r="J358" s="8">
        <f t="shared" si="63"/>
        <v>0</v>
      </c>
      <c r="K358" s="11"/>
      <c r="L358" s="8">
        <v>0</v>
      </c>
      <c r="M358" s="11"/>
      <c r="N358" s="8">
        <v>0</v>
      </c>
      <c r="O358" s="11"/>
      <c r="P358" s="8">
        <f t="shared" si="64"/>
        <v>0</v>
      </c>
      <c r="Q358" s="11"/>
      <c r="R358" s="11"/>
      <c r="S358" s="11"/>
      <c r="T358" s="11"/>
      <c r="U358" s="11"/>
      <c r="V358" s="11"/>
      <c r="W358" s="21"/>
    </row>
    <row r="359" spans="1:23" x14ac:dyDescent="0.25">
      <c r="A359" s="48" t="s">
        <v>411</v>
      </c>
      <c r="B359" s="21"/>
      <c r="C359" s="24"/>
      <c r="D359" s="22" t="s">
        <v>9</v>
      </c>
      <c r="E359" s="22" t="s">
        <v>417</v>
      </c>
      <c r="F359" s="21"/>
      <c r="G359" s="21"/>
      <c r="H359" s="8">
        <v>0</v>
      </c>
      <c r="I359" s="21"/>
      <c r="J359" s="8">
        <f t="shared" si="63"/>
        <v>0</v>
      </c>
      <c r="K359" s="11"/>
      <c r="L359" s="8">
        <v>0</v>
      </c>
      <c r="M359" s="11"/>
      <c r="N359" s="8">
        <v>0</v>
      </c>
      <c r="O359" s="11"/>
      <c r="P359" s="8">
        <f t="shared" si="64"/>
        <v>0</v>
      </c>
      <c r="Q359" s="11"/>
      <c r="R359" s="11"/>
      <c r="S359" s="11"/>
      <c r="T359" s="11"/>
      <c r="U359" s="11"/>
      <c r="V359" s="11"/>
      <c r="W359" s="21"/>
    </row>
    <row r="360" spans="1:23" x14ac:dyDescent="0.25">
      <c r="A360" s="48" t="s">
        <v>412</v>
      </c>
      <c r="B360" s="21"/>
      <c r="C360" s="24"/>
      <c r="D360" s="22" t="s">
        <v>415</v>
      </c>
      <c r="E360" s="22" t="s">
        <v>419</v>
      </c>
      <c r="F360" s="21"/>
      <c r="G360" s="21"/>
      <c r="H360" s="8">
        <v>0</v>
      </c>
      <c r="I360" s="21"/>
      <c r="J360" s="8">
        <f t="shared" si="63"/>
        <v>0</v>
      </c>
      <c r="K360" s="11"/>
      <c r="L360" s="8">
        <v>0</v>
      </c>
      <c r="M360" s="11"/>
      <c r="N360" s="8">
        <v>0</v>
      </c>
      <c r="O360" s="11"/>
      <c r="P360" s="8">
        <f t="shared" si="64"/>
        <v>0</v>
      </c>
      <c r="Q360" s="11"/>
      <c r="R360" s="11"/>
      <c r="S360" s="11"/>
      <c r="T360" s="11"/>
      <c r="U360" s="11"/>
      <c r="V360" s="11"/>
      <c r="W360" s="21"/>
    </row>
    <row r="361" spans="1:23" x14ac:dyDescent="0.25">
      <c r="A361" s="48" t="s">
        <v>413</v>
      </c>
      <c r="B361" s="21"/>
      <c r="C361" s="24"/>
      <c r="D361" s="22" t="s">
        <v>416</v>
      </c>
      <c r="E361" s="22" t="s">
        <v>420</v>
      </c>
      <c r="F361" s="21"/>
      <c r="G361" s="21"/>
      <c r="H361" s="8">
        <v>0</v>
      </c>
      <c r="I361" s="21"/>
      <c r="J361" s="8">
        <f t="shared" si="63"/>
        <v>0</v>
      </c>
      <c r="K361" s="11"/>
      <c r="L361" s="8">
        <v>0</v>
      </c>
      <c r="M361" s="11"/>
      <c r="N361" s="8">
        <v>0</v>
      </c>
      <c r="O361" s="11"/>
      <c r="P361" s="8">
        <f t="shared" si="64"/>
        <v>0</v>
      </c>
      <c r="Q361" s="11"/>
      <c r="R361" s="11"/>
      <c r="S361" s="11"/>
      <c r="T361" s="11"/>
      <c r="U361" s="11"/>
      <c r="V361" s="11"/>
      <c r="W361" s="21"/>
    </row>
    <row r="362" spans="1:23" x14ac:dyDescent="0.25">
      <c r="A362" s="48" t="s">
        <v>73</v>
      </c>
      <c r="B362" s="21"/>
      <c r="C362" s="24"/>
      <c r="D362" s="22" t="s">
        <v>50</v>
      </c>
      <c r="E362" s="22" t="s">
        <v>52</v>
      </c>
      <c r="F362" s="21"/>
      <c r="G362" s="21"/>
      <c r="H362" s="8">
        <v>0</v>
      </c>
      <c r="I362" s="21"/>
      <c r="J362" s="8">
        <f t="shared" si="63"/>
        <v>0</v>
      </c>
      <c r="K362" s="11"/>
      <c r="L362" s="8">
        <v>0</v>
      </c>
      <c r="M362" s="11"/>
      <c r="N362" s="8">
        <v>0</v>
      </c>
      <c r="O362" s="11"/>
      <c r="P362" s="8">
        <f t="shared" si="64"/>
        <v>0</v>
      </c>
      <c r="Q362" s="11"/>
      <c r="R362" s="11"/>
      <c r="S362" s="11"/>
      <c r="T362" s="11"/>
      <c r="U362" s="11"/>
      <c r="V362" s="11"/>
      <c r="W362" s="21"/>
    </row>
    <row r="363" spans="1:23" x14ac:dyDescent="0.25">
      <c r="A363" s="48" t="s">
        <v>1149</v>
      </c>
      <c r="B363" s="21"/>
      <c r="C363" s="22"/>
      <c r="D363" s="22" t="s">
        <v>430</v>
      </c>
      <c r="E363" s="22" t="s">
        <v>1150</v>
      </c>
      <c r="F363" s="21" t="s">
        <v>1151</v>
      </c>
      <c r="G363" s="21"/>
      <c r="H363" s="8">
        <v>0</v>
      </c>
      <c r="I363" s="21"/>
      <c r="J363" s="8">
        <f t="shared" si="63"/>
        <v>0</v>
      </c>
      <c r="K363" s="11"/>
      <c r="L363" s="8">
        <v>0</v>
      </c>
      <c r="M363" s="11"/>
      <c r="N363" s="8">
        <v>0</v>
      </c>
      <c r="O363" s="11"/>
      <c r="P363" s="8">
        <f t="shared" si="64"/>
        <v>0</v>
      </c>
      <c r="Q363" s="11"/>
      <c r="R363" s="11"/>
      <c r="S363" s="11"/>
      <c r="T363" s="11"/>
      <c r="U363" s="11"/>
      <c r="V363" s="11"/>
      <c r="W363" s="21"/>
    </row>
    <row r="364" spans="1:23" x14ac:dyDescent="0.25">
      <c r="A364" s="48" t="s">
        <v>421</v>
      </c>
      <c r="B364" s="21"/>
      <c r="C364" s="22"/>
      <c r="D364" s="22" t="s">
        <v>431</v>
      </c>
      <c r="E364" s="22" t="s">
        <v>438</v>
      </c>
      <c r="F364" s="21"/>
      <c r="G364" s="21"/>
      <c r="H364" s="8">
        <v>0</v>
      </c>
      <c r="I364" s="21"/>
      <c r="J364" s="8">
        <f t="shared" si="63"/>
        <v>0</v>
      </c>
      <c r="K364" s="11"/>
      <c r="L364" s="8">
        <v>0</v>
      </c>
      <c r="M364" s="11"/>
      <c r="N364" s="8">
        <v>0</v>
      </c>
      <c r="O364" s="11"/>
      <c r="P364" s="8">
        <f t="shared" si="64"/>
        <v>0</v>
      </c>
      <c r="Q364" s="11"/>
      <c r="R364" s="11"/>
      <c r="S364" s="11"/>
      <c r="T364" s="11"/>
      <c r="U364" s="11"/>
      <c r="V364" s="11"/>
      <c r="W364" s="21"/>
    </row>
    <row r="365" spans="1:23" x14ac:dyDescent="0.25">
      <c r="A365" s="48" t="s">
        <v>422</v>
      </c>
      <c r="B365" s="21"/>
      <c r="C365" s="22"/>
      <c r="D365" s="22" t="s">
        <v>434</v>
      </c>
      <c r="E365" s="22" t="s">
        <v>439</v>
      </c>
      <c r="F365" s="21"/>
      <c r="G365" s="21"/>
      <c r="H365" s="8">
        <v>0</v>
      </c>
      <c r="I365" s="21"/>
      <c r="J365" s="8">
        <f t="shared" si="63"/>
        <v>0</v>
      </c>
      <c r="K365" s="11"/>
      <c r="L365" s="8">
        <v>0</v>
      </c>
      <c r="M365" s="11"/>
      <c r="N365" s="8">
        <v>0</v>
      </c>
      <c r="O365" s="11"/>
      <c r="P365" s="8">
        <f t="shared" si="64"/>
        <v>0</v>
      </c>
      <c r="Q365" s="11"/>
      <c r="R365" s="11"/>
      <c r="S365" s="11"/>
      <c r="T365" s="11"/>
      <c r="U365" s="11"/>
      <c r="V365" s="11"/>
      <c r="W365" s="21"/>
    </row>
    <row r="366" spans="1:23" x14ac:dyDescent="0.25">
      <c r="A366" s="48" t="s">
        <v>423</v>
      </c>
      <c r="B366" s="21"/>
      <c r="C366" s="22"/>
      <c r="D366" s="22" t="s">
        <v>435</v>
      </c>
      <c r="E366" s="22" t="s">
        <v>440</v>
      </c>
      <c r="F366" s="21"/>
      <c r="G366" s="21"/>
      <c r="H366" s="8">
        <v>0</v>
      </c>
      <c r="I366" s="21"/>
      <c r="J366" s="8">
        <f t="shared" si="63"/>
        <v>0</v>
      </c>
      <c r="K366" s="11"/>
      <c r="L366" s="8">
        <v>0</v>
      </c>
      <c r="M366" s="11"/>
      <c r="N366" s="8">
        <v>0</v>
      </c>
      <c r="O366" s="11"/>
      <c r="P366" s="8">
        <f t="shared" si="64"/>
        <v>0</v>
      </c>
      <c r="Q366" s="11"/>
      <c r="R366" s="11"/>
      <c r="S366" s="11"/>
      <c r="T366" s="11"/>
      <c r="U366" s="11"/>
      <c r="V366" s="11"/>
      <c r="W366" s="21"/>
    </row>
    <row r="367" spans="1:23" x14ac:dyDescent="0.25">
      <c r="A367" s="48" t="s">
        <v>425</v>
      </c>
      <c r="B367" s="21"/>
      <c r="C367" s="22"/>
      <c r="D367" s="22" t="s">
        <v>433</v>
      </c>
      <c r="E367" s="22" t="s">
        <v>441</v>
      </c>
      <c r="F367" s="21"/>
      <c r="G367" s="21"/>
      <c r="H367" s="8">
        <v>0</v>
      </c>
      <c r="I367" s="21"/>
      <c r="J367" s="8">
        <f t="shared" si="63"/>
        <v>0</v>
      </c>
      <c r="K367" s="11"/>
      <c r="L367" s="8">
        <v>0</v>
      </c>
      <c r="M367" s="11"/>
      <c r="N367" s="8">
        <v>0</v>
      </c>
      <c r="O367" s="11"/>
      <c r="P367" s="8">
        <f t="shared" si="64"/>
        <v>0</v>
      </c>
      <c r="Q367" s="11"/>
      <c r="R367" s="11"/>
      <c r="S367" s="11"/>
      <c r="T367" s="11"/>
      <c r="U367" s="11"/>
      <c r="V367" s="11"/>
      <c r="W367" s="21"/>
    </row>
    <row r="368" spans="1:23" x14ac:dyDescent="0.25">
      <c r="A368" s="48" t="s">
        <v>424</v>
      </c>
      <c r="B368" s="21"/>
      <c r="C368" s="22"/>
      <c r="D368" s="22" t="s">
        <v>432</v>
      </c>
      <c r="E368" s="22" t="s">
        <v>442</v>
      </c>
      <c r="F368" s="21"/>
      <c r="G368" s="21"/>
      <c r="H368" s="8">
        <v>0</v>
      </c>
      <c r="I368" s="21"/>
      <c r="J368" s="8">
        <f t="shared" si="63"/>
        <v>0</v>
      </c>
      <c r="K368" s="11"/>
      <c r="L368" s="8">
        <v>0</v>
      </c>
      <c r="M368" s="11"/>
      <c r="N368" s="8">
        <v>0</v>
      </c>
      <c r="O368" s="11"/>
      <c r="P368" s="8">
        <f t="shared" si="64"/>
        <v>0</v>
      </c>
      <c r="Q368" s="11"/>
      <c r="R368" s="11"/>
      <c r="S368" s="11"/>
      <c r="T368" s="11"/>
      <c r="U368" s="11"/>
      <c r="V368" s="11"/>
      <c r="W368" s="21"/>
    </row>
    <row r="369" spans="1:23" x14ac:dyDescent="0.25">
      <c r="A369" s="48" t="s">
        <v>426</v>
      </c>
      <c r="B369" s="21"/>
      <c r="C369" s="22"/>
      <c r="D369" s="22" t="s">
        <v>436</v>
      </c>
      <c r="E369" s="22" t="s">
        <v>443</v>
      </c>
      <c r="F369" s="21"/>
      <c r="G369" s="21"/>
      <c r="H369" s="8">
        <v>0</v>
      </c>
      <c r="I369" s="21"/>
      <c r="J369" s="8">
        <f t="shared" si="63"/>
        <v>0</v>
      </c>
      <c r="K369" s="11"/>
      <c r="L369" s="8">
        <v>0</v>
      </c>
      <c r="M369" s="11"/>
      <c r="N369" s="8">
        <v>0</v>
      </c>
      <c r="O369" s="11"/>
      <c r="P369" s="8">
        <f t="shared" si="64"/>
        <v>0</v>
      </c>
      <c r="Q369" s="11"/>
      <c r="R369" s="11"/>
      <c r="S369" s="11"/>
      <c r="T369" s="11"/>
      <c r="U369" s="11"/>
      <c r="V369" s="11"/>
      <c r="W369" s="21"/>
    </row>
    <row r="370" spans="1:23" x14ac:dyDescent="0.25">
      <c r="A370" s="48" t="s">
        <v>427</v>
      </c>
      <c r="B370" s="21"/>
      <c r="C370" s="22"/>
      <c r="D370" s="22" t="s">
        <v>437</v>
      </c>
      <c r="E370" s="22" t="s">
        <v>444</v>
      </c>
      <c r="F370" s="21"/>
      <c r="G370" s="21"/>
      <c r="H370" s="8">
        <v>0</v>
      </c>
      <c r="I370" s="21"/>
      <c r="J370" s="8">
        <f t="shared" si="63"/>
        <v>0</v>
      </c>
      <c r="K370" s="11"/>
      <c r="L370" s="8">
        <v>0</v>
      </c>
      <c r="M370" s="11"/>
      <c r="N370" s="8">
        <v>0</v>
      </c>
      <c r="O370" s="11"/>
      <c r="P370" s="8">
        <f t="shared" si="64"/>
        <v>0</v>
      </c>
      <c r="Q370" s="11"/>
      <c r="R370" s="11"/>
      <c r="S370" s="11"/>
      <c r="T370" s="11"/>
      <c r="U370" s="11"/>
      <c r="V370" s="11"/>
      <c r="W370" s="21"/>
    </row>
    <row r="371" spans="1:23" x14ac:dyDescent="0.25">
      <c r="A371" s="48" t="s">
        <v>428</v>
      </c>
      <c r="B371" s="21"/>
      <c r="C371" s="22"/>
      <c r="D371" s="22" t="s">
        <v>935</v>
      </c>
      <c r="E371" s="22" t="s">
        <v>445</v>
      </c>
      <c r="F371" s="21"/>
      <c r="G371" s="21"/>
      <c r="H371" s="8">
        <v>0</v>
      </c>
      <c r="I371" s="21"/>
      <c r="J371" s="8">
        <f t="shared" si="63"/>
        <v>0</v>
      </c>
      <c r="K371" s="11"/>
      <c r="L371" s="8">
        <v>0</v>
      </c>
      <c r="M371" s="11"/>
      <c r="N371" s="8">
        <v>0</v>
      </c>
      <c r="O371" s="11"/>
      <c r="P371" s="8">
        <f t="shared" si="64"/>
        <v>0</v>
      </c>
      <c r="Q371" s="11"/>
      <c r="R371" s="11"/>
      <c r="S371" s="11"/>
      <c r="T371" s="11"/>
      <c r="U371" s="11"/>
      <c r="V371" s="11"/>
      <c r="W371" s="21"/>
    </row>
    <row r="372" spans="1:23" x14ac:dyDescent="0.25">
      <c r="A372" s="48" t="s">
        <v>429</v>
      </c>
      <c r="B372" s="21"/>
      <c r="C372" s="22"/>
      <c r="D372" s="22" t="s">
        <v>7</v>
      </c>
      <c r="E372" s="22" t="s">
        <v>446</v>
      </c>
      <c r="F372" s="21"/>
      <c r="G372" s="21"/>
      <c r="H372" s="8">
        <v>0</v>
      </c>
      <c r="I372" s="21"/>
      <c r="J372" s="8">
        <f t="shared" si="63"/>
        <v>0</v>
      </c>
      <c r="K372" s="11"/>
      <c r="L372" s="8">
        <v>0</v>
      </c>
      <c r="M372" s="11"/>
      <c r="N372" s="8">
        <v>0</v>
      </c>
      <c r="O372" s="11"/>
      <c r="P372" s="8">
        <f t="shared" si="64"/>
        <v>0</v>
      </c>
      <c r="Q372" s="11"/>
      <c r="R372" s="11"/>
      <c r="S372" s="11"/>
      <c r="T372" s="11"/>
      <c r="U372" s="11"/>
      <c r="V372" s="11"/>
      <c r="W372" s="21"/>
    </row>
    <row r="373" spans="1:23" x14ac:dyDescent="0.25">
      <c r="A373" s="48" t="s">
        <v>1152</v>
      </c>
      <c r="B373" s="21"/>
      <c r="C373" s="24" t="s">
        <v>1153</v>
      </c>
      <c r="D373" s="22"/>
      <c r="E373" s="22"/>
      <c r="F373" s="21" t="s">
        <v>1151</v>
      </c>
      <c r="G373" s="21"/>
      <c r="H373" s="34">
        <f>SUM(H354:H372)</f>
        <v>0</v>
      </c>
      <c r="I373" s="21"/>
      <c r="J373" s="34">
        <f t="shared" si="63"/>
        <v>0</v>
      </c>
      <c r="K373" s="11"/>
      <c r="L373" s="34">
        <f>SUM(L354:L372)</f>
        <v>0</v>
      </c>
      <c r="M373" s="11"/>
      <c r="N373" s="34">
        <f>SUM(N354:N372)</f>
        <v>0</v>
      </c>
      <c r="O373" s="11"/>
      <c r="P373" s="34">
        <f t="shared" si="64"/>
        <v>0</v>
      </c>
      <c r="Q373" s="11"/>
      <c r="R373" s="11"/>
      <c r="S373" s="11"/>
      <c r="T373" s="11"/>
      <c r="U373" s="11"/>
      <c r="V373" s="11"/>
      <c r="W373" s="21"/>
    </row>
    <row r="374" spans="1:23" x14ac:dyDescent="0.25">
      <c r="A374" s="48"/>
      <c r="B374" s="21"/>
      <c r="C374" s="24" t="s">
        <v>53</v>
      </c>
      <c r="D374" s="22"/>
      <c r="E374" s="22"/>
      <c r="F374" s="21"/>
      <c r="G374" s="21"/>
      <c r="H374" s="8"/>
      <c r="I374" s="21"/>
      <c r="J374" s="8"/>
      <c r="K374" s="11"/>
      <c r="L374" s="8"/>
      <c r="M374" s="11"/>
      <c r="N374" s="8"/>
      <c r="O374" s="11"/>
      <c r="P374" s="8"/>
      <c r="Q374" s="11"/>
      <c r="R374" s="11"/>
      <c r="S374" s="11"/>
      <c r="T374" s="11"/>
      <c r="U374" s="11"/>
      <c r="V374" s="11"/>
      <c r="W374" s="21"/>
    </row>
    <row r="375" spans="1:23" x14ac:dyDescent="0.25">
      <c r="A375" s="48" t="s">
        <v>447</v>
      </c>
      <c r="B375" s="21"/>
      <c r="C375" s="24"/>
      <c r="D375" s="22" t="s">
        <v>448</v>
      </c>
      <c r="E375" s="22" t="s">
        <v>449</v>
      </c>
      <c r="F375" s="21"/>
      <c r="G375" s="21"/>
      <c r="H375" s="8"/>
      <c r="I375" s="21"/>
      <c r="J375" s="8"/>
      <c r="K375" s="11"/>
      <c r="L375" s="8"/>
      <c r="M375" s="11"/>
      <c r="N375" s="8"/>
      <c r="O375" s="11"/>
      <c r="P375" s="8"/>
      <c r="Q375" s="11"/>
      <c r="R375" s="11"/>
      <c r="S375" s="11"/>
      <c r="T375" s="11"/>
      <c r="U375" s="11"/>
      <c r="V375" s="11"/>
      <c r="W375" s="21"/>
    </row>
    <row r="376" spans="1:23" x14ac:dyDescent="0.25">
      <c r="A376" s="48" t="s">
        <v>74</v>
      </c>
      <c r="B376" s="21"/>
      <c r="C376" s="24"/>
      <c r="D376" s="22" t="s">
        <v>927</v>
      </c>
      <c r="E376" s="21" t="s">
        <v>55</v>
      </c>
      <c r="F376" s="21"/>
      <c r="G376" s="21"/>
      <c r="H376" s="8">
        <v>0</v>
      </c>
      <c r="I376" s="21"/>
      <c r="J376" s="8">
        <f t="shared" ref="J376:J385" si="65">L376-H376</f>
        <v>0</v>
      </c>
      <c r="K376" s="11"/>
      <c r="L376" s="8">
        <v>0</v>
      </c>
      <c r="M376" s="11">
        <v>0</v>
      </c>
      <c r="N376" s="8">
        <v>0</v>
      </c>
      <c r="O376" s="11">
        <v>0</v>
      </c>
      <c r="P376" s="8">
        <f t="shared" ref="P376:P385" si="66">+L376-N376</f>
        <v>0</v>
      </c>
      <c r="Q376" s="11"/>
      <c r="R376" s="11"/>
      <c r="S376" s="11"/>
      <c r="T376" s="11"/>
      <c r="U376" s="11"/>
      <c r="V376" s="11"/>
      <c r="W376" s="21"/>
    </row>
    <row r="377" spans="1:23" x14ac:dyDescent="0.25">
      <c r="A377" s="48" t="s">
        <v>450</v>
      </c>
      <c r="B377" s="21"/>
      <c r="C377" s="24"/>
      <c r="D377" s="22" t="s">
        <v>452</v>
      </c>
      <c r="E377" s="22" t="s">
        <v>458</v>
      </c>
      <c r="F377" s="21"/>
      <c r="G377" s="21"/>
      <c r="H377" s="8">
        <v>0</v>
      </c>
      <c r="I377" s="21"/>
      <c r="J377" s="8">
        <f t="shared" si="65"/>
        <v>0</v>
      </c>
      <c r="K377" s="11"/>
      <c r="L377" s="8">
        <v>0</v>
      </c>
      <c r="M377" s="11"/>
      <c r="N377" s="8">
        <v>0</v>
      </c>
      <c r="O377" s="11"/>
      <c r="P377" s="8">
        <f t="shared" si="66"/>
        <v>0</v>
      </c>
      <c r="Q377" s="11"/>
      <c r="R377" s="11"/>
      <c r="S377" s="11"/>
      <c r="T377" s="11"/>
      <c r="U377" s="11"/>
      <c r="V377" s="11"/>
      <c r="W377" s="21"/>
    </row>
    <row r="378" spans="1:23" x14ac:dyDescent="0.25">
      <c r="A378" s="48" t="s">
        <v>451</v>
      </c>
      <c r="B378" s="21"/>
      <c r="C378" s="24"/>
      <c r="D378" s="22" t="s">
        <v>453</v>
      </c>
      <c r="E378" s="22" t="s">
        <v>459</v>
      </c>
      <c r="F378" s="21"/>
      <c r="G378" s="21"/>
      <c r="H378" s="8">
        <v>0</v>
      </c>
      <c r="I378" s="21"/>
      <c r="J378" s="8">
        <f t="shared" si="65"/>
        <v>0</v>
      </c>
      <c r="K378" s="11"/>
      <c r="L378" s="8">
        <v>0</v>
      </c>
      <c r="M378" s="11"/>
      <c r="N378" s="8">
        <v>0</v>
      </c>
      <c r="O378" s="11"/>
      <c r="P378" s="8">
        <f t="shared" si="66"/>
        <v>0</v>
      </c>
      <c r="Q378" s="11"/>
      <c r="R378" s="11"/>
      <c r="S378" s="11"/>
      <c r="T378" s="11"/>
      <c r="U378" s="11"/>
      <c r="V378" s="11"/>
      <c r="W378" s="21"/>
    </row>
    <row r="379" spans="1:23" x14ac:dyDescent="0.25">
      <c r="A379" s="48" t="s">
        <v>1237</v>
      </c>
      <c r="B379" s="21"/>
      <c r="C379" s="24"/>
      <c r="D379" s="22" t="s">
        <v>1238</v>
      </c>
      <c r="E379" s="22" t="s">
        <v>1242</v>
      </c>
      <c r="F379" s="21"/>
      <c r="G379" s="21"/>
      <c r="H379" s="8">
        <v>0</v>
      </c>
      <c r="I379" s="21"/>
      <c r="J379" s="8">
        <f t="shared" si="65"/>
        <v>0</v>
      </c>
      <c r="K379" s="11"/>
      <c r="L379" s="8">
        <v>0</v>
      </c>
      <c r="M379" s="11"/>
      <c r="N379" s="8">
        <v>0</v>
      </c>
      <c r="O379" s="11"/>
      <c r="P379" s="8">
        <f t="shared" si="66"/>
        <v>0</v>
      </c>
      <c r="Q379" s="11"/>
      <c r="R379" s="11"/>
      <c r="S379" s="11"/>
      <c r="T379" s="11"/>
      <c r="U379" s="11"/>
      <c r="V379" s="11"/>
      <c r="W379" s="21"/>
    </row>
    <row r="380" spans="1:23" x14ac:dyDescent="0.25">
      <c r="A380" s="48" t="s">
        <v>1239</v>
      </c>
      <c r="B380" s="21"/>
      <c r="C380" s="24"/>
      <c r="D380" s="22" t="s">
        <v>1240</v>
      </c>
      <c r="E380" s="22" t="s">
        <v>1241</v>
      </c>
      <c r="F380" s="21"/>
      <c r="G380" s="21"/>
      <c r="H380" s="8">
        <v>0</v>
      </c>
      <c r="I380" s="21"/>
      <c r="J380" s="8">
        <f t="shared" si="65"/>
        <v>0</v>
      </c>
      <c r="K380" s="11"/>
      <c r="L380" s="8">
        <v>0</v>
      </c>
      <c r="M380" s="11"/>
      <c r="N380" s="8">
        <v>0</v>
      </c>
      <c r="O380" s="11"/>
      <c r="P380" s="8">
        <f t="shared" si="66"/>
        <v>0</v>
      </c>
      <c r="Q380" s="11"/>
      <c r="R380" s="11"/>
      <c r="S380" s="11"/>
      <c r="T380" s="11"/>
      <c r="U380" s="11"/>
      <c r="V380" s="11"/>
      <c r="W380" s="21"/>
    </row>
    <row r="381" spans="1:23" x14ac:dyDescent="0.25">
      <c r="A381" s="48" t="s">
        <v>75</v>
      </c>
      <c r="B381" s="21"/>
      <c r="C381" s="24"/>
      <c r="D381" s="22" t="s">
        <v>935</v>
      </c>
      <c r="E381" s="22" t="s">
        <v>56</v>
      </c>
      <c r="F381" s="21"/>
      <c r="G381" s="21"/>
      <c r="H381" s="8">
        <v>0</v>
      </c>
      <c r="I381" s="21"/>
      <c r="J381" s="8">
        <f t="shared" si="65"/>
        <v>0</v>
      </c>
      <c r="K381" s="11"/>
      <c r="L381" s="8">
        <v>0</v>
      </c>
      <c r="M381" s="11"/>
      <c r="N381" s="8">
        <v>0</v>
      </c>
      <c r="O381" s="11"/>
      <c r="P381" s="8">
        <f t="shared" si="66"/>
        <v>0</v>
      </c>
      <c r="Q381" s="11"/>
      <c r="R381" s="11"/>
      <c r="S381" s="11"/>
      <c r="T381" s="11"/>
      <c r="U381" s="11"/>
      <c r="V381" s="11"/>
      <c r="W381" s="21"/>
    </row>
    <row r="382" spans="1:23" x14ac:dyDescent="0.25">
      <c r="A382" s="48" t="s">
        <v>454</v>
      </c>
      <c r="B382" s="21"/>
      <c r="C382" s="24"/>
      <c r="D382" s="22" t="s">
        <v>456</v>
      </c>
      <c r="E382" s="22" t="s">
        <v>460</v>
      </c>
      <c r="F382" s="21"/>
      <c r="G382" s="21"/>
      <c r="H382" s="8">
        <v>0</v>
      </c>
      <c r="I382" s="21"/>
      <c r="J382" s="8">
        <f t="shared" si="65"/>
        <v>0</v>
      </c>
      <c r="K382" s="11"/>
      <c r="L382" s="8">
        <v>0</v>
      </c>
      <c r="M382" s="11"/>
      <c r="N382" s="8">
        <v>0</v>
      </c>
      <c r="O382" s="11"/>
      <c r="P382" s="8">
        <f t="shared" si="66"/>
        <v>0</v>
      </c>
      <c r="Q382" s="11"/>
      <c r="R382" s="11"/>
      <c r="S382" s="11"/>
      <c r="T382" s="11"/>
      <c r="U382" s="11"/>
      <c r="V382" s="11"/>
      <c r="W382" s="21"/>
    </row>
    <row r="383" spans="1:23" x14ac:dyDescent="0.25">
      <c r="A383" s="48" t="s">
        <v>455</v>
      </c>
      <c r="B383" s="21"/>
      <c r="C383" s="24"/>
      <c r="D383" s="22" t="s">
        <v>457</v>
      </c>
      <c r="E383" s="22" t="s">
        <v>461</v>
      </c>
      <c r="F383" s="21"/>
      <c r="G383" s="21"/>
      <c r="H383" s="8">
        <v>0</v>
      </c>
      <c r="I383" s="21"/>
      <c r="J383" s="8">
        <f t="shared" si="65"/>
        <v>0</v>
      </c>
      <c r="K383" s="11"/>
      <c r="L383" s="8">
        <v>0</v>
      </c>
      <c r="M383" s="11"/>
      <c r="N383" s="8">
        <v>0</v>
      </c>
      <c r="O383" s="11"/>
      <c r="P383" s="8">
        <f t="shared" si="66"/>
        <v>0</v>
      </c>
      <c r="Q383" s="11"/>
      <c r="R383" s="11"/>
      <c r="S383" s="11"/>
      <c r="T383" s="11"/>
      <c r="U383" s="11"/>
      <c r="V383" s="11"/>
      <c r="W383" s="21"/>
    </row>
    <row r="384" spans="1:23" x14ac:dyDescent="0.25">
      <c r="A384" s="48" t="s">
        <v>76</v>
      </c>
      <c r="B384" s="21"/>
      <c r="C384" s="24"/>
      <c r="D384" s="22" t="s">
        <v>7</v>
      </c>
      <c r="E384" s="22" t="s">
        <v>1245</v>
      </c>
      <c r="F384" s="21"/>
      <c r="G384" s="21"/>
      <c r="H384" s="8">
        <v>0</v>
      </c>
      <c r="I384" s="21"/>
      <c r="J384" s="8">
        <f t="shared" si="65"/>
        <v>0</v>
      </c>
      <c r="K384" s="11"/>
      <c r="L384" s="8">
        <v>0</v>
      </c>
      <c r="M384" s="11">
        <v>0</v>
      </c>
      <c r="N384" s="8">
        <v>0</v>
      </c>
      <c r="O384" s="11">
        <v>0</v>
      </c>
      <c r="P384" s="8">
        <f t="shared" si="66"/>
        <v>0</v>
      </c>
      <c r="Q384" s="11"/>
      <c r="R384" s="11"/>
      <c r="S384" s="11"/>
      <c r="T384" s="11"/>
      <c r="U384" s="11"/>
      <c r="V384" s="11"/>
      <c r="W384" s="21"/>
    </row>
    <row r="385" spans="1:23" x14ac:dyDescent="0.25">
      <c r="A385" s="48" t="s">
        <v>462</v>
      </c>
      <c r="B385" s="21"/>
      <c r="C385" s="24" t="s">
        <v>54</v>
      </c>
      <c r="D385" s="22"/>
      <c r="E385" s="22"/>
      <c r="F385" s="21"/>
      <c r="G385" s="21"/>
      <c r="H385" s="34">
        <f>SUM(H376:H384)</f>
        <v>0</v>
      </c>
      <c r="I385" s="21"/>
      <c r="J385" s="34">
        <f t="shared" si="65"/>
        <v>0</v>
      </c>
      <c r="K385" s="11"/>
      <c r="L385" s="34">
        <f>SUM(L376:L384)</f>
        <v>0</v>
      </c>
      <c r="M385" s="11">
        <f>SUM(M376:M384)</f>
        <v>0</v>
      </c>
      <c r="N385" s="34">
        <f>SUM(N376:N384)</f>
        <v>0</v>
      </c>
      <c r="O385" s="11">
        <f>SUM(O376:O384)</f>
        <v>0</v>
      </c>
      <c r="P385" s="34">
        <f t="shared" si="66"/>
        <v>0</v>
      </c>
      <c r="Q385" s="11"/>
      <c r="R385" s="11"/>
      <c r="S385" s="11"/>
      <c r="T385" s="11"/>
      <c r="U385" s="11"/>
      <c r="V385" s="11"/>
      <c r="W385" s="21"/>
    </row>
    <row r="386" spans="1:23" x14ac:dyDescent="0.25">
      <c r="A386" s="48"/>
      <c r="B386" s="21"/>
      <c r="C386" s="24"/>
      <c r="D386" s="22"/>
      <c r="E386" s="22"/>
      <c r="F386" s="21"/>
      <c r="G386" s="21"/>
      <c r="H386" s="8"/>
      <c r="I386" s="21"/>
      <c r="J386" s="8"/>
      <c r="K386" s="11"/>
      <c r="L386" s="8"/>
      <c r="M386" s="11">
        <f>M236+M243+M250+M272+M294+M301+M312+M323+M333+M351+M373+M385</f>
        <v>0</v>
      </c>
      <c r="N386" s="8"/>
      <c r="O386" s="11">
        <f>O236+O243+O250+O272+O294+O301+O312+O323+O333+O351+O373+O385</f>
        <v>0</v>
      </c>
      <c r="P386" s="8"/>
      <c r="Q386" s="11"/>
      <c r="R386" s="11"/>
      <c r="S386" s="11"/>
      <c r="T386" s="11"/>
      <c r="U386" s="11"/>
      <c r="V386" s="11"/>
      <c r="W386" s="21"/>
    </row>
    <row r="387" spans="1:23" x14ac:dyDescent="0.25">
      <c r="A387" s="48"/>
      <c r="B387" s="21"/>
      <c r="C387" s="24" t="s">
        <v>1154</v>
      </c>
      <c r="D387" s="22"/>
      <c r="E387" s="22"/>
      <c r="F387" s="21"/>
      <c r="G387" s="21"/>
      <c r="H387" s="8"/>
      <c r="I387" s="21"/>
      <c r="J387" s="8"/>
      <c r="K387" s="11"/>
      <c r="L387" s="8"/>
      <c r="M387" s="11"/>
      <c r="N387" s="8"/>
      <c r="O387" s="11"/>
      <c r="P387" s="8"/>
      <c r="Q387" s="11"/>
      <c r="R387" s="11"/>
      <c r="S387" s="11"/>
      <c r="T387" s="11"/>
      <c r="U387" s="11"/>
      <c r="V387" s="11"/>
      <c r="W387" s="21"/>
    </row>
    <row r="388" spans="1:23" x14ac:dyDescent="0.25">
      <c r="A388" s="48" t="s">
        <v>1155</v>
      </c>
      <c r="B388" s="21"/>
      <c r="C388" s="22"/>
      <c r="D388" s="22" t="s">
        <v>1156</v>
      </c>
      <c r="E388" s="22" t="s">
        <v>1157</v>
      </c>
      <c r="F388" s="21" t="s">
        <v>1158</v>
      </c>
      <c r="G388" s="21"/>
      <c r="H388" s="8">
        <v>125000</v>
      </c>
      <c r="I388" s="21"/>
      <c r="J388" s="8">
        <f t="shared" ref="J388:J402" si="67">L388-H388</f>
        <v>-5000</v>
      </c>
      <c r="K388" s="11"/>
      <c r="L388" s="8">
        <v>120000</v>
      </c>
      <c r="M388" s="11"/>
      <c r="N388" s="8">
        <f>110000+6000</f>
        <v>116000</v>
      </c>
      <c r="O388" s="11"/>
      <c r="P388" s="8">
        <f t="shared" ref="P388:P402" si="68">+L388-N388</f>
        <v>4000</v>
      </c>
      <c r="Q388" s="11"/>
      <c r="R388" s="11"/>
      <c r="S388" s="11"/>
      <c r="T388" s="11"/>
      <c r="U388" s="11"/>
      <c r="V388" s="11"/>
      <c r="W388" s="21"/>
    </row>
    <row r="389" spans="1:23" x14ac:dyDescent="0.25">
      <c r="A389" s="48" t="s">
        <v>1159</v>
      </c>
      <c r="B389" s="21"/>
      <c r="C389" s="22"/>
      <c r="D389" s="22" t="s">
        <v>1160</v>
      </c>
      <c r="E389" s="22" t="s">
        <v>1161</v>
      </c>
      <c r="F389" s="21" t="s">
        <v>1162</v>
      </c>
      <c r="G389" s="21"/>
      <c r="H389" s="8">
        <v>180000</v>
      </c>
      <c r="I389" s="21"/>
      <c r="J389" s="8">
        <f t="shared" si="67"/>
        <v>-30000</v>
      </c>
      <c r="K389" s="11"/>
      <c r="L389" s="8">
        <v>150000</v>
      </c>
      <c r="M389" s="11"/>
      <c r="N389" s="8">
        <v>140000</v>
      </c>
      <c r="O389" s="11"/>
      <c r="P389" s="8">
        <f t="shared" si="68"/>
        <v>10000</v>
      </c>
      <c r="Q389" s="11"/>
      <c r="R389" s="11"/>
      <c r="S389" s="11"/>
      <c r="T389" s="11"/>
      <c r="U389" s="11"/>
      <c r="V389" s="11"/>
      <c r="W389" s="21"/>
    </row>
    <row r="390" spans="1:23" x14ac:dyDescent="0.25">
      <c r="A390" s="48" t="s">
        <v>1163</v>
      </c>
      <c r="B390" s="21"/>
      <c r="C390" s="22"/>
      <c r="D390" s="22" t="s">
        <v>1164</v>
      </c>
      <c r="E390" s="22" t="s">
        <v>1165</v>
      </c>
      <c r="F390" s="21" t="s">
        <v>1166</v>
      </c>
      <c r="G390" s="21"/>
      <c r="H390" s="8">
        <v>5000</v>
      </c>
      <c r="I390" s="21"/>
      <c r="J390" s="8">
        <f t="shared" si="67"/>
        <v>0</v>
      </c>
      <c r="K390" s="11"/>
      <c r="L390" s="8">
        <v>5000</v>
      </c>
      <c r="M390" s="11"/>
      <c r="N390" s="8">
        <v>4500</v>
      </c>
      <c r="O390" s="11"/>
      <c r="P390" s="8">
        <f t="shared" si="68"/>
        <v>500</v>
      </c>
      <c r="Q390" s="11"/>
      <c r="R390" s="11"/>
      <c r="S390" s="11"/>
      <c r="T390" s="11"/>
      <c r="U390" s="11"/>
      <c r="V390" s="11"/>
      <c r="W390" s="21"/>
    </row>
    <row r="391" spans="1:23" x14ac:dyDescent="0.25">
      <c r="A391" s="48" t="s">
        <v>1167</v>
      </c>
      <c r="B391" s="21"/>
      <c r="C391" s="22"/>
      <c r="D391" s="22" t="s">
        <v>1168</v>
      </c>
      <c r="E391" s="22" t="s">
        <v>1169</v>
      </c>
      <c r="F391" s="21" t="s">
        <v>1170</v>
      </c>
      <c r="G391" s="21"/>
      <c r="H391" s="8">
        <v>10000</v>
      </c>
      <c r="I391" s="21"/>
      <c r="J391" s="8">
        <f t="shared" si="67"/>
        <v>0</v>
      </c>
      <c r="K391" s="11"/>
      <c r="L391" s="8">
        <v>10000</v>
      </c>
      <c r="M391" s="11"/>
      <c r="N391" s="8">
        <v>10000</v>
      </c>
      <c r="O391" s="11"/>
      <c r="P391" s="8">
        <f t="shared" si="68"/>
        <v>0</v>
      </c>
      <c r="Q391" s="11"/>
      <c r="R391" s="11"/>
      <c r="S391" s="11"/>
      <c r="T391" s="11"/>
      <c r="U391" s="11"/>
      <c r="V391" s="11"/>
      <c r="W391" s="21"/>
    </row>
    <row r="392" spans="1:23" x14ac:dyDescent="0.25">
      <c r="A392" s="48" t="s">
        <v>1171</v>
      </c>
      <c r="B392" s="21"/>
      <c r="C392" s="22"/>
      <c r="D392" s="22" t="s">
        <v>1172</v>
      </c>
      <c r="E392" s="22" t="s">
        <v>1173</v>
      </c>
      <c r="F392" s="21" t="s">
        <v>1174</v>
      </c>
      <c r="G392" s="21"/>
      <c r="H392" s="8">
        <v>9000</v>
      </c>
      <c r="I392" s="21"/>
      <c r="J392" s="8">
        <f t="shared" si="67"/>
        <v>1000</v>
      </c>
      <c r="K392" s="11"/>
      <c r="L392" s="8">
        <v>10000</v>
      </c>
      <c r="M392" s="11"/>
      <c r="N392" s="8">
        <v>8674</v>
      </c>
      <c r="O392" s="11"/>
      <c r="P392" s="8">
        <f t="shared" si="68"/>
        <v>1326</v>
      </c>
      <c r="Q392" s="11"/>
      <c r="R392" s="11"/>
      <c r="S392" s="11"/>
      <c r="T392" s="11"/>
      <c r="U392" s="11"/>
      <c r="V392" s="11"/>
      <c r="W392" s="21"/>
    </row>
    <row r="393" spans="1:23" x14ac:dyDescent="0.25">
      <c r="A393" s="48" t="s">
        <v>1175</v>
      </c>
      <c r="B393" s="21"/>
      <c r="C393" s="22"/>
      <c r="D393" s="22" t="s">
        <v>1176</v>
      </c>
      <c r="E393" s="22" t="s">
        <v>1177</v>
      </c>
      <c r="F393" s="21" t="s">
        <v>1178</v>
      </c>
      <c r="G393" s="21"/>
      <c r="H393" s="8">
        <v>5000</v>
      </c>
      <c r="I393" s="21"/>
      <c r="J393" s="8">
        <f t="shared" si="67"/>
        <v>0</v>
      </c>
      <c r="K393" s="11"/>
      <c r="L393" s="8">
        <v>5000</v>
      </c>
      <c r="M393" s="11"/>
      <c r="N393" s="8">
        <v>5000</v>
      </c>
      <c r="O393" s="11"/>
      <c r="P393" s="8">
        <f t="shared" si="68"/>
        <v>0</v>
      </c>
      <c r="Q393" s="11"/>
      <c r="R393" s="11"/>
      <c r="S393" s="11"/>
      <c r="T393" s="11"/>
      <c r="U393" s="11"/>
      <c r="V393" s="11"/>
      <c r="W393" s="21"/>
    </row>
    <row r="394" spans="1:23" x14ac:dyDescent="0.25">
      <c r="A394" s="48" t="s">
        <v>1179</v>
      </c>
      <c r="B394" s="21"/>
      <c r="C394" s="22"/>
      <c r="D394" s="22" t="s">
        <v>1180</v>
      </c>
      <c r="E394" s="22" t="s">
        <v>1181</v>
      </c>
      <c r="F394" s="21" t="s">
        <v>1182</v>
      </c>
      <c r="G394" s="21"/>
      <c r="H394" s="8">
        <v>1000</v>
      </c>
      <c r="I394" s="21"/>
      <c r="J394" s="8">
        <f t="shared" si="67"/>
        <v>0</v>
      </c>
      <c r="K394" s="11"/>
      <c r="L394" s="8">
        <v>1000</v>
      </c>
      <c r="M394" s="11"/>
      <c r="N394" s="8">
        <v>800</v>
      </c>
      <c r="O394" s="11"/>
      <c r="P394" s="8">
        <f t="shared" si="68"/>
        <v>200</v>
      </c>
      <c r="Q394" s="11"/>
      <c r="R394" s="11"/>
      <c r="S394" s="11"/>
      <c r="T394" s="11"/>
      <c r="U394" s="11"/>
      <c r="V394" s="11"/>
      <c r="W394" s="21"/>
    </row>
    <row r="395" spans="1:23" x14ac:dyDescent="0.25">
      <c r="A395" s="48" t="s">
        <v>1183</v>
      </c>
      <c r="B395" s="21"/>
      <c r="C395" s="22"/>
      <c r="D395" s="22" t="s">
        <v>1184</v>
      </c>
      <c r="E395" s="22" t="s">
        <v>1185</v>
      </c>
      <c r="F395" s="21" t="s">
        <v>1186</v>
      </c>
      <c r="G395" s="21"/>
      <c r="H395" s="8">
        <v>55000</v>
      </c>
      <c r="I395" s="21"/>
      <c r="J395" s="8">
        <f t="shared" si="67"/>
        <v>-5000</v>
      </c>
      <c r="K395" s="11"/>
      <c r="L395" s="8">
        <v>50000</v>
      </c>
      <c r="M395" s="11"/>
      <c r="N395" s="8">
        <v>45000</v>
      </c>
      <c r="O395" s="11"/>
      <c r="P395" s="8">
        <f t="shared" si="68"/>
        <v>5000</v>
      </c>
      <c r="Q395" s="11"/>
      <c r="R395" s="11"/>
      <c r="S395" s="11"/>
      <c r="T395" s="11"/>
      <c r="U395" s="11"/>
      <c r="V395" s="11"/>
      <c r="W395" s="21"/>
    </row>
    <row r="396" spans="1:23" x14ac:dyDescent="0.25">
      <c r="A396" s="48" t="s">
        <v>1187</v>
      </c>
      <c r="B396" s="21"/>
      <c r="C396" s="22"/>
      <c r="D396" s="22" t="s">
        <v>1188</v>
      </c>
      <c r="E396" s="22" t="s">
        <v>1189</v>
      </c>
      <c r="F396" s="21" t="s">
        <v>1190</v>
      </c>
      <c r="G396" s="21"/>
      <c r="H396" s="8">
        <v>3000</v>
      </c>
      <c r="I396" s="21"/>
      <c r="J396" s="8">
        <f t="shared" si="67"/>
        <v>0</v>
      </c>
      <c r="K396" s="11"/>
      <c r="L396" s="8">
        <v>3000</v>
      </c>
      <c r="M396" s="11"/>
      <c r="N396" s="8">
        <v>2500</v>
      </c>
      <c r="O396" s="11"/>
      <c r="P396" s="8">
        <f t="shared" si="68"/>
        <v>500</v>
      </c>
      <c r="Q396" s="11"/>
      <c r="R396" s="11"/>
      <c r="S396" s="11"/>
      <c r="T396" s="11"/>
      <c r="U396" s="11"/>
      <c r="V396" s="11"/>
      <c r="W396" s="21"/>
    </row>
    <row r="397" spans="1:23" x14ac:dyDescent="0.25">
      <c r="A397" s="48" t="s">
        <v>1191</v>
      </c>
      <c r="B397" s="21"/>
      <c r="C397" s="22"/>
      <c r="D397" s="22" t="s">
        <v>1192</v>
      </c>
      <c r="E397" s="22" t="s">
        <v>1193</v>
      </c>
      <c r="F397" s="21" t="s">
        <v>1194</v>
      </c>
      <c r="G397" s="21"/>
      <c r="H397" s="8">
        <v>1000</v>
      </c>
      <c r="I397" s="21"/>
      <c r="J397" s="8">
        <f t="shared" si="67"/>
        <v>0</v>
      </c>
      <c r="K397" s="11"/>
      <c r="L397" s="8">
        <v>1000</v>
      </c>
      <c r="M397" s="11"/>
      <c r="N397" s="8">
        <v>500</v>
      </c>
      <c r="O397" s="11"/>
      <c r="P397" s="8">
        <f t="shared" si="68"/>
        <v>500</v>
      </c>
      <c r="Q397" s="11"/>
      <c r="R397" s="11"/>
      <c r="S397" s="11"/>
      <c r="T397" s="11"/>
      <c r="U397" s="11"/>
      <c r="V397" s="11"/>
      <c r="W397" s="21"/>
    </row>
    <row r="398" spans="1:23" x14ac:dyDescent="0.25">
      <c r="A398" s="48" t="s">
        <v>1195</v>
      </c>
      <c r="B398" s="21"/>
      <c r="C398" s="24" t="s">
        <v>1196</v>
      </c>
      <c r="D398" s="22"/>
      <c r="E398" s="22"/>
      <c r="F398" s="21" t="s">
        <v>1555</v>
      </c>
      <c r="G398" s="21"/>
      <c r="H398" s="34">
        <f>SUM(H388:H397)</f>
        <v>394000</v>
      </c>
      <c r="I398" s="21"/>
      <c r="J398" s="34">
        <f t="shared" si="67"/>
        <v>-39000</v>
      </c>
      <c r="K398" s="11"/>
      <c r="L398" s="34">
        <f>SUM(L388:L397)</f>
        <v>355000</v>
      </c>
      <c r="M398" s="11"/>
      <c r="N398" s="34">
        <f>SUM(N388:N397)</f>
        <v>332974</v>
      </c>
      <c r="O398" s="11"/>
      <c r="P398" s="34">
        <f t="shared" si="68"/>
        <v>22026</v>
      </c>
      <c r="Q398" s="11"/>
      <c r="R398" s="11"/>
      <c r="S398" s="11"/>
      <c r="T398" s="11"/>
      <c r="U398" s="11"/>
      <c r="V398" s="11"/>
      <c r="W398" s="21"/>
    </row>
    <row r="399" spans="1:23" x14ac:dyDescent="0.25">
      <c r="A399" s="48"/>
      <c r="B399" s="21"/>
      <c r="C399" s="24"/>
      <c r="D399" s="22" t="s">
        <v>65</v>
      </c>
      <c r="E399" s="22"/>
      <c r="F399" s="21"/>
      <c r="G399" s="21"/>
      <c r="H399" s="8">
        <v>0</v>
      </c>
      <c r="I399" s="21"/>
      <c r="J399" s="8">
        <f t="shared" si="67"/>
        <v>0</v>
      </c>
      <c r="K399" s="11"/>
      <c r="L399" s="8">
        <v>0</v>
      </c>
      <c r="M399" s="11"/>
      <c r="N399" s="8">
        <v>0</v>
      </c>
      <c r="O399" s="11"/>
      <c r="P399" s="8">
        <f t="shared" si="68"/>
        <v>0</v>
      </c>
      <c r="Q399" s="11"/>
      <c r="R399" s="11"/>
      <c r="S399" s="11"/>
      <c r="T399" s="11"/>
      <c r="U399" s="11"/>
      <c r="V399" s="11"/>
      <c r="W399" s="21"/>
    </row>
    <row r="400" spans="1:23" x14ac:dyDescent="0.25">
      <c r="A400" s="48"/>
      <c r="B400" s="21"/>
      <c r="C400" s="24"/>
      <c r="D400" s="22" t="s">
        <v>66</v>
      </c>
      <c r="E400" s="22"/>
      <c r="F400" s="21"/>
      <c r="G400" s="21"/>
      <c r="H400" s="8">
        <v>0</v>
      </c>
      <c r="I400" s="21"/>
      <c r="J400" s="8">
        <f t="shared" si="67"/>
        <v>0</v>
      </c>
      <c r="K400" s="11"/>
      <c r="L400" s="8">
        <v>0</v>
      </c>
      <c r="M400" s="11"/>
      <c r="N400" s="8">
        <v>0</v>
      </c>
      <c r="O400" s="11"/>
      <c r="P400" s="8">
        <f t="shared" si="68"/>
        <v>0</v>
      </c>
      <c r="Q400" s="11"/>
      <c r="R400" s="11"/>
      <c r="S400" s="11"/>
      <c r="T400" s="11"/>
      <c r="U400" s="11"/>
      <c r="V400" s="11"/>
      <c r="W400" s="21"/>
    </row>
    <row r="401" spans="1:25" x14ac:dyDescent="0.25">
      <c r="A401" s="48"/>
      <c r="B401" s="21"/>
      <c r="C401" s="24" t="s">
        <v>67</v>
      </c>
      <c r="D401" s="3"/>
      <c r="E401" s="22"/>
      <c r="F401" s="21"/>
      <c r="G401" s="21"/>
      <c r="H401" s="34">
        <f>SUM(H399:H400)</f>
        <v>0</v>
      </c>
      <c r="I401" s="21"/>
      <c r="J401" s="34">
        <f t="shared" si="67"/>
        <v>0</v>
      </c>
      <c r="K401" s="11"/>
      <c r="L401" s="34">
        <f>SUM(L399:L400)</f>
        <v>0</v>
      </c>
      <c r="M401" s="11"/>
      <c r="N401" s="34">
        <f>SUM(N399:N400)</f>
        <v>0</v>
      </c>
      <c r="O401" s="11"/>
      <c r="P401" s="34">
        <f t="shared" si="68"/>
        <v>0</v>
      </c>
      <c r="Q401" s="11"/>
      <c r="R401" s="11"/>
      <c r="S401" s="11"/>
      <c r="T401" s="11"/>
      <c r="U401" s="11"/>
      <c r="V401" s="11"/>
      <c r="W401" s="21"/>
    </row>
    <row r="402" spans="1:25" x14ac:dyDescent="0.25">
      <c r="A402" s="48" t="s">
        <v>1197</v>
      </c>
      <c r="B402" s="21"/>
      <c r="C402" s="24" t="s">
        <v>1198</v>
      </c>
      <c r="D402" s="22"/>
      <c r="E402" s="22"/>
      <c r="F402" s="21"/>
      <c r="G402" s="21"/>
      <c r="H402" s="34">
        <f>+H398+H401</f>
        <v>394000</v>
      </c>
      <c r="I402" s="21"/>
      <c r="J402" s="34">
        <f t="shared" si="67"/>
        <v>-39000</v>
      </c>
      <c r="K402" s="11"/>
      <c r="L402" s="34">
        <f>+L398+L401</f>
        <v>355000</v>
      </c>
      <c r="M402" s="11"/>
      <c r="N402" s="34">
        <f>+N398+N401</f>
        <v>332974</v>
      </c>
      <c r="O402" s="11"/>
      <c r="P402" s="34">
        <f t="shared" si="68"/>
        <v>22026</v>
      </c>
      <c r="Q402" s="11"/>
      <c r="R402" s="11"/>
      <c r="S402" s="11"/>
      <c r="T402" s="11"/>
      <c r="U402" s="11"/>
      <c r="V402" s="11"/>
      <c r="W402" s="21"/>
      <c r="X402" s="14"/>
      <c r="Y402" s="14"/>
    </row>
    <row r="403" spans="1:25" x14ac:dyDescent="0.25">
      <c r="A403" s="48"/>
      <c r="B403" s="21"/>
      <c r="C403" s="24"/>
      <c r="D403" s="22"/>
      <c r="E403" s="22"/>
      <c r="F403" s="21"/>
      <c r="G403" s="21"/>
      <c r="H403" s="11"/>
      <c r="I403" s="21"/>
      <c r="J403" s="11"/>
      <c r="K403" s="11"/>
      <c r="L403" s="11"/>
      <c r="M403" s="11"/>
      <c r="N403" s="11"/>
      <c r="O403" s="11"/>
      <c r="P403" s="11"/>
      <c r="Q403" s="11"/>
      <c r="R403" s="11"/>
      <c r="S403" s="11"/>
      <c r="T403" s="11"/>
      <c r="U403" s="11"/>
      <c r="V403" s="11"/>
      <c r="W403" s="21"/>
      <c r="X403" s="14"/>
      <c r="Y403" s="14"/>
    </row>
    <row r="404" spans="1:25" x14ac:dyDescent="0.25">
      <c r="A404" s="48"/>
      <c r="B404" s="21"/>
      <c r="C404" s="24" t="s">
        <v>160</v>
      </c>
      <c r="D404" s="22"/>
      <c r="E404" s="22"/>
      <c r="F404" s="21"/>
      <c r="G404" s="21"/>
      <c r="H404" s="11"/>
      <c r="I404" s="21"/>
      <c r="J404" s="11"/>
      <c r="K404" s="11"/>
      <c r="L404" s="11"/>
      <c r="M404" s="11"/>
      <c r="N404" s="11"/>
      <c r="O404" s="11"/>
      <c r="P404" s="11"/>
      <c r="Q404" s="11"/>
      <c r="R404" s="11"/>
      <c r="S404" s="11"/>
      <c r="T404" s="11"/>
      <c r="U404" s="11"/>
      <c r="V404" s="11"/>
      <c r="W404" s="21"/>
      <c r="X404" s="14"/>
      <c r="Y404" s="14"/>
    </row>
    <row r="405" spans="1:25" x14ac:dyDescent="0.25">
      <c r="A405" s="48" t="s">
        <v>1199</v>
      </c>
      <c r="B405" s="21"/>
      <c r="C405" s="24"/>
      <c r="D405" s="22" t="s">
        <v>159</v>
      </c>
      <c r="E405" s="22"/>
      <c r="F405" s="21"/>
      <c r="G405" s="21"/>
      <c r="H405" s="8">
        <v>0</v>
      </c>
      <c r="I405" s="21"/>
      <c r="J405" s="8">
        <f>L405-H405</f>
        <v>0</v>
      </c>
      <c r="K405" s="11"/>
      <c r="L405" s="8">
        <v>0</v>
      </c>
      <c r="M405" s="11"/>
      <c r="N405" s="8">
        <v>0</v>
      </c>
      <c r="O405" s="11"/>
      <c r="P405" s="8">
        <f>+L405-N405</f>
        <v>0</v>
      </c>
      <c r="Q405" s="11"/>
      <c r="R405" s="11"/>
      <c r="S405" s="11"/>
      <c r="T405" s="11"/>
      <c r="U405" s="11"/>
      <c r="V405" s="11"/>
      <c r="W405" s="21"/>
      <c r="X405" s="14"/>
      <c r="Y405" s="14"/>
    </row>
    <row r="406" spans="1:25" x14ac:dyDescent="0.25">
      <c r="A406" s="48" t="s">
        <v>161</v>
      </c>
      <c r="B406" s="21"/>
      <c r="C406" s="24" t="s">
        <v>1200</v>
      </c>
      <c r="D406" s="22"/>
      <c r="E406" s="22" t="s">
        <v>158</v>
      </c>
      <c r="F406" s="21"/>
      <c r="G406" s="21"/>
      <c r="H406" s="8">
        <f>H402+H236+H243+H250+H256+H272+H294+H301+H312+H323+H333+H352+H373+H385</f>
        <v>602600</v>
      </c>
      <c r="I406" s="21"/>
      <c r="J406" s="9">
        <f>L406-H406</f>
        <v>-32100</v>
      </c>
      <c r="K406" s="11"/>
      <c r="L406" s="8">
        <f>L402+L236+L243+L250+L256+L272+L294+L301+L312+L323+L333+L352+L373+L385</f>
        <v>570500</v>
      </c>
      <c r="M406" s="11"/>
      <c r="N406" s="8">
        <f>N402+N236+N243+N250+N256+N272+N294+N301+N312+N323+N333+N352+N373+N385</f>
        <v>543221</v>
      </c>
      <c r="O406" s="11"/>
      <c r="P406" s="8">
        <f>+L406-N406</f>
        <v>27279</v>
      </c>
      <c r="Q406" s="11"/>
      <c r="R406" s="11"/>
      <c r="S406" s="11"/>
      <c r="T406" s="11"/>
      <c r="U406" s="11"/>
      <c r="V406" s="11"/>
      <c r="W406" s="21"/>
      <c r="X406" s="14"/>
      <c r="Y406" s="14"/>
    </row>
    <row r="407" spans="1:25" x14ac:dyDescent="0.25">
      <c r="A407" s="48" t="s">
        <v>1201</v>
      </c>
      <c r="B407" s="21"/>
      <c r="C407" s="24" t="s">
        <v>1570</v>
      </c>
      <c r="D407" s="22"/>
      <c r="E407" s="22"/>
      <c r="F407" s="21"/>
      <c r="G407" s="21"/>
      <c r="H407" s="34">
        <f>H225+H406</f>
        <v>2348405</v>
      </c>
      <c r="I407" s="21"/>
      <c r="J407" s="9">
        <f>L407-H407</f>
        <v>50000</v>
      </c>
      <c r="K407" s="11"/>
      <c r="L407" s="34">
        <f>L225+L406</f>
        <v>2398405</v>
      </c>
      <c r="M407" s="11"/>
      <c r="N407" s="34">
        <f>N225+N406</f>
        <v>2186486</v>
      </c>
      <c r="O407" s="11"/>
      <c r="P407" s="34">
        <f>+L407-N407</f>
        <v>211919</v>
      </c>
      <c r="Q407" s="11"/>
      <c r="R407" s="11"/>
      <c r="S407" s="11"/>
      <c r="T407" s="11"/>
      <c r="U407" s="11"/>
      <c r="V407" s="11"/>
      <c r="W407" s="21"/>
      <c r="X407" s="14"/>
      <c r="Y407" s="14"/>
    </row>
    <row r="408" spans="1:25" x14ac:dyDescent="0.25">
      <c r="A408" s="48"/>
      <c r="B408" s="21"/>
      <c r="C408" s="24"/>
      <c r="D408" s="22"/>
      <c r="E408" s="22"/>
      <c r="F408" s="21"/>
      <c r="G408" s="21"/>
      <c r="H408" s="11"/>
      <c r="I408" s="21"/>
      <c r="J408" s="11"/>
      <c r="K408" s="11"/>
      <c r="L408" s="11"/>
      <c r="M408" s="11"/>
      <c r="N408" s="11"/>
      <c r="O408" s="11"/>
      <c r="P408" s="11"/>
      <c r="Q408" s="11"/>
      <c r="R408" s="11"/>
      <c r="S408" s="11"/>
      <c r="T408" s="11"/>
      <c r="U408" s="11"/>
      <c r="V408" s="11"/>
      <c r="W408" s="21"/>
      <c r="X408" s="14"/>
      <c r="Y408" s="14"/>
    </row>
    <row r="409" spans="1:25" x14ac:dyDescent="0.25">
      <c r="A409" s="48"/>
      <c r="B409" s="21"/>
      <c r="C409" s="24" t="s">
        <v>1203</v>
      </c>
      <c r="D409" s="22"/>
      <c r="E409" s="22"/>
      <c r="F409" s="21"/>
      <c r="G409" s="21"/>
      <c r="H409" s="8"/>
      <c r="I409" s="21"/>
      <c r="J409" s="8"/>
      <c r="K409" s="11"/>
      <c r="L409" s="8"/>
      <c r="M409" s="11"/>
      <c r="N409" s="8"/>
      <c r="O409" s="11"/>
      <c r="P409" s="8"/>
      <c r="Q409" s="11"/>
      <c r="R409" s="11"/>
      <c r="S409" s="11"/>
      <c r="T409" s="11"/>
      <c r="U409" s="11"/>
      <c r="V409" s="11"/>
      <c r="W409" s="21"/>
    </row>
    <row r="410" spans="1:25" x14ac:dyDescent="0.25">
      <c r="A410" s="48"/>
      <c r="B410" s="21"/>
      <c r="C410" s="24" t="s">
        <v>85</v>
      </c>
      <c r="D410" s="22"/>
      <c r="E410" s="22"/>
      <c r="F410" s="21"/>
      <c r="G410" s="21"/>
      <c r="H410" s="8"/>
      <c r="I410" s="21"/>
      <c r="J410" s="8"/>
      <c r="K410" s="11"/>
      <c r="L410" s="8"/>
      <c r="M410" s="11"/>
      <c r="N410" s="8"/>
      <c r="O410" s="11"/>
      <c r="P410" s="8"/>
      <c r="Q410" s="11"/>
      <c r="R410" s="11"/>
      <c r="S410" s="11"/>
      <c r="T410" s="11"/>
      <c r="U410" s="11"/>
      <c r="V410" s="11"/>
      <c r="W410" s="21"/>
    </row>
    <row r="411" spans="1:25" x14ac:dyDescent="0.25">
      <c r="A411" s="48"/>
      <c r="B411" s="21"/>
      <c r="C411" s="24" t="s">
        <v>86</v>
      </c>
      <c r="D411" s="22"/>
      <c r="E411" s="22"/>
      <c r="F411" s="21"/>
      <c r="G411" s="21"/>
      <c r="H411" s="8"/>
      <c r="I411" s="21"/>
      <c r="J411" s="8"/>
      <c r="K411" s="11"/>
      <c r="L411" s="8"/>
      <c r="M411" s="11"/>
      <c r="N411" s="8"/>
      <c r="O411" s="11"/>
      <c r="P411" s="8"/>
      <c r="Q411" s="11"/>
      <c r="R411" s="11"/>
      <c r="S411" s="11"/>
      <c r="T411" s="11"/>
      <c r="U411" s="11"/>
      <c r="V411" s="11"/>
      <c r="W411" s="21"/>
    </row>
    <row r="412" spans="1:25" x14ac:dyDescent="0.25">
      <c r="A412" s="48" t="s">
        <v>1204</v>
      </c>
      <c r="B412" s="21"/>
      <c r="C412" s="22"/>
      <c r="D412" s="22" t="s">
        <v>242</v>
      </c>
      <c r="E412" s="22" t="s">
        <v>1206</v>
      </c>
      <c r="F412" s="21" t="s">
        <v>1207</v>
      </c>
      <c r="G412" s="21"/>
      <c r="H412" s="8">
        <v>55000</v>
      </c>
      <c r="I412" s="21"/>
      <c r="J412" s="8">
        <f>L412-H412</f>
        <v>-5000</v>
      </c>
      <c r="K412" s="11"/>
      <c r="L412" s="8">
        <v>50000</v>
      </c>
      <c r="M412" s="11"/>
      <c r="N412" s="8">
        <v>48000</v>
      </c>
      <c r="O412" s="11"/>
      <c r="P412" s="8">
        <f>+L412-N412</f>
        <v>2000</v>
      </c>
      <c r="Q412" s="11"/>
      <c r="R412" s="11"/>
      <c r="S412" s="11"/>
      <c r="T412" s="11"/>
      <c r="U412" s="11"/>
      <c r="V412" s="11"/>
      <c r="W412" s="21"/>
    </row>
    <row r="413" spans="1:25" x14ac:dyDescent="0.25">
      <c r="A413" s="48" t="s">
        <v>1208</v>
      </c>
      <c r="B413" s="21"/>
      <c r="C413" s="22"/>
      <c r="D413" s="22" t="s">
        <v>1209</v>
      </c>
      <c r="E413" s="22" t="s">
        <v>1210</v>
      </c>
      <c r="F413" s="21" t="s">
        <v>1211</v>
      </c>
      <c r="G413" s="21"/>
      <c r="H413" s="8">
        <f>300000+1500</f>
        <v>301500</v>
      </c>
      <c r="I413" s="21"/>
      <c r="J413" s="8">
        <f>L413-H413</f>
        <v>-50000</v>
      </c>
      <c r="K413" s="11"/>
      <c r="L413" s="8">
        <f>250000+1500</f>
        <v>251500</v>
      </c>
      <c r="M413" s="11"/>
      <c r="N413" s="8">
        <v>250000</v>
      </c>
      <c r="O413" s="11"/>
      <c r="P413" s="8">
        <f>+L413-N413</f>
        <v>1500</v>
      </c>
      <c r="Q413" s="11"/>
      <c r="R413" s="11"/>
      <c r="S413" s="11"/>
      <c r="T413" s="11"/>
      <c r="U413" s="11"/>
      <c r="V413" s="11"/>
      <c r="W413" s="21"/>
    </row>
    <row r="414" spans="1:25" x14ac:dyDescent="0.25">
      <c r="A414" s="48" t="s">
        <v>1212</v>
      </c>
      <c r="B414" s="21"/>
      <c r="C414" s="22"/>
      <c r="D414" s="22" t="s">
        <v>1213</v>
      </c>
      <c r="E414" s="22" t="s">
        <v>1214</v>
      </c>
      <c r="F414" s="21" t="s">
        <v>1215</v>
      </c>
      <c r="G414" s="21"/>
      <c r="H414" s="8">
        <v>90000</v>
      </c>
      <c r="I414" s="21"/>
      <c r="J414" s="8">
        <f>L414-H414</f>
        <v>10000</v>
      </c>
      <c r="K414" s="11"/>
      <c r="L414" s="8">
        <v>100000</v>
      </c>
      <c r="M414" s="11"/>
      <c r="N414" s="8">
        <v>100000</v>
      </c>
      <c r="O414" s="11"/>
      <c r="P414" s="8">
        <f>+L414-N414</f>
        <v>0</v>
      </c>
      <c r="Q414" s="11"/>
      <c r="R414" s="11"/>
      <c r="S414" s="11"/>
      <c r="T414" s="11"/>
      <c r="U414" s="11"/>
      <c r="V414" s="11"/>
      <c r="W414" s="21"/>
    </row>
    <row r="415" spans="1:25" x14ac:dyDescent="0.25">
      <c r="A415" s="48" t="s">
        <v>1216</v>
      </c>
      <c r="B415" s="21"/>
      <c r="C415" s="22"/>
      <c r="D415" s="22" t="s">
        <v>1217</v>
      </c>
      <c r="E415" s="22" t="s">
        <v>1218</v>
      </c>
      <c r="F415" s="21" t="s">
        <v>1219</v>
      </c>
      <c r="G415" s="21"/>
      <c r="H415" s="8">
        <v>50000</v>
      </c>
      <c r="I415" s="21"/>
      <c r="J415" s="8">
        <f>L415-H415</f>
        <v>0</v>
      </c>
      <c r="K415" s="11"/>
      <c r="L415" s="8">
        <v>50000</v>
      </c>
      <c r="M415" s="11"/>
      <c r="N415" s="8">
        <v>50000</v>
      </c>
      <c r="O415" s="11"/>
      <c r="P415" s="8">
        <f>+L415-N415</f>
        <v>0</v>
      </c>
      <c r="Q415" s="11"/>
      <c r="R415" s="11"/>
      <c r="S415" s="11"/>
      <c r="T415" s="11"/>
      <c r="U415" s="11"/>
      <c r="V415" s="11"/>
      <c r="W415" s="21"/>
    </row>
    <row r="416" spans="1:25" x14ac:dyDescent="0.25">
      <c r="A416" s="48" t="s">
        <v>1220</v>
      </c>
      <c r="B416" s="21"/>
      <c r="C416" s="22"/>
      <c r="D416" s="22" t="s">
        <v>1221</v>
      </c>
      <c r="E416" s="22" t="s">
        <v>1222</v>
      </c>
      <c r="F416" s="21"/>
      <c r="G416" s="21"/>
      <c r="H416" s="8">
        <v>0</v>
      </c>
      <c r="I416" s="21"/>
      <c r="J416" s="8">
        <f>L416-H416</f>
        <v>0</v>
      </c>
      <c r="K416" s="11"/>
      <c r="L416" s="8">
        <v>0</v>
      </c>
      <c r="M416" s="11"/>
      <c r="N416" s="8">
        <v>0</v>
      </c>
      <c r="O416" s="11"/>
      <c r="P416" s="8">
        <f>+L416-N416</f>
        <v>0</v>
      </c>
      <c r="Q416" s="11"/>
      <c r="R416" s="11"/>
      <c r="S416" s="11"/>
      <c r="T416" s="11"/>
      <c r="U416" s="11"/>
      <c r="V416" s="11"/>
      <c r="W416" s="21"/>
    </row>
    <row r="417" spans="1:23" x14ac:dyDescent="0.25">
      <c r="A417" s="48"/>
      <c r="B417" s="21"/>
      <c r="C417" s="24" t="s">
        <v>1223</v>
      </c>
      <c r="D417" s="22"/>
      <c r="E417" s="22"/>
      <c r="F417" s="21"/>
      <c r="G417" s="21"/>
      <c r="H417" s="8"/>
      <c r="I417" s="21"/>
      <c r="J417" s="8"/>
      <c r="K417" s="11"/>
      <c r="L417" s="8"/>
      <c r="M417" s="11"/>
      <c r="N417" s="8"/>
      <c r="O417" s="11"/>
      <c r="P417" s="8"/>
      <c r="Q417" s="11"/>
      <c r="R417" s="11"/>
      <c r="S417" s="11"/>
      <c r="T417" s="11"/>
      <c r="U417" s="11"/>
      <c r="V417" s="11"/>
      <c r="W417" s="21"/>
    </row>
    <row r="418" spans="1:23" x14ac:dyDescent="0.25">
      <c r="A418" s="48" t="s">
        <v>1224</v>
      </c>
      <c r="B418" s="21"/>
      <c r="C418" s="22"/>
      <c r="D418" s="22" t="s">
        <v>1225</v>
      </c>
      <c r="E418" s="22" t="s">
        <v>1226</v>
      </c>
      <c r="F418" s="21" t="s">
        <v>1227</v>
      </c>
      <c r="G418" s="21"/>
      <c r="H418" s="8">
        <v>40000</v>
      </c>
      <c r="I418" s="21"/>
      <c r="J418" s="8">
        <f t="shared" ref="J418:J449" si="69">L418-H418</f>
        <v>0</v>
      </c>
      <c r="K418" s="11"/>
      <c r="L418" s="8">
        <v>40000</v>
      </c>
      <c r="M418" s="11"/>
      <c r="N418" s="8">
        <v>40000</v>
      </c>
      <c r="O418" s="11"/>
      <c r="P418" s="8">
        <f t="shared" ref="P418:P449" si="70">+L418-N418</f>
        <v>0</v>
      </c>
      <c r="Q418" s="11"/>
      <c r="R418" s="11"/>
      <c r="S418" s="11"/>
      <c r="T418" s="11"/>
      <c r="U418" s="11"/>
      <c r="V418" s="11"/>
      <c r="W418" s="21"/>
    </row>
    <row r="419" spans="1:23" x14ac:dyDescent="0.25">
      <c r="A419" s="48" t="s">
        <v>1228</v>
      </c>
      <c r="B419" s="21"/>
      <c r="C419" s="22"/>
      <c r="D419" s="22" t="s">
        <v>1229</v>
      </c>
      <c r="E419" s="22" t="s">
        <v>1230</v>
      </c>
      <c r="F419" s="21" t="s">
        <v>1231</v>
      </c>
      <c r="G419" s="21"/>
      <c r="H419" s="8">
        <v>0</v>
      </c>
      <c r="I419" s="21"/>
      <c r="J419" s="8">
        <f t="shared" si="69"/>
        <v>0</v>
      </c>
      <c r="K419" s="11"/>
      <c r="L419" s="8">
        <v>0</v>
      </c>
      <c r="M419" s="11"/>
      <c r="N419" s="8">
        <v>0</v>
      </c>
      <c r="O419" s="11"/>
      <c r="P419" s="8">
        <f t="shared" si="70"/>
        <v>0</v>
      </c>
      <c r="Q419" s="11"/>
      <c r="R419" s="11"/>
      <c r="S419" s="11"/>
      <c r="T419" s="11"/>
      <c r="U419" s="11"/>
      <c r="V419" s="11"/>
      <c r="W419" s="21"/>
    </row>
    <row r="420" spans="1:23" x14ac:dyDescent="0.25">
      <c r="A420" s="48" t="s">
        <v>1232</v>
      </c>
      <c r="B420" s="21"/>
      <c r="C420" s="22"/>
      <c r="D420" s="22" t="s">
        <v>1246</v>
      </c>
      <c r="E420" s="22" t="s">
        <v>1247</v>
      </c>
      <c r="F420" s="21" t="s">
        <v>1248</v>
      </c>
      <c r="G420" s="21"/>
      <c r="H420" s="8">
        <v>25000</v>
      </c>
      <c r="I420" s="21"/>
      <c r="J420" s="8">
        <f t="shared" si="69"/>
        <v>5000</v>
      </c>
      <c r="K420" s="11"/>
      <c r="L420" s="8">
        <v>30000</v>
      </c>
      <c r="M420" s="11"/>
      <c r="N420" s="8">
        <v>30000</v>
      </c>
      <c r="O420" s="11"/>
      <c r="P420" s="8">
        <f t="shared" si="70"/>
        <v>0</v>
      </c>
      <c r="Q420" s="11"/>
      <c r="R420" s="11"/>
      <c r="S420" s="11"/>
      <c r="T420" s="11"/>
      <c r="U420" s="11"/>
      <c r="V420" s="11"/>
      <c r="W420" s="21"/>
    </row>
    <row r="421" spans="1:23" x14ac:dyDescent="0.25">
      <c r="A421" s="48" t="s">
        <v>1249</v>
      </c>
      <c r="B421" s="21"/>
      <c r="C421" s="22"/>
      <c r="D421" s="22" t="s">
        <v>1250</v>
      </c>
      <c r="E421" s="22" t="s">
        <v>1251</v>
      </c>
      <c r="F421" s="21" t="s">
        <v>1252</v>
      </c>
      <c r="G421" s="21"/>
      <c r="H421" s="8">
        <v>0</v>
      </c>
      <c r="I421" s="21"/>
      <c r="J421" s="8">
        <f t="shared" si="69"/>
        <v>0</v>
      </c>
      <c r="K421" s="11"/>
      <c r="L421" s="8">
        <v>0</v>
      </c>
      <c r="M421" s="11"/>
      <c r="N421" s="8">
        <v>0</v>
      </c>
      <c r="O421" s="11"/>
      <c r="P421" s="8">
        <f t="shared" si="70"/>
        <v>0</v>
      </c>
      <c r="Q421" s="11"/>
      <c r="R421" s="11"/>
      <c r="S421" s="11"/>
      <c r="T421" s="11"/>
      <c r="U421" s="11"/>
      <c r="V421" s="11"/>
      <c r="W421" s="21"/>
    </row>
    <row r="422" spans="1:23" x14ac:dyDescent="0.25">
      <c r="A422" s="48" t="s">
        <v>1253</v>
      </c>
      <c r="B422" s="21"/>
      <c r="C422" s="22"/>
      <c r="D422" s="22" t="s">
        <v>1254</v>
      </c>
      <c r="E422" s="22" t="s">
        <v>1255</v>
      </c>
      <c r="F422" s="21" t="s">
        <v>1256</v>
      </c>
      <c r="G422" s="21"/>
      <c r="H422" s="8">
        <v>20000</v>
      </c>
      <c r="I422" s="21"/>
      <c r="J422" s="8">
        <f t="shared" si="69"/>
        <v>0</v>
      </c>
      <c r="K422" s="11"/>
      <c r="L422" s="8">
        <v>20000</v>
      </c>
      <c r="M422" s="11"/>
      <c r="N422" s="8">
        <v>20000</v>
      </c>
      <c r="O422" s="11"/>
      <c r="P422" s="8">
        <f t="shared" si="70"/>
        <v>0</v>
      </c>
      <c r="Q422" s="11"/>
      <c r="R422" s="11"/>
      <c r="S422" s="11"/>
      <c r="T422" s="11"/>
      <c r="U422" s="11"/>
      <c r="V422" s="11"/>
      <c r="W422" s="21"/>
    </row>
    <row r="423" spans="1:23" x14ac:dyDescent="0.25">
      <c r="A423" s="48" t="s">
        <v>1257</v>
      </c>
      <c r="B423" s="21"/>
      <c r="C423" s="22"/>
      <c r="D423" s="22" t="s">
        <v>1258</v>
      </c>
      <c r="E423" s="22" t="s">
        <v>1259</v>
      </c>
      <c r="F423" s="21" t="s">
        <v>1260</v>
      </c>
      <c r="G423" s="21"/>
      <c r="H423" s="8">
        <v>47500</v>
      </c>
      <c r="I423" s="21"/>
      <c r="J423" s="8">
        <f t="shared" si="69"/>
        <v>-10000</v>
      </c>
      <c r="K423" s="11"/>
      <c r="L423" s="8">
        <v>37500</v>
      </c>
      <c r="M423" s="11"/>
      <c r="N423" s="8">
        <v>37489</v>
      </c>
      <c r="O423" s="11"/>
      <c r="P423" s="8">
        <f t="shared" si="70"/>
        <v>11</v>
      </c>
      <c r="Q423" s="11"/>
      <c r="R423" s="11"/>
      <c r="S423" s="11"/>
      <c r="T423" s="11"/>
      <c r="U423" s="11"/>
      <c r="V423" s="11"/>
      <c r="W423" s="21"/>
    </row>
    <row r="424" spans="1:23" x14ac:dyDescent="0.25">
      <c r="A424" s="48" t="s">
        <v>1261</v>
      </c>
      <c r="B424" s="21"/>
      <c r="C424" s="22"/>
      <c r="D424" s="22" t="s">
        <v>1262</v>
      </c>
      <c r="E424" s="22" t="s">
        <v>1263</v>
      </c>
      <c r="F424" s="21" t="s">
        <v>1264</v>
      </c>
      <c r="G424" s="21"/>
      <c r="H424" s="8">
        <v>10000</v>
      </c>
      <c r="I424" s="21"/>
      <c r="J424" s="8">
        <f t="shared" si="69"/>
        <v>0</v>
      </c>
      <c r="K424" s="11"/>
      <c r="L424" s="8">
        <v>10000</v>
      </c>
      <c r="M424" s="11"/>
      <c r="N424" s="8">
        <v>10000</v>
      </c>
      <c r="O424" s="11"/>
      <c r="P424" s="8">
        <f t="shared" si="70"/>
        <v>0</v>
      </c>
      <c r="Q424" s="11"/>
      <c r="R424" s="11"/>
      <c r="S424" s="11"/>
      <c r="T424" s="11"/>
      <c r="U424" s="11"/>
      <c r="V424" s="11"/>
      <c r="W424" s="21"/>
    </row>
    <row r="425" spans="1:23" x14ac:dyDescent="0.25">
      <c r="A425" s="48" t="s">
        <v>1265</v>
      </c>
      <c r="B425" s="21"/>
      <c r="C425" s="22"/>
      <c r="D425" s="22" t="s">
        <v>1266</v>
      </c>
      <c r="E425" s="22" t="s">
        <v>1267</v>
      </c>
      <c r="F425" s="21" t="s">
        <v>1268</v>
      </c>
      <c r="G425" s="21"/>
      <c r="H425" s="8">
        <v>0</v>
      </c>
      <c r="I425" s="21"/>
      <c r="J425" s="8">
        <f t="shared" si="69"/>
        <v>0</v>
      </c>
      <c r="K425" s="11"/>
      <c r="L425" s="8">
        <v>0</v>
      </c>
      <c r="M425" s="11"/>
      <c r="N425" s="8">
        <v>0</v>
      </c>
      <c r="O425" s="11"/>
      <c r="P425" s="8">
        <f t="shared" si="70"/>
        <v>0</v>
      </c>
      <c r="Q425" s="11"/>
      <c r="R425" s="11"/>
      <c r="S425" s="11"/>
      <c r="T425" s="11"/>
      <c r="U425" s="11"/>
      <c r="V425" s="11"/>
      <c r="W425" s="21"/>
    </row>
    <row r="426" spans="1:23" x14ac:dyDescent="0.25">
      <c r="A426" s="48" t="s">
        <v>1269</v>
      </c>
      <c r="B426" s="21"/>
      <c r="C426" s="22"/>
      <c r="D426" s="22" t="s">
        <v>1270</v>
      </c>
      <c r="E426" s="22" t="s">
        <v>1271</v>
      </c>
      <c r="F426" s="21" t="s">
        <v>1272</v>
      </c>
      <c r="G426" s="21"/>
      <c r="H426" s="8">
        <v>0</v>
      </c>
      <c r="I426" s="21"/>
      <c r="J426" s="8">
        <f t="shared" si="69"/>
        <v>0</v>
      </c>
      <c r="K426" s="11"/>
      <c r="L426" s="8">
        <v>0</v>
      </c>
      <c r="M426" s="11"/>
      <c r="N426" s="8">
        <v>0</v>
      </c>
      <c r="O426" s="11"/>
      <c r="P426" s="8">
        <f t="shared" si="70"/>
        <v>0</v>
      </c>
      <c r="Q426" s="11"/>
      <c r="R426" s="11"/>
      <c r="S426" s="11"/>
      <c r="T426" s="11"/>
      <c r="U426" s="11"/>
      <c r="V426" s="11"/>
      <c r="W426" s="21"/>
    </row>
    <row r="427" spans="1:23" x14ac:dyDescent="0.25">
      <c r="A427" s="48" t="s">
        <v>1273</v>
      </c>
      <c r="B427" s="21"/>
      <c r="C427" s="22"/>
      <c r="D427" s="22" t="s">
        <v>1274</v>
      </c>
      <c r="E427" s="22" t="s">
        <v>1275</v>
      </c>
      <c r="F427" s="21" t="s">
        <v>1276</v>
      </c>
      <c r="G427" s="21"/>
      <c r="H427" s="8">
        <v>0</v>
      </c>
      <c r="I427" s="21"/>
      <c r="J427" s="8">
        <f t="shared" si="69"/>
        <v>0</v>
      </c>
      <c r="K427" s="11"/>
      <c r="L427" s="8">
        <v>0</v>
      </c>
      <c r="M427" s="11"/>
      <c r="N427" s="8">
        <v>0</v>
      </c>
      <c r="O427" s="11"/>
      <c r="P427" s="8">
        <f t="shared" si="70"/>
        <v>0</v>
      </c>
      <c r="Q427" s="11"/>
      <c r="R427" s="11"/>
      <c r="S427" s="11"/>
      <c r="T427" s="11"/>
      <c r="U427" s="11"/>
      <c r="V427" s="11"/>
      <c r="W427" s="21"/>
    </row>
    <row r="428" spans="1:23" x14ac:dyDescent="0.25">
      <c r="A428" s="48" t="s">
        <v>1277</v>
      </c>
      <c r="B428" s="21"/>
      <c r="C428" s="22"/>
      <c r="D428" s="22" t="s">
        <v>1278</v>
      </c>
      <c r="E428" s="22" t="s">
        <v>1279</v>
      </c>
      <c r="F428" s="21" t="s">
        <v>1280</v>
      </c>
      <c r="G428" s="21"/>
      <c r="H428" s="8">
        <v>0</v>
      </c>
      <c r="I428" s="21"/>
      <c r="J428" s="8">
        <f t="shared" si="69"/>
        <v>0</v>
      </c>
      <c r="K428" s="11"/>
      <c r="L428" s="8">
        <v>0</v>
      </c>
      <c r="M428" s="11"/>
      <c r="N428" s="8">
        <v>0</v>
      </c>
      <c r="O428" s="11"/>
      <c r="P428" s="8">
        <f t="shared" si="70"/>
        <v>0</v>
      </c>
      <c r="Q428" s="11"/>
      <c r="R428" s="11"/>
      <c r="S428" s="11"/>
      <c r="T428" s="11"/>
      <c r="U428" s="11"/>
      <c r="V428" s="11"/>
      <c r="W428" s="21"/>
    </row>
    <row r="429" spans="1:23" x14ac:dyDescent="0.25">
      <c r="A429" s="48" t="s">
        <v>1257</v>
      </c>
      <c r="B429" s="21"/>
      <c r="C429" s="22"/>
      <c r="D429" s="22" t="s">
        <v>1221</v>
      </c>
      <c r="E429" s="22" t="s">
        <v>162</v>
      </c>
      <c r="F429" s="21"/>
      <c r="G429" s="21"/>
      <c r="H429" s="8">
        <v>0</v>
      </c>
      <c r="I429" s="21"/>
      <c r="J429" s="8">
        <f t="shared" si="69"/>
        <v>0</v>
      </c>
      <c r="K429" s="11"/>
      <c r="L429" s="8">
        <v>0</v>
      </c>
      <c r="M429" s="11"/>
      <c r="N429" s="8">
        <v>0</v>
      </c>
      <c r="O429" s="11"/>
      <c r="P429" s="8">
        <f t="shared" si="70"/>
        <v>0</v>
      </c>
      <c r="Q429" s="11"/>
      <c r="R429" s="11"/>
      <c r="S429" s="11"/>
      <c r="T429" s="11"/>
      <c r="U429" s="11"/>
      <c r="V429" s="11"/>
      <c r="W429" s="21"/>
    </row>
    <row r="430" spans="1:23" x14ac:dyDescent="0.25">
      <c r="A430" s="48" t="s">
        <v>1281</v>
      </c>
      <c r="B430" s="21"/>
      <c r="C430" s="22"/>
      <c r="D430" s="22" t="s">
        <v>1282</v>
      </c>
      <c r="E430" s="22" t="s">
        <v>1283</v>
      </c>
      <c r="F430" s="21" t="s">
        <v>1284</v>
      </c>
      <c r="G430" s="21"/>
      <c r="H430" s="8">
        <v>0</v>
      </c>
      <c r="I430" s="21"/>
      <c r="J430" s="8">
        <f t="shared" si="69"/>
        <v>0</v>
      </c>
      <c r="K430" s="11"/>
      <c r="L430" s="8">
        <v>0</v>
      </c>
      <c r="M430" s="11"/>
      <c r="N430" s="8">
        <v>0</v>
      </c>
      <c r="O430" s="11"/>
      <c r="P430" s="8">
        <f t="shared" si="70"/>
        <v>0</v>
      </c>
      <c r="Q430" s="11"/>
      <c r="R430" s="11"/>
      <c r="S430" s="11"/>
      <c r="T430" s="11"/>
      <c r="U430" s="11"/>
      <c r="V430" s="11"/>
      <c r="W430" s="21"/>
    </row>
    <row r="431" spans="1:23" x14ac:dyDescent="0.25">
      <c r="A431" s="48" t="s">
        <v>1285</v>
      </c>
      <c r="B431" s="21"/>
      <c r="C431" s="22"/>
      <c r="D431" s="22" t="s">
        <v>844</v>
      </c>
      <c r="E431" s="22" t="s">
        <v>1286</v>
      </c>
      <c r="F431" s="21" t="s">
        <v>1287</v>
      </c>
      <c r="G431" s="21"/>
      <c r="H431" s="8">
        <v>0</v>
      </c>
      <c r="I431" s="21"/>
      <c r="J431" s="8">
        <f t="shared" si="69"/>
        <v>0</v>
      </c>
      <c r="K431" s="11"/>
      <c r="L431" s="8">
        <v>0</v>
      </c>
      <c r="M431" s="11"/>
      <c r="N431" s="8">
        <v>0</v>
      </c>
      <c r="O431" s="11"/>
      <c r="P431" s="8">
        <f t="shared" si="70"/>
        <v>0</v>
      </c>
      <c r="Q431" s="11"/>
      <c r="R431" s="11"/>
      <c r="S431" s="11"/>
      <c r="T431" s="11"/>
      <c r="U431" s="11"/>
      <c r="V431" s="11"/>
      <c r="W431" s="21"/>
    </row>
    <row r="432" spans="1:23" x14ac:dyDescent="0.25">
      <c r="A432" s="48" t="s">
        <v>1288</v>
      </c>
      <c r="B432" s="21"/>
      <c r="C432" s="22"/>
      <c r="D432" s="22" t="s">
        <v>871</v>
      </c>
      <c r="E432" s="22" t="s">
        <v>1289</v>
      </c>
      <c r="F432" s="21" t="s">
        <v>1290</v>
      </c>
      <c r="G432" s="21"/>
      <c r="H432" s="8">
        <v>0</v>
      </c>
      <c r="I432" s="21"/>
      <c r="J432" s="8">
        <f t="shared" si="69"/>
        <v>0</v>
      </c>
      <c r="K432" s="11"/>
      <c r="L432" s="8">
        <v>0</v>
      </c>
      <c r="M432" s="11">
        <v>0</v>
      </c>
      <c r="N432" s="8">
        <v>0</v>
      </c>
      <c r="O432" s="11"/>
      <c r="P432" s="8">
        <f t="shared" si="70"/>
        <v>0</v>
      </c>
      <c r="Q432" s="11"/>
      <c r="R432" s="11"/>
      <c r="S432" s="11"/>
      <c r="T432" s="11"/>
      <c r="U432" s="11"/>
      <c r="V432" s="11"/>
      <c r="W432" s="21"/>
    </row>
    <row r="433" spans="1:23" x14ac:dyDescent="0.25">
      <c r="A433" s="48" t="s">
        <v>1291</v>
      </c>
      <c r="B433" s="21"/>
      <c r="C433" s="22"/>
      <c r="D433" s="22" t="s">
        <v>898</v>
      </c>
      <c r="E433" s="22" t="s">
        <v>1292</v>
      </c>
      <c r="F433" s="21" t="s">
        <v>1293</v>
      </c>
      <c r="G433" s="21"/>
      <c r="H433" s="8">
        <v>0</v>
      </c>
      <c r="I433" s="21"/>
      <c r="J433" s="8">
        <f t="shared" si="69"/>
        <v>0</v>
      </c>
      <c r="K433" s="11"/>
      <c r="L433" s="8">
        <v>0</v>
      </c>
      <c r="M433" s="11"/>
      <c r="N433" s="8">
        <v>0</v>
      </c>
      <c r="O433" s="11"/>
      <c r="P433" s="8">
        <f t="shared" si="70"/>
        <v>0</v>
      </c>
      <c r="Q433" s="11"/>
      <c r="R433" s="11"/>
      <c r="S433" s="11"/>
      <c r="T433" s="11"/>
      <c r="U433" s="11"/>
      <c r="V433" s="11"/>
      <c r="W433" s="21"/>
    </row>
    <row r="434" spans="1:23" x14ac:dyDescent="0.25">
      <c r="A434" s="48" t="s">
        <v>1294</v>
      </c>
      <c r="B434" s="21"/>
      <c r="C434" s="22"/>
      <c r="D434" s="22" t="s">
        <v>1295</v>
      </c>
      <c r="E434" s="22" t="s">
        <v>1296</v>
      </c>
      <c r="F434" s="21" t="s">
        <v>1297</v>
      </c>
      <c r="G434" s="21"/>
      <c r="H434" s="8">
        <v>0</v>
      </c>
      <c r="I434" s="21"/>
      <c r="J434" s="8">
        <f t="shared" si="69"/>
        <v>0</v>
      </c>
      <c r="K434" s="11"/>
      <c r="L434" s="8">
        <v>0</v>
      </c>
      <c r="M434" s="11"/>
      <c r="N434" s="8">
        <v>0</v>
      </c>
      <c r="O434" s="11"/>
      <c r="P434" s="8">
        <f t="shared" si="70"/>
        <v>0</v>
      </c>
      <c r="Q434" s="11"/>
      <c r="R434" s="11"/>
      <c r="S434" s="11"/>
      <c r="T434" s="11"/>
      <c r="U434" s="11"/>
      <c r="V434" s="11"/>
      <c r="W434" s="21"/>
    </row>
    <row r="435" spans="1:23" x14ac:dyDescent="0.25">
      <c r="A435" s="48" t="s">
        <v>1298</v>
      </c>
      <c r="B435" s="21"/>
      <c r="C435" s="22"/>
      <c r="D435" s="22" t="s">
        <v>1299</v>
      </c>
      <c r="E435" s="22" t="s">
        <v>1300</v>
      </c>
      <c r="F435" s="21" t="s">
        <v>1301</v>
      </c>
      <c r="G435" s="21"/>
      <c r="H435" s="8">
        <v>0</v>
      </c>
      <c r="I435" s="21"/>
      <c r="J435" s="8">
        <f t="shared" si="69"/>
        <v>0</v>
      </c>
      <c r="K435" s="11"/>
      <c r="L435" s="8">
        <v>0</v>
      </c>
      <c r="M435" s="11"/>
      <c r="N435" s="8">
        <v>0</v>
      </c>
      <c r="O435" s="11"/>
      <c r="P435" s="8">
        <f t="shared" si="70"/>
        <v>0</v>
      </c>
      <c r="Q435" s="11"/>
      <c r="R435" s="11"/>
      <c r="S435" s="11"/>
      <c r="T435" s="11"/>
      <c r="U435" s="11"/>
      <c r="V435" s="11"/>
      <c r="W435" s="21"/>
    </row>
    <row r="436" spans="1:23" x14ac:dyDescent="0.25">
      <c r="A436" s="48" t="s">
        <v>1302</v>
      </c>
      <c r="B436" s="21"/>
      <c r="C436" s="22"/>
      <c r="D436" s="22" t="s">
        <v>1303</v>
      </c>
      <c r="E436" s="22" t="s">
        <v>1304</v>
      </c>
      <c r="F436" s="21" t="s">
        <v>1305</v>
      </c>
      <c r="G436" s="21"/>
      <c r="H436" s="8">
        <v>0</v>
      </c>
      <c r="I436" s="21"/>
      <c r="J436" s="8">
        <f t="shared" si="69"/>
        <v>0</v>
      </c>
      <c r="K436" s="11"/>
      <c r="L436" s="8">
        <v>0</v>
      </c>
      <c r="M436" s="11"/>
      <c r="N436" s="8">
        <v>0</v>
      </c>
      <c r="O436" s="11"/>
      <c r="P436" s="8">
        <f t="shared" si="70"/>
        <v>0</v>
      </c>
      <c r="Q436" s="11"/>
      <c r="R436" s="11"/>
      <c r="S436" s="11"/>
      <c r="T436" s="11"/>
      <c r="U436" s="11"/>
      <c r="V436" s="11"/>
      <c r="W436" s="21"/>
    </row>
    <row r="437" spans="1:23" x14ac:dyDescent="0.25">
      <c r="A437" s="48" t="s">
        <v>163</v>
      </c>
      <c r="B437" s="21"/>
      <c r="C437" s="22"/>
      <c r="D437" s="22" t="s">
        <v>165</v>
      </c>
      <c r="E437" s="22" t="s">
        <v>167</v>
      </c>
      <c r="F437" s="21"/>
      <c r="G437" s="21"/>
      <c r="H437" s="8">
        <v>0</v>
      </c>
      <c r="I437" s="21"/>
      <c r="J437" s="8">
        <f t="shared" si="69"/>
        <v>0</v>
      </c>
      <c r="K437" s="11"/>
      <c r="L437" s="8">
        <v>0</v>
      </c>
      <c r="M437" s="11"/>
      <c r="N437" s="8">
        <v>0</v>
      </c>
      <c r="O437" s="11"/>
      <c r="P437" s="8">
        <f t="shared" si="70"/>
        <v>0</v>
      </c>
      <c r="Q437" s="11"/>
      <c r="R437" s="11"/>
      <c r="S437" s="11"/>
      <c r="T437" s="11"/>
      <c r="U437" s="11"/>
      <c r="V437" s="11"/>
      <c r="W437" s="21"/>
    </row>
    <row r="438" spans="1:23" x14ac:dyDescent="0.25">
      <c r="A438" s="48" t="s">
        <v>164</v>
      </c>
      <c r="B438" s="21"/>
      <c r="C438" s="22"/>
      <c r="D438" s="22" t="s">
        <v>166</v>
      </c>
      <c r="E438" s="22" t="s">
        <v>168</v>
      </c>
      <c r="F438" s="21"/>
      <c r="G438" s="21"/>
      <c r="H438" s="8">
        <v>0</v>
      </c>
      <c r="I438" s="21"/>
      <c r="J438" s="8">
        <f t="shared" si="69"/>
        <v>0</v>
      </c>
      <c r="K438" s="11"/>
      <c r="L438" s="8">
        <v>0</v>
      </c>
      <c r="M438" s="11"/>
      <c r="N438" s="8">
        <v>0</v>
      </c>
      <c r="O438" s="11"/>
      <c r="P438" s="8">
        <f t="shared" si="70"/>
        <v>0</v>
      </c>
      <c r="Q438" s="11"/>
      <c r="R438" s="11"/>
      <c r="S438" s="11"/>
      <c r="T438" s="11"/>
      <c r="U438" s="11"/>
      <c r="V438" s="11"/>
      <c r="W438" s="21"/>
    </row>
    <row r="439" spans="1:23" x14ac:dyDescent="0.25">
      <c r="A439" s="48" t="s">
        <v>1306</v>
      </c>
      <c r="B439" s="21"/>
      <c r="C439" s="22"/>
      <c r="D439" s="22" t="s">
        <v>1307</v>
      </c>
      <c r="E439" s="22" t="s">
        <v>1308</v>
      </c>
      <c r="F439" s="21" t="s">
        <v>1309</v>
      </c>
      <c r="G439" s="21"/>
      <c r="H439" s="8">
        <v>0</v>
      </c>
      <c r="I439" s="21"/>
      <c r="J439" s="8">
        <f t="shared" si="69"/>
        <v>0</v>
      </c>
      <c r="K439" s="11"/>
      <c r="L439" s="8">
        <v>0</v>
      </c>
      <c r="M439" s="11"/>
      <c r="N439" s="8">
        <v>0</v>
      </c>
      <c r="O439" s="11"/>
      <c r="P439" s="8">
        <f t="shared" si="70"/>
        <v>0</v>
      </c>
      <c r="Q439" s="11"/>
      <c r="R439" s="11"/>
      <c r="S439" s="11"/>
      <c r="T439" s="11"/>
      <c r="U439" s="11"/>
      <c r="V439" s="11"/>
      <c r="W439" s="21"/>
    </row>
    <row r="440" spans="1:23" x14ac:dyDescent="0.25">
      <c r="A440" s="48" t="s">
        <v>169</v>
      </c>
      <c r="B440" s="21"/>
      <c r="C440" s="22"/>
      <c r="D440" s="22" t="s">
        <v>68</v>
      </c>
      <c r="E440" s="22" t="s">
        <v>181</v>
      </c>
      <c r="F440" s="21"/>
      <c r="G440" s="21"/>
      <c r="H440" s="8">
        <v>0</v>
      </c>
      <c r="I440" s="21"/>
      <c r="J440" s="8">
        <f t="shared" si="69"/>
        <v>0</v>
      </c>
      <c r="K440" s="11"/>
      <c r="L440" s="8">
        <v>0</v>
      </c>
      <c r="M440" s="11"/>
      <c r="N440" s="8">
        <v>0</v>
      </c>
      <c r="O440" s="11"/>
      <c r="P440" s="8">
        <f t="shared" si="70"/>
        <v>0</v>
      </c>
      <c r="Q440" s="11"/>
      <c r="R440" s="11"/>
      <c r="S440" s="11"/>
      <c r="T440" s="11"/>
      <c r="U440" s="11"/>
      <c r="V440" s="11"/>
      <c r="W440" s="21"/>
    </row>
    <row r="441" spans="1:23" x14ac:dyDescent="0.25">
      <c r="A441" s="48" t="s">
        <v>1310</v>
      </c>
      <c r="B441" s="21"/>
      <c r="C441" s="22"/>
      <c r="D441" s="22" t="s">
        <v>1311</v>
      </c>
      <c r="E441" s="22" t="s">
        <v>1312</v>
      </c>
      <c r="F441" s="21" t="s">
        <v>1313</v>
      </c>
      <c r="G441" s="21"/>
      <c r="H441" s="8">
        <v>0</v>
      </c>
      <c r="I441" s="21"/>
      <c r="J441" s="8">
        <f t="shared" si="69"/>
        <v>0</v>
      </c>
      <c r="K441" s="11"/>
      <c r="L441" s="8">
        <v>0</v>
      </c>
      <c r="M441" s="11"/>
      <c r="N441" s="8">
        <v>0</v>
      </c>
      <c r="O441" s="11"/>
      <c r="P441" s="8">
        <f t="shared" si="70"/>
        <v>0</v>
      </c>
      <c r="Q441" s="11"/>
      <c r="R441" s="11"/>
      <c r="S441" s="11"/>
      <c r="T441" s="11"/>
      <c r="U441" s="11"/>
      <c r="V441" s="11"/>
      <c r="W441" s="21"/>
    </row>
    <row r="442" spans="1:23" x14ac:dyDescent="0.25">
      <c r="A442" s="48" t="s">
        <v>170</v>
      </c>
      <c r="B442" s="21"/>
      <c r="C442" s="22"/>
      <c r="D442" s="22" t="s">
        <v>69</v>
      </c>
      <c r="E442" s="22" t="s">
        <v>182</v>
      </c>
      <c r="F442" s="21" t="s">
        <v>188</v>
      </c>
      <c r="G442" s="21"/>
      <c r="H442" s="8">
        <v>0</v>
      </c>
      <c r="I442" s="21"/>
      <c r="J442" s="8">
        <f t="shared" si="69"/>
        <v>0</v>
      </c>
      <c r="K442" s="11"/>
      <c r="L442" s="8">
        <v>0</v>
      </c>
      <c r="M442" s="11"/>
      <c r="N442" s="8">
        <v>0</v>
      </c>
      <c r="O442" s="11"/>
      <c r="P442" s="8">
        <f t="shared" si="70"/>
        <v>0</v>
      </c>
      <c r="Q442" s="11"/>
      <c r="R442" s="11"/>
      <c r="S442" s="11"/>
      <c r="T442" s="11"/>
      <c r="U442" s="11"/>
      <c r="V442" s="11"/>
      <c r="W442" s="21"/>
    </row>
    <row r="443" spans="1:23" x14ac:dyDescent="0.25">
      <c r="A443" s="48" t="s">
        <v>171</v>
      </c>
      <c r="B443" s="21"/>
      <c r="C443" s="22"/>
      <c r="D443" s="22" t="s">
        <v>172</v>
      </c>
      <c r="E443" s="22" t="s">
        <v>183</v>
      </c>
      <c r="F443" s="21"/>
      <c r="G443" s="21"/>
      <c r="H443" s="8">
        <v>0</v>
      </c>
      <c r="I443" s="21"/>
      <c r="J443" s="8">
        <f t="shared" si="69"/>
        <v>0</v>
      </c>
      <c r="K443" s="11"/>
      <c r="L443" s="8">
        <v>0</v>
      </c>
      <c r="M443" s="11"/>
      <c r="N443" s="8">
        <v>0</v>
      </c>
      <c r="O443" s="11"/>
      <c r="P443" s="8">
        <f t="shared" si="70"/>
        <v>0</v>
      </c>
      <c r="Q443" s="11"/>
      <c r="R443" s="11"/>
      <c r="S443" s="11"/>
      <c r="T443" s="11"/>
      <c r="U443" s="11"/>
      <c r="V443" s="11"/>
      <c r="W443" s="21"/>
    </row>
    <row r="444" spans="1:23" x14ac:dyDescent="0.25">
      <c r="A444" s="48" t="s">
        <v>175</v>
      </c>
      <c r="B444" s="21"/>
      <c r="C444" s="22"/>
      <c r="D444" s="22" t="s">
        <v>173</v>
      </c>
      <c r="E444" s="22" t="s">
        <v>184</v>
      </c>
      <c r="F444" s="21"/>
      <c r="G444" s="21"/>
      <c r="H444" s="8">
        <v>0</v>
      </c>
      <c r="I444" s="21"/>
      <c r="J444" s="8">
        <f t="shared" si="69"/>
        <v>0</v>
      </c>
      <c r="K444" s="11"/>
      <c r="L444" s="8">
        <v>0</v>
      </c>
      <c r="M444" s="11"/>
      <c r="N444" s="8">
        <v>0</v>
      </c>
      <c r="O444" s="11"/>
      <c r="P444" s="8">
        <f t="shared" si="70"/>
        <v>0</v>
      </c>
      <c r="Q444" s="11"/>
      <c r="R444" s="11"/>
      <c r="S444" s="11"/>
      <c r="T444" s="11"/>
      <c r="U444" s="11"/>
      <c r="V444" s="11"/>
      <c r="W444" s="21"/>
    </row>
    <row r="445" spans="1:23" x14ac:dyDescent="0.25">
      <c r="A445" s="48" t="s">
        <v>176</v>
      </c>
      <c r="B445" s="21"/>
      <c r="C445" s="22"/>
      <c r="D445" s="22" t="s">
        <v>174</v>
      </c>
      <c r="E445" s="22" t="s">
        <v>185</v>
      </c>
      <c r="F445" s="21"/>
      <c r="G445" s="21"/>
      <c r="H445" s="8">
        <v>0</v>
      </c>
      <c r="I445" s="21"/>
      <c r="J445" s="8">
        <f t="shared" si="69"/>
        <v>0</v>
      </c>
      <c r="K445" s="11"/>
      <c r="L445" s="8">
        <v>0</v>
      </c>
      <c r="M445" s="11"/>
      <c r="N445" s="8">
        <v>0</v>
      </c>
      <c r="O445" s="11"/>
      <c r="P445" s="8">
        <f t="shared" si="70"/>
        <v>0</v>
      </c>
      <c r="Q445" s="11"/>
      <c r="R445" s="11"/>
      <c r="S445" s="11"/>
      <c r="T445" s="11"/>
      <c r="U445" s="11"/>
      <c r="V445" s="11"/>
      <c r="W445" s="21"/>
    </row>
    <row r="446" spans="1:23" x14ac:dyDescent="0.25">
      <c r="A446" s="48" t="s">
        <v>177</v>
      </c>
      <c r="B446" s="21"/>
      <c r="C446" s="22"/>
      <c r="D446" s="22" t="s">
        <v>179</v>
      </c>
      <c r="E446" s="22" t="s">
        <v>186</v>
      </c>
      <c r="F446" s="21"/>
      <c r="G446" s="21"/>
      <c r="H446" s="8">
        <v>0</v>
      </c>
      <c r="I446" s="21"/>
      <c r="J446" s="8">
        <f t="shared" si="69"/>
        <v>0</v>
      </c>
      <c r="K446" s="11"/>
      <c r="L446" s="8">
        <v>0</v>
      </c>
      <c r="M446" s="11"/>
      <c r="N446" s="8">
        <v>0</v>
      </c>
      <c r="O446" s="11"/>
      <c r="P446" s="8">
        <f t="shared" si="70"/>
        <v>0</v>
      </c>
      <c r="Q446" s="11"/>
      <c r="R446" s="11"/>
      <c r="S446" s="11"/>
      <c r="T446" s="11"/>
      <c r="U446" s="11"/>
      <c r="V446" s="11"/>
      <c r="W446" s="21"/>
    </row>
    <row r="447" spans="1:23" x14ac:dyDescent="0.25">
      <c r="A447" s="48" t="s">
        <v>178</v>
      </c>
      <c r="B447" s="21"/>
      <c r="C447" s="22"/>
      <c r="D447" s="22" t="s">
        <v>180</v>
      </c>
      <c r="E447" s="22" t="s">
        <v>187</v>
      </c>
      <c r="F447" s="21"/>
      <c r="G447" s="21"/>
      <c r="H447" s="8">
        <v>0</v>
      </c>
      <c r="I447" s="21"/>
      <c r="J447" s="8">
        <f t="shared" si="69"/>
        <v>0</v>
      </c>
      <c r="K447" s="11"/>
      <c r="L447" s="8">
        <v>0</v>
      </c>
      <c r="M447" s="11"/>
      <c r="N447" s="8">
        <v>0</v>
      </c>
      <c r="O447" s="11"/>
      <c r="P447" s="8">
        <f t="shared" si="70"/>
        <v>0</v>
      </c>
      <c r="Q447" s="11"/>
      <c r="R447" s="11"/>
      <c r="S447" s="11"/>
      <c r="T447" s="11"/>
      <c r="U447" s="11"/>
      <c r="V447" s="11"/>
      <c r="W447" s="21"/>
    </row>
    <row r="448" spans="1:23" x14ac:dyDescent="0.25">
      <c r="A448" s="48" t="s">
        <v>1314</v>
      </c>
      <c r="B448" s="21"/>
      <c r="C448" s="22"/>
      <c r="D448" s="22" t="s">
        <v>1315</v>
      </c>
      <c r="E448" s="22" t="s">
        <v>1316</v>
      </c>
      <c r="F448" s="21"/>
      <c r="G448" s="21"/>
      <c r="H448" s="8">
        <v>0</v>
      </c>
      <c r="I448" s="21"/>
      <c r="J448" s="8">
        <f t="shared" si="69"/>
        <v>0</v>
      </c>
      <c r="K448" s="11"/>
      <c r="L448" s="8">
        <v>0</v>
      </c>
      <c r="M448" s="11"/>
      <c r="N448" s="8">
        <v>0</v>
      </c>
      <c r="O448" s="11"/>
      <c r="P448" s="8">
        <f t="shared" si="70"/>
        <v>0</v>
      </c>
      <c r="Q448" s="11"/>
      <c r="R448" s="11"/>
      <c r="S448" s="11"/>
      <c r="T448" s="11"/>
      <c r="U448" s="11"/>
      <c r="V448" s="11"/>
      <c r="W448" s="21"/>
    </row>
    <row r="449" spans="1:23" x14ac:dyDescent="0.25">
      <c r="A449" s="48" t="s">
        <v>1317</v>
      </c>
      <c r="B449" s="21"/>
      <c r="C449" s="43" t="s">
        <v>87</v>
      </c>
      <c r="D449" s="22"/>
      <c r="E449" s="22"/>
      <c r="F449" s="21" t="s">
        <v>1556</v>
      </c>
      <c r="G449" s="21"/>
      <c r="H449" s="34">
        <f>SUM(H412:H448)</f>
        <v>639000</v>
      </c>
      <c r="I449" s="21"/>
      <c r="J449" s="34">
        <f t="shared" si="69"/>
        <v>-50000</v>
      </c>
      <c r="K449" s="11"/>
      <c r="L449" s="34">
        <f>SUM(L412:L448)</f>
        <v>589000</v>
      </c>
      <c r="M449" s="11"/>
      <c r="N449" s="34">
        <f>SUM(N412:N448)</f>
        <v>585489</v>
      </c>
      <c r="O449" s="11"/>
      <c r="P449" s="34">
        <f t="shared" si="70"/>
        <v>3511</v>
      </c>
      <c r="Q449" s="11"/>
      <c r="R449" s="11"/>
      <c r="S449" s="11"/>
      <c r="T449" s="11"/>
      <c r="U449" s="11"/>
      <c r="V449" s="11"/>
      <c r="W449" s="21"/>
    </row>
    <row r="450" spans="1:23" x14ac:dyDescent="0.25">
      <c r="A450" s="48"/>
      <c r="B450" s="21"/>
      <c r="C450" s="43" t="s">
        <v>58</v>
      </c>
      <c r="D450" s="22"/>
      <c r="E450" s="22"/>
      <c r="F450" s="21"/>
      <c r="G450" s="21"/>
      <c r="H450" s="8"/>
      <c r="I450" s="21"/>
      <c r="J450" s="8"/>
      <c r="K450" s="11"/>
      <c r="L450" s="8"/>
      <c r="M450" s="11"/>
      <c r="N450" s="8"/>
      <c r="O450" s="11"/>
      <c r="P450" s="8"/>
      <c r="Q450" s="11"/>
      <c r="R450" s="11"/>
      <c r="S450" s="11"/>
      <c r="T450" s="11"/>
      <c r="U450" s="11"/>
      <c r="V450" s="11"/>
      <c r="W450" s="21"/>
    </row>
    <row r="451" spans="1:23" x14ac:dyDescent="0.25">
      <c r="A451" s="48" t="s">
        <v>189</v>
      </c>
      <c r="B451" s="21"/>
      <c r="C451" s="43"/>
      <c r="D451" s="22" t="s">
        <v>927</v>
      </c>
      <c r="E451" s="22" t="s">
        <v>192</v>
      </c>
      <c r="F451" s="21"/>
      <c r="G451" s="21"/>
      <c r="H451" s="8">
        <v>0</v>
      </c>
      <c r="I451" s="21"/>
      <c r="J451" s="8">
        <f t="shared" ref="J451:J463" si="71">L451-H451</f>
        <v>0</v>
      </c>
      <c r="K451" s="11"/>
      <c r="L451" s="8">
        <v>0</v>
      </c>
      <c r="M451" s="11"/>
      <c r="N451" s="8">
        <v>0</v>
      </c>
      <c r="O451" s="11"/>
      <c r="P451" s="8">
        <f t="shared" ref="P451:P463" si="72">+L451-N451</f>
        <v>0</v>
      </c>
      <c r="Q451" s="11"/>
      <c r="R451" s="11"/>
      <c r="S451" s="11"/>
      <c r="T451" s="11"/>
      <c r="U451" s="11"/>
      <c r="V451" s="11"/>
      <c r="W451" s="21"/>
    </row>
    <row r="452" spans="1:23" x14ac:dyDescent="0.25">
      <c r="A452" s="48" t="s">
        <v>190</v>
      </c>
      <c r="B452" s="21"/>
      <c r="C452" s="43"/>
      <c r="D452" s="22" t="s">
        <v>5</v>
      </c>
      <c r="E452" s="22" t="s">
        <v>193</v>
      </c>
      <c r="F452" s="21"/>
      <c r="G452" s="21"/>
      <c r="H452" s="8">
        <v>0</v>
      </c>
      <c r="I452" s="21"/>
      <c r="J452" s="8">
        <f t="shared" si="71"/>
        <v>0</v>
      </c>
      <c r="K452" s="11"/>
      <c r="L452" s="8">
        <v>0</v>
      </c>
      <c r="M452" s="11"/>
      <c r="N452" s="8">
        <v>0</v>
      </c>
      <c r="O452" s="11"/>
      <c r="P452" s="8">
        <f t="shared" si="72"/>
        <v>0</v>
      </c>
      <c r="Q452" s="11"/>
      <c r="R452" s="11"/>
      <c r="S452" s="11"/>
      <c r="T452" s="11"/>
      <c r="U452" s="11"/>
      <c r="V452" s="11"/>
      <c r="W452" s="21"/>
    </row>
    <row r="453" spans="1:23" x14ac:dyDescent="0.25">
      <c r="A453" s="48" t="s">
        <v>191</v>
      </c>
      <c r="B453" s="21"/>
      <c r="C453" s="43"/>
      <c r="D453" s="22" t="s">
        <v>1018</v>
      </c>
      <c r="E453" s="22" t="s">
        <v>194</v>
      </c>
      <c r="F453" s="21"/>
      <c r="G453" s="21"/>
      <c r="H453" s="8">
        <v>0</v>
      </c>
      <c r="I453" s="21"/>
      <c r="J453" s="8">
        <f t="shared" si="71"/>
        <v>0</v>
      </c>
      <c r="K453" s="11"/>
      <c r="L453" s="8">
        <v>0</v>
      </c>
      <c r="M453" s="11"/>
      <c r="N453" s="8">
        <v>0</v>
      </c>
      <c r="O453" s="11"/>
      <c r="P453" s="8">
        <f t="shared" si="72"/>
        <v>0</v>
      </c>
      <c r="Q453" s="11"/>
      <c r="R453" s="11"/>
      <c r="S453" s="11"/>
      <c r="T453" s="11"/>
      <c r="U453" s="11"/>
      <c r="V453" s="11"/>
      <c r="W453" s="21"/>
    </row>
    <row r="454" spans="1:23" x14ac:dyDescent="0.25">
      <c r="A454" s="48" t="s">
        <v>1369</v>
      </c>
      <c r="B454" s="21"/>
      <c r="C454" s="43"/>
      <c r="D454" s="22" t="s">
        <v>59</v>
      </c>
      <c r="E454" s="22" t="s">
        <v>195</v>
      </c>
      <c r="F454" s="21"/>
      <c r="G454" s="21"/>
      <c r="H454" s="8">
        <v>0</v>
      </c>
      <c r="I454" s="21"/>
      <c r="J454" s="8">
        <f t="shared" si="71"/>
        <v>0</v>
      </c>
      <c r="K454" s="11"/>
      <c r="L454" s="8">
        <v>0</v>
      </c>
      <c r="M454" s="11"/>
      <c r="N454" s="8">
        <v>0</v>
      </c>
      <c r="O454" s="11"/>
      <c r="P454" s="8">
        <f t="shared" si="72"/>
        <v>0</v>
      </c>
      <c r="Q454" s="11"/>
      <c r="R454" s="11"/>
      <c r="S454" s="11"/>
      <c r="T454" s="11"/>
      <c r="U454" s="11"/>
      <c r="V454" s="11"/>
      <c r="W454" s="21"/>
    </row>
    <row r="455" spans="1:23" x14ac:dyDescent="0.25">
      <c r="A455" s="48" t="s">
        <v>77</v>
      </c>
      <c r="B455" s="21"/>
      <c r="C455" s="43"/>
      <c r="D455" s="22" t="s">
        <v>502</v>
      </c>
      <c r="E455" s="22" t="s">
        <v>196</v>
      </c>
      <c r="F455" s="21"/>
      <c r="G455" s="21"/>
      <c r="H455" s="8">
        <v>0</v>
      </c>
      <c r="I455" s="21"/>
      <c r="J455" s="8">
        <f t="shared" si="71"/>
        <v>0</v>
      </c>
      <c r="K455" s="11"/>
      <c r="L455" s="8">
        <v>0</v>
      </c>
      <c r="M455" s="11"/>
      <c r="N455" s="8">
        <v>0</v>
      </c>
      <c r="O455" s="11"/>
      <c r="P455" s="8">
        <f t="shared" si="72"/>
        <v>0</v>
      </c>
      <c r="Q455" s="11"/>
      <c r="R455" s="11"/>
      <c r="S455" s="11"/>
      <c r="T455" s="11"/>
      <c r="U455" s="11"/>
      <c r="V455" s="11"/>
      <c r="W455" s="21"/>
    </row>
    <row r="456" spans="1:23" x14ac:dyDescent="0.25">
      <c r="A456" s="48" t="s">
        <v>197</v>
      </c>
      <c r="B456" s="21"/>
      <c r="C456" s="43"/>
      <c r="D456" s="22" t="s">
        <v>205</v>
      </c>
      <c r="E456" s="22" t="s">
        <v>208</v>
      </c>
      <c r="F456" s="21"/>
      <c r="G456" s="21"/>
      <c r="H456" s="8">
        <v>0</v>
      </c>
      <c r="I456" s="21"/>
      <c r="J456" s="8">
        <f t="shared" si="71"/>
        <v>0</v>
      </c>
      <c r="K456" s="11"/>
      <c r="L456" s="8">
        <v>0</v>
      </c>
      <c r="M456" s="11"/>
      <c r="N456" s="8">
        <v>0</v>
      </c>
      <c r="O456" s="11"/>
      <c r="P456" s="8">
        <f t="shared" si="72"/>
        <v>0</v>
      </c>
      <c r="Q456" s="11"/>
      <c r="R456" s="11"/>
      <c r="S456" s="11"/>
      <c r="T456" s="11"/>
      <c r="U456" s="11"/>
      <c r="V456" s="11"/>
      <c r="W456" s="21"/>
    </row>
    <row r="457" spans="1:23" x14ac:dyDescent="0.25">
      <c r="A457" s="48" t="s">
        <v>198</v>
      </c>
      <c r="B457" s="21"/>
      <c r="C457" s="43"/>
      <c r="D457" s="22" t="s">
        <v>206</v>
      </c>
      <c r="E457" s="22" t="s">
        <v>209</v>
      </c>
      <c r="F457" s="21"/>
      <c r="G457" s="21"/>
      <c r="H457" s="8">
        <v>0</v>
      </c>
      <c r="I457" s="21"/>
      <c r="J457" s="8">
        <f t="shared" si="71"/>
        <v>0</v>
      </c>
      <c r="K457" s="11"/>
      <c r="L457" s="8">
        <v>0</v>
      </c>
      <c r="M457" s="11"/>
      <c r="N457" s="8">
        <v>0</v>
      </c>
      <c r="O457" s="11"/>
      <c r="P457" s="8">
        <f t="shared" si="72"/>
        <v>0</v>
      </c>
      <c r="Q457" s="11"/>
      <c r="R457" s="11"/>
      <c r="S457" s="11"/>
      <c r="T457" s="11"/>
      <c r="U457" s="11"/>
      <c r="V457" s="11"/>
      <c r="W457" s="21"/>
    </row>
    <row r="458" spans="1:23" x14ac:dyDescent="0.25">
      <c r="A458" s="48" t="s">
        <v>199</v>
      </c>
      <c r="B458" s="21"/>
      <c r="C458" s="43"/>
      <c r="D458" s="22" t="s">
        <v>1243</v>
      </c>
      <c r="E458" s="22" t="s">
        <v>210</v>
      </c>
      <c r="F458" s="21"/>
      <c r="G458" s="21"/>
      <c r="H458" s="8">
        <v>0</v>
      </c>
      <c r="I458" s="21"/>
      <c r="J458" s="8">
        <f t="shared" si="71"/>
        <v>0</v>
      </c>
      <c r="K458" s="11"/>
      <c r="L458" s="8">
        <v>0</v>
      </c>
      <c r="M458" s="11"/>
      <c r="N458" s="8">
        <v>0</v>
      </c>
      <c r="O458" s="11"/>
      <c r="P458" s="8">
        <f t="shared" si="72"/>
        <v>0</v>
      </c>
      <c r="Q458" s="11"/>
      <c r="R458" s="11"/>
      <c r="S458" s="11"/>
      <c r="T458" s="11"/>
      <c r="U458" s="11"/>
      <c r="V458" s="11"/>
      <c r="W458" s="21"/>
    </row>
    <row r="459" spans="1:23" x14ac:dyDescent="0.25">
      <c r="A459" s="48" t="s">
        <v>200</v>
      </c>
      <c r="B459" s="21"/>
      <c r="C459" s="43"/>
      <c r="D459" s="22" t="s">
        <v>510</v>
      </c>
      <c r="E459" s="22" t="s">
        <v>211</v>
      </c>
      <c r="F459" s="21"/>
      <c r="G459" s="21"/>
      <c r="H459" s="8">
        <v>0</v>
      </c>
      <c r="I459" s="21"/>
      <c r="J459" s="8">
        <f t="shared" si="71"/>
        <v>0</v>
      </c>
      <c r="K459" s="11"/>
      <c r="L459" s="8">
        <v>0</v>
      </c>
      <c r="M459" s="11"/>
      <c r="N459" s="8">
        <v>0</v>
      </c>
      <c r="O459" s="11"/>
      <c r="P459" s="8">
        <f t="shared" si="72"/>
        <v>0</v>
      </c>
      <c r="Q459" s="11"/>
      <c r="R459" s="11"/>
      <c r="S459" s="11"/>
      <c r="T459" s="11"/>
      <c r="U459" s="11"/>
      <c r="V459" s="11"/>
      <c r="W459" s="21"/>
    </row>
    <row r="460" spans="1:23" x14ac:dyDescent="0.25">
      <c r="A460" s="48" t="s">
        <v>201</v>
      </c>
      <c r="B460" s="21"/>
      <c r="C460" s="43"/>
      <c r="D460" s="22" t="s">
        <v>207</v>
      </c>
      <c r="E460" s="22" t="s">
        <v>212</v>
      </c>
      <c r="F460" s="21"/>
      <c r="G460" s="21"/>
      <c r="H460" s="8">
        <v>0</v>
      </c>
      <c r="I460" s="21"/>
      <c r="J460" s="8">
        <f t="shared" si="71"/>
        <v>0</v>
      </c>
      <c r="K460" s="11"/>
      <c r="L460" s="8">
        <v>0</v>
      </c>
      <c r="M460" s="11"/>
      <c r="N460" s="8">
        <v>0</v>
      </c>
      <c r="O460" s="11"/>
      <c r="P460" s="8">
        <f t="shared" si="72"/>
        <v>0</v>
      </c>
      <c r="Q460" s="11"/>
      <c r="R460" s="11"/>
      <c r="S460" s="11"/>
      <c r="T460" s="11"/>
      <c r="U460" s="11"/>
      <c r="V460" s="11"/>
      <c r="W460" s="21"/>
    </row>
    <row r="461" spans="1:23" x14ac:dyDescent="0.25">
      <c r="A461" s="48" t="s">
        <v>202</v>
      </c>
      <c r="B461" s="21"/>
      <c r="C461" s="43" t="s">
        <v>60</v>
      </c>
      <c r="D461" s="22"/>
      <c r="E461" s="22"/>
      <c r="F461" s="21"/>
      <c r="G461" s="21"/>
      <c r="H461" s="34">
        <f>SUM(H451:H460)</f>
        <v>0</v>
      </c>
      <c r="I461" s="21"/>
      <c r="J461" s="34">
        <f t="shared" si="71"/>
        <v>0</v>
      </c>
      <c r="K461" s="11"/>
      <c r="L461" s="34">
        <f>SUM(L451:L460)</f>
        <v>0</v>
      </c>
      <c r="M461" s="11"/>
      <c r="N461" s="34">
        <f>SUM(N451:N460)</f>
        <v>0</v>
      </c>
      <c r="O461" s="11"/>
      <c r="P461" s="34">
        <f t="shared" si="72"/>
        <v>0</v>
      </c>
      <c r="Q461" s="11"/>
      <c r="R461" s="11"/>
      <c r="S461" s="11"/>
      <c r="T461" s="11"/>
      <c r="U461" s="11"/>
      <c r="V461" s="11"/>
      <c r="W461" s="21"/>
    </row>
    <row r="462" spans="1:23" x14ac:dyDescent="0.25">
      <c r="A462" s="48" t="s">
        <v>203</v>
      </c>
      <c r="B462" s="21"/>
      <c r="C462" s="43"/>
      <c r="D462" s="22" t="s">
        <v>213</v>
      </c>
      <c r="E462" s="22" t="s">
        <v>215</v>
      </c>
      <c r="F462" s="21"/>
      <c r="G462" s="21"/>
      <c r="H462" s="8">
        <v>0</v>
      </c>
      <c r="I462" s="21"/>
      <c r="J462" s="8">
        <f t="shared" si="71"/>
        <v>0</v>
      </c>
      <c r="K462" s="11"/>
      <c r="L462" s="8">
        <v>0</v>
      </c>
      <c r="M462" s="11"/>
      <c r="N462" s="8">
        <v>0</v>
      </c>
      <c r="O462" s="11"/>
      <c r="P462" s="8">
        <f t="shared" si="72"/>
        <v>0</v>
      </c>
      <c r="Q462" s="11"/>
      <c r="R462" s="11"/>
      <c r="S462" s="11"/>
      <c r="T462" s="11"/>
      <c r="U462" s="11"/>
      <c r="V462" s="11"/>
      <c r="W462" s="21"/>
    </row>
    <row r="463" spans="1:23" x14ac:dyDescent="0.25">
      <c r="A463" s="48" t="s">
        <v>204</v>
      </c>
      <c r="B463" s="21"/>
      <c r="C463" s="43"/>
      <c r="D463" s="22" t="s">
        <v>214</v>
      </c>
      <c r="E463" s="22" t="s">
        <v>216</v>
      </c>
      <c r="F463" s="21"/>
      <c r="G463" s="21"/>
      <c r="H463" s="8">
        <v>0</v>
      </c>
      <c r="I463" s="21"/>
      <c r="J463" s="8">
        <f t="shared" si="71"/>
        <v>0</v>
      </c>
      <c r="K463" s="11"/>
      <c r="L463" s="8">
        <v>0</v>
      </c>
      <c r="M463" s="11"/>
      <c r="N463" s="8">
        <v>0</v>
      </c>
      <c r="O463" s="11"/>
      <c r="P463" s="8">
        <f t="shared" si="72"/>
        <v>0</v>
      </c>
      <c r="Q463" s="11"/>
      <c r="R463" s="11"/>
      <c r="S463" s="11"/>
      <c r="T463" s="11"/>
      <c r="U463" s="11"/>
      <c r="V463" s="11"/>
      <c r="W463" s="21"/>
    </row>
    <row r="464" spans="1:23" x14ac:dyDescent="0.25">
      <c r="A464" s="48"/>
      <c r="B464" s="21"/>
      <c r="C464" s="43" t="s">
        <v>61</v>
      </c>
      <c r="D464" s="22"/>
      <c r="E464" s="22"/>
      <c r="F464" s="21"/>
      <c r="G464" s="21"/>
      <c r="H464" s="8"/>
      <c r="I464" s="21"/>
      <c r="J464" s="8"/>
      <c r="K464" s="11"/>
      <c r="L464" s="8"/>
      <c r="M464" s="11"/>
      <c r="N464" s="8"/>
      <c r="O464" s="11"/>
      <c r="P464" s="8"/>
      <c r="Q464" s="11"/>
      <c r="R464" s="11"/>
      <c r="S464" s="11"/>
      <c r="T464" s="11"/>
      <c r="U464" s="11"/>
      <c r="V464" s="11"/>
      <c r="W464" s="21"/>
    </row>
    <row r="465" spans="1:24" x14ac:dyDescent="0.25">
      <c r="A465" s="48"/>
      <c r="B465" s="21"/>
      <c r="C465" s="43" t="s">
        <v>62</v>
      </c>
      <c r="D465" s="22"/>
      <c r="E465" s="22"/>
      <c r="F465" s="21"/>
      <c r="G465" s="21"/>
      <c r="H465" s="8"/>
      <c r="I465" s="21"/>
      <c r="J465" s="8"/>
      <c r="K465" s="11"/>
      <c r="L465" s="8"/>
      <c r="M465" s="11"/>
      <c r="N465" s="8"/>
      <c r="O465" s="11"/>
      <c r="P465" s="8"/>
      <c r="Q465" s="11"/>
      <c r="R465" s="11"/>
      <c r="S465" s="11"/>
      <c r="T465" s="11"/>
      <c r="U465" s="11"/>
      <c r="V465" s="11"/>
      <c r="W465" s="21"/>
    </row>
    <row r="466" spans="1:24" x14ac:dyDescent="0.25">
      <c r="A466" s="48"/>
      <c r="B466" s="21"/>
      <c r="C466" s="43"/>
      <c r="D466" s="22" t="s">
        <v>63</v>
      </c>
      <c r="E466" s="22"/>
      <c r="F466" s="21"/>
      <c r="G466" s="21"/>
      <c r="H466" s="8">
        <v>0</v>
      </c>
      <c r="I466" s="21"/>
      <c r="J466" s="8">
        <f>L466-H466</f>
        <v>0</v>
      </c>
      <c r="K466" s="11"/>
      <c r="L466" s="8">
        <v>0</v>
      </c>
      <c r="M466" s="11"/>
      <c r="N466" s="8">
        <v>0</v>
      </c>
      <c r="O466" s="11"/>
      <c r="P466" s="8">
        <f>+L466-N466</f>
        <v>0</v>
      </c>
      <c r="Q466" s="11"/>
      <c r="R466" s="11"/>
      <c r="S466" s="11"/>
      <c r="T466" s="11"/>
      <c r="U466" s="11"/>
      <c r="V466" s="11"/>
      <c r="W466" s="21"/>
    </row>
    <row r="467" spans="1:24" x14ac:dyDescent="0.25">
      <c r="A467" s="48"/>
      <c r="B467" s="21"/>
      <c r="C467" s="43"/>
      <c r="D467" s="22" t="s">
        <v>64</v>
      </c>
      <c r="E467" s="22"/>
      <c r="F467" s="21"/>
      <c r="G467" s="21"/>
      <c r="H467" s="8">
        <v>0</v>
      </c>
      <c r="I467" s="21"/>
      <c r="J467" s="8">
        <f>L467-H467</f>
        <v>0</v>
      </c>
      <c r="K467" s="11"/>
      <c r="L467" s="8">
        <v>0</v>
      </c>
      <c r="M467" s="11"/>
      <c r="N467" s="8">
        <v>0</v>
      </c>
      <c r="O467" s="11"/>
      <c r="P467" s="8">
        <f>+L467-N467</f>
        <v>0</v>
      </c>
      <c r="Q467" s="11"/>
      <c r="R467" s="11"/>
      <c r="S467" s="11"/>
      <c r="T467" s="11"/>
      <c r="U467" s="11"/>
      <c r="V467" s="11"/>
      <c r="W467" s="21"/>
    </row>
    <row r="468" spans="1:24" x14ac:dyDescent="0.25">
      <c r="A468" s="48"/>
      <c r="B468" s="21"/>
      <c r="C468" s="43" t="s">
        <v>61</v>
      </c>
      <c r="D468" s="22"/>
      <c r="E468" s="22"/>
      <c r="F468" s="21"/>
      <c r="G468" s="21"/>
      <c r="H468" s="34">
        <f>SUM(H466:H467)</f>
        <v>0</v>
      </c>
      <c r="I468" s="21"/>
      <c r="J468" s="34">
        <f>L468-H468</f>
        <v>0</v>
      </c>
      <c r="K468" s="11"/>
      <c r="L468" s="34">
        <f>SUM(L466:L467)</f>
        <v>0</v>
      </c>
      <c r="M468" s="11"/>
      <c r="N468" s="34">
        <f>SUM(N466:N467)</f>
        <v>0</v>
      </c>
      <c r="O468" s="11"/>
      <c r="P468" s="34">
        <f>+L468-N468</f>
        <v>0</v>
      </c>
      <c r="Q468" s="11"/>
      <c r="R468" s="11"/>
      <c r="S468" s="11"/>
      <c r="T468" s="11"/>
      <c r="U468" s="11"/>
      <c r="V468" s="11"/>
      <c r="W468" s="21"/>
    </row>
    <row r="469" spans="1:24" x14ac:dyDescent="0.25">
      <c r="A469" s="48" t="s">
        <v>1318</v>
      </c>
      <c r="B469" s="21"/>
      <c r="C469" s="24" t="s">
        <v>1319</v>
      </c>
      <c r="D469" s="22"/>
      <c r="E469" s="22" t="s">
        <v>217</v>
      </c>
      <c r="F469" s="21" t="s">
        <v>218</v>
      </c>
      <c r="G469" s="21"/>
      <c r="H469" s="34">
        <f>+H449+H461+H468+H462+H463</f>
        <v>639000</v>
      </c>
      <c r="I469" s="21"/>
      <c r="J469" s="34">
        <f>L469-H469</f>
        <v>-50000</v>
      </c>
      <c r="K469" s="11"/>
      <c r="L469" s="34">
        <f>+L449+L461+L468+L462+L463</f>
        <v>589000</v>
      </c>
      <c r="M469" s="11"/>
      <c r="N469" s="34">
        <f>+N449+N461+N468+N462+N463</f>
        <v>585489</v>
      </c>
      <c r="O469" s="11"/>
      <c r="P469" s="34">
        <f>+L469-N469</f>
        <v>3511</v>
      </c>
      <c r="Q469" s="11"/>
      <c r="R469" s="11"/>
      <c r="S469" s="11"/>
      <c r="T469" s="11"/>
      <c r="U469" s="11"/>
      <c r="V469" s="11"/>
      <c r="W469" s="21"/>
      <c r="X469" s="14"/>
    </row>
    <row r="470" spans="1:24" x14ac:dyDescent="0.25">
      <c r="A470" s="48"/>
      <c r="B470" s="21"/>
      <c r="C470" s="24"/>
      <c r="D470" s="22"/>
      <c r="E470" s="22"/>
      <c r="F470" s="21"/>
      <c r="G470" s="21"/>
      <c r="H470" s="8"/>
      <c r="I470" s="21"/>
      <c r="J470" s="8"/>
      <c r="K470" s="11"/>
      <c r="L470" s="8"/>
      <c r="M470" s="11"/>
      <c r="N470" s="8"/>
      <c r="O470" s="11"/>
      <c r="P470" s="8"/>
      <c r="Q470" s="11"/>
      <c r="R470" s="11"/>
      <c r="S470" s="11"/>
      <c r="T470" s="11"/>
      <c r="U470" s="11"/>
      <c r="V470" s="11"/>
      <c r="W470" s="21"/>
    </row>
    <row r="471" spans="1:24" x14ac:dyDescent="0.25">
      <c r="A471" s="48"/>
      <c r="B471" s="21"/>
      <c r="C471" s="24" t="s">
        <v>1320</v>
      </c>
      <c r="D471" s="22"/>
      <c r="E471" s="22"/>
      <c r="F471" s="21"/>
      <c r="G471" s="21"/>
      <c r="H471" s="8"/>
      <c r="I471" s="21"/>
      <c r="J471" s="8"/>
      <c r="K471" s="11"/>
      <c r="L471" s="8"/>
      <c r="M471" s="11"/>
      <c r="N471" s="8"/>
      <c r="O471" s="11"/>
      <c r="P471" s="8"/>
      <c r="Q471" s="11"/>
      <c r="R471" s="11"/>
      <c r="S471" s="11"/>
      <c r="T471" s="11"/>
      <c r="U471" s="11"/>
      <c r="V471" s="11"/>
      <c r="W471" s="21"/>
    </row>
    <row r="472" spans="1:24" x14ac:dyDescent="0.25">
      <c r="A472" s="48"/>
      <c r="B472" s="21"/>
      <c r="C472" s="24" t="s">
        <v>1321</v>
      </c>
      <c r="D472" s="22"/>
      <c r="E472" s="22"/>
      <c r="F472" s="21"/>
      <c r="G472" s="21"/>
      <c r="H472" s="8"/>
      <c r="I472" s="21"/>
      <c r="J472" s="8"/>
      <c r="K472" s="11"/>
      <c r="L472" s="8"/>
      <c r="M472" s="11"/>
      <c r="N472" s="8"/>
      <c r="O472" s="11"/>
      <c r="P472" s="8"/>
      <c r="Q472" s="11"/>
      <c r="R472" s="11"/>
      <c r="S472" s="11"/>
      <c r="T472" s="11"/>
      <c r="U472" s="11"/>
      <c r="V472" s="11"/>
      <c r="W472" s="21"/>
    </row>
    <row r="473" spans="1:24" x14ac:dyDescent="0.25">
      <c r="A473" s="48" t="s">
        <v>1322</v>
      </c>
      <c r="B473" s="21"/>
      <c r="C473" s="22"/>
      <c r="D473" s="22" t="s">
        <v>518</v>
      </c>
      <c r="E473" s="22" t="s">
        <v>1323</v>
      </c>
      <c r="F473" s="21"/>
      <c r="G473" s="21"/>
      <c r="H473" s="8">
        <v>0</v>
      </c>
      <c r="I473" s="21"/>
      <c r="J473" s="8">
        <f t="shared" ref="J473:J480" si="73">L473-H473</f>
        <v>0</v>
      </c>
      <c r="K473" s="11"/>
      <c r="L473" s="8">
        <v>0</v>
      </c>
      <c r="M473" s="11"/>
      <c r="N473" s="8">
        <v>0</v>
      </c>
      <c r="O473" s="11"/>
      <c r="P473" s="8">
        <f t="shared" ref="P473:P480" si="74">+L473-N473</f>
        <v>0</v>
      </c>
      <c r="Q473" s="11"/>
      <c r="R473" s="11"/>
      <c r="S473" s="11"/>
      <c r="T473" s="11"/>
      <c r="U473" s="11"/>
      <c r="V473" s="11"/>
      <c r="W473" s="21"/>
    </row>
    <row r="474" spans="1:24" x14ac:dyDescent="0.25">
      <c r="A474" s="48" t="s">
        <v>1324</v>
      </c>
      <c r="B474" s="21"/>
      <c r="C474" s="22"/>
      <c r="D474" s="22" t="s">
        <v>486</v>
      </c>
      <c r="E474" s="22" t="s">
        <v>1325</v>
      </c>
      <c r="F474" s="21"/>
      <c r="G474" s="21"/>
      <c r="H474" s="8">
        <v>0</v>
      </c>
      <c r="I474" s="21"/>
      <c r="J474" s="8">
        <f t="shared" si="73"/>
        <v>0</v>
      </c>
      <c r="K474" s="11"/>
      <c r="L474" s="8">
        <v>0</v>
      </c>
      <c r="M474" s="11"/>
      <c r="N474" s="8">
        <v>0</v>
      </c>
      <c r="O474" s="11"/>
      <c r="P474" s="8">
        <f t="shared" si="74"/>
        <v>0</v>
      </c>
      <c r="Q474" s="11"/>
      <c r="R474" s="11"/>
      <c r="S474" s="11"/>
      <c r="T474" s="11"/>
      <c r="U474" s="11"/>
      <c r="V474" s="11"/>
      <c r="W474" s="21"/>
    </row>
    <row r="475" spans="1:24" x14ac:dyDescent="0.25">
      <c r="A475" s="48" t="s">
        <v>1326</v>
      </c>
      <c r="B475" s="21"/>
      <c r="C475" s="22"/>
      <c r="D475" s="22" t="s">
        <v>968</v>
      </c>
      <c r="E475" s="22" t="s">
        <v>1327</v>
      </c>
      <c r="F475" s="21"/>
      <c r="G475" s="21"/>
      <c r="H475" s="8">
        <v>0</v>
      </c>
      <c r="I475" s="21"/>
      <c r="J475" s="8">
        <f t="shared" si="73"/>
        <v>0</v>
      </c>
      <c r="K475" s="11"/>
      <c r="L475" s="8">
        <v>0</v>
      </c>
      <c r="M475" s="11"/>
      <c r="N475" s="8">
        <v>0</v>
      </c>
      <c r="O475" s="11"/>
      <c r="P475" s="8">
        <f t="shared" si="74"/>
        <v>0</v>
      </c>
      <c r="Q475" s="11"/>
      <c r="R475" s="11"/>
      <c r="S475" s="11"/>
      <c r="T475" s="11"/>
      <c r="U475" s="11"/>
      <c r="V475" s="11"/>
      <c r="W475" s="21"/>
    </row>
    <row r="476" spans="1:24" x14ac:dyDescent="0.25">
      <c r="A476" s="48" t="s">
        <v>1328</v>
      </c>
      <c r="B476" s="21"/>
      <c r="C476" s="22"/>
      <c r="D476" s="22" t="s">
        <v>498</v>
      </c>
      <c r="E476" s="22" t="s">
        <v>1329</v>
      </c>
      <c r="F476" s="21"/>
      <c r="G476" s="21"/>
      <c r="H476" s="8">
        <v>0</v>
      </c>
      <c r="I476" s="21"/>
      <c r="J476" s="8">
        <f t="shared" si="73"/>
        <v>0</v>
      </c>
      <c r="K476" s="11"/>
      <c r="L476" s="8">
        <v>0</v>
      </c>
      <c r="M476" s="11"/>
      <c r="N476" s="8">
        <v>0</v>
      </c>
      <c r="O476" s="11"/>
      <c r="P476" s="8">
        <f t="shared" si="74"/>
        <v>0</v>
      </c>
      <c r="Q476" s="11"/>
      <c r="R476" s="11"/>
      <c r="S476" s="11"/>
      <c r="T476" s="11"/>
      <c r="U476" s="11"/>
      <c r="V476" s="11"/>
      <c r="W476" s="21"/>
    </row>
    <row r="477" spans="1:24" x14ac:dyDescent="0.25">
      <c r="A477" s="48" t="s">
        <v>1330</v>
      </c>
      <c r="B477" s="21"/>
      <c r="C477" s="22"/>
      <c r="D477" s="22" t="s">
        <v>502</v>
      </c>
      <c r="E477" s="22" t="s">
        <v>1331</v>
      </c>
      <c r="F477" s="21"/>
      <c r="G477" s="21"/>
      <c r="H477" s="8">
        <v>0</v>
      </c>
      <c r="I477" s="21"/>
      <c r="J477" s="8">
        <f t="shared" si="73"/>
        <v>0</v>
      </c>
      <c r="K477" s="11"/>
      <c r="L477" s="8">
        <v>0</v>
      </c>
      <c r="M477" s="11"/>
      <c r="N477" s="8">
        <v>0</v>
      </c>
      <c r="O477" s="11"/>
      <c r="P477" s="8">
        <f t="shared" si="74"/>
        <v>0</v>
      </c>
      <c r="Q477" s="11"/>
      <c r="R477" s="11"/>
      <c r="S477" s="11"/>
      <c r="T477" s="11"/>
      <c r="U477" s="11"/>
      <c r="V477" s="11"/>
      <c r="W477" s="21"/>
    </row>
    <row r="478" spans="1:24" x14ac:dyDescent="0.25">
      <c r="A478" s="48" t="s">
        <v>1332</v>
      </c>
      <c r="B478" s="21"/>
      <c r="C478" s="22"/>
      <c r="D478" s="22" t="s">
        <v>506</v>
      </c>
      <c r="E478" s="22" t="s">
        <v>1333</v>
      </c>
      <c r="F478" s="21"/>
      <c r="G478" s="21"/>
      <c r="H478" s="8">
        <v>0</v>
      </c>
      <c r="I478" s="21"/>
      <c r="J478" s="8">
        <f t="shared" si="73"/>
        <v>0</v>
      </c>
      <c r="K478" s="11"/>
      <c r="L478" s="8">
        <v>0</v>
      </c>
      <c r="M478" s="11"/>
      <c r="N478" s="8">
        <v>0</v>
      </c>
      <c r="O478" s="11"/>
      <c r="P478" s="8">
        <f t="shared" si="74"/>
        <v>0</v>
      </c>
      <c r="Q478" s="11"/>
      <c r="R478" s="11"/>
      <c r="S478" s="11"/>
      <c r="T478" s="11"/>
      <c r="U478" s="11"/>
      <c r="V478" s="11"/>
      <c r="W478" s="21"/>
    </row>
    <row r="479" spans="1:24" x14ac:dyDescent="0.25">
      <c r="A479" s="48" t="s">
        <v>1334</v>
      </c>
      <c r="B479" s="21"/>
      <c r="C479" s="22"/>
      <c r="D479" s="22" t="s">
        <v>510</v>
      </c>
      <c r="E479" s="22" t="s">
        <v>1335</v>
      </c>
      <c r="F479" s="21"/>
      <c r="G479" s="21"/>
      <c r="H479" s="8">
        <v>0</v>
      </c>
      <c r="I479" s="21"/>
      <c r="J479" s="8">
        <f t="shared" si="73"/>
        <v>0</v>
      </c>
      <c r="K479" s="11"/>
      <c r="L479" s="8">
        <v>0</v>
      </c>
      <c r="M479" s="11"/>
      <c r="N479" s="8">
        <v>0</v>
      </c>
      <c r="O479" s="11"/>
      <c r="P479" s="8">
        <f t="shared" si="74"/>
        <v>0</v>
      </c>
      <c r="Q479" s="11"/>
      <c r="R479" s="11"/>
      <c r="S479" s="11"/>
      <c r="T479" s="11"/>
      <c r="U479" s="11"/>
      <c r="V479" s="11"/>
      <c r="W479" s="21"/>
    </row>
    <row r="480" spans="1:24" x14ac:dyDescent="0.25">
      <c r="A480" s="48" t="s">
        <v>1336</v>
      </c>
      <c r="B480" s="21"/>
      <c r="C480" s="24" t="s">
        <v>1337</v>
      </c>
      <c r="D480" s="22"/>
      <c r="E480" s="22"/>
      <c r="F480" s="21"/>
      <c r="G480" s="21"/>
      <c r="H480" s="36">
        <f>SUM(H473:H479)</f>
        <v>0</v>
      </c>
      <c r="I480" s="21"/>
      <c r="J480" s="36">
        <f t="shared" si="73"/>
        <v>0</v>
      </c>
      <c r="K480" s="27"/>
      <c r="L480" s="36">
        <f>SUM(L473:L479)</f>
        <v>0</v>
      </c>
      <c r="M480" s="27"/>
      <c r="N480" s="36">
        <f>SUM(N473:N479)</f>
        <v>0</v>
      </c>
      <c r="O480" s="27"/>
      <c r="P480" s="36">
        <f t="shared" si="74"/>
        <v>0</v>
      </c>
      <c r="Q480" s="27"/>
      <c r="R480" s="27"/>
      <c r="S480" s="27"/>
      <c r="T480" s="27"/>
      <c r="U480" s="27"/>
      <c r="V480" s="27"/>
      <c r="W480" s="21"/>
    </row>
    <row r="481" spans="1:25" x14ac:dyDescent="0.25">
      <c r="A481" s="48"/>
      <c r="B481" s="21"/>
      <c r="C481" s="24" t="s">
        <v>1338</v>
      </c>
      <c r="D481" s="22"/>
      <c r="E481" s="22"/>
      <c r="F481" s="21"/>
      <c r="G481" s="21"/>
      <c r="H481" s="8"/>
      <c r="I481" s="21"/>
      <c r="J481" s="8"/>
      <c r="K481" s="11"/>
      <c r="L481" s="8"/>
      <c r="M481" s="11"/>
      <c r="N481" s="8"/>
      <c r="O481" s="11"/>
      <c r="P481" s="8"/>
      <c r="Q481" s="11"/>
      <c r="R481" s="11"/>
      <c r="S481" s="11"/>
      <c r="T481" s="11"/>
      <c r="U481" s="11"/>
      <c r="V481" s="11"/>
      <c r="W481" s="21"/>
    </row>
    <row r="482" spans="1:25" x14ac:dyDescent="0.25">
      <c r="A482" s="48" t="s">
        <v>1339</v>
      </c>
      <c r="B482" s="21"/>
      <c r="C482" s="22"/>
      <c r="D482" s="22" t="s">
        <v>927</v>
      </c>
      <c r="E482" s="22" t="s">
        <v>1340</v>
      </c>
      <c r="F482" s="21"/>
      <c r="G482" s="21"/>
      <c r="H482" s="8">
        <v>0</v>
      </c>
      <c r="I482" s="21"/>
      <c r="J482" s="8">
        <f t="shared" ref="J482:J489" si="75">L482-H482</f>
        <v>0</v>
      </c>
      <c r="K482" s="11"/>
      <c r="L482" s="8">
        <v>0</v>
      </c>
      <c r="M482" s="11"/>
      <c r="N482" s="8">
        <v>0</v>
      </c>
      <c r="O482" s="11"/>
      <c r="P482" s="8">
        <f t="shared" ref="P482:P489" si="76">+L482-N482</f>
        <v>0</v>
      </c>
      <c r="Q482" s="11"/>
      <c r="R482" s="11"/>
      <c r="S482" s="11"/>
      <c r="T482" s="11"/>
      <c r="U482" s="11"/>
      <c r="V482" s="11"/>
      <c r="W482" s="21"/>
    </row>
    <row r="483" spans="1:25" x14ac:dyDescent="0.25">
      <c r="A483" s="48" t="s">
        <v>1341</v>
      </c>
      <c r="B483" s="21"/>
      <c r="C483" s="22"/>
      <c r="D483" s="22" t="s">
        <v>1342</v>
      </c>
      <c r="E483" s="22" t="s">
        <v>1343</v>
      </c>
      <c r="F483" s="21"/>
      <c r="G483" s="21"/>
      <c r="H483" s="8">
        <v>0</v>
      </c>
      <c r="I483" s="21"/>
      <c r="J483" s="8">
        <f t="shared" si="75"/>
        <v>0</v>
      </c>
      <c r="K483" s="11"/>
      <c r="L483" s="8">
        <v>0</v>
      </c>
      <c r="M483" s="11"/>
      <c r="N483" s="8">
        <v>0</v>
      </c>
      <c r="O483" s="11"/>
      <c r="P483" s="8">
        <f t="shared" si="76"/>
        <v>0</v>
      </c>
      <c r="Q483" s="11"/>
      <c r="R483" s="11"/>
      <c r="S483" s="11"/>
      <c r="T483" s="11"/>
      <c r="U483" s="11"/>
      <c r="V483" s="11"/>
      <c r="W483" s="21"/>
    </row>
    <row r="484" spans="1:25" x14ac:dyDescent="0.25">
      <c r="A484" s="48" t="s">
        <v>1344</v>
      </c>
      <c r="B484" s="21"/>
      <c r="C484" s="22"/>
      <c r="D484" s="22" t="s">
        <v>968</v>
      </c>
      <c r="E484" s="22" t="s">
        <v>1345</v>
      </c>
      <c r="F484" s="21"/>
      <c r="G484" s="21"/>
      <c r="H484" s="8">
        <v>0</v>
      </c>
      <c r="I484" s="21"/>
      <c r="J484" s="8">
        <f t="shared" si="75"/>
        <v>0</v>
      </c>
      <c r="K484" s="11"/>
      <c r="L484" s="8">
        <v>0</v>
      </c>
      <c r="M484" s="11"/>
      <c r="N484" s="8">
        <v>0</v>
      </c>
      <c r="O484" s="11"/>
      <c r="P484" s="8">
        <f t="shared" si="76"/>
        <v>0</v>
      </c>
      <c r="Q484" s="11"/>
      <c r="R484" s="11"/>
      <c r="S484" s="11"/>
      <c r="T484" s="11"/>
      <c r="U484" s="11"/>
      <c r="V484" s="11"/>
      <c r="W484" s="21"/>
    </row>
    <row r="485" spans="1:25" x14ac:dyDescent="0.25">
      <c r="A485" s="48" t="s">
        <v>1346</v>
      </c>
      <c r="B485" s="21"/>
      <c r="C485" s="22"/>
      <c r="D485" s="22" t="s">
        <v>498</v>
      </c>
      <c r="E485" s="22" t="s">
        <v>1347</v>
      </c>
      <c r="F485" s="21"/>
      <c r="G485" s="21"/>
      <c r="H485" s="8">
        <v>0</v>
      </c>
      <c r="I485" s="21"/>
      <c r="J485" s="8">
        <f t="shared" si="75"/>
        <v>0</v>
      </c>
      <c r="K485" s="11"/>
      <c r="L485" s="8">
        <v>0</v>
      </c>
      <c r="M485" s="11"/>
      <c r="N485" s="8">
        <v>0</v>
      </c>
      <c r="O485" s="11"/>
      <c r="P485" s="8">
        <f t="shared" si="76"/>
        <v>0</v>
      </c>
      <c r="Q485" s="11"/>
      <c r="R485" s="11"/>
      <c r="S485" s="11"/>
      <c r="T485" s="11"/>
      <c r="U485" s="11"/>
      <c r="V485" s="11"/>
      <c r="W485" s="21"/>
    </row>
    <row r="486" spans="1:25" x14ac:dyDescent="0.25">
      <c r="A486" s="48" t="s">
        <v>1348</v>
      </c>
      <c r="B486" s="21"/>
      <c r="C486" s="22"/>
      <c r="D486" s="22" t="s">
        <v>935</v>
      </c>
      <c r="E486" s="22" t="s">
        <v>1349</v>
      </c>
      <c r="F486" s="21"/>
      <c r="G486" s="21"/>
      <c r="H486" s="8">
        <v>0</v>
      </c>
      <c r="I486" s="21"/>
      <c r="J486" s="8">
        <f t="shared" si="75"/>
        <v>0</v>
      </c>
      <c r="K486" s="11"/>
      <c r="L486" s="8">
        <v>0</v>
      </c>
      <c r="M486" s="11"/>
      <c r="N486" s="8">
        <v>0</v>
      </c>
      <c r="O486" s="11"/>
      <c r="P486" s="8">
        <f t="shared" si="76"/>
        <v>0</v>
      </c>
      <c r="Q486" s="11"/>
      <c r="R486" s="11"/>
      <c r="S486" s="11"/>
      <c r="T486" s="11"/>
      <c r="U486" s="11"/>
      <c r="V486" s="11"/>
      <c r="W486" s="21"/>
    </row>
    <row r="487" spans="1:25" x14ac:dyDescent="0.25">
      <c r="A487" s="48" t="s">
        <v>1350</v>
      </c>
      <c r="B487" s="21"/>
      <c r="C487" s="22"/>
      <c r="D487" s="22" t="s">
        <v>510</v>
      </c>
      <c r="E487" s="22" t="s">
        <v>1351</v>
      </c>
      <c r="F487" s="21"/>
      <c r="G487" s="21"/>
      <c r="H487" s="8">
        <v>0</v>
      </c>
      <c r="I487" s="21"/>
      <c r="J487" s="8">
        <f t="shared" si="75"/>
        <v>0</v>
      </c>
      <c r="K487" s="11"/>
      <c r="L487" s="8">
        <v>0</v>
      </c>
      <c r="M487" s="11"/>
      <c r="N487" s="8">
        <v>0</v>
      </c>
      <c r="O487" s="11"/>
      <c r="P487" s="8">
        <f t="shared" si="76"/>
        <v>0</v>
      </c>
      <c r="Q487" s="11"/>
      <c r="R487" s="11"/>
      <c r="S487" s="11"/>
      <c r="T487" s="11"/>
      <c r="U487" s="11"/>
      <c r="V487" s="11"/>
      <c r="W487" s="21"/>
    </row>
    <row r="488" spans="1:25" x14ac:dyDescent="0.25">
      <c r="A488" s="48" t="s">
        <v>1352</v>
      </c>
      <c r="B488" s="21"/>
      <c r="C488" s="24" t="s">
        <v>1353</v>
      </c>
      <c r="D488" s="22"/>
      <c r="E488" s="22"/>
      <c r="F488" s="21"/>
      <c r="G488" s="21"/>
      <c r="H488" s="36">
        <f>SUM(H482:H487)</f>
        <v>0</v>
      </c>
      <c r="I488" s="21"/>
      <c r="J488" s="36">
        <f t="shared" si="75"/>
        <v>0</v>
      </c>
      <c r="K488" s="27"/>
      <c r="L488" s="36">
        <f>SUM(L482:L487)</f>
        <v>0</v>
      </c>
      <c r="M488" s="27"/>
      <c r="N488" s="36">
        <f>SUM(N482:N487)</f>
        <v>0</v>
      </c>
      <c r="O488" s="27"/>
      <c r="P488" s="36">
        <f t="shared" si="76"/>
        <v>0</v>
      </c>
      <c r="Q488" s="27"/>
      <c r="R488" s="27"/>
      <c r="S488" s="27"/>
      <c r="T488" s="27"/>
      <c r="U488" s="27"/>
      <c r="V488" s="27"/>
      <c r="W488" s="21"/>
    </row>
    <row r="489" spans="1:25" x14ac:dyDescent="0.25">
      <c r="A489" s="48" t="s">
        <v>1354</v>
      </c>
      <c r="B489" s="21"/>
      <c r="C489" s="13"/>
      <c r="D489" s="24" t="s">
        <v>1355</v>
      </c>
      <c r="E489" s="22"/>
      <c r="F489" s="21"/>
      <c r="G489" s="21"/>
      <c r="H489" s="36">
        <f>H480+H488</f>
        <v>0</v>
      </c>
      <c r="I489" s="21"/>
      <c r="J489" s="36">
        <f t="shared" si="75"/>
        <v>0</v>
      </c>
      <c r="K489" s="27"/>
      <c r="L489" s="36">
        <f>L480+L488</f>
        <v>0</v>
      </c>
      <c r="M489" s="27"/>
      <c r="N489" s="36">
        <f>N480+N488</f>
        <v>0</v>
      </c>
      <c r="O489" s="27"/>
      <c r="P489" s="36">
        <f t="shared" si="76"/>
        <v>0</v>
      </c>
      <c r="Q489" s="27"/>
      <c r="R489" s="27"/>
      <c r="S489" s="27"/>
      <c r="T489" s="27"/>
      <c r="U489" s="27"/>
      <c r="V489" s="27"/>
      <c r="W489" s="21"/>
      <c r="X489" s="14"/>
      <c r="Y489" s="14"/>
    </row>
    <row r="490" spans="1:25" x14ac:dyDescent="0.25">
      <c r="A490" s="48"/>
      <c r="B490" s="21"/>
      <c r="C490" s="24" t="s">
        <v>1356</v>
      </c>
      <c r="D490" s="22"/>
      <c r="E490" s="22"/>
      <c r="F490" s="21"/>
      <c r="G490" s="21"/>
      <c r="H490" s="8"/>
      <c r="I490" s="21"/>
      <c r="J490" s="8"/>
      <c r="K490" s="11"/>
      <c r="L490" s="8"/>
      <c r="M490" s="11"/>
      <c r="N490" s="8"/>
      <c r="O490" s="11"/>
      <c r="P490" s="8"/>
      <c r="Q490" s="11"/>
      <c r="R490" s="11"/>
      <c r="S490" s="11"/>
      <c r="T490" s="11"/>
      <c r="U490" s="11"/>
      <c r="V490" s="11"/>
      <c r="W490" s="21"/>
    </row>
    <row r="491" spans="1:25" x14ac:dyDescent="0.25">
      <c r="A491" s="48" t="s">
        <v>1357</v>
      </c>
      <c r="B491" s="21"/>
      <c r="C491" s="22"/>
      <c r="D491" s="22" t="s">
        <v>518</v>
      </c>
      <c r="E491" s="22" t="s">
        <v>1358</v>
      </c>
      <c r="F491" s="21"/>
      <c r="G491" s="21"/>
      <c r="H491" s="8">
        <v>0</v>
      </c>
      <c r="I491" s="21"/>
      <c r="J491" s="8">
        <f t="shared" ref="J491:J498" si="77">L491-H491</f>
        <v>0</v>
      </c>
      <c r="K491" s="11"/>
      <c r="L491" s="8">
        <v>0</v>
      </c>
      <c r="M491" s="11"/>
      <c r="N491" s="8">
        <v>0</v>
      </c>
      <c r="O491" s="11"/>
      <c r="P491" s="8">
        <f t="shared" ref="P491:P498" si="78">+L491-N491</f>
        <v>0</v>
      </c>
      <c r="Q491" s="11"/>
      <c r="R491" s="11"/>
      <c r="S491" s="11"/>
      <c r="T491" s="11"/>
      <c r="U491" s="11"/>
      <c r="V491" s="11"/>
      <c r="W491" s="21"/>
    </row>
    <row r="492" spans="1:25" x14ac:dyDescent="0.25">
      <c r="A492" s="48" t="s">
        <v>1359</v>
      </c>
      <c r="B492" s="21"/>
      <c r="C492" s="22"/>
      <c r="D492" s="22" t="s">
        <v>486</v>
      </c>
      <c r="E492" s="22" t="s">
        <v>1360</v>
      </c>
      <c r="F492" s="21"/>
      <c r="G492" s="21"/>
      <c r="H492" s="8">
        <v>0</v>
      </c>
      <c r="I492" s="21"/>
      <c r="J492" s="8">
        <f t="shared" si="77"/>
        <v>0</v>
      </c>
      <c r="K492" s="11"/>
      <c r="L492" s="8">
        <v>0</v>
      </c>
      <c r="M492" s="11"/>
      <c r="N492" s="8">
        <v>0</v>
      </c>
      <c r="O492" s="11"/>
      <c r="P492" s="8">
        <f t="shared" si="78"/>
        <v>0</v>
      </c>
      <c r="Q492" s="11"/>
      <c r="R492" s="11"/>
      <c r="S492" s="11"/>
      <c r="T492" s="11"/>
      <c r="U492" s="11"/>
      <c r="V492" s="11"/>
      <c r="W492" s="21"/>
    </row>
    <row r="493" spans="1:25" x14ac:dyDescent="0.25">
      <c r="A493" s="48" t="s">
        <v>1361</v>
      </c>
      <c r="B493" s="21"/>
      <c r="C493" s="22"/>
      <c r="D493" s="22" t="s">
        <v>968</v>
      </c>
      <c r="E493" s="22" t="s">
        <v>1362</v>
      </c>
      <c r="F493" s="21"/>
      <c r="G493" s="21"/>
      <c r="H493" s="8">
        <v>0</v>
      </c>
      <c r="I493" s="21"/>
      <c r="J493" s="8">
        <f t="shared" si="77"/>
        <v>0</v>
      </c>
      <c r="K493" s="11"/>
      <c r="L493" s="8">
        <v>0</v>
      </c>
      <c r="M493" s="11"/>
      <c r="N493" s="8">
        <v>0</v>
      </c>
      <c r="O493" s="11"/>
      <c r="P493" s="8">
        <f t="shared" si="78"/>
        <v>0</v>
      </c>
      <c r="Q493" s="11"/>
      <c r="R493" s="11"/>
      <c r="S493" s="11"/>
      <c r="T493" s="11"/>
      <c r="U493" s="11"/>
      <c r="V493" s="11"/>
      <c r="W493" s="21"/>
    </row>
    <row r="494" spans="1:25" x14ac:dyDescent="0.25">
      <c r="A494" s="48" t="s">
        <v>1363</v>
      </c>
      <c r="B494" s="21"/>
      <c r="C494" s="22"/>
      <c r="D494" s="22" t="s">
        <v>498</v>
      </c>
      <c r="E494" s="22" t="s">
        <v>1364</v>
      </c>
      <c r="F494" s="21"/>
      <c r="G494" s="21"/>
      <c r="H494" s="8">
        <v>0</v>
      </c>
      <c r="I494" s="21"/>
      <c r="J494" s="8">
        <f t="shared" si="77"/>
        <v>0</v>
      </c>
      <c r="K494" s="11"/>
      <c r="L494" s="8">
        <v>0</v>
      </c>
      <c r="M494" s="11"/>
      <c r="N494" s="8">
        <v>0</v>
      </c>
      <c r="O494" s="11"/>
      <c r="P494" s="8">
        <f t="shared" si="78"/>
        <v>0</v>
      </c>
      <c r="Q494" s="11"/>
      <c r="R494" s="11"/>
      <c r="S494" s="11"/>
      <c r="T494" s="11"/>
      <c r="U494" s="11"/>
      <c r="V494" s="11"/>
      <c r="W494" s="21"/>
    </row>
    <row r="495" spans="1:25" x14ac:dyDescent="0.25">
      <c r="A495" s="48" t="s">
        <v>1365</v>
      </c>
      <c r="B495" s="21"/>
      <c r="C495" s="22"/>
      <c r="D495" s="22" t="s">
        <v>502</v>
      </c>
      <c r="E495" s="22" t="s">
        <v>1366</v>
      </c>
      <c r="F495" s="21"/>
      <c r="G495" s="21"/>
      <c r="H495" s="8">
        <v>0</v>
      </c>
      <c r="I495" s="21"/>
      <c r="J495" s="8">
        <f t="shared" si="77"/>
        <v>0</v>
      </c>
      <c r="K495" s="11"/>
      <c r="L495" s="8">
        <v>0</v>
      </c>
      <c r="M495" s="11"/>
      <c r="N495" s="8">
        <v>0</v>
      </c>
      <c r="O495" s="11"/>
      <c r="P495" s="8">
        <f t="shared" si="78"/>
        <v>0</v>
      </c>
      <c r="Q495" s="11"/>
      <c r="R495" s="11"/>
      <c r="S495" s="11"/>
      <c r="T495" s="11"/>
      <c r="U495" s="11"/>
      <c r="V495" s="11"/>
      <c r="W495" s="21"/>
    </row>
    <row r="496" spans="1:25" x14ac:dyDescent="0.25">
      <c r="A496" s="48" t="s">
        <v>1367</v>
      </c>
      <c r="B496" s="21"/>
      <c r="C496" s="22"/>
      <c r="D496" s="22" t="s">
        <v>506</v>
      </c>
      <c r="E496" s="22" t="s">
        <v>1368</v>
      </c>
      <c r="F496" s="21"/>
      <c r="G496" s="21"/>
      <c r="H496" s="8">
        <v>0</v>
      </c>
      <c r="I496" s="21"/>
      <c r="J496" s="8">
        <f t="shared" si="77"/>
        <v>0</v>
      </c>
      <c r="K496" s="11"/>
      <c r="L496" s="8">
        <v>0</v>
      </c>
      <c r="M496" s="11"/>
      <c r="N496" s="8">
        <v>0</v>
      </c>
      <c r="O496" s="11"/>
      <c r="P496" s="8">
        <f t="shared" si="78"/>
        <v>0</v>
      </c>
      <c r="Q496" s="11"/>
      <c r="R496" s="11"/>
      <c r="S496" s="11"/>
      <c r="T496" s="11"/>
      <c r="U496" s="11"/>
      <c r="V496" s="11"/>
      <c r="W496" s="21"/>
    </row>
    <row r="497" spans="1:24" x14ac:dyDescent="0.25">
      <c r="A497" s="48" t="s">
        <v>1369</v>
      </c>
      <c r="B497" s="21"/>
      <c r="C497" s="22"/>
      <c r="D497" s="22" t="s">
        <v>510</v>
      </c>
      <c r="E497" s="22" t="s">
        <v>1370</v>
      </c>
      <c r="F497" s="21"/>
      <c r="G497" s="21"/>
      <c r="H497" s="8">
        <v>0</v>
      </c>
      <c r="I497" s="21"/>
      <c r="J497" s="8">
        <f t="shared" si="77"/>
        <v>0</v>
      </c>
      <c r="K497" s="11"/>
      <c r="L497" s="8">
        <v>0</v>
      </c>
      <c r="M497" s="11"/>
      <c r="N497" s="8">
        <v>0</v>
      </c>
      <c r="O497" s="11"/>
      <c r="P497" s="8">
        <f t="shared" si="78"/>
        <v>0</v>
      </c>
      <c r="Q497" s="11"/>
      <c r="R497" s="11"/>
      <c r="S497" s="11"/>
      <c r="T497" s="11"/>
      <c r="U497" s="11"/>
      <c r="V497" s="11"/>
      <c r="W497" s="21"/>
    </row>
    <row r="498" spans="1:24" x14ac:dyDescent="0.25">
      <c r="A498" s="48" t="s">
        <v>1371</v>
      </c>
      <c r="B498" s="21"/>
      <c r="C498" s="24" t="s">
        <v>1372</v>
      </c>
      <c r="D498" s="22"/>
      <c r="E498" s="22"/>
      <c r="F498" s="21"/>
      <c r="G498" s="21"/>
      <c r="H498" s="34">
        <f>SUM(H491:H497)</f>
        <v>0</v>
      </c>
      <c r="I498" s="21"/>
      <c r="J498" s="34">
        <f t="shared" si="77"/>
        <v>0</v>
      </c>
      <c r="K498" s="11"/>
      <c r="L498" s="34">
        <f>SUM(L491:L497)</f>
        <v>0</v>
      </c>
      <c r="M498" s="11"/>
      <c r="N498" s="34">
        <f>SUM(N491:N497)</f>
        <v>0</v>
      </c>
      <c r="O498" s="11"/>
      <c r="P498" s="34">
        <f t="shared" si="78"/>
        <v>0</v>
      </c>
      <c r="Q498" s="11"/>
      <c r="R498" s="11"/>
      <c r="S498" s="11"/>
      <c r="T498" s="11"/>
      <c r="U498" s="11"/>
      <c r="V498" s="11"/>
      <c r="W498" s="21"/>
    </row>
    <row r="499" spans="1:24" x14ac:dyDescent="0.25">
      <c r="A499" s="48"/>
      <c r="B499" s="21"/>
      <c r="C499" s="24" t="s">
        <v>1373</v>
      </c>
      <c r="D499" s="22"/>
      <c r="E499" s="22"/>
      <c r="F499" s="21"/>
      <c r="G499" s="21"/>
      <c r="H499" s="8"/>
      <c r="I499" s="21"/>
      <c r="J499" s="8"/>
      <c r="K499" s="11"/>
      <c r="L499" s="8"/>
      <c r="M499" s="11"/>
      <c r="N499" s="8"/>
      <c r="O499" s="11"/>
      <c r="P499" s="8"/>
      <c r="Q499" s="11"/>
      <c r="R499" s="11"/>
      <c r="S499" s="11"/>
      <c r="T499" s="11"/>
      <c r="U499" s="11"/>
      <c r="V499" s="11"/>
      <c r="W499" s="21"/>
    </row>
    <row r="500" spans="1:24" x14ac:dyDescent="0.25">
      <c r="A500" s="48" t="s">
        <v>1374</v>
      </c>
      <c r="B500" s="21"/>
      <c r="C500" s="22"/>
      <c r="D500" s="22" t="s">
        <v>927</v>
      </c>
      <c r="E500" s="22" t="s">
        <v>1375</v>
      </c>
      <c r="F500" s="21"/>
      <c r="G500" s="21"/>
      <c r="H500" s="8">
        <v>0</v>
      </c>
      <c r="I500" s="21"/>
      <c r="J500" s="8">
        <f t="shared" ref="J500:J507" si="79">L500-H500</f>
        <v>0</v>
      </c>
      <c r="K500" s="11"/>
      <c r="L500" s="8">
        <v>0</v>
      </c>
      <c r="M500" s="11"/>
      <c r="N500" s="8">
        <v>0</v>
      </c>
      <c r="O500" s="11"/>
      <c r="P500" s="8">
        <f t="shared" ref="P500:P507" si="80">+L500-N500</f>
        <v>0</v>
      </c>
      <c r="Q500" s="11"/>
      <c r="R500" s="11"/>
      <c r="S500" s="11"/>
      <c r="T500" s="11"/>
      <c r="U500" s="11"/>
      <c r="V500" s="11"/>
      <c r="W500" s="21"/>
    </row>
    <row r="501" spans="1:24" x14ac:dyDescent="0.25">
      <c r="A501" s="48" t="s">
        <v>1376</v>
      </c>
      <c r="B501" s="21"/>
      <c r="C501" s="22"/>
      <c r="D501" s="22" t="s">
        <v>1342</v>
      </c>
      <c r="E501" s="22" t="s">
        <v>1377</v>
      </c>
      <c r="F501" s="21"/>
      <c r="G501" s="21"/>
      <c r="H501" s="8">
        <v>0</v>
      </c>
      <c r="I501" s="21"/>
      <c r="J501" s="8">
        <f t="shared" si="79"/>
        <v>0</v>
      </c>
      <c r="K501" s="11"/>
      <c r="L501" s="8">
        <v>0</v>
      </c>
      <c r="M501" s="11"/>
      <c r="N501" s="8">
        <v>0</v>
      </c>
      <c r="O501" s="11"/>
      <c r="P501" s="8">
        <f t="shared" si="80"/>
        <v>0</v>
      </c>
      <c r="Q501" s="11"/>
      <c r="R501" s="11"/>
      <c r="S501" s="11"/>
      <c r="T501" s="11"/>
      <c r="U501" s="11"/>
      <c r="V501" s="11"/>
      <c r="W501" s="21"/>
    </row>
    <row r="502" spans="1:24" x14ac:dyDescent="0.25">
      <c r="A502" s="48" t="s">
        <v>1378</v>
      </c>
      <c r="B502" s="21"/>
      <c r="C502" s="22"/>
      <c r="D502" s="22" t="s">
        <v>968</v>
      </c>
      <c r="E502" s="22" t="s">
        <v>1379</v>
      </c>
      <c r="F502" s="21"/>
      <c r="G502" s="21"/>
      <c r="H502" s="8">
        <v>0</v>
      </c>
      <c r="I502" s="21"/>
      <c r="J502" s="8">
        <f t="shared" si="79"/>
        <v>0</v>
      </c>
      <c r="K502" s="11"/>
      <c r="L502" s="8">
        <v>0</v>
      </c>
      <c r="M502" s="11"/>
      <c r="N502" s="8">
        <v>0</v>
      </c>
      <c r="O502" s="11"/>
      <c r="P502" s="8">
        <f t="shared" si="80"/>
        <v>0</v>
      </c>
      <c r="Q502" s="11"/>
      <c r="R502" s="11"/>
      <c r="S502" s="11"/>
      <c r="T502" s="11"/>
      <c r="U502" s="11"/>
      <c r="V502" s="11"/>
      <c r="W502" s="21"/>
    </row>
    <row r="503" spans="1:24" x14ac:dyDescent="0.25">
      <c r="A503" s="48" t="s">
        <v>1380</v>
      </c>
      <c r="B503" s="21"/>
      <c r="C503" s="22"/>
      <c r="D503" s="22" t="s">
        <v>498</v>
      </c>
      <c r="E503" s="22" t="s">
        <v>1381</v>
      </c>
      <c r="F503" s="21"/>
      <c r="G503" s="21"/>
      <c r="H503" s="8">
        <v>0</v>
      </c>
      <c r="I503" s="21"/>
      <c r="J503" s="8">
        <f t="shared" si="79"/>
        <v>0</v>
      </c>
      <c r="K503" s="11"/>
      <c r="L503" s="8">
        <v>0</v>
      </c>
      <c r="M503" s="11"/>
      <c r="N503" s="8">
        <v>0</v>
      </c>
      <c r="O503" s="11"/>
      <c r="P503" s="8">
        <f t="shared" si="80"/>
        <v>0</v>
      </c>
      <c r="Q503" s="11"/>
      <c r="R503" s="11"/>
      <c r="S503" s="11"/>
      <c r="T503" s="11"/>
      <c r="U503" s="11"/>
      <c r="V503" s="11"/>
      <c r="W503" s="21"/>
    </row>
    <row r="504" spans="1:24" x14ac:dyDescent="0.25">
      <c r="A504" s="48" t="s">
        <v>1382</v>
      </c>
      <c r="B504" s="21"/>
      <c r="C504" s="22"/>
      <c r="D504" s="22" t="s">
        <v>935</v>
      </c>
      <c r="E504" s="22" t="s">
        <v>1383</v>
      </c>
      <c r="F504" s="21"/>
      <c r="G504" s="21"/>
      <c r="H504" s="8">
        <v>0</v>
      </c>
      <c r="I504" s="21"/>
      <c r="J504" s="8">
        <f t="shared" si="79"/>
        <v>0</v>
      </c>
      <c r="K504" s="11"/>
      <c r="L504" s="8">
        <v>0</v>
      </c>
      <c r="M504" s="11"/>
      <c r="N504" s="8">
        <v>0</v>
      </c>
      <c r="O504" s="11"/>
      <c r="P504" s="8">
        <f t="shared" si="80"/>
        <v>0</v>
      </c>
      <c r="Q504" s="11"/>
      <c r="R504" s="11"/>
      <c r="S504" s="11"/>
      <c r="T504" s="11"/>
      <c r="U504" s="11"/>
      <c r="V504" s="11"/>
      <c r="W504" s="21"/>
    </row>
    <row r="505" spans="1:24" x14ac:dyDescent="0.25">
      <c r="A505" s="48" t="s">
        <v>1384</v>
      </c>
      <c r="B505" s="21"/>
      <c r="C505" s="22"/>
      <c r="D505" s="22" t="s">
        <v>510</v>
      </c>
      <c r="E505" s="22" t="s">
        <v>1385</v>
      </c>
      <c r="F505" s="21"/>
      <c r="G505" s="21"/>
      <c r="H505" s="8">
        <v>0</v>
      </c>
      <c r="I505" s="21"/>
      <c r="J505" s="8">
        <f t="shared" si="79"/>
        <v>0</v>
      </c>
      <c r="K505" s="11"/>
      <c r="L505" s="8">
        <v>0</v>
      </c>
      <c r="M505" s="11"/>
      <c r="N505" s="8">
        <v>0</v>
      </c>
      <c r="O505" s="11"/>
      <c r="P505" s="8">
        <f t="shared" si="80"/>
        <v>0</v>
      </c>
      <c r="Q505" s="11"/>
      <c r="R505" s="11"/>
      <c r="S505" s="11"/>
      <c r="T505" s="11"/>
      <c r="U505" s="11"/>
      <c r="V505" s="11"/>
      <c r="W505" s="21"/>
    </row>
    <row r="506" spans="1:24" x14ac:dyDescent="0.25">
      <c r="A506" s="48" t="s">
        <v>1386</v>
      </c>
      <c r="B506" s="21"/>
      <c r="C506" s="24" t="s">
        <v>1387</v>
      </c>
      <c r="D506" s="22"/>
      <c r="E506" s="22"/>
      <c r="F506" s="21"/>
      <c r="G506" s="21"/>
      <c r="H506" s="34">
        <f>SUM(H500:H505)</f>
        <v>0</v>
      </c>
      <c r="I506" s="21"/>
      <c r="J506" s="34">
        <f t="shared" si="79"/>
        <v>0</v>
      </c>
      <c r="K506" s="11"/>
      <c r="L506" s="34">
        <f>SUM(L500:L505)</f>
        <v>0</v>
      </c>
      <c r="M506" s="11"/>
      <c r="N506" s="34">
        <f>SUM(N500:N505)</f>
        <v>0</v>
      </c>
      <c r="O506" s="11"/>
      <c r="P506" s="34">
        <f t="shared" si="80"/>
        <v>0</v>
      </c>
      <c r="Q506" s="11"/>
      <c r="R506" s="11"/>
      <c r="S506" s="11"/>
      <c r="T506" s="11"/>
      <c r="U506" s="11"/>
      <c r="V506" s="11"/>
      <c r="W506" s="21"/>
    </row>
    <row r="507" spans="1:24" x14ac:dyDescent="0.25">
      <c r="A507" s="48" t="s">
        <v>1388</v>
      </c>
      <c r="B507" s="21"/>
      <c r="C507" s="13"/>
      <c r="D507" s="24" t="s">
        <v>1389</v>
      </c>
      <c r="E507" s="22"/>
      <c r="F507" s="21"/>
      <c r="G507" s="21"/>
      <c r="H507" s="34">
        <f>H498+H506</f>
        <v>0</v>
      </c>
      <c r="I507" s="21"/>
      <c r="J507" s="34">
        <f t="shared" si="79"/>
        <v>0</v>
      </c>
      <c r="K507" s="11"/>
      <c r="L507" s="34">
        <f>L498+L506</f>
        <v>0</v>
      </c>
      <c r="M507" s="11"/>
      <c r="N507" s="34">
        <f>N498+N506</f>
        <v>0</v>
      </c>
      <c r="O507" s="11"/>
      <c r="P507" s="34">
        <f t="shared" si="80"/>
        <v>0</v>
      </c>
      <c r="Q507" s="11"/>
      <c r="R507" s="11"/>
      <c r="S507" s="11"/>
      <c r="T507" s="11"/>
      <c r="U507" s="11"/>
      <c r="V507" s="11"/>
      <c r="W507" s="21"/>
      <c r="X507" s="14"/>
    </row>
    <row r="508" spans="1:24" x14ac:dyDescent="0.25">
      <c r="A508" s="48"/>
      <c r="B508" s="21"/>
      <c r="C508" s="24" t="s">
        <v>1390</v>
      </c>
      <c r="D508" s="22"/>
      <c r="E508" s="22"/>
      <c r="F508" s="21"/>
      <c r="G508" s="21"/>
      <c r="H508" s="8"/>
      <c r="I508" s="21"/>
      <c r="J508" s="8"/>
      <c r="K508" s="11"/>
      <c r="L508" s="8"/>
      <c r="M508" s="11"/>
      <c r="N508" s="8"/>
      <c r="O508" s="11"/>
      <c r="P508" s="8"/>
      <c r="Q508" s="11"/>
      <c r="R508" s="11"/>
      <c r="S508" s="11"/>
      <c r="T508" s="11"/>
      <c r="U508" s="11"/>
      <c r="V508" s="11"/>
      <c r="W508" s="21"/>
    </row>
    <row r="509" spans="1:24" x14ac:dyDescent="0.25">
      <c r="A509" s="48" t="s">
        <v>1391</v>
      </c>
      <c r="B509" s="21"/>
      <c r="C509" s="22"/>
      <c r="D509" s="22" t="s">
        <v>518</v>
      </c>
      <c r="E509" s="22" t="s">
        <v>1392</v>
      </c>
      <c r="F509" s="21"/>
      <c r="G509" s="21"/>
      <c r="H509" s="8">
        <v>0</v>
      </c>
      <c r="I509" s="21"/>
      <c r="J509" s="8">
        <f t="shared" ref="J509:J516" si="81">L509-H509</f>
        <v>0</v>
      </c>
      <c r="K509" s="11"/>
      <c r="L509" s="8">
        <v>0</v>
      </c>
      <c r="M509" s="11"/>
      <c r="N509" s="8">
        <v>0</v>
      </c>
      <c r="O509" s="11"/>
      <c r="P509" s="8">
        <f t="shared" ref="P509:P516" si="82">+L509-N509</f>
        <v>0</v>
      </c>
      <c r="Q509" s="11"/>
      <c r="R509" s="11"/>
      <c r="S509" s="11"/>
      <c r="T509" s="11"/>
      <c r="U509" s="11"/>
      <c r="V509" s="11"/>
      <c r="W509" s="21"/>
    </row>
    <row r="510" spans="1:24" x14ac:dyDescent="0.25">
      <c r="A510" s="48" t="s">
        <v>1393</v>
      </c>
      <c r="B510" s="21"/>
      <c r="C510" s="22"/>
      <c r="D510" s="22" t="s">
        <v>486</v>
      </c>
      <c r="E510" s="22" t="s">
        <v>1394</v>
      </c>
      <c r="F510" s="21"/>
      <c r="G510" s="21"/>
      <c r="H510" s="8">
        <v>0</v>
      </c>
      <c r="I510" s="21"/>
      <c r="J510" s="8">
        <f t="shared" si="81"/>
        <v>0</v>
      </c>
      <c r="K510" s="11"/>
      <c r="L510" s="8">
        <v>0</v>
      </c>
      <c r="M510" s="11"/>
      <c r="N510" s="8">
        <v>0</v>
      </c>
      <c r="O510" s="11"/>
      <c r="P510" s="8">
        <f t="shared" si="82"/>
        <v>0</v>
      </c>
      <c r="Q510" s="11"/>
      <c r="R510" s="11"/>
      <c r="S510" s="11"/>
      <c r="T510" s="11"/>
      <c r="U510" s="11"/>
      <c r="V510" s="11"/>
      <c r="W510" s="21"/>
    </row>
    <row r="511" spans="1:24" x14ac:dyDescent="0.25">
      <c r="A511" s="48" t="s">
        <v>1395</v>
      </c>
      <c r="B511" s="21"/>
      <c r="C511" s="22"/>
      <c r="D511" s="22" t="s">
        <v>968</v>
      </c>
      <c r="E511" s="22" t="s">
        <v>1396</v>
      </c>
      <c r="F511" s="21"/>
      <c r="G511" s="21"/>
      <c r="H511" s="8">
        <v>0</v>
      </c>
      <c r="I511" s="21"/>
      <c r="J511" s="8">
        <f t="shared" si="81"/>
        <v>0</v>
      </c>
      <c r="K511" s="11"/>
      <c r="L511" s="8">
        <v>0</v>
      </c>
      <c r="M511" s="11"/>
      <c r="N511" s="8">
        <v>0</v>
      </c>
      <c r="O511" s="11"/>
      <c r="P511" s="8">
        <f t="shared" si="82"/>
        <v>0</v>
      </c>
      <c r="Q511" s="11"/>
      <c r="R511" s="11"/>
      <c r="S511" s="11"/>
      <c r="T511" s="11"/>
      <c r="U511" s="11"/>
      <c r="V511" s="11"/>
      <c r="W511" s="21"/>
    </row>
    <row r="512" spans="1:24" x14ac:dyDescent="0.25">
      <c r="A512" s="48" t="s">
        <v>1397</v>
      </c>
      <c r="B512" s="21"/>
      <c r="C512" s="22"/>
      <c r="D512" s="22" t="s">
        <v>498</v>
      </c>
      <c r="E512" s="22" t="s">
        <v>1398</v>
      </c>
      <c r="F512" s="21"/>
      <c r="G512" s="21"/>
      <c r="H512" s="8">
        <v>0</v>
      </c>
      <c r="I512" s="21"/>
      <c r="J512" s="8">
        <f t="shared" si="81"/>
        <v>0</v>
      </c>
      <c r="K512" s="11"/>
      <c r="L512" s="8">
        <v>0</v>
      </c>
      <c r="M512" s="11"/>
      <c r="N512" s="8">
        <v>0</v>
      </c>
      <c r="O512" s="11"/>
      <c r="P512" s="8">
        <f t="shared" si="82"/>
        <v>0</v>
      </c>
      <c r="Q512" s="11"/>
      <c r="R512" s="11"/>
      <c r="S512" s="11"/>
      <c r="T512" s="11"/>
      <c r="U512" s="11"/>
      <c r="V512" s="11"/>
      <c r="W512" s="21"/>
    </row>
    <row r="513" spans="1:25" x14ac:dyDescent="0.25">
      <c r="A513" s="48" t="s">
        <v>1399</v>
      </c>
      <c r="B513" s="21"/>
      <c r="C513" s="22"/>
      <c r="D513" s="22" t="s">
        <v>502</v>
      </c>
      <c r="E513" s="22" t="s">
        <v>1400</v>
      </c>
      <c r="F513" s="21"/>
      <c r="G513" s="21"/>
      <c r="H513" s="8">
        <v>0</v>
      </c>
      <c r="I513" s="21"/>
      <c r="J513" s="8">
        <f t="shared" si="81"/>
        <v>0</v>
      </c>
      <c r="K513" s="11"/>
      <c r="L513" s="8">
        <v>0</v>
      </c>
      <c r="M513" s="11"/>
      <c r="N513" s="8">
        <v>0</v>
      </c>
      <c r="O513" s="11"/>
      <c r="P513" s="8">
        <f t="shared" si="82"/>
        <v>0</v>
      </c>
      <c r="Q513" s="11"/>
      <c r="R513" s="11"/>
      <c r="S513" s="11"/>
      <c r="T513" s="11"/>
      <c r="U513" s="11"/>
      <c r="V513" s="11"/>
      <c r="W513" s="21"/>
    </row>
    <row r="514" spans="1:25" x14ac:dyDescent="0.25">
      <c r="A514" s="48" t="s">
        <v>1401</v>
      </c>
      <c r="B514" s="21"/>
      <c r="C514" s="22"/>
      <c r="D514" s="22" t="s">
        <v>506</v>
      </c>
      <c r="E514" s="22" t="s">
        <v>1402</v>
      </c>
      <c r="F514" s="21"/>
      <c r="G514" s="21"/>
      <c r="H514" s="8">
        <v>0</v>
      </c>
      <c r="I514" s="21"/>
      <c r="J514" s="8">
        <f t="shared" si="81"/>
        <v>0</v>
      </c>
      <c r="K514" s="11"/>
      <c r="L514" s="8">
        <v>0</v>
      </c>
      <c r="M514" s="11"/>
      <c r="N514" s="8">
        <v>0</v>
      </c>
      <c r="O514" s="11"/>
      <c r="P514" s="8">
        <f t="shared" si="82"/>
        <v>0</v>
      </c>
      <c r="Q514" s="11"/>
      <c r="R514" s="11"/>
      <c r="S514" s="11"/>
      <c r="T514" s="11"/>
      <c r="U514" s="11"/>
      <c r="V514" s="11"/>
      <c r="W514" s="21"/>
    </row>
    <row r="515" spans="1:25" x14ac:dyDescent="0.25">
      <c r="A515" s="48" t="s">
        <v>1403</v>
      </c>
      <c r="B515" s="21"/>
      <c r="C515" s="22"/>
      <c r="D515" s="22" t="s">
        <v>510</v>
      </c>
      <c r="E515" s="22" t="s">
        <v>1404</v>
      </c>
      <c r="F515" s="21"/>
      <c r="G515" s="21"/>
      <c r="H515" s="8">
        <v>0</v>
      </c>
      <c r="I515" s="21"/>
      <c r="J515" s="8">
        <f t="shared" si="81"/>
        <v>0</v>
      </c>
      <c r="K515" s="11"/>
      <c r="L515" s="8">
        <v>0</v>
      </c>
      <c r="M515" s="11"/>
      <c r="N515" s="8">
        <v>0</v>
      </c>
      <c r="O515" s="11"/>
      <c r="P515" s="8">
        <f t="shared" si="82"/>
        <v>0</v>
      </c>
      <c r="Q515" s="11"/>
      <c r="R515" s="11"/>
      <c r="S515" s="11"/>
      <c r="T515" s="11"/>
      <c r="U515" s="11"/>
      <c r="V515" s="11"/>
      <c r="W515" s="21"/>
    </row>
    <row r="516" spans="1:25" x14ac:dyDescent="0.25">
      <c r="A516" s="48" t="s">
        <v>1405</v>
      </c>
      <c r="B516" s="21"/>
      <c r="C516" s="24" t="s">
        <v>1406</v>
      </c>
      <c r="D516" s="22"/>
      <c r="E516" s="22"/>
      <c r="F516" s="21"/>
      <c r="G516" s="21"/>
      <c r="H516" s="34">
        <f>SUM(H509:H515)</f>
        <v>0</v>
      </c>
      <c r="I516" s="21"/>
      <c r="J516" s="34">
        <f t="shared" si="81"/>
        <v>0</v>
      </c>
      <c r="K516" s="11"/>
      <c r="L516" s="34">
        <f>SUM(L509:L515)</f>
        <v>0</v>
      </c>
      <c r="M516" s="11"/>
      <c r="N516" s="34">
        <f>SUM(N509:N515)</f>
        <v>0</v>
      </c>
      <c r="O516" s="11"/>
      <c r="P516" s="34">
        <f t="shared" si="82"/>
        <v>0</v>
      </c>
      <c r="Q516" s="11"/>
      <c r="R516" s="11"/>
      <c r="S516" s="11"/>
      <c r="T516" s="11"/>
      <c r="U516" s="11"/>
      <c r="V516" s="11"/>
      <c r="W516" s="21"/>
    </row>
    <row r="517" spans="1:25" x14ac:dyDescent="0.25">
      <c r="A517" s="48"/>
      <c r="B517" s="21"/>
      <c r="C517" s="24" t="s">
        <v>1407</v>
      </c>
      <c r="D517" s="22"/>
      <c r="E517" s="22"/>
      <c r="F517" s="21"/>
      <c r="G517" s="21"/>
      <c r="H517" s="8"/>
      <c r="I517" s="21"/>
      <c r="J517" s="8"/>
      <c r="K517" s="11"/>
      <c r="L517" s="8"/>
      <c r="M517" s="11"/>
      <c r="N517" s="8"/>
      <c r="O517" s="11"/>
      <c r="P517" s="8"/>
      <c r="Q517" s="11"/>
      <c r="R517" s="11"/>
      <c r="S517" s="11"/>
      <c r="T517" s="11"/>
      <c r="U517" s="11"/>
      <c r="V517" s="11"/>
      <c r="W517" s="21"/>
    </row>
    <row r="518" spans="1:25" x14ac:dyDescent="0.25">
      <c r="A518" s="48" t="s">
        <v>1408</v>
      </c>
      <c r="B518" s="21"/>
      <c r="C518" s="22"/>
      <c r="D518" s="22" t="s">
        <v>927</v>
      </c>
      <c r="E518" s="22" t="s">
        <v>1409</v>
      </c>
      <c r="F518" s="21"/>
      <c r="G518" s="21"/>
      <c r="H518" s="8">
        <v>0</v>
      </c>
      <c r="I518" s="21"/>
      <c r="J518" s="8">
        <f t="shared" ref="J518:J525" si="83">L518-H518</f>
        <v>0</v>
      </c>
      <c r="K518" s="11"/>
      <c r="L518" s="8">
        <v>0</v>
      </c>
      <c r="M518" s="11"/>
      <c r="N518" s="8">
        <v>0</v>
      </c>
      <c r="O518" s="11"/>
      <c r="P518" s="8">
        <f t="shared" ref="P518:P525" si="84">+L518-N518</f>
        <v>0</v>
      </c>
      <c r="Q518" s="11"/>
      <c r="R518" s="11"/>
      <c r="S518" s="11"/>
      <c r="T518" s="11"/>
      <c r="U518" s="11"/>
      <c r="V518" s="11"/>
      <c r="W518" s="21"/>
    </row>
    <row r="519" spans="1:25" x14ac:dyDescent="0.25">
      <c r="A519" s="48" t="s">
        <v>1410</v>
      </c>
      <c r="B519" s="21"/>
      <c r="C519" s="22"/>
      <c r="D519" s="22" t="s">
        <v>1342</v>
      </c>
      <c r="E519" s="22" t="s">
        <v>1411</v>
      </c>
      <c r="F519" s="21"/>
      <c r="G519" s="21"/>
      <c r="H519" s="8">
        <v>0</v>
      </c>
      <c r="I519" s="21"/>
      <c r="J519" s="8">
        <f t="shared" si="83"/>
        <v>0</v>
      </c>
      <c r="K519" s="11"/>
      <c r="L519" s="8">
        <v>0</v>
      </c>
      <c r="M519" s="11"/>
      <c r="N519" s="8">
        <v>0</v>
      </c>
      <c r="O519" s="11"/>
      <c r="P519" s="8">
        <f t="shared" si="84"/>
        <v>0</v>
      </c>
      <c r="Q519" s="11"/>
      <c r="R519" s="11"/>
      <c r="S519" s="11"/>
      <c r="T519" s="11"/>
      <c r="U519" s="11"/>
      <c r="V519" s="11"/>
      <c r="W519" s="21"/>
    </row>
    <row r="520" spans="1:25" x14ac:dyDescent="0.25">
      <c r="A520" s="48" t="s">
        <v>1412</v>
      </c>
      <c r="B520" s="21"/>
      <c r="C520" s="22"/>
      <c r="D520" s="22" t="s">
        <v>968</v>
      </c>
      <c r="E520" s="22" t="s">
        <v>1413</v>
      </c>
      <c r="F520" s="21"/>
      <c r="G520" s="21"/>
      <c r="H520" s="8">
        <v>0</v>
      </c>
      <c r="I520" s="21"/>
      <c r="J520" s="8">
        <f t="shared" si="83"/>
        <v>0</v>
      </c>
      <c r="K520" s="11"/>
      <c r="L520" s="8">
        <v>0</v>
      </c>
      <c r="M520" s="11"/>
      <c r="N520" s="8">
        <v>0</v>
      </c>
      <c r="O520" s="11"/>
      <c r="P520" s="8">
        <f t="shared" si="84"/>
        <v>0</v>
      </c>
      <c r="Q520" s="11"/>
      <c r="R520" s="11"/>
      <c r="S520" s="11"/>
      <c r="T520" s="11"/>
      <c r="U520" s="11"/>
      <c r="V520" s="11"/>
      <c r="W520" s="21"/>
    </row>
    <row r="521" spans="1:25" x14ac:dyDescent="0.25">
      <c r="A521" s="48" t="s">
        <v>1414</v>
      </c>
      <c r="B521" s="21"/>
      <c r="C521" s="22"/>
      <c r="D521" s="22" t="s">
        <v>498</v>
      </c>
      <c r="E521" s="22" t="s">
        <v>1415</v>
      </c>
      <c r="F521" s="21"/>
      <c r="G521" s="21"/>
      <c r="H521" s="8">
        <v>0</v>
      </c>
      <c r="I521" s="21"/>
      <c r="J521" s="8">
        <f t="shared" si="83"/>
        <v>0</v>
      </c>
      <c r="K521" s="11"/>
      <c r="L521" s="8">
        <v>0</v>
      </c>
      <c r="M521" s="11"/>
      <c r="N521" s="8">
        <v>0</v>
      </c>
      <c r="O521" s="11"/>
      <c r="P521" s="8">
        <f t="shared" si="84"/>
        <v>0</v>
      </c>
      <c r="Q521" s="11"/>
      <c r="R521" s="11"/>
      <c r="S521" s="11"/>
      <c r="T521" s="11"/>
      <c r="U521" s="11"/>
      <c r="V521" s="11"/>
      <c r="W521" s="21"/>
    </row>
    <row r="522" spans="1:25" x14ac:dyDescent="0.25">
      <c r="A522" s="48" t="s">
        <v>1416</v>
      </c>
      <c r="B522" s="21"/>
      <c r="C522" s="22"/>
      <c r="D522" s="22" t="s">
        <v>935</v>
      </c>
      <c r="E522" s="22" t="s">
        <v>1417</v>
      </c>
      <c r="F522" s="21"/>
      <c r="G522" s="21"/>
      <c r="H522" s="8">
        <v>0</v>
      </c>
      <c r="I522" s="21"/>
      <c r="J522" s="8">
        <f t="shared" si="83"/>
        <v>0</v>
      </c>
      <c r="K522" s="11"/>
      <c r="L522" s="8">
        <v>0</v>
      </c>
      <c r="M522" s="11"/>
      <c r="N522" s="8">
        <v>0</v>
      </c>
      <c r="O522" s="11"/>
      <c r="P522" s="8">
        <f t="shared" si="84"/>
        <v>0</v>
      </c>
      <c r="Q522" s="11"/>
      <c r="R522" s="11"/>
      <c r="S522" s="11"/>
      <c r="T522" s="11"/>
      <c r="U522" s="11"/>
      <c r="V522" s="11"/>
      <c r="W522" s="21"/>
    </row>
    <row r="523" spans="1:25" x14ac:dyDescent="0.25">
      <c r="A523" s="48" t="s">
        <v>1418</v>
      </c>
      <c r="B523" s="21"/>
      <c r="C523" s="22"/>
      <c r="D523" s="22" t="s">
        <v>510</v>
      </c>
      <c r="E523" s="22" t="s">
        <v>1419</v>
      </c>
      <c r="F523" s="21"/>
      <c r="G523" s="21"/>
      <c r="H523" s="8">
        <v>0</v>
      </c>
      <c r="I523" s="21"/>
      <c r="J523" s="8">
        <f t="shared" si="83"/>
        <v>0</v>
      </c>
      <c r="K523" s="11"/>
      <c r="L523" s="8">
        <v>0</v>
      </c>
      <c r="M523" s="11"/>
      <c r="N523" s="8">
        <v>0</v>
      </c>
      <c r="O523" s="11"/>
      <c r="P523" s="8">
        <f t="shared" si="84"/>
        <v>0</v>
      </c>
      <c r="Q523" s="11"/>
      <c r="R523" s="11"/>
      <c r="S523" s="11"/>
      <c r="T523" s="11"/>
      <c r="U523" s="11"/>
      <c r="V523" s="11"/>
      <c r="W523" s="21"/>
    </row>
    <row r="524" spans="1:25" x14ac:dyDescent="0.25">
      <c r="A524" s="48" t="s">
        <v>1420</v>
      </c>
      <c r="B524" s="21"/>
      <c r="C524" s="24" t="s">
        <v>1421</v>
      </c>
      <c r="D524" s="22"/>
      <c r="E524" s="22"/>
      <c r="F524" s="21"/>
      <c r="G524" s="21"/>
      <c r="H524" s="34">
        <f>SUM(H518:H523)</f>
        <v>0</v>
      </c>
      <c r="I524" s="21"/>
      <c r="J524" s="34">
        <f t="shared" si="83"/>
        <v>0</v>
      </c>
      <c r="K524" s="11"/>
      <c r="L524" s="34">
        <f>SUM(L518:L523)</f>
        <v>0</v>
      </c>
      <c r="M524" s="11"/>
      <c r="N524" s="34">
        <f>SUM(N518:N523)</f>
        <v>0</v>
      </c>
      <c r="O524" s="11"/>
      <c r="P524" s="34">
        <f t="shared" si="84"/>
        <v>0</v>
      </c>
      <c r="Q524" s="11"/>
      <c r="R524" s="11"/>
      <c r="S524" s="11"/>
      <c r="T524" s="11"/>
      <c r="U524" s="11"/>
      <c r="V524" s="11"/>
      <c r="W524" s="21"/>
    </row>
    <row r="525" spans="1:25" x14ac:dyDescent="0.25">
      <c r="A525" s="48" t="s">
        <v>1422</v>
      </c>
      <c r="B525" s="21"/>
      <c r="C525" s="13"/>
      <c r="D525" s="24" t="s">
        <v>1423</v>
      </c>
      <c r="E525" s="22"/>
      <c r="F525" s="21"/>
      <c r="G525" s="21"/>
      <c r="H525" s="34">
        <f>H516+H524</f>
        <v>0</v>
      </c>
      <c r="I525" s="21"/>
      <c r="J525" s="34">
        <f t="shared" si="83"/>
        <v>0</v>
      </c>
      <c r="K525" s="11"/>
      <c r="L525" s="34">
        <f>L516+L524</f>
        <v>0</v>
      </c>
      <c r="M525" s="11"/>
      <c r="N525" s="34">
        <f>N516+N524</f>
        <v>0</v>
      </c>
      <c r="O525" s="11"/>
      <c r="P525" s="34">
        <f t="shared" si="84"/>
        <v>0</v>
      </c>
      <c r="Q525" s="11"/>
      <c r="R525" s="11"/>
      <c r="S525" s="11"/>
      <c r="T525" s="11"/>
      <c r="U525" s="11"/>
      <c r="V525" s="11"/>
      <c r="W525" s="21"/>
      <c r="X525" s="14"/>
      <c r="Y525" s="14"/>
    </row>
    <row r="526" spans="1:25" x14ac:dyDescent="0.25">
      <c r="A526" s="48"/>
      <c r="B526" s="21"/>
      <c r="C526" s="24" t="s">
        <v>1424</v>
      </c>
      <c r="D526" s="22"/>
      <c r="E526" s="22"/>
      <c r="F526" s="21"/>
      <c r="G526" s="21"/>
      <c r="H526" s="8"/>
      <c r="I526" s="21"/>
      <c r="J526" s="8"/>
      <c r="K526" s="11"/>
      <c r="L526" s="8"/>
      <c r="M526" s="11"/>
      <c r="N526" s="8"/>
      <c r="O526" s="11"/>
      <c r="P526" s="8"/>
      <c r="Q526" s="11"/>
      <c r="R526" s="11"/>
      <c r="S526" s="11"/>
      <c r="T526" s="11"/>
      <c r="U526" s="11"/>
      <c r="V526" s="11"/>
      <c r="W526" s="21"/>
    </row>
    <row r="527" spans="1:25" x14ac:dyDescent="0.25">
      <c r="A527" s="48" t="s">
        <v>1425</v>
      </c>
      <c r="B527" s="21"/>
      <c r="C527" s="22"/>
      <c r="D527" s="22" t="s">
        <v>518</v>
      </c>
      <c r="E527" s="22" t="s">
        <v>1426</v>
      </c>
      <c r="F527" s="21"/>
      <c r="G527" s="21"/>
      <c r="H527" s="8">
        <v>0</v>
      </c>
      <c r="I527" s="21"/>
      <c r="J527" s="8">
        <f t="shared" ref="J527:J534" si="85">L527-H527</f>
        <v>0</v>
      </c>
      <c r="K527" s="11"/>
      <c r="L527" s="8">
        <v>0</v>
      </c>
      <c r="M527" s="11"/>
      <c r="N527" s="8">
        <v>0</v>
      </c>
      <c r="O527" s="11"/>
      <c r="P527" s="8">
        <f t="shared" ref="P527:P534" si="86">+L527-N527</f>
        <v>0</v>
      </c>
      <c r="Q527" s="11"/>
      <c r="R527" s="11"/>
      <c r="S527" s="11"/>
      <c r="T527" s="11"/>
      <c r="U527" s="11"/>
      <c r="V527" s="11"/>
      <c r="W527" s="21"/>
    </row>
    <row r="528" spans="1:25" x14ac:dyDescent="0.25">
      <c r="A528" s="48" t="s">
        <v>1427</v>
      </c>
      <c r="B528" s="21"/>
      <c r="C528" s="22"/>
      <c r="D528" s="22" t="s">
        <v>486</v>
      </c>
      <c r="E528" s="22" t="s">
        <v>1428</v>
      </c>
      <c r="F528" s="21"/>
      <c r="G528" s="21"/>
      <c r="H528" s="8">
        <v>0</v>
      </c>
      <c r="I528" s="21"/>
      <c r="J528" s="8">
        <f t="shared" si="85"/>
        <v>0</v>
      </c>
      <c r="K528" s="11"/>
      <c r="L528" s="8">
        <v>0</v>
      </c>
      <c r="M528" s="11"/>
      <c r="N528" s="8">
        <v>0</v>
      </c>
      <c r="O528" s="11"/>
      <c r="P528" s="8">
        <f t="shared" si="86"/>
        <v>0</v>
      </c>
      <c r="Q528" s="11"/>
      <c r="R528" s="11"/>
      <c r="S528" s="11"/>
      <c r="T528" s="11"/>
      <c r="U528" s="11"/>
      <c r="V528" s="11"/>
      <c r="W528" s="21"/>
    </row>
    <row r="529" spans="1:25" x14ac:dyDescent="0.25">
      <c r="A529" s="48" t="s">
        <v>1429</v>
      </c>
      <c r="B529" s="21"/>
      <c r="C529" s="22"/>
      <c r="D529" s="22" t="s">
        <v>968</v>
      </c>
      <c r="E529" s="22" t="s">
        <v>1430</v>
      </c>
      <c r="F529" s="21"/>
      <c r="G529" s="21"/>
      <c r="H529" s="8">
        <v>0</v>
      </c>
      <c r="I529" s="21"/>
      <c r="J529" s="8">
        <f t="shared" si="85"/>
        <v>0</v>
      </c>
      <c r="K529" s="11"/>
      <c r="L529" s="8">
        <v>0</v>
      </c>
      <c r="M529" s="11"/>
      <c r="N529" s="8">
        <v>0</v>
      </c>
      <c r="O529" s="11"/>
      <c r="P529" s="8">
        <f t="shared" si="86"/>
        <v>0</v>
      </c>
      <c r="Q529" s="11"/>
      <c r="R529" s="11"/>
      <c r="S529" s="11"/>
      <c r="T529" s="11"/>
      <c r="U529" s="11"/>
      <c r="V529" s="11"/>
      <c r="W529" s="21"/>
    </row>
    <row r="530" spans="1:25" x14ac:dyDescent="0.25">
      <c r="A530" s="48" t="s">
        <v>1431</v>
      </c>
      <c r="B530" s="21"/>
      <c r="C530" s="22"/>
      <c r="D530" s="22" t="s">
        <v>498</v>
      </c>
      <c r="E530" s="22" t="s">
        <v>1432</v>
      </c>
      <c r="F530" s="21"/>
      <c r="G530" s="21"/>
      <c r="H530" s="8">
        <v>0</v>
      </c>
      <c r="I530" s="21"/>
      <c r="J530" s="8">
        <f t="shared" si="85"/>
        <v>0</v>
      </c>
      <c r="K530" s="11"/>
      <c r="L530" s="8">
        <v>0</v>
      </c>
      <c r="M530" s="11"/>
      <c r="N530" s="8">
        <v>0</v>
      </c>
      <c r="O530" s="11"/>
      <c r="P530" s="8">
        <f t="shared" si="86"/>
        <v>0</v>
      </c>
      <c r="Q530" s="11"/>
      <c r="R530" s="11"/>
      <c r="S530" s="11"/>
      <c r="T530" s="11"/>
      <c r="U530" s="11"/>
      <c r="V530" s="11"/>
      <c r="W530" s="21"/>
    </row>
    <row r="531" spans="1:25" x14ac:dyDescent="0.25">
      <c r="A531" s="48" t="s">
        <v>1433</v>
      </c>
      <c r="B531" s="21"/>
      <c r="C531" s="22"/>
      <c r="D531" s="22" t="s">
        <v>502</v>
      </c>
      <c r="E531" s="22" t="s">
        <v>1434</v>
      </c>
      <c r="F531" s="21"/>
      <c r="G531" s="21"/>
      <c r="H531" s="8">
        <v>0</v>
      </c>
      <c r="I531" s="21"/>
      <c r="J531" s="8">
        <f t="shared" si="85"/>
        <v>0</v>
      </c>
      <c r="K531" s="11"/>
      <c r="L531" s="8">
        <v>0</v>
      </c>
      <c r="M531" s="11"/>
      <c r="N531" s="8">
        <v>0</v>
      </c>
      <c r="O531" s="11"/>
      <c r="P531" s="8">
        <f t="shared" si="86"/>
        <v>0</v>
      </c>
      <c r="Q531" s="11"/>
      <c r="R531" s="11"/>
      <c r="S531" s="11"/>
      <c r="T531" s="11"/>
      <c r="U531" s="11"/>
      <c r="V531" s="11"/>
      <c r="W531" s="21"/>
    </row>
    <row r="532" spans="1:25" x14ac:dyDescent="0.25">
      <c r="A532" s="48" t="s">
        <v>1435</v>
      </c>
      <c r="B532" s="21"/>
      <c r="C532" s="22"/>
      <c r="D532" s="22" t="s">
        <v>506</v>
      </c>
      <c r="E532" s="22" t="s">
        <v>1436</v>
      </c>
      <c r="F532" s="21"/>
      <c r="G532" s="21"/>
      <c r="H532" s="8">
        <v>0</v>
      </c>
      <c r="I532" s="21"/>
      <c r="J532" s="8">
        <f t="shared" si="85"/>
        <v>0</v>
      </c>
      <c r="K532" s="11"/>
      <c r="L532" s="8">
        <v>0</v>
      </c>
      <c r="M532" s="11"/>
      <c r="N532" s="8">
        <v>0</v>
      </c>
      <c r="O532" s="11"/>
      <c r="P532" s="8">
        <f t="shared" si="86"/>
        <v>0</v>
      </c>
      <c r="Q532" s="11"/>
      <c r="R532" s="11"/>
      <c r="S532" s="11"/>
      <c r="T532" s="11"/>
      <c r="U532" s="11"/>
      <c r="V532" s="11"/>
      <c r="W532" s="21"/>
    </row>
    <row r="533" spans="1:25" x14ac:dyDescent="0.25">
      <c r="A533" s="48" t="s">
        <v>1437</v>
      </c>
      <c r="B533" s="21"/>
      <c r="C533" s="22"/>
      <c r="D533" s="22" t="s">
        <v>510</v>
      </c>
      <c r="E533" s="22" t="s">
        <v>1438</v>
      </c>
      <c r="F533" s="21"/>
      <c r="G533" s="21"/>
      <c r="H533" s="8">
        <v>0</v>
      </c>
      <c r="I533" s="21"/>
      <c r="J533" s="8">
        <f t="shared" si="85"/>
        <v>0</v>
      </c>
      <c r="K533" s="11"/>
      <c r="L533" s="8">
        <v>0</v>
      </c>
      <c r="M533" s="11"/>
      <c r="N533" s="8">
        <v>0</v>
      </c>
      <c r="O533" s="11"/>
      <c r="P533" s="8">
        <f t="shared" si="86"/>
        <v>0</v>
      </c>
      <c r="Q533" s="11"/>
      <c r="R533" s="11"/>
      <c r="S533" s="11"/>
      <c r="T533" s="11"/>
      <c r="U533" s="11"/>
      <c r="V533" s="11"/>
      <c r="W533" s="21"/>
    </row>
    <row r="534" spans="1:25" x14ac:dyDescent="0.25">
      <c r="A534" s="48" t="s">
        <v>1439</v>
      </c>
      <c r="B534" s="21"/>
      <c r="C534" s="24" t="s">
        <v>1440</v>
      </c>
      <c r="D534" s="22"/>
      <c r="E534" s="22"/>
      <c r="F534" s="21"/>
      <c r="G534" s="21"/>
      <c r="H534" s="34">
        <f>SUM(H527:H533)</f>
        <v>0</v>
      </c>
      <c r="I534" s="21"/>
      <c r="J534" s="34">
        <f t="shared" si="85"/>
        <v>0</v>
      </c>
      <c r="K534" s="11"/>
      <c r="L534" s="34">
        <f>SUM(L527:L533)</f>
        <v>0</v>
      </c>
      <c r="M534" s="11"/>
      <c r="N534" s="34">
        <f>SUM(N527:N533)</f>
        <v>0</v>
      </c>
      <c r="O534" s="11"/>
      <c r="P534" s="34">
        <f t="shared" si="86"/>
        <v>0</v>
      </c>
      <c r="Q534" s="11"/>
      <c r="R534" s="11"/>
      <c r="S534" s="11"/>
      <c r="T534" s="11"/>
      <c r="U534" s="11"/>
      <c r="V534" s="11"/>
      <c r="W534" s="21"/>
    </row>
    <row r="535" spans="1:25" x14ac:dyDescent="0.25">
      <c r="A535" s="48"/>
      <c r="B535" s="21"/>
      <c r="C535" s="24" t="s">
        <v>1441</v>
      </c>
      <c r="D535" s="22"/>
      <c r="E535" s="22"/>
      <c r="F535" s="21"/>
      <c r="G535" s="21"/>
      <c r="H535" s="8"/>
      <c r="I535" s="21"/>
      <c r="J535" s="8"/>
      <c r="K535" s="11"/>
      <c r="L535" s="8"/>
      <c r="M535" s="11"/>
      <c r="N535" s="8"/>
      <c r="O535" s="11"/>
      <c r="P535" s="8"/>
      <c r="Q535" s="11"/>
      <c r="R535" s="11"/>
      <c r="S535" s="11"/>
      <c r="T535" s="11"/>
      <c r="U535" s="11"/>
      <c r="V535" s="11"/>
      <c r="W535" s="21"/>
    </row>
    <row r="536" spans="1:25" x14ac:dyDescent="0.25">
      <c r="A536" s="48" t="s">
        <v>1442</v>
      </c>
      <c r="B536" s="21"/>
      <c r="C536" s="22"/>
      <c r="D536" s="22" t="s">
        <v>927</v>
      </c>
      <c r="E536" s="22" t="s">
        <v>1443</v>
      </c>
      <c r="F536" s="21"/>
      <c r="G536" s="21"/>
      <c r="H536" s="8">
        <v>0</v>
      </c>
      <c r="I536" s="21"/>
      <c r="J536" s="8">
        <f t="shared" ref="J536:J543" si="87">L536-H536</f>
        <v>0</v>
      </c>
      <c r="K536" s="11"/>
      <c r="L536" s="8">
        <v>0</v>
      </c>
      <c r="M536" s="11"/>
      <c r="N536" s="8">
        <v>0</v>
      </c>
      <c r="O536" s="11"/>
      <c r="P536" s="8">
        <f t="shared" ref="P536:P543" si="88">+L536-N536</f>
        <v>0</v>
      </c>
      <c r="Q536" s="11"/>
      <c r="R536" s="11"/>
      <c r="S536" s="11"/>
      <c r="T536" s="11"/>
      <c r="U536" s="11"/>
      <c r="V536" s="11"/>
      <c r="W536" s="21"/>
    </row>
    <row r="537" spans="1:25" x14ac:dyDescent="0.25">
      <c r="A537" s="48" t="s">
        <v>1444</v>
      </c>
      <c r="B537" s="21"/>
      <c r="C537" s="22"/>
      <c r="D537" s="22" t="s">
        <v>1342</v>
      </c>
      <c r="E537" s="22" t="s">
        <v>1445</v>
      </c>
      <c r="F537" s="21"/>
      <c r="G537" s="21"/>
      <c r="H537" s="8">
        <v>0</v>
      </c>
      <c r="I537" s="21"/>
      <c r="J537" s="8">
        <f t="shared" si="87"/>
        <v>0</v>
      </c>
      <c r="K537" s="11"/>
      <c r="L537" s="8">
        <v>0</v>
      </c>
      <c r="M537" s="11"/>
      <c r="N537" s="8">
        <v>0</v>
      </c>
      <c r="O537" s="11"/>
      <c r="P537" s="8">
        <f t="shared" si="88"/>
        <v>0</v>
      </c>
      <c r="Q537" s="11"/>
      <c r="R537" s="11"/>
      <c r="S537" s="11"/>
      <c r="T537" s="11"/>
      <c r="U537" s="11"/>
      <c r="V537" s="11"/>
      <c r="W537" s="21"/>
    </row>
    <row r="538" spans="1:25" x14ac:dyDescent="0.25">
      <c r="A538" s="48" t="s">
        <v>1446</v>
      </c>
      <c r="B538" s="21"/>
      <c r="C538" s="22"/>
      <c r="D538" s="22" t="s">
        <v>968</v>
      </c>
      <c r="E538" s="22" t="s">
        <v>1447</v>
      </c>
      <c r="F538" s="21"/>
      <c r="G538" s="21"/>
      <c r="H538" s="8">
        <v>0</v>
      </c>
      <c r="I538" s="21"/>
      <c r="J538" s="8">
        <f t="shared" si="87"/>
        <v>0</v>
      </c>
      <c r="K538" s="11"/>
      <c r="L538" s="8">
        <v>0</v>
      </c>
      <c r="M538" s="11"/>
      <c r="N538" s="8">
        <v>0</v>
      </c>
      <c r="O538" s="11"/>
      <c r="P538" s="8">
        <f t="shared" si="88"/>
        <v>0</v>
      </c>
      <c r="Q538" s="11"/>
      <c r="R538" s="11"/>
      <c r="S538" s="11"/>
      <c r="T538" s="11"/>
      <c r="U538" s="11"/>
      <c r="V538" s="11"/>
      <c r="W538" s="21"/>
    </row>
    <row r="539" spans="1:25" x14ac:dyDescent="0.25">
      <c r="A539" s="48" t="s">
        <v>1448</v>
      </c>
      <c r="B539" s="21"/>
      <c r="C539" s="22"/>
      <c r="D539" s="22" t="s">
        <v>498</v>
      </c>
      <c r="E539" s="22" t="s">
        <v>1449</v>
      </c>
      <c r="F539" s="21"/>
      <c r="G539" s="21"/>
      <c r="H539" s="8">
        <v>0</v>
      </c>
      <c r="I539" s="21"/>
      <c r="J539" s="8">
        <f t="shared" si="87"/>
        <v>0</v>
      </c>
      <c r="K539" s="11"/>
      <c r="L539" s="8">
        <v>0</v>
      </c>
      <c r="M539" s="11"/>
      <c r="N539" s="8">
        <v>0</v>
      </c>
      <c r="O539" s="11"/>
      <c r="P539" s="8">
        <f t="shared" si="88"/>
        <v>0</v>
      </c>
      <c r="Q539" s="11"/>
      <c r="R539" s="11"/>
      <c r="S539" s="11"/>
      <c r="T539" s="11"/>
      <c r="U539" s="11"/>
      <c r="V539" s="11"/>
      <c r="W539" s="21"/>
    </row>
    <row r="540" spans="1:25" x14ac:dyDescent="0.25">
      <c r="A540" s="48" t="s">
        <v>1450</v>
      </c>
      <c r="B540" s="21"/>
      <c r="C540" s="22"/>
      <c r="D540" s="22" t="s">
        <v>935</v>
      </c>
      <c r="E540" s="22" t="s">
        <v>1451</v>
      </c>
      <c r="F540" s="21"/>
      <c r="G540" s="21"/>
      <c r="H540" s="8">
        <v>0</v>
      </c>
      <c r="I540" s="21"/>
      <c r="J540" s="8">
        <f t="shared" si="87"/>
        <v>0</v>
      </c>
      <c r="K540" s="11"/>
      <c r="L540" s="8">
        <v>0</v>
      </c>
      <c r="M540" s="11"/>
      <c r="N540" s="8">
        <v>0</v>
      </c>
      <c r="O540" s="11"/>
      <c r="P540" s="8">
        <f t="shared" si="88"/>
        <v>0</v>
      </c>
      <c r="Q540" s="11"/>
      <c r="R540" s="11"/>
      <c r="S540" s="11"/>
      <c r="T540" s="11"/>
      <c r="U540" s="11"/>
      <c r="V540" s="11"/>
      <c r="W540" s="21"/>
    </row>
    <row r="541" spans="1:25" x14ac:dyDescent="0.25">
      <c r="A541" s="48" t="s">
        <v>1452</v>
      </c>
      <c r="B541" s="21"/>
      <c r="C541" s="22"/>
      <c r="D541" s="22" t="s">
        <v>510</v>
      </c>
      <c r="E541" s="22" t="s">
        <v>1453</v>
      </c>
      <c r="F541" s="21"/>
      <c r="G541" s="21"/>
      <c r="H541" s="8">
        <v>0</v>
      </c>
      <c r="I541" s="21"/>
      <c r="J541" s="8">
        <f t="shared" si="87"/>
        <v>0</v>
      </c>
      <c r="K541" s="11"/>
      <c r="L541" s="8">
        <v>0</v>
      </c>
      <c r="M541" s="11"/>
      <c r="N541" s="8">
        <v>0</v>
      </c>
      <c r="O541" s="11"/>
      <c r="P541" s="8">
        <f t="shared" si="88"/>
        <v>0</v>
      </c>
      <c r="Q541" s="11"/>
      <c r="R541" s="11"/>
      <c r="S541" s="11"/>
      <c r="T541" s="11"/>
      <c r="U541" s="11"/>
      <c r="V541" s="11"/>
      <c r="W541" s="21"/>
    </row>
    <row r="542" spans="1:25" x14ac:dyDescent="0.25">
      <c r="A542" s="48" t="s">
        <v>1454</v>
      </c>
      <c r="B542" s="21"/>
      <c r="C542" s="24" t="s">
        <v>1455</v>
      </c>
      <c r="D542" s="22"/>
      <c r="E542" s="22"/>
      <c r="F542" s="21"/>
      <c r="G542" s="21"/>
      <c r="H542" s="34">
        <f>SUM(H536:H541)</f>
        <v>0</v>
      </c>
      <c r="I542" s="21"/>
      <c r="J542" s="34">
        <f t="shared" si="87"/>
        <v>0</v>
      </c>
      <c r="K542" s="11"/>
      <c r="L542" s="34">
        <f>SUM(L536:L541)</f>
        <v>0</v>
      </c>
      <c r="M542" s="11"/>
      <c r="N542" s="34">
        <f>SUM(N536:N541)</f>
        <v>0</v>
      </c>
      <c r="O542" s="11"/>
      <c r="P542" s="34">
        <f t="shared" si="88"/>
        <v>0</v>
      </c>
      <c r="Q542" s="11"/>
      <c r="R542" s="11"/>
      <c r="S542" s="11"/>
      <c r="T542" s="11"/>
      <c r="U542" s="11"/>
      <c r="V542" s="11"/>
      <c r="W542" s="21"/>
    </row>
    <row r="543" spans="1:25" x14ac:dyDescent="0.25">
      <c r="A543" s="48" t="s">
        <v>1456</v>
      </c>
      <c r="B543" s="21"/>
      <c r="C543" s="13"/>
      <c r="D543" s="24" t="s">
        <v>1457</v>
      </c>
      <c r="E543" s="22"/>
      <c r="F543" s="21"/>
      <c r="G543" s="21"/>
      <c r="H543" s="34">
        <f>H534+H542</f>
        <v>0</v>
      </c>
      <c r="I543" s="21"/>
      <c r="J543" s="34">
        <f t="shared" si="87"/>
        <v>0</v>
      </c>
      <c r="K543" s="11"/>
      <c r="L543" s="34">
        <f>L534+L542</f>
        <v>0</v>
      </c>
      <c r="M543" s="11"/>
      <c r="N543" s="34">
        <f>N534+N542</f>
        <v>0</v>
      </c>
      <c r="O543" s="11"/>
      <c r="P543" s="34">
        <f t="shared" si="88"/>
        <v>0</v>
      </c>
      <c r="Q543" s="11"/>
      <c r="R543" s="11"/>
      <c r="S543" s="11"/>
      <c r="T543" s="11"/>
      <c r="U543" s="11"/>
      <c r="V543" s="11"/>
      <c r="W543" s="21"/>
      <c r="X543" s="14"/>
      <c r="Y543" s="14"/>
    </row>
    <row r="544" spans="1:25" x14ac:dyDescent="0.25">
      <c r="A544" s="48"/>
      <c r="B544" s="21"/>
      <c r="C544" s="24" t="s">
        <v>1458</v>
      </c>
      <c r="D544" s="22"/>
      <c r="E544" s="22"/>
      <c r="F544" s="21"/>
      <c r="G544" s="21"/>
      <c r="H544" s="8"/>
      <c r="I544" s="21"/>
      <c r="J544" s="8"/>
      <c r="K544" s="11"/>
      <c r="L544" s="8"/>
      <c r="M544" s="11"/>
      <c r="N544" s="8"/>
      <c r="O544" s="11"/>
      <c r="P544" s="8"/>
      <c r="Q544" s="11"/>
      <c r="R544" s="11"/>
      <c r="S544" s="11"/>
      <c r="T544" s="11"/>
      <c r="U544" s="11"/>
      <c r="V544" s="11"/>
      <c r="W544" s="21"/>
    </row>
    <row r="545" spans="1:23" x14ac:dyDescent="0.25">
      <c r="A545" s="48" t="s">
        <v>1459</v>
      </c>
      <c r="B545" s="21"/>
      <c r="C545" s="22"/>
      <c r="D545" s="22" t="s">
        <v>518</v>
      </c>
      <c r="E545" s="22" t="s">
        <v>1460</v>
      </c>
      <c r="F545" s="21"/>
      <c r="G545" s="21"/>
      <c r="H545" s="8">
        <v>0</v>
      </c>
      <c r="I545" s="21"/>
      <c r="J545" s="8">
        <f t="shared" ref="J545:J552" si="89">L545-H545</f>
        <v>0</v>
      </c>
      <c r="K545" s="11"/>
      <c r="L545" s="8">
        <v>0</v>
      </c>
      <c r="M545" s="11"/>
      <c r="N545" s="8">
        <v>0</v>
      </c>
      <c r="O545" s="11"/>
      <c r="P545" s="8">
        <f t="shared" ref="P545:P552" si="90">+L545-N545</f>
        <v>0</v>
      </c>
      <c r="Q545" s="11"/>
      <c r="R545" s="11"/>
      <c r="S545" s="11"/>
      <c r="T545" s="11"/>
      <c r="U545" s="11"/>
      <c r="V545" s="11"/>
      <c r="W545" s="21"/>
    </row>
    <row r="546" spans="1:23" x14ac:dyDescent="0.25">
      <c r="A546" s="48" t="s">
        <v>1461</v>
      </c>
      <c r="B546" s="21"/>
      <c r="C546" s="22"/>
      <c r="D546" s="22" t="s">
        <v>486</v>
      </c>
      <c r="E546" s="22" t="s">
        <v>1462</v>
      </c>
      <c r="F546" s="21"/>
      <c r="G546" s="21"/>
      <c r="H546" s="8">
        <v>0</v>
      </c>
      <c r="I546" s="21"/>
      <c r="J546" s="8">
        <f t="shared" si="89"/>
        <v>0</v>
      </c>
      <c r="K546" s="11"/>
      <c r="L546" s="8">
        <v>0</v>
      </c>
      <c r="M546" s="11"/>
      <c r="N546" s="8">
        <v>0</v>
      </c>
      <c r="O546" s="11"/>
      <c r="P546" s="8">
        <f t="shared" si="90"/>
        <v>0</v>
      </c>
      <c r="Q546" s="11"/>
      <c r="R546" s="11"/>
      <c r="S546" s="11"/>
      <c r="T546" s="11"/>
      <c r="U546" s="11"/>
      <c r="V546" s="11"/>
      <c r="W546" s="21"/>
    </row>
    <row r="547" spans="1:23" x14ac:dyDescent="0.25">
      <c r="A547" s="48" t="s">
        <v>1463</v>
      </c>
      <c r="B547" s="21"/>
      <c r="C547" s="22"/>
      <c r="D547" s="22" t="s">
        <v>968</v>
      </c>
      <c r="E547" s="22" t="s">
        <v>1464</v>
      </c>
      <c r="F547" s="21"/>
      <c r="G547" s="21"/>
      <c r="H547" s="8">
        <v>0</v>
      </c>
      <c r="I547" s="21"/>
      <c r="J547" s="8">
        <f t="shared" si="89"/>
        <v>0</v>
      </c>
      <c r="K547" s="11"/>
      <c r="L547" s="8">
        <v>0</v>
      </c>
      <c r="M547" s="11"/>
      <c r="N547" s="8">
        <v>0</v>
      </c>
      <c r="O547" s="11"/>
      <c r="P547" s="8">
        <f t="shared" si="90"/>
        <v>0</v>
      </c>
      <c r="Q547" s="11"/>
      <c r="R547" s="11"/>
      <c r="S547" s="11"/>
      <c r="T547" s="11"/>
      <c r="U547" s="11"/>
      <c r="V547" s="11"/>
      <c r="W547" s="21"/>
    </row>
    <row r="548" spans="1:23" x14ac:dyDescent="0.25">
      <c r="A548" s="48" t="s">
        <v>1465</v>
      </c>
      <c r="B548" s="21"/>
      <c r="C548" s="22"/>
      <c r="D548" s="22" t="s">
        <v>498</v>
      </c>
      <c r="E548" s="22" t="s">
        <v>1466</v>
      </c>
      <c r="F548" s="21"/>
      <c r="G548" s="21"/>
      <c r="H548" s="8">
        <v>0</v>
      </c>
      <c r="I548" s="21"/>
      <c r="J548" s="8">
        <f t="shared" si="89"/>
        <v>0</v>
      </c>
      <c r="K548" s="11"/>
      <c r="L548" s="8">
        <v>0</v>
      </c>
      <c r="M548" s="11"/>
      <c r="N548" s="8">
        <v>0</v>
      </c>
      <c r="O548" s="11"/>
      <c r="P548" s="8">
        <f t="shared" si="90"/>
        <v>0</v>
      </c>
      <c r="Q548" s="11"/>
      <c r="R548" s="11"/>
      <c r="S548" s="11"/>
      <c r="T548" s="11"/>
      <c r="U548" s="11"/>
      <c r="V548" s="11"/>
      <c r="W548" s="21"/>
    </row>
    <row r="549" spans="1:23" x14ac:dyDescent="0.25">
      <c r="A549" s="48" t="s">
        <v>1467</v>
      </c>
      <c r="B549" s="21"/>
      <c r="C549" s="22"/>
      <c r="D549" s="22" t="s">
        <v>502</v>
      </c>
      <c r="E549" s="22" t="s">
        <v>1468</v>
      </c>
      <c r="F549" s="21"/>
      <c r="G549" s="21"/>
      <c r="H549" s="8">
        <v>0</v>
      </c>
      <c r="I549" s="21"/>
      <c r="J549" s="8">
        <f t="shared" si="89"/>
        <v>0</v>
      </c>
      <c r="K549" s="11"/>
      <c r="L549" s="8">
        <v>0</v>
      </c>
      <c r="M549" s="11"/>
      <c r="N549" s="8">
        <v>0</v>
      </c>
      <c r="O549" s="11"/>
      <c r="P549" s="8">
        <f t="shared" si="90"/>
        <v>0</v>
      </c>
      <c r="Q549" s="11"/>
      <c r="R549" s="11"/>
      <c r="S549" s="11"/>
      <c r="T549" s="11"/>
      <c r="U549" s="11"/>
      <c r="V549" s="11"/>
      <c r="W549" s="21"/>
    </row>
    <row r="550" spans="1:23" x14ac:dyDescent="0.25">
      <c r="A550" s="48" t="s">
        <v>1469</v>
      </c>
      <c r="B550" s="21"/>
      <c r="C550" s="22"/>
      <c r="D550" s="22" t="s">
        <v>506</v>
      </c>
      <c r="E550" s="22" t="s">
        <v>1470</v>
      </c>
      <c r="F550" s="21"/>
      <c r="G550" s="21"/>
      <c r="H550" s="8">
        <v>0</v>
      </c>
      <c r="I550" s="21"/>
      <c r="J550" s="8">
        <f t="shared" si="89"/>
        <v>0</v>
      </c>
      <c r="K550" s="11"/>
      <c r="L550" s="8">
        <v>0</v>
      </c>
      <c r="M550" s="11"/>
      <c r="N550" s="8">
        <v>0</v>
      </c>
      <c r="O550" s="11"/>
      <c r="P550" s="8">
        <f t="shared" si="90"/>
        <v>0</v>
      </c>
      <c r="Q550" s="11"/>
      <c r="R550" s="11"/>
      <c r="S550" s="11"/>
      <c r="T550" s="11"/>
      <c r="U550" s="11"/>
      <c r="V550" s="11"/>
      <c r="W550" s="21"/>
    </row>
    <row r="551" spans="1:23" x14ac:dyDescent="0.25">
      <c r="A551" s="48" t="s">
        <v>1471</v>
      </c>
      <c r="B551" s="21"/>
      <c r="C551" s="22"/>
      <c r="D551" s="22" t="s">
        <v>510</v>
      </c>
      <c r="E551" s="22" t="s">
        <v>1472</v>
      </c>
      <c r="F551" s="21"/>
      <c r="G551" s="21"/>
      <c r="H551" s="8">
        <v>0</v>
      </c>
      <c r="I551" s="21"/>
      <c r="J551" s="8">
        <f t="shared" si="89"/>
        <v>0</v>
      </c>
      <c r="K551" s="11"/>
      <c r="L551" s="8">
        <v>0</v>
      </c>
      <c r="M551" s="11"/>
      <c r="N551" s="8">
        <v>0</v>
      </c>
      <c r="O551" s="11"/>
      <c r="P551" s="8">
        <f t="shared" si="90"/>
        <v>0</v>
      </c>
      <c r="Q551" s="11"/>
      <c r="R551" s="11"/>
      <c r="S551" s="11"/>
      <c r="T551" s="11"/>
      <c r="U551" s="11"/>
      <c r="V551" s="11"/>
      <c r="W551" s="21"/>
    </row>
    <row r="552" spans="1:23" x14ac:dyDescent="0.25">
      <c r="A552" s="48" t="s">
        <v>1473</v>
      </c>
      <c r="B552" s="21"/>
      <c r="C552" s="24" t="s">
        <v>1474</v>
      </c>
      <c r="D552" s="22"/>
      <c r="E552" s="22"/>
      <c r="F552" s="21"/>
      <c r="G552" s="21"/>
      <c r="H552" s="34">
        <f>SUM(H545:H551)</f>
        <v>0</v>
      </c>
      <c r="I552" s="21"/>
      <c r="J552" s="34">
        <f t="shared" si="89"/>
        <v>0</v>
      </c>
      <c r="K552" s="11"/>
      <c r="L552" s="34">
        <f>SUM(L545:L551)</f>
        <v>0</v>
      </c>
      <c r="M552" s="11"/>
      <c r="N552" s="34">
        <f>SUM(N545:N551)</f>
        <v>0</v>
      </c>
      <c r="O552" s="11"/>
      <c r="P552" s="34">
        <f t="shared" si="90"/>
        <v>0</v>
      </c>
      <c r="Q552" s="11"/>
      <c r="R552" s="11"/>
      <c r="S552" s="11"/>
      <c r="T552" s="11"/>
      <c r="U552" s="11"/>
      <c r="V552" s="11"/>
      <c r="W552" s="21"/>
    </row>
    <row r="553" spans="1:23" x14ac:dyDescent="0.25">
      <c r="A553" s="48"/>
      <c r="B553" s="21"/>
      <c r="C553" s="24" t="s">
        <v>1475</v>
      </c>
      <c r="D553" s="22"/>
      <c r="E553" s="22"/>
      <c r="F553" s="21"/>
      <c r="G553" s="21"/>
      <c r="H553" s="8"/>
      <c r="I553" s="21"/>
      <c r="J553" s="8"/>
      <c r="K553" s="11"/>
      <c r="L553" s="8"/>
      <c r="M553" s="11"/>
      <c r="N553" s="8"/>
      <c r="O553" s="11"/>
      <c r="P553" s="8"/>
      <c r="Q553" s="11"/>
      <c r="R553" s="11"/>
      <c r="S553" s="11"/>
      <c r="T553" s="11"/>
      <c r="U553" s="11"/>
      <c r="V553" s="11"/>
      <c r="W553" s="21"/>
    </row>
    <row r="554" spans="1:23" x14ac:dyDescent="0.25">
      <c r="A554" s="48" t="s">
        <v>1476</v>
      </c>
      <c r="B554" s="21"/>
      <c r="C554" s="22"/>
      <c r="D554" s="22" t="s">
        <v>927</v>
      </c>
      <c r="E554" s="22" t="s">
        <v>1477</v>
      </c>
      <c r="F554" s="21"/>
      <c r="G554" s="21"/>
      <c r="H554" s="8">
        <v>0</v>
      </c>
      <c r="I554" s="21"/>
      <c r="J554" s="8">
        <f t="shared" ref="J554:J561" si="91">L554-H554</f>
        <v>0</v>
      </c>
      <c r="K554" s="11"/>
      <c r="L554" s="8">
        <v>0</v>
      </c>
      <c r="M554" s="11"/>
      <c r="N554" s="8">
        <v>0</v>
      </c>
      <c r="O554" s="11"/>
      <c r="P554" s="8">
        <f t="shared" ref="P554:P561" si="92">+L554-N554</f>
        <v>0</v>
      </c>
      <c r="Q554" s="11"/>
      <c r="R554" s="11"/>
      <c r="S554" s="11"/>
      <c r="T554" s="11"/>
      <c r="U554" s="11"/>
      <c r="V554" s="11"/>
      <c r="W554" s="21"/>
    </row>
    <row r="555" spans="1:23" x14ac:dyDescent="0.25">
      <c r="A555" s="48" t="s">
        <v>1478</v>
      </c>
      <c r="B555" s="21"/>
      <c r="C555" s="22"/>
      <c r="D555" s="22" t="s">
        <v>1342</v>
      </c>
      <c r="E555" s="22" t="s">
        <v>1479</v>
      </c>
      <c r="F555" s="21"/>
      <c r="G555" s="21"/>
      <c r="H555" s="8">
        <v>0</v>
      </c>
      <c r="I555" s="21"/>
      <c r="J555" s="8">
        <f t="shared" si="91"/>
        <v>0</v>
      </c>
      <c r="K555" s="11"/>
      <c r="L555" s="8">
        <v>0</v>
      </c>
      <c r="M555" s="11"/>
      <c r="N555" s="8">
        <v>0</v>
      </c>
      <c r="O555" s="11"/>
      <c r="P555" s="8">
        <f t="shared" si="92"/>
        <v>0</v>
      </c>
      <c r="Q555" s="11"/>
      <c r="R555" s="11"/>
      <c r="S555" s="11"/>
      <c r="T555" s="11"/>
      <c r="U555" s="11"/>
      <c r="V555" s="11"/>
      <c r="W555" s="21"/>
    </row>
    <row r="556" spans="1:23" x14ac:dyDescent="0.25">
      <c r="A556" s="48" t="s">
        <v>1480</v>
      </c>
      <c r="B556" s="21"/>
      <c r="C556" s="22"/>
      <c r="D556" s="22" t="s">
        <v>968</v>
      </c>
      <c r="E556" s="22" t="s">
        <v>1481</v>
      </c>
      <c r="F556" s="21"/>
      <c r="G556" s="21"/>
      <c r="H556" s="8">
        <v>0</v>
      </c>
      <c r="I556" s="21"/>
      <c r="J556" s="8">
        <f t="shared" si="91"/>
        <v>0</v>
      </c>
      <c r="K556" s="11"/>
      <c r="L556" s="8">
        <v>0</v>
      </c>
      <c r="M556" s="11"/>
      <c r="N556" s="8">
        <v>0</v>
      </c>
      <c r="O556" s="11"/>
      <c r="P556" s="8">
        <f t="shared" si="92"/>
        <v>0</v>
      </c>
      <c r="Q556" s="11"/>
      <c r="R556" s="11"/>
      <c r="S556" s="11"/>
      <c r="T556" s="11"/>
      <c r="U556" s="11"/>
      <c r="V556" s="11"/>
      <c r="W556" s="21"/>
    </row>
    <row r="557" spans="1:23" x14ac:dyDescent="0.25">
      <c r="A557" s="48" t="s">
        <v>1482</v>
      </c>
      <c r="B557" s="21"/>
      <c r="C557" s="22"/>
      <c r="D557" s="22" t="s">
        <v>498</v>
      </c>
      <c r="E557" s="22" t="s">
        <v>1483</v>
      </c>
      <c r="F557" s="21"/>
      <c r="G557" s="21"/>
      <c r="H557" s="8">
        <v>0</v>
      </c>
      <c r="I557" s="21"/>
      <c r="J557" s="8">
        <f t="shared" si="91"/>
        <v>0</v>
      </c>
      <c r="K557" s="11"/>
      <c r="L557" s="8">
        <v>0</v>
      </c>
      <c r="M557" s="11"/>
      <c r="N557" s="8">
        <v>0</v>
      </c>
      <c r="O557" s="11"/>
      <c r="P557" s="8">
        <f t="shared" si="92"/>
        <v>0</v>
      </c>
      <c r="Q557" s="11"/>
      <c r="R557" s="11"/>
      <c r="S557" s="11"/>
      <c r="T557" s="11"/>
      <c r="U557" s="11"/>
      <c r="V557" s="11"/>
      <c r="W557" s="21"/>
    </row>
    <row r="558" spans="1:23" x14ac:dyDescent="0.25">
      <c r="A558" s="48" t="s">
        <v>1484</v>
      </c>
      <c r="B558" s="21"/>
      <c r="C558" s="22"/>
      <c r="D558" s="22" t="s">
        <v>935</v>
      </c>
      <c r="E558" s="22" t="s">
        <v>1485</v>
      </c>
      <c r="F558" s="21"/>
      <c r="G558" s="21"/>
      <c r="H558" s="8">
        <v>0</v>
      </c>
      <c r="I558" s="21"/>
      <c r="J558" s="8">
        <f t="shared" si="91"/>
        <v>0</v>
      </c>
      <c r="K558" s="11"/>
      <c r="L558" s="8">
        <v>0</v>
      </c>
      <c r="M558" s="11"/>
      <c r="N558" s="8">
        <v>0</v>
      </c>
      <c r="O558" s="11"/>
      <c r="P558" s="8">
        <f t="shared" si="92"/>
        <v>0</v>
      </c>
      <c r="Q558" s="11"/>
      <c r="R558" s="11"/>
      <c r="S558" s="11"/>
      <c r="T558" s="11"/>
      <c r="U558" s="11"/>
      <c r="V558" s="11"/>
      <c r="W558" s="21"/>
    </row>
    <row r="559" spans="1:23" x14ac:dyDescent="0.25">
      <c r="A559" s="48" t="s">
        <v>1486</v>
      </c>
      <c r="B559" s="21"/>
      <c r="C559" s="22"/>
      <c r="D559" s="22" t="s">
        <v>510</v>
      </c>
      <c r="E559" s="22" t="s">
        <v>1487</v>
      </c>
      <c r="F559" s="21"/>
      <c r="G559" s="21"/>
      <c r="H559" s="8">
        <v>0</v>
      </c>
      <c r="I559" s="21"/>
      <c r="J559" s="8">
        <f t="shared" si="91"/>
        <v>0</v>
      </c>
      <c r="K559" s="11"/>
      <c r="L559" s="8">
        <v>0</v>
      </c>
      <c r="M559" s="11"/>
      <c r="N559" s="8">
        <v>0</v>
      </c>
      <c r="O559" s="11"/>
      <c r="P559" s="8">
        <f t="shared" si="92"/>
        <v>0</v>
      </c>
      <c r="Q559" s="11"/>
      <c r="R559" s="11"/>
      <c r="S559" s="11"/>
      <c r="T559" s="11"/>
      <c r="U559" s="11"/>
      <c r="V559" s="11"/>
      <c r="W559" s="21"/>
    </row>
    <row r="560" spans="1:23" x14ac:dyDescent="0.25">
      <c r="A560" s="48" t="s">
        <v>1488</v>
      </c>
      <c r="B560" s="21"/>
      <c r="C560" s="24" t="s">
        <v>1489</v>
      </c>
      <c r="D560" s="22"/>
      <c r="E560" s="22"/>
      <c r="F560" s="21"/>
      <c r="G560" s="21"/>
      <c r="H560" s="34">
        <f>SUM(H554:H559)</f>
        <v>0</v>
      </c>
      <c r="I560" s="21"/>
      <c r="J560" s="34">
        <f t="shared" si="91"/>
        <v>0</v>
      </c>
      <c r="K560" s="11"/>
      <c r="L560" s="34">
        <f>SUM(L554:L559)</f>
        <v>0</v>
      </c>
      <c r="M560" s="11"/>
      <c r="N560" s="34">
        <f>SUM(N554:N559)</f>
        <v>0</v>
      </c>
      <c r="O560" s="11"/>
      <c r="P560" s="34">
        <f t="shared" si="92"/>
        <v>0</v>
      </c>
      <c r="Q560" s="11"/>
      <c r="R560" s="11"/>
      <c r="S560" s="11"/>
      <c r="T560" s="11"/>
      <c r="U560" s="11"/>
      <c r="V560" s="11"/>
      <c r="W560" s="21"/>
    </row>
    <row r="561" spans="1:25" x14ac:dyDescent="0.25">
      <c r="A561" s="48" t="s">
        <v>1490</v>
      </c>
      <c r="B561" s="21"/>
      <c r="C561" s="13"/>
      <c r="D561" s="24" t="s">
        <v>1491</v>
      </c>
      <c r="E561" s="22"/>
      <c r="F561" s="21"/>
      <c r="G561" s="21"/>
      <c r="H561" s="34">
        <f>H552+H560</f>
        <v>0</v>
      </c>
      <c r="I561" s="21"/>
      <c r="J561" s="34">
        <f t="shared" si="91"/>
        <v>0</v>
      </c>
      <c r="K561" s="11"/>
      <c r="L561" s="34">
        <f>L552+L560</f>
        <v>0</v>
      </c>
      <c r="M561" s="11"/>
      <c r="N561" s="34">
        <f>N552+N560</f>
        <v>0</v>
      </c>
      <c r="O561" s="11"/>
      <c r="P561" s="34">
        <f t="shared" si="92"/>
        <v>0</v>
      </c>
      <c r="Q561" s="11"/>
      <c r="R561" s="11"/>
      <c r="S561" s="11"/>
      <c r="T561" s="11"/>
      <c r="U561" s="11"/>
      <c r="V561" s="11"/>
      <c r="W561" s="21"/>
      <c r="X561" s="14"/>
      <c r="Y561" s="14"/>
    </row>
    <row r="562" spans="1:25" x14ac:dyDescent="0.25">
      <c r="A562" s="48"/>
      <c r="B562" s="21"/>
      <c r="C562" s="24" t="s">
        <v>1492</v>
      </c>
      <c r="D562" s="22"/>
      <c r="E562" s="22"/>
      <c r="F562" s="21"/>
      <c r="G562" s="21"/>
      <c r="H562" s="8"/>
      <c r="I562" s="21"/>
      <c r="J562" s="8"/>
      <c r="K562" s="11"/>
      <c r="L562" s="8"/>
      <c r="M562" s="11"/>
      <c r="N562" s="8"/>
      <c r="O562" s="11"/>
      <c r="P562" s="8"/>
      <c r="Q562" s="11"/>
      <c r="R562" s="11"/>
      <c r="S562" s="11"/>
      <c r="T562" s="11"/>
      <c r="U562" s="11"/>
      <c r="V562" s="11"/>
      <c r="W562" s="21"/>
    </row>
    <row r="563" spans="1:25" x14ac:dyDescent="0.25">
      <c r="A563" s="48" t="s">
        <v>1493</v>
      </c>
      <c r="B563" s="21"/>
      <c r="C563" s="29" t="s">
        <v>1494</v>
      </c>
      <c r="D563" s="22" t="s">
        <v>518</v>
      </c>
      <c r="E563" s="22" t="s">
        <v>1495</v>
      </c>
      <c r="F563" s="21"/>
      <c r="G563" s="21"/>
      <c r="H563" s="8">
        <v>0</v>
      </c>
      <c r="I563" s="21"/>
      <c r="J563" s="8">
        <f t="shared" ref="J563:J570" si="93">L563-H563</f>
        <v>0</v>
      </c>
      <c r="K563" s="11"/>
      <c r="L563" s="8">
        <v>0</v>
      </c>
      <c r="M563" s="11"/>
      <c r="N563" s="8">
        <v>0</v>
      </c>
      <c r="O563" s="11"/>
      <c r="P563" s="8">
        <f t="shared" ref="P563:P570" si="94">+L563-N563</f>
        <v>0</v>
      </c>
      <c r="Q563" s="11"/>
      <c r="R563" s="11"/>
      <c r="S563" s="11"/>
      <c r="T563" s="11"/>
      <c r="U563" s="11"/>
      <c r="V563" s="11"/>
      <c r="W563" s="21"/>
    </row>
    <row r="564" spans="1:25" x14ac:dyDescent="0.25">
      <c r="A564" s="48" t="s">
        <v>1496</v>
      </c>
      <c r="B564" s="21"/>
      <c r="C564" s="22"/>
      <c r="D564" s="22" t="s">
        <v>486</v>
      </c>
      <c r="E564" s="22" t="s">
        <v>1497</v>
      </c>
      <c r="F564" s="21"/>
      <c r="G564" s="21"/>
      <c r="H564" s="8">
        <v>0</v>
      </c>
      <c r="I564" s="21"/>
      <c r="J564" s="8">
        <f t="shared" si="93"/>
        <v>0</v>
      </c>
      <c r="K564" s="11"/>
      <c r="L564" s="8">
        <v>0</v>
      </c>
      <c r="M564" s="11"/>
      <c r="N564" s="8">
        <v>0</v>
      </c>
      <c r="O564" s="11"/>
      <c r="P564" s="8">
        <f t="shared" si="94"/>
        <v>0</v>
      </c>
      <c r="Q564" s="11"/>
      <c r="R564" s="11"/>
      <c r="S564" s="11"/>
      <c r="T564" s="11"/>
      <c r="U564" s="11"/>
      <c r="V564" s="11"/>
      <c r="W564" s="21"/>
    </row>
    <row r="565" spans="1:25" x14ac:dyDescent="0.25">
      <c r="A565" s="48" t="s">
        <v>1498</v>
      </c>
      <c r="B565" s="21"/>
      <c r="C565" s="22"/>
      <c r="D565" s="22" t="s">
        <v>968</v>
      </c>
      <c r="E565" s="22" t="s">
        <v>1499</v>
      </c>
      <c r="F565" s="21"/>
      <c r="G565" s="21"/>
      <c r="H565" s="8">
        <v>0</v>
      </c>
      <c r="I565" s="21"/>
      <c r="J565" s="8">
        <f t="shared" si="93"/>
        <v>0</v>
      </c>
      <c r="K565" s="11"/>
      <c r="L565" s="8">
        <v>0</v>
      </c>
      <c r="M565" s="11"/>
      <c r="N565" s="8">
        <v>0</v>
      </c>
      <c r="O565" s="11"/>
      <c r="P565" s="8">
        <f t="shared" si="94"/>
        <v>0</v>
      </c>
      <c r="Q565" s="11"/>
      <c r="R565" s="11"/>
      <c r="S565" s="11"/>
      <c r="T565" s="11"/>
      <c r="U565" s="11"/>
      <c r="V565" s="11"/>
      <c r="W565" s="21"/>
    </row>
    <row r="566" spans="1:25" x14ac:dyDescent="0.25">
      <c r="A566" s="48" t="s">
        <v>1500</v>
      </c>
      <c r="B566" s="21"/>
      <c r="C566" s="22"/>
      <c r="D566" s="22" t="s">
        <v>498</v>
      </c>
      <c r="E566" s="22" t="s">
        <v>1501</v>
      </c>
      <c r="F566" s="21"/>
      <c r="G566" s="21"/>
      <c r="H566" s="8">
        <v>0</v>
      </c>
      <c r="I566" s="21"/>
      <c r="J566" s="8">
        <f t="shared" si="93"/>
        <v>0</v>
      </c>
      <c r="K566" s="11"/>
      <c r="L566" s="8">
        <v>0</v>
      </c>
      <c r="M566" s="11"/>
      <c r="N566" s="8">
        <v>0</v>
      </c>
      <c r="O566" s="11"/>
      <c r="P566" s="8">
        <f t="shared" si="94"/>
        <v>0</v>
      </c>
      <c r="Q566" s="11"/>
      <c r="R566" s="11"/>
      <c r="S566" s="11"/>
      <c r="T566" s="11"/>
      <c r="U566" s="11"/>
      <c r="V566" s="11"/>
      <c r="W566" s="21"/>
    </row>
    <row r="567" spans="1:25" x14ac:dyDescent="0.25">
      <c r="A567" s="48" t="s">
        <v>1502</v>
      </c>
      <c r="B567" s="21"/>
      <c r="C567" s="22"/>
      <c r="D567" s="22" t="s">
        <v>502</v>
      </c>
      <c r="E567" s="22" t="s">
        <v>1503</v>
      </c>
      <c r="F567" s="21"/>
      <c r="G567" s="21"/>
      <c r="H567" s="8">
        <v>0</v>
      </c>
      <c r="I567" s="21"/>
      <c r="J567" s="8">
        <f t="shared" si="93"/>
        <v>0</v>
      </c>
      <c r="K567" s="11"/>
      <c r="L567" s="8">
        <v>0</v>
      </c>
      <c r="M567" s="11"/>
      <c r="N567" s="8">
        <v>0</v>
      </c>
      <c r="O567" s="11"/>
      <c r="P567" s="8">
        <f t="shared" si="94"/>
        <v>0</v>
      </c>
      <c r="Q567" s="11"/>
      <c r="R567" s="11"/>
      <c r="S567" s="11"/>
      <c r="T567" s="11"/>
      <c r="U567" s="11"/>
      <c r="V567" s="11"/>
      <c r="W567" s="21"/>
    </row>
    <row r="568" spans="1:25" x14ac:dyDescent="0.25">
      <c r="A568" s="48" t="s">
        <v>1504</v>
      </c>
      <c r="B568" s="21"/>
      <c r="C568" s="22"/>
      <c r="D568" s="22" t="s">
        <v>506</v>
      </c>
      <c r="E568" s="22" t="s">
        <v>1505</v>
      </c>
      <c r="F568" s="21"/>
      <c r="G568" s="21"/>
      <c r="H568" s="8">
        <v>0</v>
      </c>
      <c r="I568" s="21"/>
      <c r="J568" s="8">
        <f t="shared" si="93"/>
        <v>0</v>
      </c>
      <c r="K568" s="11"/>
      <c r="L568" s="8">
        <v>0</v>
      </c>
      <c r="M568" s="11"/>
      <c r="N568" s="8">
        <v>0</v>
      </c>
      <c r="O568" s="11"/>
      <c r="P568" s="8">
        <f t="shared" si="94"/>
        <v>0</v>
      </c>
      <c r="Q568" s="11"/>
      <c r="R568" s="11"/>
      <c r="S568" s="11"/>
      <c r="T568" s="11"/>
      <c r="U568" s="11"/>
      <c r="V568" s="11"/>
      <c r="W568" s="21"/>
    </row>
    <row r="569" spans="1:25" x14ac:dyDescent="0.25">
      <c r="A569" s="48" t="s">
        <v>1506</v>
      </c>
      <c r="B569" s="21"/>
      <c r="C569" s="22"/>
      <c r="D569" s="22" t="s">
        <v>510</v>
      </c>
      <c r="E569" s="22" t="s">
        <v>1507</v>
      </c>
      <c r="F569" s="21"/>
      <c r="G569" s="21"/>
      <c r="H569" s="8">
        <v>0</v>
      </c>
      <c r="I569" s="21"/>
      <c r="J569" s="8">
        <f t="shared" si="93"/>
        <v>0</v>
      </c>
      <c r="K569" s="11"/>
      <c r="L569" s="8">
        <v>0</v>
      </c>
      <c r="M569" s="11"/>
      <c r="N569" s="8">
        <v>0</v>
      </c>
      <c r="O569" s="11"/>
      <c r="P569" s="8">
        <f t="shared" si="94"/>
        <v>0</v>
      </c>
      <c r="Q569" s="11"/>
      <c r="R569" s="11"/>
      <c r="S569" s="11"/>
      <c r="T569" s="11"/>
      <c r="U569" s="11"/>
      <c r="V569" s="11"/>
      <c r="W569" s="21"/>
    </row>
    <row r="570" spans="1:25" x14ac:dyDescent="0.25">
      <c r="A570" s="48" t="s">
        <v>1508</v>
      </c>
      <c r="B570" s="21"/>
      <c r="C570" s="24" t="s">
        <v>1509</v>
      </c>
      <c r="D570" s="22"/>
      <c r="E570" s="22"/>
      <c r="F570" s="21"/>
      <c r="G570" s="21"/>
      <c r="H570" s="34">
        <f>SUM(H563:H569)</f>
        <v>0</v>
      </c>
      <c r="I570" s="21"/>
      <c r="J570" s="34">
        <f t="shared" si="93"/>
        <v>0</v>
      </c>
      <c r="K570" s="11"/>
      <c r="L570" s="34">
        <f>SUM(L563:L569)</f>
        <v>0</v>
      </c>
      <c r="M570" s="11"/>
      <c r="N570" s="34">
        <f>SUM(N563:N569)</f>
        <v>0</v>
      </c>
      <c r="O570" s="11"/>
      <c r="P570" s="34">
        <f t="shared" si="94"/>
        <v>0</v>
      </c>
      <c r="Q570" s="11"/>
      <c r="R570" s="11"/>
      <c r="S570" s="11"/>
      <c r="T570" s="11"/>
      <c r="U570" s="11"/>
      <c r="V570" s="11"/>
      <c r="W570" s="21"/>
    </row>
    <row r="571" spans="1:25" x14ac:dyDescent="0.25">
      <c r="A571" s="48"/>
      <c r="B571" s="21"/>
      <c r="C571" s="24" t="s">
        <v>1510</v>
      </c>
      <c r="D571" s="22"/>
      <c r="E571" s="22"/>
      <c r="F571" s="21"/>
      <c r="G571" s="21"/>
      <c r="H571" s="8"/>
      <c r="I571" s="21"/>
      <c r="J571" s="8"/>
      <c r="K571" s="11"/>
      <c r="L571" s="8"/>
      <c r="M571" s="11"/>
      <c r="N571" s="8"/>
      <c r="O571" s="11"/>
      <c r="P571" s="8"/>
      <c r="Q571" s="11"/>
      <c r="R571" s="11"/>
      <c r="S571" s="11"/>
      <c r="T571" s="11"/>
      <c r="U571" s="11"/>
      <c r="V571" s="11"/>
      <c r="W571" s="21"/>
    </row>
    <row r="572" spans="1:25" x14ac:dyDescent="0.25">
      <c r="A572" s="48" t="s">
        <v>1511</v>
      </c>
      <c r="B572" s="21"/>
      <c r="C572" s="22"/>
      <c r="D572" s="22" t="s">
        <v>927</v>
      </c>
      <c r="E572" s="22" t="s">
        <v>1512</v>
      </c>
      <c r="F572" s="21"/>
      <c r="G572" s="21"/>
      <c r="H572" s="8">
        <v>0</v>
      </c>
      <c r="I572" s="21"/>
      <c r="J572" s="8">
        <f t="shared" ref="J572:J581" si="95">L572-H572</f>
        <v>0</v>
      </c>
      <c r="K572" s="11"/>
      <c r="L572" s="8">
        <v>0</v>
      </c>
      <c r="M572" s="11"/>
      <c r="N572" s="8">
        <v>0</v>
      </c>
      <c r="O572" s="11"/>
      <c r="P572" s="8">
        <f t="shared" ref="P572:P581" si="96">+L572-N572</f>
        <v>0</v>
      </c>
      <c r="Q572" s="11"/>
      <c r="R572" s="11"/>
      <c r="S572" s="11"/>
      <c r="T572" s="11"/>
      <c r="U572" s="11"/>
      <c r="V572" s="11"/>
      <c r="W572" s="21"/>
    </row>
    <row r="573" spans="1:25" x14ac:dyDescent="0.25">
      <c r="A573" s="48" t="s">
        <v>1513</v>
      </c>
      <c r="B573" s="21"/>
      <c r="C573" s="22"/>
      <c r="D573" s="22" t="s">
        <v>1342</v>
      </c>
      <c r="E573" s="22" t="s">
        <v>1514</v>
      </c>
      <c r="F573" s="21"/>
      <c r="G573" s="21"/>
      <c r="H573" s="8">
        <v>0</v>
      </c>
      <c r="I573" s="21"/>
      <c r="J573" s="8">
        <f t="shared" si="95"/>
        <v>0</v>
      </c>
      <c r="K573" s="11"/>
      <c r="L573" s="8">
        <v>0</v>
      </c>
      <c r="M573" s="11"/>
      <c r="N573" s="8">
        <v>0</v>
      </c>
      <c r="O573" s="11"/>
      <c r="P573" s="8">
        <f t="shared" si="96"/>
        <v>0</v>
      </c>
      <c r="Q573" s="11"/>
      <c r="R573" s="11"/>
      <c r="S573" s="11"/>
      <c r="T573" s="11"/>
      <c r="U573" s="11"/>
      <c r="V573" s="11"/>
      <c r="W573" s="21"/>
    </row>
    <row r="574" spans="1:25" x14ac:dyDescent="0.25">
      <c r="A574" s="48" t="s">
        <v>1515</v>
      </c>
      <c r="B574" s="21"/>
      <c r="C574" s="22"/>
      <c r="D574" s="22" t="s">
        <v>968</v>
      </c>
      <c r="E574" s="22" t="s">
        <v>1516</v>
      </c>
      <c r="F574" s="21"/>
      <c r="G574" s="21"/>
      <c r="H574" s="8">
        <v>0</v>
      </c>
      <c r="I574" s="21"/>
      <c r="J574" s="8">
        <f t="shared" si="95"/>
        <v>0</v>
      </c>
      <c r="K574" s="11"/>
      <c r="L574" s="8">
        <v>0</v>
      </c>
      <c r="M574" s="11"/>
      <c r="N574" s="8">
        <v>0</v>
      </c>
      <c r="O574" s="11"/>
      <c r="P574" s="8">
        <f t="shared" si="96"/>
        <v>0</v>
      </c>
      <c r="Q574" s="11"/>
      <c r="R574" s="11"/>
      <c r="S574" s="11"/>
      <c r="T574" s="11"/>
      <c r="U574" s="11"/>
      <c r="V574" s="11"/>
      <c r="W574" s="21"/>
    </row>
    <row r="575" spans="1:25" x14ac:dyDescent="0.25">
      <c r="A575" s="48" t="s">
        <v>1517</v>
      </c>
      <c r="B575" s="21"/>
      <c r="C575" s="22"/>
      <c r="D575" s="22" t="s">
        <v>498</v>
      </c>
      <c r="E575" s="22" t="s">
        <v>1518</v>
      </c>
      <c r="F575" s="21"/>
      <c r="G575" s="21"/>
      <c r="H575" s="8">
        <v>0</v>
      </c>
      <c r="I575" s="21"/>
      <c r="J575" s="8">
        <f t="shared" si="95"/>
        <v>0</v>
      </c>
      <c r="K575" s="11"/>
      <c r="L575" s="8">
        <v>0</v>
      </c>
      <c r="M575" s="11"/>
      <c r="N575" s="8">
        <v>0</v>
      </c>
      <c r="O575" s="11"/>
      <c r="P575" s="8">
        <f t="shared" si="96"/>
        <v>0</v>
      </c>
      <c r="Q575" s="11"/>
      <c r="R575" s="11"/>
      <c r="S575" s="11"/>
      <c r="T575" s="11"/>
      <c r="U575" s="11"/>
      <c r="V575" s="11"/>
      <c r="W575" s="21"/>
    </row>
    <row r="576" spans="1:25" x14ac:dyDescent="0.25">
      <c r="A576" s="48" t="s">
        <v>1519</v>
      </c>
      <c r="B576" s="21"/>
      <c r="C576" s="22"/>
      <c r="D576" s="22" t="s">
        <v>935</v>
      </c>
      <c r="E576" s="22" t="s">
        <v>1520</v>
      </c>
      <c r="F576" s="21"/>
      <c r="G576" s="21"/>
      <c r="H576" s="8">
        <v>0</v>
      </c>
      <c r="I576" s="21"/>
      <c r="J576" s="8">
        <f t="shared" si="95"/>
        <v>0</v>
      </c>
      <c r="K576" s="11"/>
      <c r="L576" s="8">
        <v>0</v>
      </c>
      <c r="M576" s="11"/>
      <c r="N576" s="8">
        <v>0</v>
      </c>
      <c r="O576" s="11"/>
      <c r="P576" s="8">
        <f t="shared" si="96"/>
        <v>0</v>
      </c>
      <c r="Q576" s="11"/>
      <c r="R576" s="11"/>
      <c r="S576" s="11"/>
      <c r="T576" s="11"/>
      <c r="U576" s="11"/>
      <c r="V576" s="11"/>
      <c r="W576" s="21"/>
    </row>
    <row r="577" spans="1:25" x14ac:dyDescent="0.25">
      <c r="A577" s="48" t="s">
        <v>1521</v>
      </c>
      <c r="B577" s="21"/>
      <c r="C577" s="22"/>
      <c r="D577" s="22" t="s">
        <v>510</v>
      </c>
      <c r="E577" s="22" t="s">
        <v>1522</v>
      </c>
      <c r="F577" s="21"/>
      <c r="G577" s="21"/>
      <c r="H577" s="8">
        <v>0</v>
      </c>
      <c r="I577" s="21"/>
      <c r="J577" s="8">
        <f t="shared" si="95"/>
        <v>0</v>
      </c>
      <c r="K577" s="11"/>
      <c r="L577" s="8">
        <v>0</v>
      </c>
      <c r="M577" s="11"/>
      <c r="N577" s="8">
        <v>0</v>
      </c>
      <c r="O577" s="11"/>
      <c r="P577" s="8">
        <f t="shared" si="96"/>
        <v>0</v>
      </c>
      <c r="Q577" s="11"/>
      <c r="R577" s="11"/>
      <c r="S577" s="11"/>
      <c r="T577" s="11"/>
      <c r="U577" s="11"/>
      <c r="V577" s="11"/>
      <c r="W577" s="21"/>
    </row>
    <row r="578" spans="1:25" x14ac:dyDescent="0.25">
      <c r="A578" s="48" t="s">
        <v>1523</v>
      </c>
      <c r="B578" s="21"/>
      <c r="C578" s="24" t="s">
        <v>1524</v>
      </c>
      <c r="D578" s="22"/>
      <c r="E578" s="22"/>
      <c r="F578" s="21"/>
      <c r="G578" s="21"/>
      <c r="H578" s="8">
        <f>SUM(H572:H577)</f>
        <v>0</v>
      </c>
      <c r="I578" s="21"/>
      <c r="J578" s="8">
        <f t="shared" si="95"/>
        <v>0</v>
      </c>
      <c r="K578" s="11"/>
      <c r="L578" s="8">
        <f>SUM(L572:L577)</f>
        <v>0</v>
      </c>
      <c r="M578" s="11"/>
      <c r="N578" s="8">
        <f>SUM(N572:N577)</f>
        <v>0</v>
      </c>
      <c r="O578" s="11"/>
      <c r="P578" s="8">
        <f t="shared" si="96"/>
        <v>0</v>
      </c>
      <c r="Q578" s="11"/>
      <c r="R578" s="11"/>
      <c r="S578" s="11"/>
      <c r="T578" s="11"/>
      <c r="U578" s="11"/>
      <c r="V578" s="11"/>
      <c r="W578" s="21"/>
    </row>
    <row r="579" spans="1:25" x14ac:dyDescent="0.25">
      <c r="A579" s="48" t="s">
        <v>1525</v>
      </c>
      <c r="B579" s="21"/>
      <c r="C579" s="13"/>
      <c r="D579" s="24" t="s">
        <v>1526</v>
      </c>
      <c r="E579" s="22"/>
      <c r="F579" s="21"/>
      <c r="G579" s="21"/>
      <c r="H579" s="34">
        <f>H570+H578</f>
        <v>0</v>
      </c>
      <c r="I579" s="21"/>
      <c r="J579" s="34">
        <f t="shared" si="95"/>
        <v>0</v>
      </c>
      <c r="K579" s="11"/>
      <c r="L579" s="34">
        <f>L570+L578</f>
        <v>0</v>
      </c>
      <c r="M579" s="11"/>
      <c r="N579" s="34">
        <f>N570+N578</f>
        <v>0</v>
      </c>
      <c r="O579" s="11"/>
      <c r="P579" s="34">
        <f t="shared" si="96"/>
        <v>0</v>
      </c>
      <c r="Q579" s="11"/>
      <c r="R579" s="11"/>
      <c r="S579" s="11"/>
      <c r="T579" s="11"/>
      <c r="U579" s="11"/>
      <c r="V579" s="11"/>
      <c r="W579" s="21"/>
      <c r="X579" s="14"/>
      <c r="Y579" s="14"/>
    </row>
    <row r="580" spans="1:25" x14ac:dyDescent="0.25">
      <c r="A580" s="48" t="s">
        <v>1527</v>
      </c>
      <c r="B580" s="21"/>
      <c r="C580" s="24" t="s">
        <v>1528</v>
      </c>
      <c r="D580" s="22"/>
      <c r="E580" s="22"/>
      <c r="F580" s="21"/>
      <c r="G580" s="21"/>
      <c r="H580" s="34">
        <f>+H579+H561+H543+H525+H507+H489</f>
        <v>0</v>
      </c>
      <c r="I580" s="21"/>
      <c r="J580" s="34">
        <f t="shared" si="95"/>
        <v>0</v>
      </c>
      <c r="K580" s="11"/>
      <c r="L580" s="34">
        <f>+L579+L561+L543+L525+L507+L489</f>
        <v>0</v>
      </c>
      <c r="M580" s="11"/>
      <c r="N580" s="34">
        <f>+N579+N561+N543+N525+N507+N489</f>
        <v>0</v>
      </c>
      <c r="O580" s="11"/>
      <c r="P580" s="34">
        <f t="shared" si="96"/>
        <v>0</v>
      </c>
      <c r="Q580" s="11"/>
      <c r="R580" s="11"/>
      <c r="S580" s="11"/>
      <c r="T580" s="11"/>
      <c r="U580" s="11"/>
      <c r="V580" s="11"/>
      <c r="W580" s="21"/>
      <c r="X580" s="14"/>
      <c r="Y580" s="14"/>
    </row>
    <row r="581" spans="1:25" x14ac:dyDescent="0.25">
      <c r="A581" s="48" t="s">
        <v>236</v>
      </c>
      <c r="B581" s="21"/>
      <c r="C581" s="24"/>
      <c r="D581" s="24" t="s">
        <v>46</v>
      </c>
      <c r="E581" s="22" t="s">
        <v>237</v>
      </c>
      <c r="F581" s="21"/>
      <c r="G581" s="21"/>
      <c r="H581" s="11">
        <v>0</v>
      </c>
      <c r="I581" s="21"/>
      <c r="J581" s="11">
        <f t="shared" si="95"/>
        <v>0</v>
      </c>
      <c r="K581" s="11"/>
      <c r="L581" s="11">
        <v>0</v>
      </c>
      <c r="M581" s="11"/>
      <c r="N581" s="11">
        <v>0</v>
      </c>
      <c r="O581" s="11"/>
      <c r="P581" s="8">
        <f t="shared" si="96"/>
        <v>0</v>
      </c>
      <c r="Q581" s="11"/>
      <c r="R581" s="11"/>
      <c r="S581" s="11"/>
      <c r="T581" s="11"/>
      <c r="U581" s="11"/>
      <c r="V581" s="11"/>
      <c r="W581" s="21"/>
      <c r="X581" s="14"/>
      <c r="Y581" s="14"/>
    </row>
    <row r="582" spans="1:25" x14ac:dyDescent="0.25">
      <c r="A582" s="48"/>
      <c r="B582" s="21"/>
      <c r="C582" s="24"/>
      <c r="D582" s="24"/>
      <c r="E582" s="22"/>
      <c r="F582" s="21"/>
      <c r="G582" s="21"/>
      <c r="H582" s="11"/>
      <c r="I582" s="21"/>
      <c r="J582" s="11"/>
      <c r="K582" s="11"/>
      <c r="L582" s="11"/>
      <c r="M582" s="11"/>
      <c r="N582" s="11"/>
      <c r="O582" s="11"/>
      <c r="P582" s="8"/>
      <c r="Q582" s="11"/>
      <c r="R582" s="11"/>
      <c r="S582" s="11"/>
      <c r="T582" s="11"/>
      <c r="U582" s="11"/>
      <c r="V582" s="11"/>
      <c r="W582" s="21"/>
      <c r="X582" s="14"/>
      <c r="Y582" s="14"/>
    </row>
    <row r="583" spans="1:25" x14ac:dyDescent="0.25">
      <c r="A583" s="48"/>
      <c r="B583" s="21"/>
      <c r="C583" s="24" t="s">
        <v>1571</v>
      </c>
      <c r="D583" s="22"/>
      <c r="E583" s="22"/>
      <c r="F583" s="21"/>
      <c r="G583" s="21"/>
      <c r="H583" s="34">
        <f>+H580+H469+H407+H581</f>
        <v>2987405</v>
      </c>
      <c r="I583" s="21"/>
      <c r="J583" s="34">
        <f>L583-H583</f>
        <v>0</v>
      </c>
      <c r="K583" s="11"/>
      <c r="L583" s="34">
        <f>+L580+L469+L407+L581</f>
        <v>2987405</v>
      </c>
      <c r="M583" s="11"/>
      <c r="N583" s="34">
        <f>+N580+N469+N407+N581</f>
        <v>2771975</v>
      </c>
      <c r="O583" s="11"/>
      <c r="P583" s="34">
        <f>+L583-N583</f>
        <v>215430</v>
      </c>
      <c r="Q583" s="11"/>
      <c r="R583" s="11"/>
      <c r="S583" s="11"/>
      <c r="T583" s="11"/>
      <c r="U583" s="11"/>
      <c r="V583" s="11"/>
      <c r="W583" s="21"/>
      <c r="X583" s="14"/>
      <c r="Y583" s="14"/>
    </row>
    <row r="584" spans="1:25" x14ac:dyDescent="0.25">
      <c r="A584" s="48"/>
      <c r="B584" s="21"/>
      <c r="C584" s="24"/>
      <c r="D584" s="22"/>
      <c r="E584" s="22"/>
      <c r="F584" s="21"/>
      <c r="G584" s="21"/>
      <c r="H584" s="11"/>
      <c r="I584" s="21"/>
      <c r="J584" s="11"/>
      <c r="K584" s="11"/>
      <c r="L584" s="62"/>
      <c r="M584" s="62"/>
      <c r="N584" s="62"/>
      <c r="O584" s="11"/>
      <c r="P584" s="11"/>
      <c r="Q584" s="11"/>
      <c r="R584" s="11"/>
      <c r="S584" s="11"/>
      <c r="T584" s="11"/>
      <c r="U584" s="11"/>
      <c r="V584" s="11"/>
      <c r="W584" s="21"/>
      <c r="X584" s="14"/>
      <c r="Y584" s="14"/>
    </row>
    <row r="585" spans="1:25" x14ac:dyDescent="0.25">
      <c r="A585" s="48"/>
      <c r="B585" s="21"/>
      <c r="C585" s="24" t="s">
        <v>1573</v>
      </c>
      <c r="D585" s="22"/>
      <c r="E585" s="22"/>
      <c r="F585" s="21"/>
      <c r="G585" s="21"/>
      <c r="H585" s="11"/>
      <c r="I585" s="21"/>
      <c r="J585" s="11"/>
      <c r="K585" s="11"/>
      <c r="L585" s="11"/>
      <c r="M585" s="11"/>
      <c r="N585" s="11"/>
      <c r="O585" s="11"/>
      <c r="P585" s="11"/>
      <c r="Q585" s="11"/>
      <c r="R585" s="11"/>
      <c r="S585" s="11"/>
      <c r="T585" s="11"/>
      <c r="U585" s="11"/>
      <c r="V585" s="11"/>
      <c r="W585" s="21"/>
      <c r="X585" s="14"/>
      <c r="Y585" s="14"/>
    </row>
    <row r="586" spans="1:25" x14ac:dyDescent="0.25">
      <c r="A586" s="48"/>
      <c r="B586" s="21"/>
      <c r="C586" s="24"/>
      <c r="D586" s="24" t="s">
        <v>238</v>
      </c>
      <c r="E586" s="22"/>
      <c r="F586" s="21"/>
      <c r="G586" s="21"/>
      <c r="H586" s="11">
        <f>H583-H595</f>
        <v>2924847</v>
      </c>
      <c r="I586" s="21"/>
      <c r="J586" s="11">
        <f>L586-H586</f>
        <v>0</v>
      </c>
      <c r="K586" s="11"/>
      <c r="L586" s="11">
        <f>L583-H595</f>
        <v>2924847</v>
      </c>
      <c r="M586" s="11"/>
      <c r="N586" s="11">
        <f>N583+50698-H595</f>
        <v>2760115</v>
      </c>
      <c r="O586" s="11"/>
      <c r="P586" s="11">
        <f>+L586-N586</f>
        <v>164732</v>
      </c>
      <c r="Q586" s="11"/>
      <c r="R586" s="11"/>
      <c r="S586" s="11"/>
      <c r="T586" s="11"/>
      <c r="U586" s="11"/>
      <c r="V586" s="11"/>
      <c r="W586" s="21"/>
      <c r="X586" s="14"/>
      <c r="Y586" s="14"/>
    </row>
    <row r="587" spans="1:25" x14ac:dyDescent="0.25">
      <c r="A587" s="48"/>
      <c r="B587" s="21"/>
      <c r="C587" s="24"/>
      <c r="D587" s="24" t="s">
        <v>47</v>
      </c>
      <c r="E587" s="22"/>
      <c r="F587" s="21"/>
      <c r="G587" s="21"/>
      <c r="H587" s="11"/>
      <c r="I587" s="21"/>
      <c r="J587" s="11"/>
      <c r="K587" s="11"/>
      <c r="L587" s="11"/>
      <c r="M587" s="11"/>
      <c r="N587" s="11"/>
      <c r="O587" s="11"/>
      <c r="P587" s="11"/>
      <c r="Q587" s="11"/>
      <c r="R587" s="11"/>
      <c r="S587" s="11"/>
      <c r="T587" s="11"/>
      <c r="U587" s="11"/>
      <c r="V587" s="11"/>
      <c r="W587" s="21"/>
      <c r="X587" s="14"/>
      <c r="Y587" s="14"/>
    </row>
    <row r="588" spans="1:25" x14ac:dyDescent="0.25">
      <c r="A588" s="48"/>
      <c r="B588" s="21"/>
      <c r="C588" s="24"/>
      <c r="D588" s="24" t="s">
        <v>48</v>
      </c>
      <c r="E588" s="22"/>
      <c r="F588" s="21"/>
      <c r="G588" s="21"/>
      <c r="H588" s="11">
        <v>0</v>
      </c>
      <c r="I588" s="21"/>
      <c r="J588" s="11">
        <f>L588-H588</f>
        <v>0</v>
      </c>
      <c r="K588" s="11"/>
      <c r="L588" s="11">
        <v>0</v>
      </c>
      <c r="M588" s="11"/>
      <c r="N588" s="11">
        <v>0</v>
      </c>
      <c r="O588" s="11"/>
      <c r="P588" s="11">
        <f>+L588-N588</f>
        <v>0</v>
      </c>
      <c r="Q588" s="11"/>
      <c r="R588" s="11"/>
      <c r="S588" s="11"/>
      <c r="T588" s="11"/>
      <c r="U588" s="11"/>
      <c r="V588" s="11"/>
      <c r="W588" s="21"/>
      <c r="X588" s="14"/>
      <c r="Y588" s="14"/>
    </row>
    <row r="589" spans="1:25" x14ac:dyDescent="0.25">
      <c r="A589" s="48"/>
      <c r="B589" s="21"/>
      <c r="C589" s="24"/>
      <c r="D589" s="24" t="s">
        <v>83</v>
      </c>
      <c r="E589" s="22"/>
      <c r="F589" s="21"/>
      <c r="G589" s="21"/>
      <c r="H589" s="11">
        <v>0</v>
      </c>
      <c r="I589" s="21"/>
      <c r="J589" s="11">
        <f>L589-H589</f>
        <v>0</v>
      </c>
      <c r="K589" s="11"/>
      <c r="L589" s="11">
        <v>0</v>
      </c>
      <c r="M589" s="11"/>
      <c r="N589" s="11">
        <v>0</v>
      </c>
      <c r="O589" s="11"/>
      <c r="P589" s="11">
        <f>+L589-N589</f>
        <v>0</v>
      </c>
      <c r="Q589" s="11"/>
      <c r="R589" s="11"/>
      <c r="S589" s="11"/>
      <c r="T589" s="11"/>
      <c r="U589" s="11"/>
      <c r="V589" s="11"/>
      <c r="W589" s="21"/>
      <c r="X589" s="14"/>
      <c r="Y589" s="14"/>
    </row>
    <row r="590" spans="1:25" x14ac:dyDescent="0.25">
      <c r="A590" s="48"/>
      <c r="B590" s="21"/>
      <c r="C590" s="24" t="s">
        <v>1572</v>
      </c>
      <c r="D590" s="22"/>
      <c r="E590" s="22"/>
      <c r="F590" s="21"/>
      <c r="G590" s="21"/>
      <c r="H590" s="34">
        <f>SUM(H586:H589)</f>
        <v>2924847</v>
      </c>
      <c r="I590" s="21"/>
      <c r="J590" s="34">
        <f>L590-H590</f>
        <v>0</v>
      </c>
      <c r="K590" s="11"/>
      <c r="L590" s="34">
        <f>SUM(L586:L589)</f>
        <v>2924847</v>
      </c>
      <c r="M590" s="11"/>
      <c r="N590" s="34">
        <f>SUM(N586:N589)</f>
        <v>2760115</v>
      </c>
      <c r="O590" s="11"/>
      <c r="P590" s="34">
        <f>SUM(P586:P589)</f>
        <v>164732</v>
      </c>
      <c r="Q590" s="11"/>
      <c r="R590" s="11"/>
      <c r="S590" s="11"/>
      <c r="T590" s="11"/>
      <c r="U590" s="11"/>
      <c r="V590" s="11"/>
      <c r="W590" s="21"/>
      <c r="X590" s="14"/>
      <c r="Y590" s="14"/>
    </row>
    <row r="591" spans="1:25" x14ac:dyDescent="0.25">
      <c r="A591" s="48"/>
      <c r="B591" s="21"/>
      <c r="C591" s="24"/>
      <c r="D591" s="22"/>
      <c r="E591" s="22"/>
      <c r="F591" s="21"/>
      <c r="G591" s="21"/>
      <c r="H591" s="11"/>
      <c r="I591" s="21"/>
      <c r="J591" s="11"/>
      <c r="K591" s="11"/>
      <c r="L591" s="11"/>
      <c r="M591" s="11"/>
      <c r="N591" s="11"/>
      <c r="O591" s="11"/>
      <c r="P591" s="11"/>
      <c r="Q591" s="11"/>
      <c r="R591" s="11"/>
      <c r="S591" s="11"/>
      <c r="T591" s="11"/>
      <c r="U591" s="11"/>
      <c r="V591" s="11"/>
      <c r="W591" s="21"/>
      <c r="X591" s="14"/>
      <c r="Y591" s="14"/>
    </row>
    <row r="592" spans="1:25" x14ac:dyDescent="0.25">
      <c r="A592" s="48"/>
      <c r="B592" s="21"/>
      <c r="C592" s="24" t="s">
        <v>1576</v>
      </c>
      <c r="D592" s="22"/>
      <c r="E592" s="22"/>
      <c r="F592" s="21"/>
      <c r="G592" s="21"/>
      <c r="H592" s="11"/>
      <c r="I592" s="21"/>
      <c r="J592" s="11"/>
      <c r="K592" s="11"/>
      <c r="L592" s="11"/>
      <c r="M592" s="11"/>
      <c r="N592" s="11"/>
      <c r="O592" s="11"/>
      <c r="P592" s="11"/>
      <c r="Q592" s="11"/>
      <c r="R592" s="11"/>
      <c r="S592" s="11"/>
      <c r="T592" s="11"/>
      <c r="U592" s="11"/>
      <c r="V592" s="11"/>
      <c r="W592" s="21"/>
      <c r="X592" s="14"/>
      <c r="Y592" s="14"/>
    </row>
    <row r="593" spans="1:25" x14ac:dyDescent="0.25">
      <c r="A593" s="48"/>
      <c r="B593" s="21"/>
      <c r="C593" s="22"/>
      <c r="D593" s="24" t="s">
        <v>1577</v>
      </c>
      <c r="E593" s="22"/>
      <c r="F593" s="21"/>
      <c r="G593" s="21"/>
      <c r="H593" s="8">
        <f>+H590-H583</f>
        <v>-62558</v>
      </c>
      <c r="I593" s="21"/>
      <c r="J593" s="8">
        <f>L593-H593</f>
        <v>0</v>
      </c>
      <c r="K593" s="11"/>
      <c r="L593" s="8">
        <f>+L590-L583</f>
        <v>-62558</v>
      </c>
      <c r="M593" s="11"/>
      <c r="N593" s="8">
        <f>+N590-N583</f>
        <v>-11860</v>
      </c>
      <c r="O593" s="11"/>
      <c r="P593" s="8">
        <f>-(P590-P583)</f>
        <v>50698</v>
      </c>
      <c r="Q593" s="11"/>
      <c r="R593" s="11"/>
      <c r="S593" s="11"/>
      <c r="T593" s="11"/>
      <c r="U593" s="11"/>
      <c r="V593" s="11"/>
      <c r="W593" s="21"/>
      <c r="X593" s="14"/>
      <c r="Y593" s="14"/>
    </row>
    <row r="594" spans="1:25" x14ac:dyDescent="0.25">
      <c r="A594" s="48"/>
      <c r="B594" s="21"/>
      <c r="C594" s="22"/>
      <c r="D594" s="24"/>
      <c r="E594" s="22"/>
      <c r="F594" s="21"/>
      <c r="G594" s="21"/>
      <c r="H594" s="8"/>
      <c r="I594" s="21"/>
      <c r="J594" s="8"/>
      <c r="K594" s="11"/>
      <c r="L594" s="8"/>
      <c r="M594" s="11"/>
      <c r="N594" s="8"/>
      <c r="O594" s="11"/>
      <c r="P594" s="8"/>
      <c r="Q594" s="11"/>
      <c r="R594" s="11"/>
      <c r="S594" s="11"/>
      <c r="T594" s="11"/>
      <c r="U594" s="11"/>
      <c r="V594" s="11"/>
      <c r="W594" s="21"/>
      <c r="X594" s="14"/>
      <c r="Y594" s="14"/>
    </row>
    <row r="595" spans="1:25" x14ac:dyDescent="0.25">
      <c r="A595" s="48"/>
      <c r="B595" s="21"/>
      <c r="C595" s="24" t="s">
        <v>1574</v>
      </c>
      <c r="D595" s="24"/>
      <c r="E595" s="22"/>
      <c r="F595" s="21"/>
      <c r="G595" s="21"/>
      <c r="H595" s="11">
        <f>78058-'Lincoln Exp. Sum'!F729</f>
        <v>62558</v>
      </c>
      <c r="I595" s="21"/>
      <c r="J595" s="11">
        <f>L595-H595</f>
        <v>0</v>
      </c>
      <c r="K595" s="11"/>
      <c r="L595" s="11">
        <f>H595</f>
        <v>62558</v>
      </c>
      <c r="M595" s="11"/>
      <c r="N595" s="11">
        <f>L595</f>
        <v>62558</v>
      </c>
      <c r="O595" s="11"/>
      <c r="P595" s="8">
        <f>-(+L595-N595)</f>
        <v>0</v>
      </c>
      <c r="Q595" s="11"/>
      <c r="R595" s="11"/>
      <c r="S595" s="11"/>
      <c r="T595" s="11"/>
      <c r="U595" s="11"/>
      <c r="V595" s="11"/>
      <c r="W595" s="21"/>
      <c r="X595" s="14"/>
      <c r="Y595" s="14"/>
    </row>
    <row r="596" spans="1:25" x14ac:dyDescent="0.25">
      <c r="A596" s="48"/>
      <c r="B596" s="21"/>
      <c r="C596" s="22"/>
      <c r="D596" s="24"/>
      <c r="E596" s="22"/>
      <c r="F596" s="21"/>
      <c r="G596" s="21"/>
      <c r="H596" s="8"/>
      <c r="I596" s="21"/>
      <c r="J596" s="8"/>
      <c r="K596" s="11"/>
      <c r="L596" s="8"/>
      <c r="M596" s="11"/>
      <c r="N596" s="8"/>
      <c r="O596" s="11"/>
      <c r="P596" s="8"/>
      <c r="Q596" s="11"/>
      <c r="R596" s="11"/>
      <c r="S596" s="11"/>
      <c r="T596" s="11"/>
      <c r="U596" s="11"/>
      <c r="V596" s="11"/>
      <c r="W596" s="21"/>
      <c r="X596" s="14"/>
      <c r="Y596" s="14"/>
    </row>
    <row r="597" spans="1:25" ht="15.75" thickBot="1" x14ac:dyDescent="0.3">
      <c r="A597" s="48"/>
      <c r="B597" s="21"/>
      <c r="C597" s="24" t="s">
        <v>1575</v>
      </c>
      <c r="D597" s="24"/>
      <c r="E597" s="22"/>
      <c r="F597" s="21"/>
      <c r="G597" s="21"/>
      <c r="H597" s="15">
        <f>+H595+H593</f>
        <v>0</v>
      </c>
      <c r="I597" s="61"/>
      <c r="J597" s="15">
        <f>L597-H597</f>
        <v>0</v>
      </c>
      <c r="K597" s="10"/>
      <c r="L597" s="15">
        <f>+L595+L593</f>
        <v>0</v>
      </c>
      <c r="M597" s="41"/>
      <c r="N597" s="15">
        <f>+N595+N593</f>
        <v>50698</v>
      </c>
      <c r="O597" s="41"/>
      <c r="P597" s="15">
        <f>+P595+P593</f>
        <v>50698</v>
      </c>
      <c r="Q597" s="41"/>
      <c r="U597" s="41"/>
      <c r="V597" s="41"/>
      <c r="W597" s="21"/>
      <c r="X597" s="14"/>
      <c r="Y597" s="14"/>
    </row>
    <row r="598" spans="1:25" ht="15.75" thickTop="1" x14ac:dyDescent="0.25">
      <c r="A598" s="48"/>
      <c r="B598" s="21"/>
      <c r="C598" s="24"/>
      <c r="D598" s="22"/>
      <c r="E598" s="22"/>
      <c r="F598" s="21"/>
      <c r="G598" s="21"/>
      <c r="H598" s="10"/>
      <c r="I598" s="21"/>
      <c r="J598" s="10"/>
      <c r="K598" s="21"/>
      <c r="L598" s="10"/>
      <c r="M598" s="11"/>
      <c r="N598" s="63"/>
      <c r="O598" s="3"/>
      <c r="P598" s="10"/>
      <c r="Q598" s="21"/>
      <c r="U598" s="3"/>
      <c r="V598" s="11"/>
      <c r="W598" s="21"/>
      <c r="X598" s="14"/>
      <c r="Y598" s="14"/>
    </row>
    <row r="599" spans="1:25" x14ac:dyDescent="0.25">
      <c r="A599" s="48"/>
      <c r="B599" s="21"/>
      <c r="C599" s="22"/>
      <c r="D599" s="22"/>
      <c r="E599" s="22"/>
      <c r="F599" s="21"/>
      <c r="G599" s="21"/>
      <c r="H599" s="21"/>
      <c r="I599" s="21"/>
      <c r="J599" s="21"/>
      <c r="K599" s="21"/>
      <c r="L599" s="8"/>
      <c r="M599" s="11"/>
      <c r="N599" s="8"/>
      <c r="O599" s="3"/>
      <c r="P599" s="8"/>
      <c r="Q599" s="21"/>
      <c r="U599" s="21"/>
      <c r="V599" s="11"/>
      <c r="W599" s="21"/>
    </row>
    <row r="600" spans="1:25" x14ac:dyDescent="0.25">
      <c r="A600" s="48"/>
      <c r="B600" s="21"/>
      <c r="C600" s="22"/>
      <c r="D600" s="22"/>
      <c r="E600" s="22"/>
      <c r="F600" s="21"/>
      <c r="G600" s="21"/>
      <c r="H600" s="21"/>
      <c r="I600" s="21"/>
      <c r="J600" s="21"/>
      <c r="K600" s="21"/>
      <c r="L600" s="8"/>
      <c r="M600" s="11"/>
      <c r="N600" s="8"/>
      <c r="O600" s="3"/>
      <c r="P600" s="8"/>
      <c r="Q600" s="21"/>
      <c r="U600" s="21"/>
      <c r="V600" s="21"/>
      <c r="W600" s="21"/>
    </row>
    <row r="601" spans="1:25" customFormat="1" x14ac:dyDescent="0.25">
      <c r="R601" s="20"/>
      <c r="S601" s="20"/>
      <c r="T601" s="20"/>
    </row>
    <row r="602" spans="1:25" x14ac:dyDescent="0.25">
      <c r="F602" s="17"/>
      <c r="G602" s="17"/>
      <c r="H602" s="17"/>
      <c r="I602" s="17"/>
      <c r="J602" s="17"/>
      <c r="K602" s="17"/>
      <c r="L602" s="14"/>
      <c r="M602" s="55"/>
      <c r="N602" s="14"/>
      <c r="P602" s="14"/>
      <c r="Q602" s="17"/>
      <c r="R602" s="11">
        <v>2751983</v>
      </c>
      <c r="S602" s="41"/>
      <c r="T602" s="41"/>
      <c r="U602" s="17"/>
      <c r="V602" s="17"/>
      <c r="W602" s="17"/>
    </row>
    <row r="603" spans="1:25" x14ac:dyDescent="0.25">
      <c r="F603" s="17"/>
      <c r="G603" s="17"/>
      <c r="H603" s="17"/>
      <c r="I603" s="17"/>
      <c r="J603" s="17"/>
      <c r="K603" s="17"/>
      <c r="L603" s="14"/>
      <c r="M603" s="55"/>
      <c r="N603" s="14"/>
      <c r="P603" s="14"/>
      <c r="Q603" s="17"/>
      <c r="R603" s="11">
        <v>49334</v>
      </c>
      <c r="S603" s="11"/>
      <c r="T603" s="11"/>
      <c r="U603" s="17"/>
      <c r="V603" s="17"/>
      <c r="W603" s="17"/>
    </row>
    <row r="604" spans="1:25" x14ac:dyDescent="0.25">
      <c r="F604" s="17"/>
      <c r="G604" s="17"/>
      <c r="H604" s="17"/>
      <c r="I604" s="17"/>
      <c r="J604" s="17"/>
      <c r="K604" s="17"/>
      <c r="L604" s="14"/>
      <c r="M604" s="55"/>
      <c r="N604" s="14"/>
      <c r="P604" s="14"/>
      <c r="Q604" s="17"/>
      <c r="S604" s="21"/>
      <c r="T604" s="11">
        <f>SUM(R602:R603)</f>
        <v>2801317</v>
      </c>
      <c r="U604" s="17"/>
      <c r="V604" s="17"/>
      <c r="W604" s="17"/>
    </row>
    <row r="605" spans="1:25" x14ac:dyDescent="0.25">
      <c r="F605" s="17"/>
      <c r="G605" s="17"/>
      <c r="H605" s="17"/>
      <c r="I605" s="17"/>
      <c r="J605" s="17"/>
      <c r="K605" s="17"/>
      <c r="L605" s="14"/>
      <c r="M605" s="55"/>
      <c r="N605" s="14"/>
      <c r="P605" s="14"/>
      <c r="Q605" s="17"/>
      <c r="R605" s="21"/>
      <c r="S605" s="21"/>
      <c r="T605" s="11">
        <f>SUM(T604,T596)</f>
        <v>2801317</v>
      </c>
      <c r="U605" s="17"/>
      <c r="V605" s="17"/>
      <c r="W605" s="17"/>
    </row>
    <row r="606" spans="1:25" x14ac:dyDescent="0.25">
      <c r="F606" s="17"/>
      <c r="G606" s="17"/>
      <c r="H606" s="17"/>
      <c r="I606" s="17"/>
      <c r="J606" s="17"/>
      <c r="K606" s="17"/>
      <c r="L606" s="14"/>
      <c r="M606" s="55"/>
      <c r="N606" s="14"/>
      <c r="P606" s="14"/>
      <c r="Q606" s="17"/>
      <c r="R606"/>
      <c r="S606"/>
      <c r="T606" s="11">
        <v>5539933</v>
      </c>
      <c r="U606" s="17"/>
      <c r="V606" s="17"/>
      <c r="W606" s="17"/>
    </row>
    <row r="607" spans="1:25" x14ac:dyDescent="0.25">
      <c r="F607" s="17"/>
      <c r="G607" s="17"/>
      <c r="H607" s="17"/>
      <c r="I607" s="17"/>
      <c r="J607" s="17"/>
      <c r="K607" s="17"/>
      <c r="L607" s="14"/>
      <c r="M607" s="55"/>
      <c r="N607" s="14"/>
      <c r="P607" s="14"/>
      <c r="Q607" s="17"/>
      <c r="R607" s="17"/>
      <c r="S607" s="17"/>
      <c r="T607" s="11">
        <f>T605-T606</f>
        <v>-2738616</v>
      </c>
      <c r="U607" s="17"/>
      <c r="V607" s="17"/>
      <c r="W607" s="17"/>
    </row>
    <row r="608" spans="1:25" x14ac:dyDescent="0.25">
      <c r="F608" s="17"/>
      <c r="G608" s="17"/>
      <c r="H608" s="17"/>
      <c r="I608" s="17"/>
      <c r="J608" s="17"/>
      <c r="K608" s="17"/>
      <c r="L608" s="14"/>
      <c r="M608" s="55"/>
      <c r="N608" s="14"/>
      <c r="P608" s="14"/>
      <c r="Q608" s="17"/>
      <c r="R608" s="17"/>
      <c r="S608" s="17"/>
      <c r="T608" s="17"/>
      <c r="U608" s="17"/>
      <c r="V608" s="17"/>
      <c r="W608" s="17"/>
    </row>
    <row r="609" spans="6:23" x14ac:dyDescent="0.25">
      <c r="F609" s="17"/>
      <c r="G609" s="17"/>
      <c r="H609" s="17"/>
      <c r="I609" s="17"/>
      <c r="J609" s="17"/>
      <c r="K609" s="17"/>
      <c r="L609" s="14"/>
      <c r="M609" s="55"/>
      <c r="N609" s="14"/>
      <c r="P609" s="14"/>
      <c r="Q609" s="17"/>
      <c r="R609" s="17"/>
      <c r="S609" s="17"/>
      <c r="T609" s="17"/>
      <c r="U609" s="17"/>
      <c r="V609" s="17"/>
      <c r="W609" s="17"/>
    </row>
    <row r="610" spans="6:23" x14ac:dyDescent="0.25">
      <c r="F610" s="17"/>
      <c r="G610" s="17"/>
      <c r="H610" s="17"/>
      <c r="I610" s="17"/>
      <c r="J610" s="17"/>
      <c r="K610" s="17"/>
      <c r="L610" s="14"/>
      <c r="M610" s="55"/>
      <c r="O610" s="55"/>
      <c r="P610" s="14"/>
      <c r="Q610" s="17"/>
      <c r="R610" s="17"/>
      <c r="S610" s="17"/>
      <c r="T610" s="17"/>
      <c r="U610" s="17"/>
      <c r="V610" s="17"/>
      <c r="W610" s="17"/>
    </row>
    <row r="611" spans="6:23" x14ac:dyDescent="0.25">
      <c r="F611" s="17"/>
      <c r="G611" s="17"/>
      <c r="H611" s="17"/>
      <c r="I611" s="17"/>
      <c r="J611" s="17"/>
      <c r="K611" s="17"/>
      <c r="L611" s="14"/>
      <c r="M611" s="55"/>
      <c r="O611" s="55"/>
      <c r="P611" s="14"/>
      <c r="Q611" s="17"/>
      <c r="R611" s="17"/>
      <c r="S611" s="17"/>
      <c r="T611" s="17"/>
      <c r="U611" s="17"/>
      <c r="V611" s="17"/>
      <c r="W611" s="17"/>
    </row>
    <row r="612" spans="6:23" x14ac:dyDescent="0.25">
      <c r="F612" s="17"/>
      <c r="G612" s="17"/>
      <c r="H612" s="17"/>
      <c r="I612" s="17"/>
      <c r="J612" s="17"/>
      <c r="K612" s="17"/>
      <c r="L612" s="14"/>
      <c r="M612" s="55"/>
      <c r="O612" s="55"/>
      <c r="P612" s="14"/>
      <c r="Q612" s="17"/>
      <c r="R612" s="17"/>
      <c r="S612" s="17"/>
      <c r="T612" s="17"/>
      <c r="U612" s="17"/>
      <c r="V612" s="17"/>
      <c r="W612" s="17"/>
    </row>
    <row r="613" spans="6:23" x14ac:dyDescent="0.25">
      <c r="F613" s="17"/>
      <c r="G613" s="17"/>
      <c r="H613" s="17"/>
      <c r="I613" s="17"/>
      <c r="J613" s="17"/>
      <c r="K613" s="17"/>
      <c r="L613" s="14"/>
      <c r="M613" s="55"/>
      <c r="O613" s="55"/>
      <c r="P613" s="14"/>
      <c r="Q613" s="17"/>
      <c r="R613" s="17"/>
      <c r="S613" s="17"/>
      <c r="T613" s="17"/>
      <c r="U613" s="17"/>
      <c r="V613" s="17"/>
      <c r="W613" s="17"/>
    </row>
    <row r="614" spans="6:23" x14ac:dyDescent="0.25">
      <c r="F614" s="17"/>
      <c r="G614" s="17"/>
      <c r="H614" s="17"/>
      <c r="I614" s="17"/>
      <c r="J614" s="17"/>
      <c r="K614" s="17"/>
      <c r="L614" s="14"/>
      <c r="M614" s="55"/>
      <c r="O614" s="55"/>
      <c r="P614" s="14"/>
      <c r="Q614" s="17"/>
      <c r="R614" s="17"/>
      <c r="S614" s="17"/>
      <c r="T614" s="17"/>
      <c r="U614" s="17"/>
      <c r="V614" s="17"/>
      <c r="W614" s="17"/>
    </row>
    <row r="615" spans="6:23" x14ac:dyDescent="0.25">
      <c r="F615" s="17"/>
      <c r="G615" s="17"/>
      <c r="H615" s="17"/>
      <c r="I615" s="17"/>
      <c r="J615" s="17"/>
      <c r="K615" s="17"/>
      <c r="L615" s="14"/>
      <c r="M615" s="55"/>
      <c r="O615" s="55"/>
      <c r="P615" s="14"/>
      <c r="Q615" s="17"/>
      <c r="R615" s="17"/>
      <c r="S615" s="17"/>
      <c r="T615" s="17"/>
      <c r="U615" s="17"/>
      <c r="V615" s="17"/>
      <c r="W615" s="17"/>
    </row>
    <row r="616" spans="6:23" x14ac:dyDescent="0.25">
      <c r="F616" s="17"/>
      <c r="G616" s="17"/>
      <c r="H616" s="17"/>
      <c r="I616" s="17"/>
      <c r="J616" s="17"/>
      <c r="K616" s="17"/>
      <c r="L616" s="14"/>
      <c r="M616" s="55"/>
      <c r="O616" s="55"/>
      <c r="P616" s="14"/>
      <c r="Q616" s="17"/>
      <c r="R616" s="17"/>
      <c r="S616" s="17"/>
      <c r="T616" s="17"/>
      <c r="U616" s="17"/>
      <c r="V616" s="17"/>
      <c r="W616" s="17"/>
    </row>
    <row r="617" spans="6:23" x14ac:dyDescent="0.25">
      <c r="F617" s="17"/>
      <c r="G617" s="17"/>
      <c r="H617" s="17"/>
      <c r="I617" s="17"/>
      <c r="J617" s="17"/>
      <c r="K617" s="17"/>
      <c r="L617" s="14"/>
      <c r="M617" s="55"/>
      <c r="O617" s="55"/>
      <c r="P617" s="14"/>
      <c r="Q617" s="17"/>
      <c r="R617" s="17"/>
      <c r="S617" s="17"/>
      <c r="T617" s="17"/>
      <c r="U617" s="17"/>
      <c r="V617" s="17"/>
      <c r="W617" s="17"/>
    </row>
    <row r="618" spans="6:23" x14ac:dyDescent="0.25">
      <c r="F618" s="17"/>
      <c r="G618" s="17"/>
      <c r="H618" s="17"/>
      <c r="I618" s="17"/>
      <c r="J618" s="17"/>
      <c r="K618" s="17"/>
      <c r="L618" s="14"/>
      <c r="M618" s="55"/>
      <c r="O618" s="55"/>
      <c r="P618" s="14"/>
      <c r="Q618" s="17"/>
      <c r="R618" s="17"/>
      <c r="S618" s="17"/>
      <c r="T618" s="17"/>
      <c r="U618" s="17"/>
      <c r="V618" s="17"/>
      <c r="W618" s="17"/>
    </row>
    <row r="619" spans="6:23" x14ac:dyDescent="0.25">
      <c r="F619" s="17"/>
      <c r="G619" s="17"/>
      <c r="H619" s="17"/>
      <c r="I619" s="17"/>
      <c r="J619" s="17"/>
      <c r="K619" s="17"/>
      <c r="L619" s="14"/>
      <c r="M619" s="55"/>
      <c r="O619" s="55"/>
      <c r="P619" s="14"/>
      <c r="Q619" s="17"/>
      <c r="R619" s="17"/>
      <c r="S619" s="17"/>
      <c r="T619" s="17"/>
      <c r="U619" s="17"/>
      <c r="V619" s="17"/>
      <c r="W619" s="17"/>
    </row>
    <row r="620" spans="6:23" x14ac:dyDescent="0.25">
      <c r="F620" s="17"/>
      <c r="G620" s="17"/>
      <c r="H620" s="17"/>
      <c r="I620" s="17"/>
      <c r="J620" s="17"/>
      <c r="K620" s="17"/>
      <c r="L620" s="14"/>
      <c r="M620" s="55"/>
      <c r="O620" s="55"/>
      <c r="P620" s="14"/>
      <c r="Q620" s="17"/>
      <c r="R620" s="17"/>
      <c r="S620" s="17"/>
      <c r="T620" s="17"/>
      <c r="U620" s="17"/>
      <c r="V620" s="17"/>
      <c r="W620" s="17"/>
    </row>
    <row r="621" spans="6:23" x14ac:dyDescent="0.25">
      <c r="F621" s="17"/>
      <c r="G621" s="17"/>
      <c r="H621" s="17"/>
      <c r="I621" s="17"/>
      <c r="J621" s="17"/>
      <c r="K621" s="17"/>
      <c r="L621" s="14"/>
      <c r="M621" s="55"/>
      <c r="O621" s="55"/>
      <c r="P621" s="14"/>
      <c r="Q621" s="17"/>
      <c r="R621" s="17"/>
      <c r="S621" s="17"/>
      <c r="T621" s="17"/>
      <c r="U621" s="17"/>
      <c r="V621" s="17"/>
      <c r="W621" s="17"/>
    </row>
    <row r="622" spans="6:23" x14ac:dyDescent="0.25">
      <c r="F622" s="17"/>
      <c r="G622" s="17"/>
      <c r="H622" s="17"/>
      <c r="I622" s="17"/>
      <c r="J622" s="17"/>
      <c r="K622" s="17"/>
      <c r="L622" s="14"/>
      <c r="M622" s="55"/>
      <c r="O622" s="55"/>
      <c r="P622" s="14"/>
      <c r="Q622" s="17"/>
      <c r="R622" s="17"/>
      <c r="S622" s="17"/>
      <c r="T622" s="17"/>
      <c r="U622" s="17"/>
      <c r="V622" s="17"/>
      <c r="W622" s="17"/>
    </row>
    <row r="623" spans="6:23" x14ac:dyDescent="0.25">
      <c r="F623" s="17"/>
      <c r="G623" s="17"/>
      <c r="H623" s="17"/>
      <c r="I623" s="17"/>
      <c r="J623" s="17"/>
      <c r="K623" s="17"/>
      <c r="L623" s="18"/>
      <c r="M623" s="18"/>
      <c r="Q623" s="17"/>
      <c r="R623" s="17"/>
      <c r="S623" s="17"/>
      <c r="T623" s="17"/>
      <c r="U623" s="17"/>
      <c r="V623" s="17"/>
      <c r="W623" s="17"/>
    </row>
    <row r="624" spans="6:23" x14ac:dyDescent="0.25">
      <c r="F624" s="17"/>
      <c r="G624" s="17"/>
      <c r="H624" s="17"/>
      <c r="I624" s="17"/>
      <c r="J624" s="17"/>
      <c r="K624" s="17"/>
      <c r="L624" s="18"/>
      <c r="M624" s="18"/>
      <c r="Q624" s="17"/>
      <c r="R624" s="17"/>
      <c r="S624" s="17"/>
      <c r="T624" s="17"/>
      <c r="U624" s="17"/>
      <c r="V624" s="17"/>
      <c r="W624" s="17"/>
    </row>
    <row r="625" spans="6:23" x14ac:dyDescent="0.25">
      <c r="F625" s="17"/>
      <c r="G625" s="17"/>
      <c r="H625" s="17"/>
      <c r="I625" s="17"/>
      <c r="J625" s="17"/>
      <c r="K625" s="17"/>
      <c r="L625" s="18"/>
      <c r="M625" s="18"/>
      <c r="Q625" s="17"/>
      <c r="R625" s="17"/>
      <c r="S625" s="17"/>
      <c r="T625" s="17"/>
      <c r="U625" s="17"/>
      <c r="V625" s="17"/>
      <c r="W625" s="17"/>
    </row>
    <row r="626" spans="6:23" x14ac:dyDescent="0.25">
      <c r="F626" s="17"/>
      <c r="G626" s="17"/>
      <c r="H626" s="17"/>
      <c r="I626" s="17"/>
      <c r="J626" s="17"/>
      <c r="K626" s="17"/>
      <c r="L626" s="18"/>
      <c r="M626" s="18"/>
      <c r="Q626" s="17"/>
      <c r="R626" s="17"/>
      <c r="S626" s="17"/>
      <c r="T626" s="17"/>
      <c r="U626" s="17"/>
      <c r="V626" s="17"/>
      <c r="W626" s="17"/>
    </row>
    <row r="627" spans="6:23" x14ac:dyDescent="0.25">
      <c r="F627" s="17"/>
      <c r="G627" s="17"/>
      <c r="H627" s="17"/>
      <c r="I627" s="17"/>
      <c r="J627" s="17"/>
      <c r="K627" s="17"/>
      <c r="L627" s="18"/>
      <c r="M627" s="18"/>
      <c r="Q627" s="17"/>
      <c r="R627" s="17"/>
      <c r="S627" s="17"/>
      <c r="T627" s="17"/>
      <c r="U627" s="17"/>
      <c r="V627" s="17"/>
      <c r="W627" s="17"/>
    </row>
    <row r="628" spans="6:23" x14ac:dyDescent="0.25">
      <c r="F628" s="17"/>
      <c r="G628" s="17"/>
      <c r="H628" s="17"/>
      <c r="I628" s="17"/>
      <c r="J628" s="17"/>
      <c r="K628" s="17"/>
      <c r="L628" s="18"/>
      <c r="M628" s="18"/>
      <c r="Q628" s="17"/>
      <c r="R628" s="17"/>
      <c r="S628" s="17"/>
      <c r="T628" s="17"/>
      <c r="U628" s="17"/>
      <c r="V628" s="17"/>
      <c r="W628" s="17"/>
    </row>
    <row r="629" spans="6:23" x14ac:dyDescent="0.25">
      <c r="F629" s="17"/>
      <c r="G629" s="17"/>
      <c r="H629" s="17"/>
      <c r="I629" s="17"/>
      <c r="J629" s="17"/>
      <c r="K629" s="17"/>
      <c r="L629" s="18"/>
      <c r="M629" s="18"/>
      <c r="Q629" s="17"/>
      <c r="R629" s="17"/>
      <c r="S629" s="17"/>
      <c r="T629" s="17"/>
      <c r="U629" s="17"/>
      <c r="V629" s="17"/>
      <c r="W629" s="17"/>
    </row>
    <row r="630" spans="6:23" x14ac:dyDescent="0.25">
      <c r="F630" s="17"/>
      <c r="G630" s="17"/>
      <c r="H630" s="17"/>
      <c r="I630" s="17"/>
      <c r="J630" s="17"/>
      <c r="K630" s="17"/>
      <c r="L630" s="18"/>
      <c r="M630" s="18"/>
      <c r="Q630" s="17"/>
      <c r="R630" s="17"/>
      <c r="S630" s="17"/>
      <c r="T630" s="17"/>
      <c r="U630" s="17"/>
      <c r="V630" s="17"/>
      <c r="W630" s="17"/>
    </row>
    <row r="631" spans="6:23" x14ac:dyDescent="0.25">
      <c r="F631" s="17"/>
      <c r="G631" s="17"/>
      <c r="H631" s="17"/>
      <c r="I631" s="17"/>
      <c r="J631" s="17"/>
      <c r="K631" s="17"/>
      <c r="L631" s="18"/>
      <c r="M631" s="18"/>
      <c r="Q631" s="17"/>
      <c r="R631" s="17"/>
      <c r="S631" s="17"/>
      <c r="T631" s="17"/>
      <c r="U631" s="17"/>
      <c r="V631" s="17"/>
      <c r="W631" s="17"/>
    </row>
    <row r="632" spans="6:23" x14ac:dyDescent="0.25">
      <c r="F632" s="17"/>
      <c r="G632" s="17"/>
      <c r="H632" s="17"/>
      <c r="I632" s="17"/>
      <c r="J632" s="17"/>
      <c r="K632" s="17"/>
      <c r="L632" s="18"/>
      <c r="M632" s="18"/>
      <c r="Q632" s="17"/>
      <c r="R632" s="17"/>
      <c r="S632" s="17"/>
      <c r="T632" s="17"/>
      <c r="U632" s="17"/>
      <c r="V632" s="17"/>
      <c r="W632" s="17"/>
    </row>
    <row r="633" spans="6:23" x14ac:dyDescent="0.25">
      <c r="F633" s="17"/>
      <c r="G633" s="17"/>
      <c r="H633" s="17"/>
      <c r="I633" s="17"/>
      <c r="J633" s="17"/>
      <c r="K633" s="17"/>
      <c r="L633" s="18"/>
      <c r="M633" s="18"/>
      <c r="Q633" s="17"/>
      <c r="R633" s="17"/>
      <c r="S633" s="17"/>
      <c r="T633" s="17"/>
      <c r="U633" s="17"/>
      <c r="V633" s="17"/>
      <c r="W633" s="17"/>
    </row>
    <row r="634" spans="6:23" x14ac:dyDescent="0.25">
      <c r="F634" s="17"/>
      <c r="G634" s="17"/>
      <c r="H634" s="17"/>
      <c r="I634" s="17"/>
      <c r="J634" s="17"/>
      <c r="K634" s="17"/>
      <c r="L634" s="18"/>
      <c r="M634" s="18"/>
      <c r="Q634" s="17"/>
      <c r="R634" s="17"/>
      <c r="S634" s="17"/>
      <c r="T634" s="17"/>
      <c r="U634" s="17"/>
      <c r="V634" s="17"/>
      <c r="W634" s="17"/>
    </row>
    <row r="635" spans="6:23" x14ac:dyDescent="0.25">
      <c r="F635" s="17"/>
      <c r="G635" s="17"/>
      <c r="H635" s="17"/>
      <c r="I635" s="17"/>
      <c r="J635" s="17"/>
      <c r="K635" s="17"/>
      <c r="L635" s="18"/>
      <c r="M635" s="18"/>
      <c r="Q635" s="17"/>
      <c r="R635" s="17"/>
      <c r="S635" s="17"/>
      <c r="T635" s="17"/>
      <c r="U635" s="17"/>
      <c r="V635" s="17"/>
      <c r="W635" s="17"/>
    </row>
    <row r="636" spans="6:23" x14ac:dyDescent="0.25">
      <c r="F636" s="17"/>
      <c r="G636" s="17"/>
      <c r="H636" s="17"/>
      <c r="I636" s="17"/>
      <c r="J636" s="17"/>
      <c r="K636" s="17"/>
      <c r="L636" s="18"/>
      <c r="M636" s="18"/>
      <c r="Q636" s="17"/>
      <c r="R636" s="17"/>
      <c r="S636" s="17"/>
      <c r="T636" s="17"/>
      <c r="U636" s="17"/>
      <c r="V636" s="17"/>
      <c r="W636" s="17"/>
    </row>
    <row r="637" spans="6:23" x14ac:dyDescent="0.25">
      <c r="F637" s="17"/>
      <c r="G637" s="17"/>
      <c r="H637" s="17"/>
      <c r="I637" s="17"/>
      <c r="J637" s="17"/>
      <c r="K637" s="17"/>
      <c r="L637" s="18"/>
      <c r="M637" s="18"/>
      <c r="Q637" s="17"/>
      <c r="R637" s="17"/>
      <c r="S637" s="17"/>
      <c r="T637" s="17"/>
      <c r="U637" s="17"/>
      <c r="V637" s="17"/>
      <c r="W637" s="17"/>
    </row>
    <row r="638" spans="6:23" x14ac:dyDescent="0.25">
      <c r="F638" s="17"/>
      <c r="G638" s="17"/>
      <c r="H638" s="17"/>
      <c r="I638" s="17"/>
      <c r="J638" s="17"/>
      <c r="K638" s="17"/>
      <c r="L638" s="18"/>
      <c r="M638" s="18"/>
      <c r="Q638" s="17"/>
      <c r="R638" s="17"/>
      <c r="S638" s="17"/>
      <c r="T638" s="17"/>
      <c r="U638" s="17"/>
      <c r="V638" s="17"/>
      <c r="W638" s="17"/>
    </row>
    <row r="639" spans="6:23" x14ac:dyDescent="0.25">
      <c r="F639" s="17"/>
      <c r="G639" s="17"/>
      <c r="H639" s="17"/>
      <c r="I639" s="17"/>
      <c r="J639" s="17"/>
      <c r="K639" s="17"/>
      <c r="L639" s="18"/>
      <c r="M639" s="18"/>
      <c r="Q639" s="17"/>
      <c r="R639" s="17"/>
      <c r="S639" s="17"/>
      <c r="T639" s="17"/>
      <c r="U639" s="17"/>
      <c r="V639" s="17"/>
      <c r="W639" s="17"/>
    </row>
    <row r="640" spans="6:23" x14ac:dyDescent="0.25">
      <c r="F640" s="17"/>
      <c r="G640" s="17"/>
      <c r="H640" s="17"/>
      <c r="I640" s="17"/>
      <c r="J640" s="17"/>
      <c r="K640" s="17"/>
      <c r="L640" s="18"/>
      <c r="M640" s="18"/>
      <c r="Q640" s="17"/>
      <c r="R640" s="17"/>
      <c r="S640" s="17"/>
      <c r="T640" s="17"/>
      <c r="U640" s="17"/>
      <c r="V640" s="17"/>
      <c r="W640" s="17"/>
    </row>
    <row r="641" spans="6:23" x14ac:dyDescent="0.25">
      <c r="F641" s="17"/>
      <c r="G641" s="17"/>
      <c r="H641" s="17"/>
      <c r="I641" s="17"/>
      <c r="J641" s="17"/>
      <c r="K641" s="17"/>
      <c r="L641" s="18"/>
      <c r="M641" s="18"/>
      <c r="Q641" s="17"/>
      <c r="R641" s="17"/>
      <c r="S641" s="17"/>
      <c r="T641" s="17"/>
      <c r="U641" s="17"/>
      <c r="V641" s="17"/>
      <c r="W641" s="17"/>
    </row>
    <row r="642" spans="6:23" x14ac:dyDescent="0.25">
      <c r="F642" s="17"/>
      <c r="G642" s="17"/>
      <c r="H642" s="17"/>
      <c r="I642" s="17"/>
      <c r="J642" s="17"/>
      <c r="K642" s="17"/>
      <c r="L642" s="18"/>
      <c r="M642" s="18"/>
      <c r="Q642" s="17"/>
      <c r="R642" s="17"/>
      <c r="S642" s="17"/>
      <c r="T642" s="17"/>
      <c r="U642" s="17"/>
      <c r="V642" s="17"/>
      <c r="W642" s="17"/>
    </row>
    <row r="643" spans="6:23" x14ac:dyDescent="0.25">
      <c r="F643" s="17"/>
      <c r="G643" s="17"/>
      <c r="H643" s="17"/>
      <c r="I643" s="17"/>
      <c r="J643" s="17"/>
      <c r="K643" s="17"/>
      <c r="L643" s="18"/>
      <c r="M643" s="18"/>
      <c r="Q643" s="17"/>
      <c r="R643" s="17"/>
      <c r="S643" s="17"/>
      <c r="T643" s="17"/>
      <c r="U643" s="17"/>
      <c r="V643" s="17"/>
      <c r="W643" s="17"/>
    </row>
    <row r="644" spans="6:23" x14ac:dyDescent="0.25">
      <c r="F644" s="17"/>
      <c r="G644" s="17"/>
      <c r="H644" s="17"/>
      <c r="I644" s="17"/>
      <c r="J644" s="17"/>
      <c r="K644" s="17"/>
      <c r="L644" s="18"/>
      <c r="M644" s="18"/>
      <c r="Q644" s="17"/>
      <c r="R644" s="17"/>
      <c r="S644" s="17"/>
      <c r="T644" s="17"/>
      <c r="U644" s="17"/>
      <c r="V644" s="17"/>
      <c r="W644" s="17"/>
    </row>
    <row r="645" spans="6:23" x14ac:dyDescent="0.25">
      <c r="F645" s="17"/>
      <c r="G645" s="17"/>
      <c r="H645" s="17"/>
      <c r="I645" s="17"/>
      <c r="J645" s="17"/>
      <c r="K645" s="17"/>
      <c r="L645" s="18"/>
      <c r="M645" s="18"/>
      <c r="Q645" s="17"/>
      <c r="R645" s="17"/>
      <c r="S645" s="17"/>
      <c r="T645" s="17"/>
      <c r="U645" s="17"/>
      <c r="V645" s="17"/>
      <c r="W645" s="17"/>
    </row>
    <row r="646" spans="6:23" x14ac:dyDescent="0.25">
      <c r="F646" s="17"/>
      <c r="G646" s="17"/>
      <c r="H646" s="17"/>
      <c r="I646" s="17"/>
      <c r="J646" s="17"/>
      <c r="K646" s="17"/>
      <c r="L646" s="18"/>
      <c r="M646" s="18"/>
      <c r="Q646" s="17"/>
      <c r="R646" s="17"/>
      <c r="S646" s="17"/>
      <c r="T646" s="17"/>
      <c r="U646" s="17"/>
      <c r="V646" s="17"/>
      <c r="W646" s="17"/>
    </row>
    <row r="647" spans="6:23" x14ac:dyDescent="0.25">
      <c r="F647" s="17"/>
      <c r="G647" s="17"/>
      <c r="H647" s="17"/>
      <c r="I647" s="17"/>
      <c r="J647" s="17"/>
      <c r="K647" s="17"/>
      <c r="L647" s="18"/>
      <c r="M647" s="18"/>
      <c r="Q647" s="17"/>
      <c r="R647" s="17"/>
      <c r="S647" s="17"/>
      <c r="T647" s="17"/>
      <c r="U647" s="17"/>
      <c r="V647" s="17"/>
      <c r="W647" s="17"/>
    </row>
    <row r="648" spans="6:23" x14ac:dyDescent="0.25">
      <c r="F648" s="17"/>
      <c r="G648" s="17"/>
      <c r="H648" s="17"/>
      <c r="I648" s="17"/>
      <c r="J648" s="17"/>
      <c r="K648" s="17"/>
      <c r="L648" s="18"/>
      <c r="M648" s="18"/>
      <c r="Q648" s="17"/>
      <c r="R648" s="17"/>
      <c r="S648" s="17"/>
      <c r="T648" s="17"/>
      <c r="U648" s="17"/>
      <c r="V648" s="17"/>
      <c r="W648" s="17"/>
    </row>
    <row r="649" spans="6:23" x14ac:dyDescent="0.25">
      <c r="F649" s="17"/>
      <c r="G649" s="17"/>
      <c r="H649" s="17"/>
      <c r="I649" s="17"/>
      <c r="J649" s="17"/>
      <c r="K649" s="17"/>
      <c r="L649" s="18"/>
      <c r="M649" s="18"/>
      <c r="Q649" s="17"/>
      <c r="R649" s="17"/>
      <c r="S649" s="17"/>
      <c r="T649" s="17"/>
      <c r="U649" s="17"/>
      <c r="V649" s="17"/>
      <c r="W649" s="17"/>
    </row>
    <row r="650" spans="6:23" x14ac:dyDescent="0.25">
      <c r="F650" s="17"/>
      <c r="G650" s="17"/>
      <c r="H650" s="17"/>
      <c r="I650" s="17"/>
      <c r="J650" s="17"/>
      <c r="K650" s="17"/>
      <c r="L650" s="18"/>
      <c r="M650" s="18"/>
      <c r="Q650" s="17"/>
      <c r="R650" s="17"/>
      <c r="S650" s="17"/>
      <c r="T650" s="17"/>
      <c r="U650" s="17"/>
      <c r="V650" s="17"/>
      <c r="W650" s="17"/>
    </row>
    <row r="651" spans="6:23" x14ac:dyDescent="0.25">
      <c r="F651" s="17"/>
      <c r="G651" s="17"/>
      <c r="H651" s="17"/>
      <c r="I651" s="17"/>
      <c r="J651" s="17"/>
      <c r="K651" s="17"/>
      <c r="L651" s="18"/>
      <c r="M651" s="18"/>
      <c r="Q651" s="17"/>
      <c r="R651" s="17"/>
      <c r="S651" s="17"/>
      <c r="T651" s="17"/>
      <c r="U651" s="17"/>
      <c r="V651" s="17"/>
      <c r="W651" s="17"/>
    </row>
    <row r="652" spans="6:23" x14ac:dyDescent="0.25">
      <c r="F652" s="17"/>
      <c r="G652" s="17"/>
      <c r="H652" s="17"/>
      <c r="I652" s="17"/>
      <c r="J652" s="17"/>
      <c r="K652" s="17"/>
      <c r="L652" s="18"/>
      <c r="M652" s="18"/>
      <c r="Q652" s="17"/>
      <c r="R652" s="17"/>
      <c r="S652" s="17"/>
      <c r="T652" s="17"/>
      <c r="U652" s="17"/>
      <c r="V652" s="17"/>
      <c r="W652" s="17"/>
    </row>
    <row r="653" spans="6:23" x14ac:dyDescent="0.25">
      <c r="F653" s="17"/>
      <c r="G653" s="17"/>
      <c r="H653" s="17"/>
      <c r="I653" s="17"/>
      <c r="J653" s="17"/>
      <c r="K653" s="17"/>
      <c r="L653" s="18"/>
      <c r="M653" s="18"/>
      <c r="Q653" s="17"/>
      <c r="R653" s="17"/>
      <c r="S653" s="17"/>
      <c r="T653" s="17"/>
      <c r="U653" s="17"/>
      <c r="V653" s="17"/>
      <c r="W653" s="17"/>
    </row>
    <row r="654" spans="6:23" x14ac:dyDescent="0.25">
      <c r="F654" s="17"/>
      <c r="G654" s="17"/>
      <c r="H654" s="17"/>
      <c r="I654" s="17"/>
      <c r="J654" s="17"/>
      <c r="K654" s="17"/>
      <c r="L654" s="18"/>
      <c r="M654" s="18"/>
      <c r="Q654" s="17"/>
      <c r="R654" s="17"/>
      <c r="S654" s="17"/>
      <c r="T654" s="17"/>
      <c r="U654" s="17"/>
      <c r="V654" s="17"/>
      <c r="W654" s="17"/>
    </row>
    <row r="655" spans="6:23" x14ac:dyDescent="0.25">
      <c r="F655" s="17"/>
      <c r="G655" s="17"/>
      <c r="H655" s="17"/>
      <c r="I655" s="17"/>
      <c r="J655" s="17"/>
      <c r="K655" s="17"/>
      <c r="L655" s="18"/>
      <c r="M655" s="18"/>
      <c r="Q655" s="17"/>
      <c r="R655" s="17"/>
      <c r="S655" s="17"/>
      <c r="T655" s="17"/>
      <c r="U655" s="17"/>
      <c r="V655" s="17"/>
      <c r="W655" s="17"/>
    </row>
    <row r="656" spans="6:23" x14ac:dyDescent="0.25">
      <c r="F656" s="17"/>
      <c r="G656" s="17"/>
      <c r="H656" s="17"/>
      <c r="I656" s="17"/>
      <c r="J656" s="17"/>
      <c r="K656" s="17"/>
      <c r="L656" s="18"/>
      <c r="M656" s="18"/>
      <c r="Q656" s="17"/>
      <c r="R656" s="17"/>
      <c r="S656" s="17"/>
      <c r="T656" s="17"/>
      <c r="U656" s="17"/>
      <c r="V656" s="17"/>
      <c r="W656" s="17"/>
    </row>
    <row r="657" spans="6:23" x14ac:dyDescent="0.25">
      <c r="F657" s="17"/>
      <c r="G657" s="17"/>
      <c r="H657" s="17"/>
      <c r="I657" s="17"/>
      <c r="J657" s="17"/>
      <c r="K657" s="17"/>
      <c r="L657" s="18"/>
      <c r="M657" s="18"/>
      <c r="Q657" s="17"/>
      <c r="R657" s="17"/>
      <c r="S657" s="17"/>
      <c r="T657" s="17"/>
      <c r="U657" s="17"/>
      <c r="V657" s="17"/>
      <c r="W657" s="17"/>
    </row>
    <row r="658" spans="6:23" x14ac:dyDescent="0.25">
      <c r="F658" s="17"/>
      <c r="G658" s="17"/>
      <c r="H658" s="17"/>
      <c r="I658" s="17"/>
      <c r="J658" s="17"/>
      <c r="K658" s="17"/>
      <c r="L658" s="18"/>
      <c r="M658" s="18"/>
      <c r="Q658" s="17"/>
      <c r="R658" s="17"/>
      <c r="S658" s="17"/>
      <c r="T658" s="17"/>
      <c r="U658" s="17"/>
      <c r="V658" s="17"/>
      <c r="W658" s="17"/>
    </row>
    <row r="659" spans="6:23" x14ac:dyDescent="0.25">
      <c r="F659" s="17"/>
      <c r="G659" s="17"/>
      <c r="H659" s="17"/>
      <c r="I659" s="17"/>
      <c r="J659" s="17"/>
      <c r="K659" s="17"/>
      <c r="L659" s="18"/>
      <c r="M659" s="18"/>
      <c r="Q659" s="17"/>
      <c r="R659" s="17"/>
      <c r="S659" s="17"/>
      <c r="T659" s="17"/>
      <c r="U659" s="17"/>
      <c r="V659" s="17"/>
      <c r="W659" s="17"/>
    </row>
    <row r="660" spans="6:23" x14ac:dyDescent="0.25">
      <c r="F660" s="17"/>
      <c r="G660" s="17"/>
      <c r="H660" s="17"/>
      <c r="I660" s="17"/>
      <c r="J660" s="17"/>
      <c r="K660" s="17"/>
      <c r="L660" s="18"/>
      <c r="M660" s="18"/>
      <c r="Q660" s="17"/>
      <c r="R660" s="17"/>
      <c r="S660" s="17"/>
      <c r="T660" s="17"/>
      <c r="U660" s="17"/>
      <c r="V660" s="17"/>
      <c r="W660" s="17"/>
    </row>
    <row r="661" spans="6:23" x14ac:dyDescent="0.25">
      <c r="F661" s="17"/>
      <c r="G661" s="17"/>
      <c r="H661" s="17"/>
      <c r="I661" s="17"/>
      <c r="J661" s="17"/>
      <c r="K661" s="17"/>
      <c r="L661" s="18"/>
      <c r="M661" s="18"/>
      <c r="Q661" s="17"/>
      <c r="R661" s="17"/>
      <c r="S661" s="17"/>
      <c r="T661" s="17"/>
      <c r="U661" s="17"/>
      <c r="V661" s="17"/>
      <c r="W661" s="17"/>
    </row>
    <row r="662" spans="6:23" x14ac:dyDescent="0.25">
      <c r="F662" s="17"/>
      <c r="G662" s="17"/>
      <c r="H662" s="17"/>
      <c r="I662" s="17"/>
      <c r="J662" s="17"/>
      <c r="K662" s="17"/>
      <c r="L662" s="18"/>
      <c r="M662" s="18"/>
      <c r="Q662" s="17"/>
      <c r="R662" s="17"/>
      <c r="S662" s="17"/>
      <c r="T662" s="17"/>
      <c r="U662" s="17"/>
      <c r="V662" s="17"/>
      <c r="W662" s="17"/>
    </row>
    <row r="663" spans="6:23" x14ac:dyDescent="0.25">
      <c r="F663" s="17"/>
      <c r="G663" s="17"/>
      <c r="H663" s="17"/>
      <c r="I663" s="17"/>
      <c r="J663" s="17"/>
      <c r="K663" s="17"/>
      <c r="L663" s="18"/>
      <c r="M663" s="18"/>
      <c r="Q663" s="17"/>
      <c r="R663" s="17"/>
      <c r="S663" s="17"/>
      <c r="T663" s="17"/>
      <c r="U663" s="17"/>
      <c r="V663" s="17"/>
      <c r="W663" s="17"/>
    </row>
    <row r="664" spans="6:23" x14ac:dyDescent="0.25">
      <c r="F664" s="17"/>
      <c r="G664" s="17"/>
      <c r="H664" s="17"/>
      <c r="I664" s="17"/>
      <c r="J664" s="17"/>
      <c r="K664" s="17"/>
      <c r="L664" s="18"/>
      <c r="M664" s="18"/>
      <c r="Q664" s="17"/>
      <c r="R664" s="17"/>
      <c r="S664" s="17"/>
      <c r="T664" s="17"/>
      <c r="U664" s="17"/>
      <c r="V664" s="17"/>
      <c r="W664" s="17"/>
    </row>
    <row r="665" spans="6:23" x14ac:dyDescent="0.25">
      <c r="F665" s="17"/>
      <c r="G665" s="17"/>
      <c r="H665" s="17"/>
      <c r="I665" s="17"/>
      <c r="J665" s="17"/>
      <c r="K665" s="17"/>
      <c r="L665" s="18"/>
      <c r="M665" s="18"/>
      <c r="Q665" s="17"/>
      <c r="R665" s="17"/>
      <c r="S665" s="17"/>
      <c r="T665" s="17"/>
      <c r="U665" s="17"/>
      <c r="V665" s="17"/>
      <c r="W665" s="17"/>
    </row>
    <row r="666" spans="6:23" x14ac:dyDescent="0.25">
      <c r="F666" s="17"/>
      <c r="G666" s="17"/>
      <c r="H666" s="17"/>
      <c r="I666" s="17"/>
      <c r="J666" s="17"/>
      <c r="K666" s="17"/>
      <c r="L666" s="18"/>
      <c r="M666" s="18"/>
      <c r="Q666" s="17"/>
      <c r="R666" s="17"/>
      <c r="S666" s="17"/>
      <c r="T666" s="17"/>
      <c r="U666" s="17"/>
      <c r="V666" s="17"/>
      <c r="W666" s="17"/>
    </row>
    <row r="667" spans="6:23" x14ac:dyDescent="0.25">
      <c r="F667" s="17"/>
      <c r="G667" s="17"/>
      <c r="H667" s="17"/>
      <c r="I667" s="17"/>
      <c r="J667" s="17"/>
      <c r="K667" s="17"/>
      <c r="L667" s="18"/>
      <c r="M667" s="18"/>
      <c r="Q667" s="17"/>
      <c r="R667" s="17"/>
      <c r="S667" s="17"/>
      <c r="T667" s="17"/>
      <c r="U667" s="17"/>
      <c r="V667" s="17"/>
      <c r="W667" s="17"/>
    </row>
    <row r="668" spans="6:23" x14ac:dyDescent="0.25">
      <c r="F668" s="17"/>
      <c r="G668" s="17"/>
      <c r="H668" s="17"/>
      <c r="I668" s="17"/>
      <c r="J668" s="17"/>
      <c r="K668" s="17"/>
      <c r="L668" s="18"/>
      <c r="M668" s="18"/>
      <c r="Q668" s="17"/>
      <c r="R668" s="17"/>
      <c r="S668" s="17"/>
      <c r="T668" s="17"/>
      <c r="U668" s="17"/>
      <c r="V668" s="17"/>
      <c r="W668" s="17"/>
    </row>
    <row r="669" spans="6:23" x14ac:dyDescent="0.25">
      <c r="F669" s="17"/>
      <c r="G669" s="17"/>
      <c r="H669" s="17"/>
      <c r="I669" s="17"/>
      <c r="J669" s="17"/>
      <c r="K669" s="17"/>
      <c r="L669" s="18"/>
      <c r="M669" s="18"/>
      <c r="Q669" s="17"/>
      <c r="R669" s="17"/>
      <c r="S669" s="17"/>
      <c r="T669" s="17"/>
      <c r="U669" s="17"/>
      <c r="V669" s="17"/>
      <c r="W669" s="17"/>
    </row>
    <row r="670" spans="6:23" x14ac:dyDescent="0.25">
      <c r="F670" s="17"/>
      <c r="G670" s="17"/>
      <c r="H670" s="17"/>
      <c r="I670" s="17"/>
      <c r="J670" s="17"/>
      <c r="K670" s="17"/>
      <c r="L670" s="18"/>
      <c r="M670" s="18"/>
      <c r="Q670" s="17"/>
      <c r="R670" s="17"/>
      <c r="S670" s="17"/>
      <c r="T670" s="17"/>
      <c r="U670" s="17"/>
      <c r="V670" s="17"/>
      <c r="W670" s="17"/>
    </row>
    <row r="671" spans="6:23" x14ac:dyDescent="0.25">
      <c r="F671" s="17"/>
      <c r="G671" s="17"/>
      <c r="H671" s="17"/>
      <c r="I671" s="17"/>
      <c r="J671" s="17"/>
      <c r="K671" s="17"/>
      <c r="L671" s="18"/>
      <c r="M671" s="18"/>
      <c r="Q671" s="17"/>
      <c r="R671" s="17"/>
      <c r="S671" s="17"/>
      <c r="T671" s="17"/>
      <c r="U671" s="17"/>
      <c r="V671" s="17"/>
      <c r="W671" s="17"/>
    </row>
    <row r="672" spans="6:23" x14ac:dyDescent="0.25">
      <c r="F672" s="17"/>
      <c r="G672" s="17"/>
      <c r="H672" s="17"/>
      <c r="I672" s="17"/>
      <c r="J672" s="17"/>
      <c r="K672" s="17"/>
      <c r="L672" s="18"/>
      <c r="M672" s="18"/>
      <c r="Q672" s="17"/>
      <c r="R672" s="17"/>
      <c r="S672" s="17"/>
      <c r="T672" s="17"/>
      <c r="U672" s="17"/>
      <c r="V672" s="17"/>
      <c r="W672" s="17"/>
    </row>
    <row r="673" spans="6:23" x14ac:dyDescent="0.25">
      <c r="F673" s="17"/>
      <c r="G673" s="17"/>
      <c r="H673" s="17"/>
      <c r="I673" s="17"/>
      <c r="J673" s="17"/>
      <c r="K673" s="17"/>
      <c r="L673" s="18"/>
      <c r="M673" s="18"/>
      <c r="Q673" s="17"/>
      <c r="R673" s="17"/>
      <c r="S673" s="17"/>
      <c r="T673" s="17"/>
      <c r="U673" s="17"/>
      <c r="V673" s="17"/>
      <c r="W673" s="17"/>
    </row>
  </sheetData>
  <mergeCells count="4">
    <mergeCell ref="C1:P1"/>
    <mergeCell ref="C2:P2"/>
    <mergeCell ref="C3:P3"/>
    <mergeCell ref="C4:P4"/>
  </mergeCells>
  <phoneticPr fontId="0" type="noConversion"/>
  <pageMargins left="0.75" right="0.75" top="1" bottom="1" header="0.5" footer="0.5"/>
  <pageSetup scale="68" firstPageNumber="21" fitToHeight="0" orientation="portrait" useFirstPageNumber="1" r:id="rId1"/>
  <headerFooter alignWithMargins="0">
    <oddHeader>&amp;RDate Issued 6/05
Sample Exhibit D-3b</oddHeader>
    <oddFooter>&amp;LNote - this sample shows only the first and last page of the Schedule.  Refer 
to the website for a complete sample-www.state.nj.us/njded/finance/fp/gasb34. &amp;C
21</oddFooter>
  </headerFooter>
  <rowBreaks count="11" manualBreakCount="11">
    <brk id="54" min="2" max="15" man="1"/>
    <brk id="104" min="2" max="15" man="1"/>
    <brk id="154" min="2" max="15" man="1"/>
    <brk id="203" min="2" max="15" man="1"/>
    <brk id="256" min="2" max="15" man="1"/>
    <brk id="312" min="2" max="15" man="1"/>
    <brk id="352" min="2" max="15" man="1"/>
    <brk id="407" min="2" max="15" man="1"/>
    <brk id="461" min="2" max="15" man="1"/>
    <brk id="516" min="2" max="15" man="1"/>
    <brk id="570" min="2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10</vt:i4>
      </vt:variant>
    </vt:vector>
  </HeadingPairs>
  <TitlesOfParts>
    <vt:vector size="15" baseType="lpstr">
      <vt:lpstr>Total Fund 15 - Exp. Sum</vt:lpstr>
      <vt:lpstr>Lincoln Exp. Sum</vt:lpstr>
      <vt:lpstr>Lincoln Exp. Sum.pg19</vt:lpstr>
      <vt:lpstr>Washington Exp. Sum.pg20</vt:lpstr>
      <vt:lpstr>Washington Exp. Sum. pg21</vt:lpstr>
      <vt:lpstr>'Lincoln Exp. Sum'!Print_Area</vt:lpstr>
      <vt:lpstr>'Lincoln Exp. Sum.pg19'!Print_Area</vt:lpstr>
      <vt:lpstr>'Total Fund 15 - Exp. Sum'!Print_Area</vt:lpstr>
      <vt:lpstr>'Washington Exp. Sum. pg21'!Print_Area</vt:lpstr>
      <vt:lpstr>'Washington Exp. Sum.pg20'!Print_Area</vt:lpstr>
      <vt:lpstr>'Lincoln Exp. Sum'!Print_Titles</vt:lpstr>
      <vt:lpstr>'Lincoln Exp. Sum.pg19'!Print_Titles</vt:lpstr>
      <vt:lpstr>'Total Fund 15 - Exp. Sum'!Print_Titles</vt:lpstr>
      <vt:lpstr>'Washington Exp. Sum. pg21'!Print_Titles</vt:lpstr>
      <vt:lpstr>'Washington Exp. Sum.pg20'!Print_Titles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KIRSTEN VOGELEY</dc:creator>
  <cp:lastModifiedBy>Grama, Jacqueline</cp:lastModifiedBy>
  <cp:lastPrinted>2009-05-14T18:32:12Z</cp:lastPrinted>
  <dcterms:created xsi:type="dcterms:W3CDTF">1998-07-15T12:43:36Z</dcterms:created>
  <dcterms:modified xsi:type="dcterms:W3CDTF">2023-08-18T15:08:17Z</dcterms:modified>
</cp:coreProperties>
</file>