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O:\Policy\ACFR\2022-23 Website\"/>
    </mc:Choice>
  </mc:AlternateContent>
  <xr:revisionPtr revIDLastSave="0" documentId="13_ncr:1_{E8AC766F-2A31-420F-9F9A-5F37D79603B9}" xr6:coauthVersionLast="47" xr6:coauthVersionMax="47" xr10:uidLastSave="{00000000-0000-0000-0000-000000000000}"/>
  <bookViews>
    <workbookView xWindow="3105" yWindow="1305" windowWidth="23130" windowHeight="11385" xr2:uid="{00000000-000D-0000-FFFF-FFFF00000000}"/>
  </bookViews>
  <sheets>
    <sheet name="J-1" sheetId="1" r:id="rId1"/>
    <sheet name="J-2" sheetId="2" r:id="rId2"/>
    <sheet name="J-3" sheetId="3" r:id="rId3"/>
    <sheet name="J-4" sheetId="4" r:id="rId4"/>
    <sheet name="J-5" sheetId="6" r:id="rId5"/>
  </sheets>
  <definedNames>
    <definedName name="_xlnm.Print_Titles" localSheetId="1">'J-2'!$1:$10</definedName>
    <definedName name="_xlnm.Print_Titles" localSheetId="3">'J-4'!$1:$8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" i="6" l="1"/>
  <c r="P20" i="6"/>
  <c r="P19" i="6"/>
  <c r="P18" i="6"/>
  <c r="P17" i="6"/>
  <c r="P16" i="6"/>
  <c r="P15" i="6"/>
  <c r="P14" i="6"/>
  <c r="P13" i="6"/>
  <c r="P12" i="6"/>
  <c r="Y56" i="4"/>
  <c r="X56" i="4"/>
  <c r="W56" i="4"/>
  <c r="V56" i="4"/>
  <c r="T56" i="4"/>
  <c r="R56" i="4"/>
  <c r="P56" i="4"/>
  <c r="N56" i="4"/>
  <c r="L56" i="4"/>
  <c r="J56" i="4"/>
  <c r="H56" i="4"/>
  <c r="F56" i="4"/>
  <c r="D56" i="4"/>
  <c r="T45" i="4"/>
  <c r="X39" i="4"/>
  <c r="X37" i="4"/>
  <c r="V37" i="4"/>
  <c r="T37" i="4"/>
  <c r="R37" i="4"/>
  <c r="P37" i="4"/>
  <c r="N37" i="4"/>
  <c r="L37" i="4"/>
  <c r="J37" i="4"/>
  <c r="H37" i="4"/>
  <c r="F37" i="4"/>
  <c r="D37" i="4"/>
  <c r="X30" i="4"/>
  <c r="H30" i="4"/>
  <c r="F30" i="4"/>
  <c r="D30" i="4"/>
  <c r="X24" i="4"/>
  <c r="X22" i="4"/>
  <c r="X45" i="4" s="1"/>
  <c r="X61" i="4" s="1"/>
  <c r="V22" i="4"/>
  <c r="T22" i="4"/>
  <c r="R22" i="4"/>
  <c r="P22" i="4"/>
  <c r="P45" i="4" s="1"/>
  <c r="P61" i="4" s="1"/>
  <c r="N22" i="4"/>
  <c r="L22" i="4"/>
  <c r="J22" i="4"/>
  <c r="H22" i="4"/>
  <c r="F22" i="4"/>
  <c r="D22" i="4"/>
  <c r="V21" i="4"/>
  <c r="T21" i="4"/>
  <c r="R21" i="4"/>
  <c r="P21" i="4"/>
  <c r="N21" i="4"/>
  <c r="L21" i="4"/>
  <c r="J21" i="4"/>
  <c r="H21" i="4"/>
  <c r="F21" i="4"/>
  <c r="D21" i="4"/>
  <c r="J17" i="4"/>
  <c r="D17" i="4"/>
  <c r="V15" i="4"/>
  <c r="V17" i="4" s="1"/>
  <c r="T15" i="4"/>
  <c r="T17" i="4" s="1"/>
  <c r="R15" i="4"/>
  <c r="R17" i="4" s="1"/>
  <c r="P15" i="4"/>
  <c r="P17" i="4" s="1"/>
  <c r="N15" i="4"/>
  <c r="N17" i="4" s="1"/>
  <c r="L15" i="4"/>
  <c r="L17" i="4" s="1"/>
  <c r="J15" i="4"/>
  <c r="H15" i="4"/>
  <c r="H17" i="4" s="1"/>
  <c r="F15" i="4"/>
  <c r="F17" i="4" s="1"/>
  <c r="D15" i="4"/>
  <c r="X14" i="4"/>
  <c r="X17" i="4" s="1"/>
  <c r="X27" i="3"/>
  <c r="R27" i="3"/>
  <c r="P27" i="3"/>
  <c r="V22" i="3"/>
  <c r="V27" i="3" s="1"/>
  <c r="T22" i="3"/>
  <c r="T27" i="3" s="1"/>
  <c r="R22" i="3"/>
  <c r="N22" i="3"/>
  <c r="N27" i="3" s="1"/>
  <c r="L22" i="3"/>
  <c r="L27" i="3" s="1"/>
  <c r="J22" i="3"/>
  <c r="J27" i="3" s="1"/>
  <c r="H22" i="3"/>
  <c r="H27" i="3" s="1"/>
  <c r="F22" i="3"/>
  <c r="F27" i="3" s="1"/>
  <c r="X15" i="3"/>
  <c r="V15" i="3"/>
  <c r="T15" i="3"/>
  <c r="R15" i="3"/>
  <c r="P15" i="3"/>
  <c r="N15" i="3"/>
  <c r="L15" i="3"/>
  <c r="J15" i="3"/>
  <c r="H15" i="3"/>
  <c r="F15" i="3"/>
  <c r="W84" i="2"/>
  <c r="U84" i="2"/>
  <c r="S84" i="2"/>
  <c r="Q84" i="2"/>
  <c r="O84" i="2"/>
  <c r="M84" i="2"/>
  <c r="K84" i="2"/>
  <c r="I84" i="2"/>
  <c r="G84" i="2"/>
  <c r="E84" i="2"/>
  <c r="W79" i="2"/>
  <c r="U79" i="2"/>
  <c r="S79" i="2"/>
  <c r="Q79" i="2"/>
  <c r="O79" i="2"/>
  <c r="M79" i="2"/>
  <c r="M85" i="2" s="1"/>
  <c r="K79" i="2"/>
  <c r="K85" i="2" s="1"/>
  <c r="I79" i="2"/>
  <c r="G79" i="2"/>
  <c r="E79" i="2"/>
  <c r="W61" i="2"/>
  <c r="U61" i="2"/>
  <c r="U66" i="2" s="1"/>
  <c r="S61" i="2"/>
  <c r="Q61" i="2"/>
  <c r="O61" i="2"/>
  <c r="O66" i="2" s="1"/>
  <c r="M61" i="2"/>
  <c r="M66" i="2" s="1"/>
  <c r="M89" i="2" s="1"/>
  <c r="K61" i="2"/>
  <c r="I61" i="2"/>
  <c r="G61" i="2"/>
  <c r="G66" i="2" s="1"/>
  <c r="G89" i="2" s="1"/>
  <c r="E61" i="2"/>
  <c r="W53" i="2"/>
  <c r="U53" i="2"/>
  <c r="S53" i="2"/>
  <c r="Q53" i="2"/>
  <c r="O53" i="2"/>
  <c r="M53" i="2"/>
  <c r="K53" i="2"/>
  <c r="I53" i="2"/>
  <c r="G53" i="2"/>
  <c r="E53" i="2"/>
  <c r="E62" i="2" s="1"/>
  <c r="W41" i="2"/>
  <c r="U41" i="2"/>
  <c r="S41" i="2"/>
  <c r="Q41" i="2"/>
  <c r="O41" i="2"/>
  <c r="M41" i="2"/>
  <c r="K41" i="2"/>
  <c r="I41" i="2"/>
  <c r="G41" i="2"/>
  <c r="E41" i="2"/>
  <c r="W36" i="2"/>
  <c r="W65" i="2" s="1"/>
  <c r="U36" i="2"/>
  <c r="U42" i="2" s="1"/>
  <c r="S36" i="2"/>
  <c r="Q36" i="2"/>
  <c r="O36" i="2"/>
  <c r="M36" i="2"/>
  <c r="K36" i="2"/>
  <c r="I36" i="2"/>
  <c r="G36" i="2"/>
  <c r="E36" i="2"/>
  <c r="N45" i="4" l="1"/>
  <c r="N61" i="4" s="1"/>
  <c r="L45" i="4"/>
  <c r="L61" i="4" s="1"/>
  <c r="D45" i="4"/>
  <c r="D47" i="4" s="1"/>
  <c r="D58" i="4" s="1"/>
  <c r="T47" i="4"/>
  <c r="T58" i="4" s="1"/>
  <c r="O85" i="2"/>
  <c r="Q85" i="2"/>
  <c r="R45" i="4"/>
  <c r="R61" i="4" s="1"/>
  <c r="S85" i="2"/>
  <c r="I66" i="2"/>
  <c r="I89" i="2" s="1"/>
  <c r="R47" i="4"/>
  <c r="R58" i="4" s="1"/>
  <c r="K66" i="2"/>
  <c r="K89" i="2" s="1"/>
  <c r="W85" i="2"/>
  <c r="I62" i="2"/>
  <c r="K62" i="2"/>
  <c r="M62" i="2"/>
  <c r="G65" i="2"/>
  <c r="Q62" i="2"/>
  <c r="S62" i="2"/>
  <c r="H45" i="4"/>
  <c r="H61" i="4" s="1"/>
  <c r="Q66" i="2"/>
  <c r="Q89" i="2" s="1"/>
  <c r="U62" i="2"/>
  <c r="E85" i="2"/>
  <c r="N47" i="4"/>
  <c r="N58" i="4" s="1"/>
  <c r="F45" i="4"/>
  <c r="F61" i="4" s="1"/>
  <c r="O65" i="2"/>
  <c r="O88" i="2" s="1"/>
  <c r="O90" i="2" s="1"/>
  <c r="S66" i="2"/>
  <c r="S89" i="2" s="1"/>
  <c r="W62" i="2"/>
  <c r="G85" i="2"/>
  <c r="G62" i="2"/>
  <c r="O89" i="2"/>
  <c r="E65" i="2"/>
  <c r="E67" i="2" s="1"/>
  <c r="U85" i="2"/>
  <c r="V45" i="4"/>
  <c r="V61" i="4" s="1"/>
  <c r="O62" i="2"/>
  <c r="U89" i="2"/>
  <c r="W66" i="2"/>
  <c r="W89" i="2" s="1"/>
  <c r="M65" i="2"/>
  <c r="E66" i="2"/>
  <c r="E89" i="2" s="1"/>
  <c r="I85" i="2"/>
  <c r="J45" i="4"/>
  <c r="J61" i="4" s="1"/>
  <c r="P47" i="4"/>
  <c r="P58" i="4" s="1"/>
  <c r="X47" i="4"/>
  <c r="X58" i="4" s="1"/>
  <c r="L47" i="4"/>
  <c r="L58" i="4" s="1"/>
  <c r="D61" i="4"/>
  <c r="T61" i="4"/>
  <c r="M88" i="2"/>
  <c r="M90" i="2" s="1"/>
  <c r="M67" i="2"/>
  <c r="G88" i="2"/>
  <c r="G90" i="2" s="1"/>
  <c r="G67" i="2"/>
  <c r="W88" i="2"/>
  <c r="E42" i="2"/>
  <c r="I42" i="2"/>
  <c r="Q42" i="2"/>
  <c r="I65" i="2"/>
  <c r="Q65" i="2"/>
  <c r="K42" i="2"/>
  <c r="S42" i="2"/>
  <c r="K65" i="2"/>
  <c r="S65" i="2"/>
  <c r="U65" i="2"/>
  <c r="M42" i="2"/>
  <c r="G42" i="2"/>
  <c r="O42" i="2"/>
  <c r="W42" i="2"/>
  <c r="F25" i="1"/>
  <c r="D25" i="1"/>
  <c r="F24" i="1"/>
  <c r="D24" i="1"/>
  <c r="F23" i="1"/>
  <c r="D23" i="1"/>
  <c r="F20" i="1"/>
  <c r="D20" i="1"/>
  <c r="F14" i="1"/>
  <c r="D14" i="1"/>
  <c r="N25" i="1"/>
  <c r="L25" i="1"/>
  <c r="J25" i="1"/>
  <c r="H25" i="1"/>
  <c r="N24" i="1"/>
  <c r="L24" i="1"/>
  <c r="J24" i="1"/>
  <c r="H24" i="1"/>
  <c r="N23" i="1"/>
  <c r="L23" i="1"/>
  <c r="J23" i="1"/>
  <c r="H23" i="1"/>
  <c r="N20" i="1"/>
  <c r="L20" i="1"/>
  <c r="J20" i="1"/>
  <c r="H20" i="1"/>
  <c r="N14" i="1"/>
  <c r="L14" i="1"/>
  <c r="J14" i="1"/>
  <c r="H14" i="1"/>
  <c r="T20" i="1"/>
  <c r="T14" i="1"/>
  <c r="V23" i="1"/>
  <c r="V24" i="1"/>
  <c r="V25" i="1"/>
  <c r="V20" i="1"/>
  <c r="V14" i="1"/>
  <c r="T23" i="1"/>
  <c r="T24" i="1"/>
  <c r="T25" i="1"/>
  <c r="R23" i="1"/>
  <c r="R24" i="1"/>
  <c r="R25" i="1"/>
  <c r="P25" i="1"/>
  <c r="P24" i="1"/>
  <c r="P23" i="1"/>
  <c r="R14" i="1"/>
  <c r="R20" i="1"/>
  <c r="P20" i="1"/>
  <c r="P14" i="1"/>
  <c r="H47" i="4" l="1"/>
  <c r="H58" i="4" s="1"/>
  <c r="J47" i="4"/>
  <c r="J58" i="4" s="1"/>
  <c r="H26" i="1"/>
  <c r="P26" i="1"/>
  <c r="L26" i="1"/>
  <c r="V26" i="1"/>
  <c r="F47" i="4"/>
  <c r="F58" i="4" s="1"/>
  <c r="W67" i="2"/>
  <c r="W90" i="2"/>
  <c r="F26" i="1"/>
  <c r="E88" i="2"/>
  <c r="E90" i="2" s="1"/>
  <c r="V47" i="4"/>
  <c r="V58" i="4" s="1"/>
  <c r="N26" i="1"/>
  <c r="O67" i="2"/>
  <c r="T26" i="1"/>
  <c r="R26" i="1"/>
  <c r="J26" i="1"/>
  <c r="D26" i="1"/>
  <c r="U67" i="2"/>
  <c r="U88" i="2"/>
  <c r="U90" i="2" s="1"/>
  <c r="S88" i="2"/>
  <c r="S90" i="2" s="1"/>
  <c r="S67" i="2"/>
  <c r="K88" i="2"/>
  <c r="K90" i="2" s="1"/>
  <c r="K67" i="2"/>
  <c r="I88" i="2"/>
  <c r="I90" i="2" s="1"/>
  <c r="I67" i="2"/>
  <c r="Q88" i="2"/>
  <c r="Q90" i="2" s="1"/>
  <c r="Q67" i="2"/>
</calcChain>
</file>

<file path=xl/sharedStrings.xml><?xml version="1.0" encoding="utf-8"?>
<sst xmlns="http://schemas.openxmlformats.org/spreadsheetml/2006/main" count="218" uniqueCount="150">
  <si>
    <t>Anytown School District</t>
  </si>
  <si>
    <t>Governmental activities</t>
  </si>
  <si>
    <t>Restricted</t>
  </si>
  <si>
    <t>Unrestricted</t>
  </si>
  <si>
    <t>Business-type activities</t>
  </si>
  <si>
    <t>Fiscal Year Ending June 30,</t>
  </si>
  <si>
    <t>Expenses</t>
  </si>
  <si>
    <t>Total governmental activities expenses</t>
  </si>
  <si>
    <t>Business-type activities:</t>
  </si>
  <si>
    <t>Food service</t>
  </si>
  <si>
    <t>Child Care</t>
  </si>
  <si>
    <t>Total business-type activities expense</t>
  </si>
  <si>
    <t>Total district expenses</t>
  </si>
  <si>
    <t>Program Revenues</t>
  </si>
  <si>
    <t>Charges for services:</t>
  </si>
  <si>
    <t>Pupil transportation</t>
  </si>
  <si>
    <t>Operating grants and contributions</t>
  </si>
  <si>
    <t>Capital grants and contributions</t>
  </si>
  <si>
    <t>Governmental activities:</t>
  </si>
  <si>
    <t>Charges for services</t>
  </si>
  <si>
    <t>General Fund</t>
  </si>
  <si>
    <t>Reserved</t>
  </si>
  <si>
    <t>Total general fund</t>
  </si>
  <si>
    <t>All Other Governmental Funds</t>
  </si>
  <si>
    <t>Unreserved, reported in:</t>
  </si>
  <si>
    <t>Special revenue fund</t>
  </si>
  <si>
    <t>Capital projects fund</t>
  </si>
  <si>
    <t>Debt service fund</t>
  </si>
  <si>
    <t>Permanent fund</t>
  </si>
  <si>
    <t>Total all other governmental funds</t>
  </si>
  <si>
    <t>Revenues</t>
  </si>
  <si>
    <t>Tax levy</t>
  </si>
  <si>
    <t>Tuition charges</t>
  </si>
  <si>
    <t>Interest earnings</t>
  </si>
  <si>
    <t>Total revenue</t>
  </si>
  <si>
    <t>Instruction</t>
  </si>
  <si>
    <t>Support Services:</t>
  </si>
  <si>
    <t>Tuition</t>
  </si>
  <si>
    <t>Student &amp; instruction related services</t>
  </si>
  <si>
    <t>Plant operations and maintenance</t>
  </si>
  <si>
    <t>Special Schools</t>
  </si>
  <si>
    <t>Charter Schools</t>
  </si>
  <si>
    <t>Interest on long-term debt</t>
  </si>
  <si>
    <t>Unallocated depreciation</t>
  </si>
  <si>
    <t>Regular</t>
  </si>
  <si>
    <t>Special education</t>
  </si>
  <si>
    <t>Other special education</t>
  </si>
  <si>
    <t>Vocational</t>
  </si>
  <si>
    <t>Other instruction</t>
  </si>
  <si>
    <t>Nonpublic school programs</t>
  </si>
  <si>
    <t>Adult/continuing education programs</t>
  </si>
  <si>
    <t>Instruction (tuition)</t>
  </si>
  <si>
    <t>Total district program revenues</t>
  </si>
  <si>
    <t>Total business type activities program revenues</t>
  </si>
  <si>
    <t>Total governmental activities program revenues</t>
  </si>
  <si>
    <t>Net (Expense)/Revenue</t>
  </si>
  <si>
    <t>Property taxes levied for general purposes, net</t>
  </si>
  <si>
    <t>State sources</t>
  </si>
  <si>
    <t>Federal sources</t>
  </si>
  <si>
    <t>Payments in lieu of taxes</t>
  </si>
  <si>
    <t>Investment earnings</t>
  </si>
  <si>
    <t>Transfers</t>
  </si>
  <si>
    <t>Total governmental activities</t>
  </si>
  <si>
    <t>Total business-type activities</t>
  </si>
  <si>
    <t>Total district</t>
  </si>
  <si>
    <t>Taxes levied for debt service</t>
  </si>
  <si>
    <t>Miscellaneous</t>
  </si>
  <si>
    <t>Expenditures</t>
  </si>
  <si>
    <t>Regular Instruction</t>
  </si>
  <si>
    <t>Special education instruction</t>
  </si>
  <si>
    <t>Other special instruction</t>
  </si>
  <si>
    <t>Vocational education</t>
  </si>
  <si>
    <t>Debt service:</t>
  </si>
  <si>
    <t>Principal</t>
  </si>
  <si>
    <t>Interest and other charges</t>
  </si>
  <si>
    <t>Capital outlay</t>
  </si>
  <si>
    <t>Total expenditures</t>
  </si>
  <si>
    <t>Excess (Deficiency) of revenues</t>
  </si>
  <si>
    <t xml:space="preserve"> over (under) expenditures</t>
  </si>
  <si>
    <t>Other Financing sources (uses)</t>
  </si>
  <si>
    <t>Proceeds from borrowing</t>
  </si>
  <si>
    <t>Proceeds from refunding</t>
  </si>
  <si>
    <t xml:space="preserve">Payments to escrow agent </t>
  </si>
  <si>
    <t>Transfers in</t>
  </si>
  <si>
    <t>Transfers out</t>
  </si>
  <si>
    <t>Total other financing sources (uses)</t>
  </si>
  <si>
    <t>Net change in fund balances</t>
  </si>
  <si>
    <t>Debt service as a percentage of</t>
  </si>
  <si>
    <t>noncapital expenditures</t>
  </si>
  <si>
    <t>(accrual basis of accounting)</t>
  </si>
  <si>
    <r>
      <t>Miscellaneous income</t>
    </r>
    <r>
      <rPr>
        <vertAlign val="superscript"/>
        <sz val="10"/>
        <rFont val="Arial"/>
        <family val="2"/>
      </rPr>
      <t xml:space="preserve"> </t>
    </r>
  </si>
  <si>
    <t>(modified accrual basis of accounting)</t>
  </si>
  <si>
    <t>District-wide</t>
  </si>
  <si>
    <t>Exhibit J-2</t>
  </si>
  <si>
    <t>Exhibit J-1</t>
  </si>
  <si>
    <t>Exhibit J-3</t>
  </si>
  <si>
    <t>Exhibit J-4</t>
  </si>
  <si>
    <t>N-1</t>
  </si>
  <si>
    <t>Total district-wide net expense</t>
  </si>
  <si>
    <t>Total district-wide</t>
  </si>
  <si>
    <t>Source: District records</t>
  </si>
  <si>
    <t>Last Ten Fiscal Years</t>
  </si>
  <si>
    <t xml:space="preserve">Adult/continuing education </t>
  </si>
  <si>
    <t>Other support services</t>
  </si>
  <si>
    <t>Note: Noncapital expenditures are total expenditures less capital outlay.</t>
  </si>
  <si>
    <t>General administration</t>
  </si>
  <si>
    <t>Central Services</t>
  </si>
  <si>
    <t>Administrative information technology</t>
  </si>
  <si>
    <t>Central and other support services</t>
  </si>
  <si>
    <t>Tuition Received</t>
  </si>
  <si>
    <t>Employee benefits</t>
  </si>
  <si>
    <t>Capital leases (non-budgeted)</t>
  </si>
  <si>
    <t>General Fund - Other Local Revenue by Source</t>
  </si>
  <si>
    <t>Donations</t>
  </si>
  <si>
    <t>Rentals</t>
  </si>
  <si>
    <t>Prior Year Refunds</t>
  </si>
  <si>
    <t>Sale and Leaseback of Textbooks</t>
  </si>
  <si>
    <t>Fiscal Year</t>
  </si>
  <si>
    <t>Ending June 30,</t>
  </si>
  <si>
    <t>Exhibit J-5</t>
  </si>
  <si>
    <t>Annual Totals</t>
  </si>
  <si>
    <t>Other Support Services</t>
  </si>
  <si>
    <t>Sale of Capital Assets</t>
  </si>
  <si>
    <t>School administrative services</t>
  </si>
  <si>
    <t>Central services</t>
  </si>
  <si>
    <t>Admin. information technology</t>
  </si>
  <si>
    <t>Student &amp; inst. related services</t>
  </si>
  <si>
    <t>Grants and contributions</t>
  </si>
  <si>
    <t>School Administrative Services</t>
  </si>
  <si>
    <t>Plant Operations and Maintenance</t>
  </si>
  <si>
    <t>Net Position by Component,</t>
  </si>
  <si>
    <t xml:space="preserve">Last Ten Fiscal Years </t>
  </si>
  <si>
    <t xml:space="preserve"> </t>
  </si>
  <si>
    <t>Total governmental activities net position</t>
  </si>
  <si>
    <t>Total business-type activities net position</t>
  </si>
  <si>
    <t>Total district net position</t>
  </si>
  <si>
    <t xml:space="preserve">Net Investment in capital assets </t>
  </si>
  <si>
    <t>Net Investment in capital assets</t>
  </si>
  <si>
    <t>Changes in Net Position</t>
  </si>
  <si>
    <t xml:space="preserve"> Last Ten Fiscal Years </t>
  </si>
  <si>
    <t>Unaudited</t>
  </si>
  <si>
    <t>Change in Net Position</t>
  </si>
  <si>
    <t>General Revenues and Other Changes in Net Position</t>
  </si>
  <si>
    <t>After school care program</t>
  </si>
  <si>
    <t>Fund Balances, Governmental Funds</t>
  </si>
  <si>
    <t>Unreserved (deficit)</t>
  </si>
  <si>
    <t>Unassigned (deficit)</t>
  </si>
  <si>
    <t xml:space="preserve">Changes in Fund Balances, Governmental Funds  </t>
  </si>
  <si>
    <t xml:space="preserve">  </t>
  </si>
  <si>
    <t xml:space="preserve"> 6/30/2023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</si>
</sst>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164" fontId="0" fillId="0" borderId="0" xfId="1" applyNumberFormat="1" applyFont="1"/>
    <xf numFmtId="1" fontId="0" fillId="0" borderId="0" xfId="0" applyNumberFormat="1"/>
    <xf numFmtId="164" fontId="0" fillId="0" borderId="1" xfId="1" applyNumberFormat="1" applyFont="1" applyBorder="1"/>
    <xf numFmtId="165" fontId="0" fillId="0" borderId="2" xfId="2" applyNumberFormat="1" applyFont="1" applyBorder="1"/>
    <xf numFmtId="165" fontId="0" fillId="0" borderId="0" xfId="2" applyNumberFormat="1" applyFont="1"/>
    <xf numFmtId="0" fontId="3" fillId="0" borderId="0" xfId="0" applyFont="1"/>
    <xf numFmtId="165" fontId="0" fillId="0" borderId="3" xfId="2" applyNumberFormat="1" applyFont="1" applyBorder="1"/>
    <xf numFmtId="0" fontId="4" fillId="0" borderId="0" xfId="0" applyFont="1"/>
    <xf numFmtId="164" fontId="0" fillId="0" borderId="0" xfId="1" applyNumberFormat="1" applyFont="1" applyBorder="1"/>
    <xf numFmtId="165" fontId="0" fillId="0" borderId="0" xfId="2" applyNumberFormat="1" applyFont="1" applyBorder="1"/>
    <xf numFmtId="0" fontId="0" fillId="0" borderId="0" xfId="0" applyBorder="1"/>
    <xf numFmtId="0" fontId="0" fillId="0" borderId="0" xfId="0" applyFill="1" applyBorder="1"/>
    <xf numFmtId="164" fontId="0" fillId="0" borderId="0" xfId="1" applyNumberFormat="1" applyFont="1" applyFill="1" applyBorder="1"/>
    <xf numFmtId="1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2" applyNumberFormat="1" applyFont="1" applyFill="1" applyBorder="1"/>
    <xf numFmtId="41" fontId="0" fillId="0" borderId="0" xfId="0" applyNumberFormat="1"/>
    <xf numFmtId="165" fontId="0" fillId="0" borderId="0" xfId="0" applyNumberFormat="1"/>
    <xf numFmtId="165" fontId="0" fillId="0" borderId="2" xfId="0" applyNumberFormat="1" applyBorder="1"/>
    <xf numFmtId="41" fontId="0" fillId="0" borderId="4" xfId="0" applyNumberFormat="1" applyBorder="1"/>
    <xf numFmtId="41" fontId="0" fillId="0" borderId="0" xfId="0" applyNumberFormat="1" applyFill="1" applyBorder="1"/>
    <xf numFmtId="41" fontId="0" fillId="0" borderId="4" xfId="2" applyNumberFormat="1" applyFont="1" applyBorder="1"/>
    <xf numFmtId="165" fontId="0" fillId="0" borderId="2" xfId="2" applyNumberFormat="1" applyFont="1" applyFill="1" applyBorder="1"/>
    <xf numFmtId="0" fontId="5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/>
    </xf>
    <xf numFmtId="41" fontId="0" fillId="0" borderId="0" xfId="0" applyNumberFormat="1" applyBorder="1"/>
    <xf numFmtId="165" fontId="0" fillId="0" borderId="0" xfId="0" applyNumberFormat="1" applyBorder="1"/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164" fontId="8" fillId="0" borderId="0" xfId="1" applyNumberFormat="1" applyFont="1"/>
    <xf numFmtId="164" fontId="8" fillId="0" borderId="0" xfId="1" applyNumberFormat="1" applyFont="1" applyFill="1" applyBorder="1"/>
    <xf numFmtId="0" fontId="8" fillId="0" borderId="0" xfId="0" applyFont="1"/>
    <xf numFmtId="41" fontId="0" fillId="0" borderId="0" xfId="1" applyNumberFormat="1" applyFont="1"/>
    <xf numFmtId="41" fontId="0" fillId="0" borderId="0" xfId="2" applyNumberFormat="1" applyFont="1"/>
    <xf numFmtId="10" fontId="0" fillId="0" borderId="0" xfId="4" quotePrefix="1" applyNumberFormat="1" applyFont="1" applyAlignment="1">
      <alignment horizontal="right"/>
    </xf>
    <xf numFmtId="0" fontId="3" fillId="0" borderId="0" xfId="3" applyFont="1"/>
    <xf numFmtId="0" fontId="4" fillId="0" borderId="0" xfId="3" applyFont="1"/>
    <xf numFmtId="0" fontId="4" fillId="0" borderId="0" xfId="3" applyFont="1" applyBorder="1" applyAlignment="1">
      <alignment horizontal="center"/>
    </xf>
    <xf numFmtId="0" fontId="4" fillId="0" borderId="1" xfId="3" applyFont="1" applyBorder="1" applyAlignment="1">
      <alignment horizontal="center" wrapText="1"/>
    </xf>
    <xf numFmtId="0" fontId="4" fillId="0" borderId="0" xfId="3" applyFont="1" applyAlignment="1">
      <alignment horizontal="center"/>
    </xf>
    <xf numFmtId="165" fontId="4" fillId="0" borderId="0" xfId="2" applyNumberFormat="1" applyFont="1"/>
    <xf numFmtId="0" fontId="4" fillId="0" borderId="0" xfId="3" applyFont="1" applyBorder="1"/>
    <xf numFmtId="165" fontId="4" fillId="0" borderId="0" xfId="2" applyNumberFormat="1" applyFont="1" applyBorder="1"/>
    <xf numFmtId="41" fontId="4" fillId="0" borderId="0" xfId="3" applyNumberFormat="1" applyFont="1"/>
    <xf numFmtId="42" fontId="0" fillId="0" borderId="2" xfId="2" applyNumberFormat="1" applyFont="1" applyBorder="1"/>
    <xf numFmtId="0" fontId="1" fillId="0" borderId="0" xfId="0" applyFont="1"/>
    <xf numFmtId="0" fontId="1" fillId="0" borderId="0" xfId="0" applyFont="1" applyFill="1"/>
    <xf numFmtId="0" fontId="3" fillId="0" borderId="0" xfId="0" applyFont="1" applyBorder="1"/>
    <xf numFmtId="0" fontId="4" fillId="0" borderId="0" xfId="0" applyFont="1" applyBorder="1"/>
    <xf numFmtId="1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_J18toJ-20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W32"/>
  <sheetViews>
    <sheetView tabSelected="1" zoomScale="90" zoomScaleNormal="90" workbookViewId="0">
      <selection activeCell="D8" sqref="D8:V8"/>
    </sheetView>
  </sheetViews>
  <sheetFormatPr defaultRowHeight="12.75" x14ac:dyDescent="0.2"/>
  <cols>
    <col min="1" max="1" width="4" customWidth="1"/>
    <col min="2" max="2" width="37.5703125" customWidth="1"/>
    <col min="3" max="3" width="3.5703125" customWidth="1"/>
    <col min="4" max="4" width="15.28515625" customWidth="1"/>
    <col min="5" max="5" width="3.42578125" style="12" customWidth="1"/>
    <col min="6" max="6" width="15.28515625" customWidth="1"/>
    <col min="7" max="7" width="3.5703125" customWidth="1"/>
    <col min="8" max="8" width="15.28515625" customWidth="1"/>
    <col min="9" max="9" width="3.42578125" style="12" customWidth="1"/>
    <col min="10" max="10" width="15.28515625" customWidth="1"/>
    <col min="11" max="11" width="2.5703125" customWidth="1"/>
    <col min="12" max="12" width="13.85546875" customWidth="1"/>
    <col min="13" max="13" width="2.85546875" customWidth="1"/>
    <col min="14" max="14" width="14.28515625" customWidth="1"/>
    <col min="15" max="15" width="3.5703125" customWidth="1"/>
    <col min="16" max="16" width="15.28515625" customWidth="1"/>
    <col min="17" max="17" width="3.42578125" style="12" customWidth="1"/>
    <col min="18" max="18" width="15.28515625" customWidth="1"/>
    <col min="19" max="19" width="2.5703125" customWidth="1"/>
    <col min="20" max="20" width="13.85546875" customWidth="1"/>
    <col min="21" max="21" width="2.85546875" customWidth="1"/>
    <col min="22" max="22" width="14.28515625" customWidth="1"/>
  </cols>
  <sheetData>
    <row r="1" spans="1:23" x14ac:dyDescent="0.2">
      <c r="A1" s="6" t="s">
        <v>0</v>
      </c>
      <c r="N1" s="6"/>
      <c r="V1" s="6" t="s">
        <v>94</v>
      </c>
    </row>
    <row r="2" spans="1:23" x14ac:dyDescent="0.2">
      <c r="A2" s="6" t="s">
        <v>130</v>
      </c>
      <c r="N2" s="28"/>
      <c r="V2" s="53" t="s">
        <v>149</v>
      </c>
    </row>
    <row r="3" spans="1:23" x14ac:dyDescent="0.2">
      <c r="A3" s="6" t="s">
        <v>131</v>
      </c>
      <c r="C3" s="1"/>
      <c r="D3" s="1"/>
      <c r="E3" s="13"/>
      <c r="G3" s="1"/>
      <c r="H3" s="1"/>
      <c r="I3" s="13"/>
      <c r="N3" s="28"/>
      <c r="O3" s="1"/>
      <c r="P3" s="1"/>
      <c r="Q3" s="13"/>
      <c r="V3" s="28"/>
    </row>
    <row r="4" spans="1:23" ht="18" x14ac:dyDescent="0.25">
      <c r="A4" s="24" t="s">
        <v>89</v>
      </c>
      <c r="C4" s="1"/>
      <c r="D4" s="33"/>
      <c r="E4" s="34"/>
      <c r="F4" s="35"/>
      <c r="G4" s="1"/>
      <c r="H4" s="33"/>
      <c r="I4" s="34"/>
      <c r="J4" s="35"/>
      <c r="O4" s="1"/>
      <c r="P4" s="33"/>
      <c r="Q4" s="34"/>
      <c r="R4" s="35"/>
    </row>
    <row r="5" spans="1:23" x14ac:dyDescent="0.2">
      <c r="A5" s="6" t="s">
        <v>140</v>
      </c>
      <c r="C5" s="2"/>
      <c r="D5" s="2"/>
      <c r="E5" s="14"/>
      <c r="G5" s="2"/>
      <c r="H5" s="2"/>
      <c r="I5" s="14"/>
      <c r="O5" s="2"/>
      <c r="P5" s="2"/>
      <c r="Q5" s="14"/>
    </row>
    <row r="7" spans="1:23" x14ac:dyDescent="0.2">
      <c r="D7" s="60" t="s">
        <v>5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</row>
    <row r="8" spans="1:23" x14ac:dyDescent="0.2">
      <c r="D8" s="57">
        <v>2022</v>
      </c>
      <c r="E8"/>
      <c r="F8" s="59">
        <v>2021</v>
      </c>
      <c r="H8" s="59">
        <v>2020</v>
      </c>
      <c r="I8" s="31"/>
      <c r="J8" s="59">
        <v>2019</v>
      </c>
      <c r="L8" s="59">
        <v>2018</v>
      </c>
      <c r="M8" s="31"/>
      <c r="N8" s="59">
        <v>2017</v>
      </c>
      <c r="O8" s="8"/>
      <c r="P8" s="59">
        <v>2016</v>
      </c>
      <c r="Q8" s="8"/>
      <c r="R8" s="59">
        <v>2015</v>
      </c>
      <c r="T8" s="59">
        <v>2014</v>
      </c>
      <c r="U8" s="31"/>
      <c r="V8" s="59">
        <v>2013</v>
      </c>
      <c r="W8" s="8"/>
    </row>
    <row r="9" spans="1:23" x14ac:dyDescent="0.2">
      <c r="D9" s="25"/>
      <c r="E9" s="15"/>
      <c r="H9" s="25"/>
      <c r="I9" s="15"/>
      <c r="P9" s="25"/>
      <c r="Q9" s="15"/>
    </row>
    <row r="10" spans="1:23" x14ac:dyDescent="0.2">
      <c r="A10" t="s">
        <v>1</v>
      </c>
    </row>
    <row r="11" spans="1:23" x14ac:dyDescent="0.2">
      <c r="B11" s="8" t="s">
        <v>137</v>
      </c>
      <c r="D11" s="5">
        <v>10059859</v>
      </c>
      <c r="E11" s="16"/>
      <c r="F11" s="5">
        <v>15068359</v>
      </c>
      <c r="H11" s="5">
        <v>10059859</v>
      </c>
      <c r="I11" s="16"/>
      <c r="J11" s="5">
        <v>15068359</v>
      </c>
      <c r="L11" s="5">
        <v>20230768</v>
      </c>
      <c r="N11" s="5">
        <v>23704832</v>
      </c>
      <c r="P11" s="5">
        <v>10059859</v>
      </c>
      <c r="Q11" s="16"/>
      <c r="R11" s="5">
        <v>15068359</v>
      </c>
      <c r="T11" s="5">
        <v>20230768</v>
      </c>
      <c r="V11" s="5">
        <v>23704832</v>
      </c>
    </row>
    <row r="12" spans="1:23" x14ac:dyDescent="0.2">
      <c r="B12" t="s">
        <v>2</v>
      </c>
      <c r="D12" s="1">
        <v>3700000</v>
      </c>
      <c r="E12" s="13"/>
      <c r="F12" s="1">
        <v>3500000</v>
      </c>
      <c r="H12" s="1">
        <v>3700000</v>
      </c>
      <c r="I12" s="13"/>
      <c r="J12" s="1">
        <v>3500000</v>
      </c>
      <c r="L12" s="1">
        <v>4000000</v>
      </c>
      <c r="N12" s="36">
        <v>3190053</v>
      </c>
      <c r="P12" s="1">
        <v>3700000</v>
      </c>
      <c r="Q12" s="13"/>
      <c r="R12" s="1">
        <v>3500000</v>
      </c>
      <c r="T12" s="1">
        <v>4000000</v>
      </c>
      <c r="V12" s="36">
        <v>3190053</v>
      </c>
    </row>
    <row r="13" spans="1:23" x14ac:dyDescent="0.2">
      <c r="B13" t="s">
        <v>3</v>
      </c>
      <c r="D13" s="3">
        <v>-500000</v>
      </c>
      <c r="E13" s="13"/>
      <c r="F13" s="3">
        <v>-200000</v>
      </c>
      <c r="H13" s="3">
        <v>-500000</v>
      </c>
      <c r="I13" s="13"/>
      <c r="J13" s="3">
        <v>-200000</v>
      </c>
      <c r="L13" s="3">
        <v>-1160958</v>
      </c>
      <c r="N13" s="3">
        <v>-519481</v>
      </c>
      <c r="P13" s="3">
        <v>-500000</v>
      </c>
      <c r="Q13" s="13"/>
      <c r="R13" s="3">
        <v>-200000</v>
      </c>
      <c r="T13" s="3">
        <v>-1160958</v>
      </c>
      <c r="V13" s="3">
        <v>-519481</v>
      </c>
    </row>
    <row r="14" spans="1:23" ht="13.5" thickBot="1" x14ac:dyDescent="0.25">
      <c r="A14" s="8" t="s">
        <v>133</v>
      </c>
      <c r="D14" s="23">
        <f>SUM(D11:D13)</f>
        <v>13259859</v>
      </c>
      <c r="E14" s="16"/>
      <c r="F14" s="23">
        <f>SUM(F11:F13)</f>
        <v>18368359</v>
      </c>
      <c r="H14" s="23">
        <f>SUM(H11:H13)</f>
        <v>13259859</v>
      </c>
      <c r="I14" s="16"/>
      <c r="J14" s="23">
        <f>SUM(J11:J13)</f>
        <v>18368359</v>
      </c>
      <c r="L14" s="23">
        <f>SUM(L11:L13)</f>
        <v>23069810</v>
      </c>
      <c r="N14" s="23">
        <f>SUM(N11:N13)</f>
        <v>26375404</v>
      </c>
      <c r="P14" s="23">
        <f>SUM(P11:P13)</f>
        <v>13259859</v>
      </c>
      <c r="Q14" s="16"/>
      <c r="R14" s="23">
        <f>SUM(R11:R13)</f>
        <v>18368359</v>
      </c>
      <c r="T14" s="23">
        <f>SUM(T11:T13)</f>
        <v>23069810</v>
      </c>
      <c r="V14" s="23">
        <f>SUM(V11:V13)</f>
        <v>26375404</v>
      </c>
    </row>
    <row r="15" spans="1:23" ht="13.5" thickTop="1" x14ac:dyDescent="0.2"/>
    <row r="16" spans="1:23" x14ac:dyDescent="0.2">
      <c r="A16" t="s">
        <v>4</v>
      </c>
    </row>
    <row r="17" spans="1:22" x14ac:dyDescent="0.2">
      <c r="B17" s="8" t="s">
        <v>137</v>
      </c>
      <c r="D17" s="5">
        <v>219000</v>
      </c>
      <c r="E17" s="16"/>
      <c r="F17" s="5">
        <v>183000</v>
      </c>
      <c r="H17" s="5">
        <v>219000</v>
      </c>
      <c r="I17" s="16"/>
      <c r="J17" s="5">
        <v>183000</v>
      </c>
      <c r="L17" s="5">
        <v>148408</v>
      </c>
      <c r="N17" s="5">
        <v>115548</v>
      </c>
      <c r="P17" s="5">
        <v>219000</v>
      </c>
      <c r="Q17" s="16"/>
      <c r="R17" s="5">
        <v>183000</v>
      </c>
      <c r="T17" s="5">
        <v>148408</v>
      </c>
      <c r="V17" s="5">
        <v>115548</v>
      </c>
    </row>
    <row r="18" spans="1:22" x14ac:dyDescent="0.2">
      <c r="B18" t="s">
        <v>2</v>
      </c>
      <c r="D18" s="1">
        <v>0</v>
      </c>
      <c r="E18" s="13"/>
      <c r="F18" s="1">
        <v>0</v>
      </c>
      <c r="H18" s="1">
        <v>0</v>
      </c>
      <c r="I18" s="13"/>
      <c r="J18" s="1">
        <v>0</v>
      </c>
      <c r="L18" s="1">
        <v>0</v>
      </c>
      <c r="N18" s="1">
        <v>0</v>
      </c>
      <c r="P18" s="1">
        <v>0</v>
      </c>
      <c r="Q18" s="13"/>
      <c r="R18" s="1">
        <v>0</v>
      </c>
      <c r="T18" s="1">
        <v>0</v>
      </c>
      <c r="V18" s="1">
        <v>0</v>
      </c>
    </row>
    <row r="19" spans="1:22" x14ac:dyDescent="0.2">
      <c r="B19" t="s">
        <v>3</v>
      </c>
      <c r="D19" s="1">
        <v>170000</v>
      </c>
      <c r="E19" s="13"/>
      <c r="F19" s="1">
        <v>227000</v>
      </c>
      <c r="H19" s="1">
        <v>170000</v>
      </c>
      <c r="I19" s="13"/>
      <c r="J19" s="1">
        <v>227000</v>
      </c>
      <c r="L19" s="1">
        <v>359141</v>
      </c>
      <c r="N19" s="1">
        <v>240982</v>
      </c>
      <c r="P19" s="1">
        <v>170000</v>
      </c>
      <c r="Q19" s="13"/>
      <c r="R19" s="1">
        <v>227000</v>
      </c>
      <c r="T19" s="1">
        <v>359141</v>
      </c>
      <c r="V19" s="1">
        <v>240982</v>
      </c>
    </row>
    <row r="20" spans="1:22" ht="13.5" thickBot="1" x14ac:dyDescent="0.25">
      <c r="A20" s="8" t="s">
        <v>134</v>
      </c>
      <c r="D20" s="4">
        <f>SUM(D17:D19)</f>
        <v>389000</v>
      </c>
      <c r="E20" s="16"/>
      <c r="F20" s="4">
        <f>SUM(F17:F19)</f>
        <v>410000</v>
      </c>
      <c r="H20" s="4">
        <f>SUM(H17:H19)</f>
        <v>389000</v>
      </c>
      <c r="I20" s="16"/>
      <c r="J20" s="4">
        <f>SUM(J17:J19)</f>
        <v>410000</v>
      </c>
      <c r="L20" s="4">
        <f>SUM(L17:L19)</f>
        <v>507549</v>
      </c>
      <c r="N20" s="4">
        <f>SUM(N17:N19)</f>
        <v>356530</v>
      </c>
      <c r="P20" s="4">
        <f>SUM(P17:P19)</f>
        <v>389000</v>
      </c>
      <c r="Q20" s="16"/>
      <c r="R20" s="4">
        <f>SUM(R17:R19)</f>
        <v>410000</v>
      </c>
      <c r="T20" s="4">
        <f>SUM(T17:T19)</f>
        <v>507549</v>
      </c>
      <c r="V20" s="4">
        <f>SUM(V17:V19)</f>
        <v>356530</v>
      </c>
    </row>
    <row r="21" spans="1:22" ht="13.5" thickTop="1" x14ac:dyDescent="0.2"/>
    <row r="22" spans="1:22" x14ac:dyDescent="0.2">
      <c r="A22" t="s">
        <v>92</v>
      </c>
    </row>
    <row r="23" spans="1:22" x14ac:dyDescent="0.2">
      <c r="B23" s="8" t="s">
        <v>136</v>
      </c>
      <c r="D23" s="5">
        <f>D11+D17</f>
        <v>10278859</v>
      </c>
      <c r="F23" s="5">
        <f>F11+F17</f>
        <v>15251359</v>
      </c>
      <c r="H23" s="5">
        <f>H11+H17</f>
        <v>10278859</v>
      </c>
      <c r="J23" s="5">
        <f>J11+J17</f>
        <v>15251359</v>
      </c>
      <c r="L23" s="5">
        <f>L11+L17</f>
        <v>20379176</v>
      </c>
      <c r="N23" s="5">
        <f>N11+N17</f>
        <v>23820380</v>
      </c>
      <c r="P23" s="5">
        <f>P11+P17</f>
        <v>10278859</v>
      </c>
      <c r="R23" s="5">
        <f>R11+R17</f>
        <v>15251359</v>
      </c>
      <c r="T23" s="5">
        <f>T11+T17</f>
        <v>20379176</v>
      </c>
      <c r="V23" s="5">
        <f>V11+V17</f>
        <v>23820380</v>
      </c>
    </row>
    <row r="24" spans="1:22" x14ac:dyDescent="0.2">
      <c r="B24" t="s">
        <v>2</v>
      </c>
      <c r="D24" s="1">
        <f>D12+D18</f>
        <v>3700000</v>
      </c>
      <c r="E24"/>
      <c r="F24" s="1">
        <f>F12+F18</f>
        <v>3500000</v>
      </c>
      <c r="H24" s="1">
        <f>H12+H18</f>
        <v>3700000</v>
      </c>
      <c r="I24"/>
      <c r="J24" s="1">
        <f>J12+J18</f>
        <v>3500000</v>
      </c>
      <c r="L24" s="1">
        <f>L12+L18</f>
        <v>4000000</v>
      </c>
      <c r="N24" s="1">
        <f>N12+N18</f>
        <v>3190053</v>
      </c>
      <c r="P24" s="1">
        <f>P12+P18</f>
        <v>3700000</v>
      </c>
      <c r="Q24"/>
      <c r="R24" s="1">
        <f>R12+R18</f>
        <v>3500000</v>
      </c>
      <c r="T24" s="1">
        <f>T12+T18</f>
        <v>4000000</v>
      </c>
      <c r="V24" s="1">
        <f>V12+V18</f>
        <v>3190053</v>
      </c>
    </row>
    <row r="25" spans="1:22" x14ac:dyDescent="0.2">
      <c r="B25" t="s">
        <v>3</v>
      </c>
      <c r="D25" s="1">
        <f>D13+D19</f>
        <v>-330000</v>
      </c>
      <c r="E25"/>
      <c r="F25" s="1">
        <f>F13+F19</f>
        <v>27000</v>
      </c>
      <c r="H25" s="1">
        <f>H13+H19</f>
        <v>-330000</v>
      </c>
      <c r="I25"/>
      <c r="J25" s="1">
        <f>J13+J19</f>
        <v>27000</v>
      </c>
      <c r="L25" s="1">
        <f>L13+L19</f>
        <v>-801817</v>
      </c>
      <c r="N25" s="1">
        <f>N13+N19</f>
        <v>-278499</v>
      </c>
      <c r="P25" s="1">
        <f>P13+P19</f>
        <v>-330000</v>
      </c>
      <c r="Q25"/>
      <c r="R25" s="1">
        <f>R13+R19</f>
        <v>27000</v>
      </c>
      <c r="T25" s="1">
        <f>T13+T19</f>
        <v>-801817</v>
      </c>
      <c r="V25" s="1">
        <f>V13+V19</f>
        <v>-278499</v>
      </c>
    </row>
    <row r="26" spans="1:22" ht="13.5" thickBot="1" x14ac:dyDescent="0.25">
      <c r="A26" s="8" t="s">
        <v>135</v>
      </c>
      <c r="D26" s="4">
        <f>SUM(D23:D25)</f>
        <v>13648859</v>
      </c>
      <c r="F26" s="4">
        <f>SUM(F23:F25)</f>
        <v>18778359</v>
      </c>
      <c r="H26" s="4">
        <f>SUM(H23:H25)</f>
        <v>13648859</v>
      </c>
      <c r="J26" s="4">
        <f>SUM(J23:J25)</f>
        <v>18778359</v>
      </c>
      <c r="L26" s="4">
        <f>SUM(L23:L25)</f>
        <v>23577359</v>
      </c>
      <c r="N26" s="4">
        <f>SUM(N23:N25)</f>
        <v>26731934</v>
      </c>
      <c r="P26" s="4">
        <f>SUM(P23:P25)</f>
        <v>13648859</v>
      </c>
      <c r="R26" s="4">
        <f>SUM(R23:R25)</f>
        <v>18778359</v>
      </c>
      <c r="T26" s="4">
        <f>SUM(T23:T25)</f>
        <v>23577359</v>
      </c>
      <c r="V26" s="4">
        <f>SUM(V23:V25)</f>
        <v>26731934</v>
      </c>
    </row>
    <row r="27" spans="1:22" ht="13.5" thickTop="1" x14ac:dyDescent="0.2"/>
    <row r="30" spans="1:22" s="11" customFormat="1" x14ac:dyDescent="0.2">
      <c r="A30" s="51" t="s">
        <v>132</v>
      </c>
      <c r="B30" s="52" t="s">
        <v>132</v>
      </c>
      <c r="D30" s="12"/>
      <c r="H30" s="12"/>
      <c r="P30" s="12"/>
    </row>
    <row r="31" spans="1:22" s="11" customFormat="1" x14ac:dyDescent="0.2">
      <c r="A31" s="61" t="s">
        <v>132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</row>
    <row r="32" spans="1:22" s="11" customFormat="1" x14ac:dyDescent="0.2">
      <c r="E32" s="12"/>
      <c r="I32" s="12"/>
      <c r="Q32" s="12"/>
    </row>
  </sheetData>
  <mergeCells count="2">
    <mergeCell ref="D7:V7"/>
    <mergeCell ref="A31:S31"/>
  </mergeCells>
  <phoneticPr fontId="2" type="noConversion"/>
  <pageMargins left="0.5" right="0.25" top="1" bottom="1" header="0.5" footer="0.5"/>
  <pageSetup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92"/>
  <sheetViews>
    <sheetView topLeftCell="D1" zoomScaleNormal="100" workbookViewId="0">
      <selection activeCell="E9" sqref="E9:W9"/>
    </sheetView>
  </sheetViews>
  <sheetFormatPr defaultRowHeight="12.75" x14ac:dyDescent="0.2"/>
  <cols>
    <col min="1" max="1" width="4" customWidth="1"/>
    <col min="2" max="2" width="3.7109375" customWidth="1"/>
    <col min="3" max="3" width="39.85546875" customWidth="1"/>
    <col min="4" max="4" width="2.5703125" customWidth="1"/>
    <col min="5" max="5" width="17" customWidth="1"/>
    <col min="6" max="6" width="3" style="12" customWidth="1"/>
    <col min="7" max="7" width="16.5703125" customWidth="1"/>
    <col min="8" max="8" width="2.5703125" customWidth="1"/>
    <col min="9" max="9" width="17" customWidth="1"/>
    <col min="10" max="10" width="3" style="12" customWidth="1"/>
    <col min="11" max="11" width="16.5703125" customWidth="1"/>
    <col min="12" max="12" width="3.85546875" customWidth="1"/>
    <col min="13" max="13" width="16.7109375" customWidth="1"/>
    <col min="14" max="14" width="2.85546875" customWidth="1"/>
    <col min="15" max="15" width="16.5703125" customWidth="1"/>
    <col min="16" max="16" width="2.5703125" customWidth="1"/>
    <col min="17" max="17" width="17" customWidth="1"/>
    <col min="18" max="18" width="3" style="12" customWidth="1"/>
    <col min="19" max="19" width="16.5703125" customWidth="1"/>
    <col min="20" max="20" width="3.85546875" customWidth="1"/>
    <col min="21" max="21" width="16.7109375" customWidth="1"/>
    <col min="22" max="22" width="2.85546875" customWidth="1"/>
    <col min="23" max="23" width="16.5703125" customWidth="1"/>
    <col min="257" max="257" width="4" customWidth="1"/>
    <col min="258" max="258" width="3.7109375" customWidth="1"/>
    <col min="259" max="259" width="39.85546875" customWidth="1"/>
    <col min="260" max="260" width="2.5703125" customWidth="1"/>
    <col min="261" max="261" width="17" customWidth="1"/>
    <col min="262" max="262" width="3" customWidth="1"/>
    <col min="263" max="263" width="16.5703125" customWidth="1"/>
    <col min="264" max="264" width="2.5703125" customWidth="1"/>
    <col min="265" max="265" width="17" customWidth="1"/>
    <col min="266" max="266" width="3" customWidth="1"/>
    <col min="267" max="267" width="16.5703125" customWidth="1"/>
    <col min="268" max="268" width="3.85546875" customWidth="1"/>
    <col min="269" max="269" width="16.7109375" customWidth="1"/>
    <col min="270" max="270" width="2.85546875" customWidth="1"/>
    <col min="271" max="271" width="16.5703125" customWidth="1"/>
    <col min="272" max="272" width="2.5703125" customWidth="1"/>
    <col min="273" max="273" width="17" customWidth="1"/>
    <col min="274" max="274" width="3" customWidth="1"/>
    <col min="275" max="275" width="16.5703125" customWidth="1"/>
    <col min="276" max="276" width="3.85546875" customWidth="1"/>
    <col min="277" max="277" width="16.7109375" customWidth="1"/>
    <col min="278" max="278" width="2.85546875" customWidth="1"/>
    <col min="279" max="279" width="16.5703125" customWidth="1"/>
    <col min="513" max="513" width="4" customWidth="1"/>
    <col min="514" max="514" width="3.7109375" customWidth="1"/>
    <col min="515" max="515" width="39.85546875" customWidth="1"/>
    <col min="516" max="516" width="2.5703125" customWidth="1"/>
    <col min="517" max="517" width="17" customWidth="1"/>
    <col min="518" max="518" width="3" customWidth="1"/>
    <col min="519" max="519" width="16.5703125" customWidth="1"/>
    <col min="520" max="520" width="2.5703125" customWidth="1"/>
    <col min="521" max="521" width="17" customWidth="1"/>
    <col min="522" max="522" width="3" customWidth="1"/>
    <col min="523" max="523" width="16.5703125" customWidth="1"/>
    <col min="524" max="524" width="3.85546875" customWidth="1"/>
    <col min="525" max="525" width="16.7109375" customWidth="1"/>
    <col min="526" max="526" width="2.85546875" customWidth="1"/>
    <col min="527" max="527" width="16.5703125" customWidth="1"/>
    <col min="528" max="528" width="2.5703125" customWidth="1"/>
    <col min="529" max="529" width="17" customWidth="1"/>
    <col min="530" max="530" width="3" customWidth="1"/>
    <col min="531" max="531" width="16.5703125" customWidth="1"/>
    <col min="532" max="532" width="3.85546875" customWidth="1"/>
    <col min="533" max="533" width="16.7109375" customWidth="1"/>
    <col min="534" max="534" width="2.85546875" customWidth="1"/>
    <col min="535" max="535" width="16.5703125" customWidth="1"/>
    <col min="769" max="769" width="4" customWidth="1"/>
    <col min="770" max="770" width="3.7109375" customWidth="1"/>
    <col min="771" max="771" width="39.85546875" customWidth="1"/>
    <col min="772" max="772" width="2.5703125" customWidth="1"/>
    <col min="773" max="773" width="17" customWidth="1"/>
    <col min="774" max="774" width="3" customWidth="1"/>
    <col min="775" max="775" width="16.5703125" customWidth="1"/>
    <col min="776" max="776" width="2.5703125" customWidth="1"/>
    <col min="777" max="777" width="17" customWidth="1"/>
    <col min="778" max="778" width="3" customWidth="1"/>
    <col min="779" max="779" width="16.5703125" customWidth="1"/>
    <col min="780" max="780" width="3.85546875" customWidth="1"/>
    <col min="781" max="781" width="16.7109375" customWidth="1"/>
    <col min="782" max="782" width="2.85546875" customWidth="1"/>
    <col min="783" max="783" width="16.5703125" customWidth="1"/>
    <col min="784" max="784" width="2.5703125" customWidth="1"/>
    <col min="785" max="785" width="17" customWidth="1"/>
    <col min="786" max="786" width="3" customWidth="1"/>
    <col min="787" max="787" width="16.5703125" customWidth="1"/>
    <col min="788" max="788" width="3.85546875" customWidth="1"/>
    <col min="789" max="789" width="16.7109375" customWidth="1"/>
    <col min="790" max="790" width="2.85546875" customWidth="1"/>
    <col min="791" max="791" width="16.5703125" customWidth="1"/>
    <col min="1025" max="1025" width="4" customWidth="1"/>
    <col min="1026" max="1026" width="3.7109375" customWidth="1"/>
    <col min="1027" max="1027" width="39.85546875" customWidth="1"/>
    <col min="1028" max="1028" width="2.5703125" customWidth="1"/>
    <col min="1029" max="1029" width="17" customWidth="1"/>
    <col min="1030" max="1030" width="3" customWidth="1"/>
    <col min="1031" max="1031" width="16.5703125" customWidth="1"/>
    <col min="1032" max="1032" width="2.5703125" customWidth="1"/>
    <col min="1033" max="1033" width="17" customWidth="1"/>
    <col min="1034" max="1034" width="3" customWidth="1"/>
    <col min="1035" max="1035" width="16.5703125" customWidth="1"/>
    <col min="1036" max="1036" width="3.85546875" customWidth="1"/>
    <col min="1037" max="1037" width="16.7109375" customWidth="1"/>
    <col min="1038" max="1038" width="2.85546875" customWidth="1"/>
    <col min="1039" max="1039" width="16.5703125" customWidth="1"/>
    <col min="1040" max="1040" width="2.5703125" customWidth="1"/>
    <col min="1041" max="1041" width="17" customWidth="1"/>
    <col min="1042" max="1042" width="3" customWidth="1"/>
    <col min="1043" max="1043" width="16.5703125" customWidth="1"/>
    <col min="1044" max="1044" width="3.85546875" customWidth="1"/>
    <col min="1045" max="1045" width="16.7109375" customWidth="1"/>
    <col min="1046" max="1046" width="2.85546875" customWidth="1"/>
    <col min="1047" max="1047" width="16.5703125" customWidth="1"/>
    <col min="1281" max="1281" width="4" customWidth="1"/>
    <col min="1282" max="1282" width="3.7109375" customWidth="1"/>
    <col min="1283" max="1283" width="39.85546875" customWidth="1"/>
    <col min="1284" max="1284" width="2.5703125" customWidth="1"/>
    <col min="1285" max="1285" width="17" customWidth="1"/>
    <col min="1286" max="1286" width="3" customWidth="1"/>
    <col min="1287" max="1287" width="16.5703125" customWidth="1"/>
    <col min="1288" max="1288" width="2.5703125" customWidth="1"/>
    <col min="1289" max="1289" width="17" customWidth="1"/>
    <col min="1290" max="1290" width="3" customWidth="1"/>
    <col min="1291" max="1291" width="16.5703125" customWidth="1"/>
    <col min="1292" max="1292" width="3.85546875" customWidth="1"/>
    <col min="1293" max="1293" width="16.7109375" customWidth="1"/>
    <col min="1294" max="1294" width="2.85546875" customWidth="1"/>
    <col min="1295" max="1295" width="16.5703125" customWidth="1"/>
    <col min="1296" max="1296" width="2.5703125" customWidth="1"/>
    <col min="1297" max="1297" width="17" customWidth="1"/>
    <col min="1298" max="1298" width="3" customWidth="1"/>
    <col min="1299" max="1299" width="16.5703125" customWidth="1"/>
    <col min="1300" max="1300" width="3.85546875" customWidth="1"/>
    <col min="1301" max="1301" width="16.7109375" customWidth="1"/>
    <col min="1302" max="1302" width="2.85546875" customWidth="1"/>
    <col min="1303" max="1303" width="16.5703125" customWidth="1"/>
    <col min="1537" max="1537" width="4" customWidth="1"/>
    <col min="1538" max="1538" width="3.7109375" customWidth="1"/>
    <col min="1539" max="1539" width="39.85546875" customWidth="1"/>
    <col min="1540" max="1540" width="2.5703125" customWidth="1"/>
    <col min="1541" max="1541" width="17" customWidth="1"/>
    <col min="1542" max="1542" width="3" customWidth="1"/>
    <col min="1543" max="1543" width="16.5703125" customWidth="1"/>
    <col min="1544" max="1544" width="2.5703125" customWidth="1"/>
    <col min="1545" max="1545" width="17" customWidth="1"/>
    <col min="1546" max="1546" width="3" customWidth="1"/>
    <col min="1547" max="1547" width="16.5703125" customWidth="1"/>
    <col min="1548" max="1548" width="3.85546875" customWidth="1"/>
    <col min="1549" max="1549" width="16.7109375" customWidth="1"/>
    <col min="1550" max="1550" width="2.85546875" customWidth="1"/>
    <col min="1551" max="1551" width="16.5703125" customWidth="1"/>
    <col min="1552" max="1552" width="2.5703125" customWidth="1"/>
    <col min="1553" max="1553" width="17" customWidth="1"/>
    <col min="1554" max="1554" width="3" customWidth="1"/>
    <col min="1555" max="1555" width="16.5703125" customWidth="1"/>
    <col min="1556" max="1556" width="3.85546875" customWidth="1"/>
    <col min="1557" max="1557" width="16.7109375" customWidth="1"/>
    <col min="1558" max="1558" width="2.85546875" customWidth="1"/>
    <col min="1559" max="1559" width="16.5703125" customWidth="1"/>
    <col min="1793" max="1793" width="4" customWidth="1"/>
    <col min="1794" max="1794" width="3.7109375" customWidth="1"/>
    <col min="1795" max="1795" width="39.85546875" customWidth="1"/>
    <col min="1796" max="1796" width="2.5703125" customWidth="1"/>
    <col min="1797" max="1797" width="17" customWidth="1"/>
    <col min="1798" max="1798" width="3" customWidth="1"/>
    <col min="1799" max="1799" width="16.5703125" customWidth="1"/>
    <col min="1800" max="1800" width="2.5703125" customWidth="1"/>
    <col min="1801" max="1801" width="17" customWidth="1"/>
    <col min="1802" max="1802" width="3" customWidth="1"/>
    <col min="1803" max="1803" width="16.5703125" customWidth="1"/>
    <col min="1804" max="1804" width="3.85546875" customWidth="1"/>
    <col min="1805" max="1805" width="16.7109375" customWidth="1"/>
    <col min="1806" max="1806" width="2.85546875" customWidth="1"/>
    <col min="1807" max="1807" width="16.5703125" customWidth="1"/>
    <col min="1808" max="1808" width="2.5703125" customWidth="1"/>
    <col min="1809" max="1809" width="17" customWidth="1"/>
    <col min="1810" max="1810" width="3" customWidth="1"/>
    <col min="1811" max="1811" width="16.5703125" customWidth="1"/>
    <col min="1812" max="1812" width="3.85546875" customWidth="1"/>
    <col min="1813" max="1813" width="16.7109375" customWidth="1"/>
    <col min="1814" max="1814" width="2.85546875" customWidth="1"/>
    <col min="1815" max="1815" width="16.5703125" customWidth="1"/>
    <col min="2049" max="2049" width="4" customWidth="1"/>
    <col min="2050" max="2050" width="3.7109375" customWidth="1"/>
    <col min="2051" max="2051" width="39.85546875" customWidth="1"/>
    <col min="2052" max="2052" width="2.5703125" customWidth="1"/>
    <col min="2053" max="2053" width="17" customWidth="1"/>
    <col min="2054" max="2054" width="3" customWidth="1"/>
    <col min="2055" max="2055" width="16.5703125" customWidth="1"/>
    <col min="2056" max="2056" width="2.5703125" customWidth="1"/>
    <col min="2057" max="2057" width="17" customWidth="1"/>
    <col min="2058" max="2058" width="3" customWidth="1"/>
    <col min="2059" max="2059" width="16.5703125" customWidth="1"/>
    <col min="2060" max="2060" width="3.85546875" customWidth="1"/>
    <col min="2061" max="2061" width="16.7109375" customWidth="1"/>
    <col min="2062" max="2062" width="2.85546875" customWidth="1"/>
    <col min="2063" max="2063" width="16.5703125" customWidth="1"/>
    <col min="2064" max="2064" width="2.5703125" customWidth="1"/>
    <col min="2065" max="2065" width="17" customWidth="1"/>
    <col min="2066" max="2066" width="3" customWidth="1"/>
    <col min="2067" max="2067" width="16.5703125" customWidth="1"/>
    <col min="2068" max="2068" width="3.85546875" customWidth="1"/>
    <col min="2069" max="2069" width="16.7109375" customWidth="1"/>
    <col min="2070" max="2070" width="2.85546875" customWidth="1"/>
    <col min="2071" max="2071" width="16.5703125" customWidth="1"/>
    <col min="2305" max="2305" width="4" customWidth="1"/>
    <col min="2306" max="2306" width="3.7109375" customWidth="1"/>
    <col min="2307" max="2307" width="39.85546875" customWidth="1"/>
    <col min="2308" max="2308" width="2.5703125" customWidth="1"/>
    <col min="2309" max="2309" width="17" customWidth="1"/>
    <col min="2310" max="2310" width="3" customWidth="1"/>
    <col min="2311" max="2311" width="16.5703125" customWidth="1"/>
    <col min="2312" max="2312" width="2.5703125" customWidth="1"/>
    <col min="2313" max="2313" width="17" customWidth="1"/>
    <col min="2314" max="2314" width="3" customWidth="1"/>
    <col min="2315" max="2315" width="16.5703125" customWidth="1"/>
    <col min="2316" max="2316" width="3.85546875" customWidth="1"/>
    <col min="2317" max="2317" width="16.7109375" customWidth="1"/>
    <col min="2318" max="2318" width="2.85546875" customWidth="1"/>
    <col min="2319" max="2319" width="16.5703125" customWidth="1"/>
    <col min="2320" max="2320" width="2.5703125" customWidth="1"/>
    <col min="2321" max="2321" width="17" customWidth="1"/>
    <col min="2322" max="2322" width="3" customWidth="1"/>
    <col min="2323" max="2323" width="16.5703125" customWidth="1"/>
    <col min="2324" max="2324" width="3.85546875" customWidth="1"/>
    <col min="2325" max="2325" width="16.7109375" customWidth="1"/>
    <col min="2326" max="2326" width="2.85546875" customWidth="1"/>
    <col min="2327" max="2327" width="16.5703125" customWidth="1"/>
    <col min="2561" max="2561" width="4" customWidth="1"/>
    <col min="2562" max="2562" width="3.7109375" customWidth="1"/>
    <col min="2563" max="2563" width="39.85546875" customWidth="1"/>
    <col min="2564" max="2564" width="2.5703125" customWidth="1"/>
    <col min="2565" max="2565" width="17" customWidth="1"/>
    <col min="2566" max="2566" width="3" customWidth="1"/>
    <col min="2567" max="2567" width="16.5703125" customWidth="1"/>
    <col min="2568" max="2568" width="2.5703125" customWidth="1"/>
    <col min="2569" max="2569" width="17" customWidth="1"/>
    <col min="2570" max="2570" width="3" customWidth="1"/>
    <col min="2571" max="2571" width="16.5703125" customWidth="1"/>
    <col min="2572" max="2572" width="3.85546875" customWidth="1"/>
    <col min="2573" max="2573" width="16.7109375" customWidth="1"/>
    <col min="2574" max="2574" width="2.85546875" customWidth="1"/>
    <col min="2575" max="2575" width="16.5703125" customWidth="1"/>
    <col min="2576" max="2576" width="2.5703125" customWidth="1"/>
    <col min="2577" max="2577" width="17" customWidth="1"/>
    <col min="2578" max="2578" width="3" customWidth="1"/>
    <col min="2579" max="2579" width="16.5703125" customWidth="1"/>
    <col min="2580" max="2580" width="3.85546875" customWidth="1"/>
    <col min="2581" max="2581" width="16.7109375" customWidth="1"/>
    <col min="2582" max="2582" width="2.85546875" customWidth="1"/>
    <col min="2583" max="2583" width="16.5703125" customWidth="1"/>
    <col min="2817" max="2817" width="4" customWidth="1"/>
    <col min="2818" max="2818" width="3.7109375" customWidth="1"/>
    <col min="2819" max="2819" width="39.85546875" customWidth="1"/>
    <col min="2820" max="2820" width="2.5703125" customWidth="1"/>
    <col min="2821" max="2821" width="17" customWidth="1"/>
    <col min="2822" max="2822" width="3" customWidth="1"/>
    <col min="2823" max="2823" width="16.5703125" customWidth="1"/>
    <col min="2824" max="2824" width="2.5703125" customWidth="1"/>
    <col min="2825" max="2825" width="17" customWidth="1"/>
    <col min="2826" max="2826" width="3" customWidth="1"/>
    <col min="2827" max="2827" width="16.5703125" customWidth="1"/>
    <col min="2828" max="2828" width="3.85546875" customWidth="1"/>
    <col min="2829" max="2829" width="16.7109375" customWidth="1"/>
    <col min="2830" max="2830" width="2.85546875" customWidth="1"/>
    <col min="2831" max="2831" width="16.5703125" customWidth="1"/>
    <col min="2832" max="2832" width="2.5703125" customWidth="1"/>
    <col min="2833" max="2833" width="17" customWidth="1"/>
    <col min="2834" max="2834" width="3" customWidth="1"/>
    <col min="2835" max="2835" width="16.5703125" customWidth="1"/>
    <col min="2836" max="2836" width="3.85546875" customWidth="1"/>
    <col min="2837" max="2837" width="16.7109375" customWidth="1"/>
    <col min="2838" max="2838" width="2.85546875" customWidth="1"/>
    <col min="2839" max="2839" width="16.5703125" customWidth="1"/>
    <col min="3073" max="3073" width="4" customWidth="1"/>
    <col min="3074" max="3074" width="3.7109375" customWidth="1"/>
    <col min="3075" max="3075" width="39.85546875" customWidth="1"/>
    <col min="3076" max="3076" width="2.5703125" customWidth="1"/>
    <col min="3077" max="3077" width="17" customWidth="1"/>
    <col min="3078" max="3078" width="3" customWidth="1"/>
    <col min="3079" max="3079" width="16.5703125" customWidth="1"/>
    <col min="3080" max="3080" width="2.5703125" customWidth="1"/>
    <col min="3081" max="3081" width="17" customWidth="1"/>
    <col min="3082" max="3082" width="3" customWidth="1"/>
    <col min="3083" max="3083" width="16.5703125" customWidth="1"/>
    <col min="3084" max="3084" width="3.85546875" customWidth="1"/>
    <col min="3085" max="3085" width="16.7109375" customWidth="1"/>
    <col min="3086" max="3086" width="2.85546875" customWidth="1"/>
    <col min="3087" max="3087" width="16.5703125" customWidth="1"/>
    <col min="3088" max="3088" width="2.5703125" customWidth="1"/>
    <col min="3089" max="3089" width="17" customWidth="1"/>
    <col min="3090" max="3090" width="3" customWidth="1"/>
    <col min="3091" max="3091" width="16.5703125" customWidth="1"/>
    <col min="3092" max="3092" width="3.85546875" customWidth="1"/>
    <col min="3093" max="3093" width="16.7109375" customWidth="1"/>
    <col min="3094" max="3094" width="2.85546875" customWidth="1"/>
    <col min="3095" max="3095" width="16.5703125" customWidth="1"/>
    <col min="3329" max="3329" width="4" customWidth="1"/>
    <col min="3330" max="3330" width="3.7109375" customWidth="1"/>
    <col min="3331" max="3331" width="39.85546875" customWidth="1"/>
    <col min="3332" max="3332" width="2.5703125" customWidth="1"/>
    <col min="3333" max="3333" width="17" customWidth="1"/>
    <col min="3334" max="3334" width="3" customWidth="1"/>
    <col min="3335" max="3335" width="16.5703125" customWidth="1"/>
    <col min="3336" max="3336" width="2.5703125" customWidth="1"/>
    <col min="3337" max="3337" width="17" customWidth="1"/>
    <col min="3338" max="3338" width="3" customWidth="1"/>
    <col min="3339" max="3339" width="16.5703125" customWidth="1"/>
    <col min="3340" max="3340" width="3.85546875" customWidth="1"/>
    <col min="3341" max="3341" width="16.7109375" customWidth="1"/>
    <col min="3342" max="3342" width="2.85546875" customWidth="1"/>
    <col min="3343" max="3343" width="16.5703125" customWidth="1"/>
    <col min="3344" max="3344" width="2.5703125" customWidth="1"/>
    <col min="3345" max="3345" width="17" customWidth="1"/>
    <col min="3346" max="3346" width="3" customWidth="1"/>
    <col min="3347" max="3347" width="16.5703125" customWidth="1"/>
    <col min="3348" max="3348" width="3.85546875" customWidth="1"/>
    <col min="3349" max="3349" width="16.7109375" customWidth="1"/>
    <col min="3350" max="3350" width="2.85546875" customWidth="1"/>
    <col min="3351" max="3351" width="16.5703125" customWidth="1"/>
    <col min="3585" max="3585" width="4" customWidth="1"/>
    <col min="3586" max="3586" width="3.7109375" customWidth="1"/>
    <col min="3587" max="3587" width="39.85546875" customWidth="1"/>
    <col min="3588" max="3588" width="2.5703125" customWidth="1"/>
    <col min="3589" max="3589" width="17" customWidth="1"/>
    <col min="3590" max="3590" width="3" customWidth="1"/>
    <col min="3591" max="3591" width="16.5703125" customWidth="1"/>
    <col min="3592" max="3592" width="2.5703125" customWidth="1"/>
    <col min="3593" max="3593" width="17" customWidth="1"/>
    <col min="3594" max="3594" width="3" customWidth="1"/>
    <col min="3595" max="3595" width="16.5703125" customWidth="1"/>
    <col min="3596" max="3596" width="3.85546875" customWidth="1"/>
    <col min="3597" max="3597" width="16.7109375" customWidth="1"/>
    <col min="3598" max="3598" width="2.85546875" customWidth="1"/>
    <col min="3599" max="3599" width="16.5703125" customWidth="1"/>
    <col min="3600" max="3600" width="2.5703125" customWidth="1"/>
    <col min="3601" max="3601" width="17" customWidth="1"/>
    <col min="3602" max="3602" width="3" customWidth="1"/>
    <col min="3603" max="3603" width="16.5703125" customWidth="1"/>
    <col min="3604" max="3604" width="3.85546875" customWidth="1"/>
    <col min="3605" max="3605" width="16.7109375" customWidth="1"/>
    <col min="3606" max="3606" width="2.85546875" customWidth="1"/>
    <col min="3607" max="3607" width="16.5703125" customWidth="1"/>
    <col min="3841" max="3841" width="4" customWidth="1"/>
    <col min="3842" max="3842" width="3.7109375" customWidth="1"/>
    <col min="3843" max="3843" width="39.85546875" customWidth="1"/>
    <col min="3844" max="3844" width="2.5703125" customWidth="1"/>
    <col min="3845" max="3845" width="17" customWidth="1"/>
    <col min="3846" max="3846" width="3" customWidth="1"/>
    <col min="3847" max="3847" width="16.5703125" customWidth="1"/>
    <col min="3848" max="3848" width="2.5703125" customWidth="1"/>
    <col min="3849" max="3849" width="17" customWidth="1"/>
    <col min="3850" max="3850" width="3" customWidth="1"/>
    <col min="3851" max="3851" width="16.5703125" customWidth="1"/>
    <col min="3852" max="3852" width="3.85546875" customWidth="1"/>
    <col min="3853" max="3853" width="16.7109375" customWidth="1"/>
    <col min="3854" max="3854" width="2.85546875" customWidth="1"/>
    <col min="3855" max="3855" width="16.5703125" customWidth="1"/>
    <col min="3856" max="3856" width="2.5703125" customWidth="1"/>
    <col min="3857" max="3857" width="17" customWidth="1"/>
    <col min="3858" max="3858" width="3" customWidth="1"/>
    <col min="3859" max="3859" width="16.5703125" customWidth="1"/>
    <col min="3860" max="3860" width="3.85546875" customWidth="1"/>
    <col min="3861" max="3861" width="16.7109375" customWidth="1"/>
    <col min="3862" max="3862" width="2.85546875" customWidth="1"/>
    <col min="3863" max="3863" width="16.5703125" customWidth="1"/>
    <col min="4097" max="4097" width="4" customWidth="1"/>
    <col min="4098" max="4098" width="3.7109375" customWidth="1"/>
    <col min="4099" max="4099" width="39.85546875" customWidth="1"/>
    <col min="4100" max="4100" width="2.5703125" customWidth="1"/>
    <col min="4101" max="4101" width="17" customWidth="1"/>
    <col min="4102" max="4102" width="3" customWidth="1"/>
    <col min="4103" max="4103" width="16.5703125" customWidth="1"/>
    <col min="4104" max="4104" width="2.5703125" customWidth="1"/>
    <col min="4105" max="4105" width="17" customWidth="1"/>
    <col min="4106" max="4106" width="3" customWidth="1"/>
    <col min="4107" max="4107" width="16.5703125" customWidth="1"/>
    <col min="4108" max="4108" width="3.85546875" customWidth="1"/>
    <col min="4109" max="4109" width="16.7109375" customWidth="1"/>
    <col min="4110" max="4110" width="2.85546875" customWidth="1"/>
    <col min="4111" max="4111" width="16.5703125" customWidth="1"/>
    <col min="4112" max="4112" width="2.5703125" customWidth="1"/>
    <col min="4113" max="4113" width="17" customWidth="1"/>
    <col min="4114" max="4114" width="3" customWidth="1"/>
    <col min="4115" max="4115" width="16.5703125" customWidth="1"/>
    <col min="4116" max="4116" width="3.85546875" customWidth="1"/>
    <col min="4117" max="4117" width="16.7109375" customWidth="1"/>
    <col min="4118" max="4118" width="2.85546875" customWidth="1"/>
    <col min="4119" max="4119" width="16.5703125" customWidth="1"/>
    <col min="4353" max="4353" width="4" customWidth="1"/>
    <col min="4354" max="4354" width="3.7109375" customWidth="1"/>
    <col min="4355" max="4355" width="39.85546875" customWidth="1"/>
    <col min="4356" max="4356" width="2.5703125" customWidth="1"/>
    <col min="4357" max="4357" width="17" customWidth="1"/>
    <col min="4358" max="4358" width="3" customWidth="1"/>
    <col min="4359" max="4359" width="16.5703125" customWidth="1"/>
    <col min="4360" max="4360" width="2.5703125" customWidth="1"/>
    <col min="4361" max="4361" width="17" customWidth="1"/>
    <col min="4362" max="4362" width="3" customWidth="1"/>
    <col min="4363" max="4363" width="16.5703125" customWidth="1"/>
    <col min="4364" max="4364" width="3.85546875" customWidth="1"/>
    <col min="4365" max="4365" width="16.7109375" customWidth="1"/>
    <col min="4366" max="4366" width="2.85546875" customWidth="1"/>
    <col min="4367" max="4367" width="16.5703125" customWidth="1"/>
    <col min="4368" max="4368" width="2.5703125" customWidth="1"/>
    <col min="4369" max="4369" width="17" customWidth="1"/>
    <col min="4370" max="4370" width="3" customWidth="1"/>
    <col min="4371" max="4371" width="16.5703125" customWidth="1"/>
    <col min="4372" max="4372" width="3.85546875" customWidth="1"/>
    <col min="4373" max="4373" width="16.7109375" customWidth="1"/>
    <col min="4374" max="4374" width="2.85546875" customWidth="1"/>
    <col min="4375" max="4375" width="16.5703125" customWidth="1"/>
    <col min="4609" max="4609" width="4" customWidth="1"/>
    <col min="4610" max="4610" width="3.7109375" customWidth="1"/>
    <col min="4611" max="4611" width="39.85546875" customWidth="1"/>
    <col min="4612" max="4612" width="2.5703125" customWidth="1"/>
    <col min="4613" max="4613" width="17" customWidth="1"/>
    <col min="4614" max="4614" width="3" customWidth="1"/>
    <col min="4615" max="4615" width="16.5703125" customWidth="1"/>
    <col min="4616" max="4616" width="2.5703125" customWidth="1"/>
    <col min="4617" max="4617" width="17" customWidth="1"/>
    <col min="4618" max="4618" width="3" customWidth="1"/>
    <col min="4619" max="4619" width="16.5703125" customWidth="1"/>
    <col min="4620" max="4620" width="3.85546875" customWidth="1"/>
    <col min="4621" max="4621" width="16.7109375" customWidth="1"/>
    <col min="4622" max="4622" width="2.85546875" customWidth="1"/>
    <col min="4623" max="4623" width="16.5703125" customWidth="1"/>
    <col min="4624" max="4624" width="2.5703125" customWidth="1"/>
    <col min="4625" max="4625" width="17" customWidth="1"/>
    <col min="4626" max="4626" width="3" customWidth="1"/>
    <col min="4627" max="4627" width="16.5703125" customWidth="1"/>
    <col min="4628" max="4628" width="3.85546875" customWidth="1"/>
    <col min="4629" max="4629" width="16.7109375" customWidth="1"/>
    <col min="4630" max="4630" width="2.85546875" customWidth="1"/>
    <col min="4631" max="4631" width="16.5703125" customWidth="1"/>
    <col min="4865" max="4865" width="4" customWidth="1"/>
    <col min="4866" max="4866" width="3.7109375" customWidth="1"/>
    <col min="4867" max="4867" width="39.85546875" customWidth="1"/>
    <col min="4868" max="4868" width="2.5703125" customWidth="1"/>
    <col min="4869" max="4869" width="17" customWidth="1"/>
    <col min="4870" max="4870" width="3" customWidth="1"/>
    <col min="4871" max="4871" width="16.5703125" customWidth="1"/>
    <col min="4872" max="4872" width="2.5703125" customWidth="1"/>
    <col min="4873" max="4873" width="17" customWidth="1"/>
    <col min="4874" max="4874" width="3" customWidth="1"/>
    <col min="4875" max="4875" width="16.5703125" customWidth="1"/>
    <col min="4876" max="4876" width="3.85546875" customWidth="1"/>
    <col min="4877" max="4877" width="16.7109375" customWidth="1"/>
    <col min="4878" max="4878" width="2.85546875" customWidth="1"/>
    <col min="4879" max="4879" width="16.5703125" customWidth="1"/>
    <col min="4880" max="4880" width="2.5703125" customWidth="1"/>
    <col min="4881" max="4881" width="17" customWidth="1"/>
    <col min="4882" max="4882" width="3" customWidth="1"/>
    <col min="4883" max="4883" width="16.5703125" customWidth="1"/>
    <col min="4884" max="4884" width="3.85546875" customWidth="1"/>
    <col min="4885" max="4885" width="16.7109375" customWidth="1"/>
    <col min="4886" max="4886" width="2.85546875" customWidth="1"/>
    <col min="4887" max="4887" width="16.5703125" customWidth="1"/>
    <col min="5121" max="5121" width="4" customWidth="1"/>
    <col min="5122" max="5122" width="3.7109375" customWidth="1"/>
    <col min="5123" max="5123" width="39.85546875" customWidth="1"/>
    <col min="5124" max="5124" width="2.5703125" customWidth="1"/>
    <col min="5125" max="5125" width="17" customWidth="1"/>
    <col min="5126" max="5126" width="3" customWidth="1"/>
    <col min="5127" max="5127" width="16.5703125" customWidth="1"/>
    <col min="5128" max="5128" width="2.5703125" customWidth="1"/>
    <col min="5129" max="5129" width="17" customWidth="1"/>
    <col min="5130" max="5130" width="3" customWidth="1"/>
    <col min="5131" max="5131" width="16.5703125" customWidth="1"/>
    <col min="5132" max="5132" width="3.85546875" customWidth="1"/>
    <col min="5133" max="5133" width="16.7109375" customWidth="1"/>
    <col min="5134" max="5134" width="2.85546875" customWidth="1"/>
    <col min="5135" max="5135" width="16.5703125" customWidth="1"/>
    <col min="5136" max="5136" width="2.5703125" customWidth="1"/>
    <col min="5137" max="5137" width="17" customWidth="1"/>
    <col min="5138" max="5138" width="3" customWidth="1"/>
    <col min="5139" max="5139" width="16.5703125" customWidth="1"/>
    <col min="5140" max="5140" width="3.85546875" customWidth="1"/>
    <col min="5141" max="5141" width="16.7109375" customWidth="1"/>
    <col min="5142" max="5142" width="2.85546875" customWidth="1"/>
    <col min="5143" max="5143" width="16.5703125" customWidth="1"/>
    <col min="5377" max="5377" width="4" customWidth="1"/>
    <col min="5378" max="5378" width="3.7109375" customWidth="1"/>
    <col min="5379" max="5379" width="39.85546875" customWidth="1"/>
    <col min="5380" max="5380" width="2.5703125" customWidth="1"/>
    <col min="5381" max="5381" width="17" customWidth="1"/>
    <col min="5382" max="5382" width="3" customWidth="1"/>
    <col min="5383" max="5383" width="16.5703125" customWidth="1"/>
    <col min="5384" max="5384" width="2.5703125" customWidth="1"/>
    <col min="5385" max="5385" width="17" customWidth="1"/>
    <col min="5386" max="5386" width="3" customWidth="1"/>
    <col min="5387" max="5387" width="16.5703125" customWidth="1"/>
    <col min="5388" max="5388" width="3.85546875" customWidth="1"/>
    <col min="5389" max="5389" width="16.7109375" customWidth="1"/>
    <col min="5390" max="5390" width="2.85546875" customWidth="1"/>
    <col min="5391" max="5391" width="16.5703125" customWidth="1"/>
    <col min="5392" max="5392" width="2.5703125" customWidth="1"/>
    <col min="5393" max="5393" width="17" customWidth="1"/>
    <col min="5394" max="5394" width="3" customWidth="1"/>
    <col min="5395" max="5395" width="16.5703125" customWidth="1"/>
    <col min="5396" max="5396" width="3.85546875" customWidth="1"/>
    <col min="5397" max="5397" width="16.7109375" customWidth="1"/>
    <col min="5398" max="5398" width="2.85546875" customWidth="1"/>
    <col min="5399" max="5399" width="16.5703125" customWidth="1"/>
    <col min="5633" max="5633" width="4" customWidth="1"/>
    <col min="5634" max="5634" width="3.7109375" customWidth="1"/>
    <col min="5635" max="5635" width="39.85546875" customWidth="1"/>
    <col min="5636" max="5636" width="2.5703125" customWidth="1"/>
    <col min="5637" max="5637" width="17" customWidth="1"/>
    <col min="5638" max="5638" width="3" customWidth="1"/>
    <col min="5639" max="5639" width="16.5703125" customWidth="1"/>
    <col min="5640" max="5640" width="2.5703125" customWidth="1"/>
    <col min="5641" max="5641" width="17" customWidth="1"/>
    <col min="5642" max="5642" width="3" customWidth="1"/>
    <col min="5643" max="5643" width="16.5703125" customWidth="1"/>
    <col min="5644" max="5644" width="3.85546875" customWidth="1"/>
    <col min="5645" max="5645" width="16.7109375" customWidth="1"/>
    <col min="5646" max="5646" width="2.85546875" customWidth="1"/>
    <col min="5647" max="5647" width="16.5703125" customWidth="1"/>
    <col min="5648" max="5648" width="2.5703125" customWidth="1"/>
    <col min="5649" max="5649" width="17" customWidth="1"/>
    <col min="5650" max="5650" width="3" customWidth="1"/>
    <col min="5651" max="5651" width="16.5703125" customWidth="1"/>
    <col min="5652" max="5652" width="3.85546875" customWidth="1"/>
    <col min="5653" max="5653" width="16.7109375" customWidth="1"/>
    <col min="5654" max="5654" width="2.85546875" customWidth="1"/>
    <col min="5655" max="5655" width="16.5703125" customWidth="1"/>
    <col min="5889" max="5889" width="4" customWidth="1"/>
    <col min="5890" max="5890" width="3.7109375" customWidth="1"/>
    <col min="5891" max="5891" width="39.85546875" customWidth="1"/>
    <col min="5892" max="5892" width="2.5703125" customWidth="1"/>
    <col min="5893" max="5893" width="17" customWidth="1"/>
    <col min="5894" max="5894" width="3" customWidth="1"/>
    <col min="5895" max="5895" width="16.5703125" customWidth="1"/>
    <col min="5896" max="5896" width="2.5703125" customWidth="1"/>
    <col min="5897" max="5897" width="17" customWidth="1"/>
    <col min="5898" max="5898" width="3" customWidth="1"/>
    <col min="5899" max="5899" width="16.5703125" customWidth="1"/>
    <col min="5900" max="5900" width="3.85546875" customWidth="1"/>
    <col min="5901" max="5901" width="16.7109375" customWidth="1"/>
    <col min="5902" max="5902" width="2.85546875" customWidth="1"/>
    <col min="5903" max="5903" width="16.5703125" customWidth="1"/>
    <col min="5904" max="5904" width="2.5703125" customWidth="1"/>
    <col min="5905" max="5905" width="17" customWidth="1"/>
    <col min="5906" max="5906" width="3" customWidth="1"/>
    <col min="5907" max="5907" width="16.5703125" customWidth="1"/>
    <col min="5908" max="5908" width="3.85546875" customWidth="1"/>
    <col min="5909" max="5909" width="16.7109375" customWidth="1"/>
    <col min="5910" max="5910" width="2.85546875" customWidth="1"/>
    <col min="5911" max="5911" width="16.5703125" customWidth="1"/>
    <col min="6145" max="6145" width="4" customWidth="1"/>
    <col min="6146" max="6146" width="3.7109375" customWidth="1"/>
    <col min="6147" max="6147" width="39.85546875" customWidth="1"/>
    <col min="6148" max="6148" width="2.5703125" customWidth="1"/>
    <col min="6149" max="6149" width="17" customWidth="1"/>
    <col min="6150" max="6150" width="3" customWidth="1"/>
    <col min="6151" max="6151" width="16.5703125" customWidth="1"/>
    <col min="6152" max="6152" width="2.5703125" customWidth="1"/>
    <col min="6153" max="6153" width="17" customWidth="1"/>
    <col min="6154" max="6154" width="3" customWidth="1"/>
    <col min="6155" max="6155" width="16.5703125" customWidth="1"/>
    <col min="6156" max="6156" width="3.85546875" customWidth="1"/>
    <col min="6157" max="6157" width="16.7109375" customWidth="1"/>
    <col min="6158" max="6158" width="2.85546875" customWidth="1"/>
    <col min="6159" max="6159" width="16.5703125" customWidth="1"/>
    <col min="6160" max="6160" width="2.5703125" customWidth="1"/>
    <col min="6161" max="6161" width="17" customWidth="1"/>
    <col min="6162" max="6162" width="3" customWidth="1"/>
    <col min="6163" max="6163" width="16.5703125" customWidth="1"/>
    <col min="6164" max="6164" width="3.85546875" customWidth="1"/>
    <col min="6165" max="6165" width="16.7109375" customWidth="1"/>
    <col min="6166" max="6166" width="2.85546875" customWidth="1"/>
    <col min="6167" max="6167" width="16.5703125" customWidth="1"/>
    <col min="6401" max="6401" width="4" customWidth="1"/>
    <col min="6402" max="6402" width="3.7109375" customWidth="1"/>
    <col min="6403" max="6403" width="39.85546875" customWidth="1"/>
    <col min="6404" max="6404" width="2.5703125" customWidth="1"/>
    <col min="6405" max="6405" width="17" customWidth="1"/>
    <col min="6406" max="6406" width="3" customWidth="1"/>
    <col min="6407" max="6407" width="16.5703125" customWidth="1"/>
    <col min="6408" max="6408" width="2.5703125" customWidth="1"/>
    <col min="6409" max="6409" width="17" customWidth="1"/>
    <col min="6410" max="6410" width="3" customWidth="1"/>
    <col min="6411" max="6411" width="16.5703125" customWidth="1"/>
    <col min="6412" max="6412" width="3.85546875" customWidth="1"/>
    <col min="6413" max="6413" width="16.7109375" customWidth="1"/>
    <col min="6414" max="6414" width="2.85546875" customWidth="1"/>
    <col min="6415" max="6415" width="16.5703125" customWidth="1"/>
    <col min="6416" max="6416" width="2.5703125" customWidth="1"/>
    <col min="6417" max="6417" width="17" customWidth="1"/>
    <col min="6418" max="6418" width="3" customWidth="1"/>
    <col min="6419" max="6419" width="16.5703125" customWidth="1"/>
    <col min="6420" max="6420" width="3.85546875" customWidth="1"/>
    <col min="6421" max="6421" width="16.7109375" customWidth="1"/>
    <col min="6422" max="6422" width="2.85546875" customWidth="1"/>
    <col min="6423" max="6423" width="16.5703125" customWidth="1"/>
    <col min="6657" max="6657" width="4" customWidth="1"/>
    <col min="6658" max="6658" width="3.7109375" customWidth="1"/>
    <col min="6659" max="6659" width="39.85546875" customWidth="1"/>
    <col min="6660" max="6660" width="2.5703125" customWidth="1"/>
    <col min="6661" max="6661" width="17" customWidth="1"/>
    <col min="6662" max="6662" width="3" customWidth="1"/>
    <col min="6663" max="6663" width="16.5703125" customWidth="1"/>
    <col min="6664" max="6664" width="2.5703125" customWidth="1"/>
    <col min="6665" max="6665" width="17" customWidth="1"/>
    <col min="6666" max="6666" width="3" customWidth="1"/>
    <col min="6667" max="6667" width="16.5703125" customWidth="1"/>
    <col min="6668" max="6668" width="3.85546875" customWidth="1"/>
    <col min="6669" max="6669" width="16.7109375" customWidth="1"/>
    <col min="6670" max="6670" width="2.85546875" customWidth="1"/>
    <col min="6671" max="6671" width="16.5703125" customWidth="1"/>
    <col min="6672" max="6672" width="2.5703125" customWidth="1"/>
    <col min="6673" max="6673" width="17" customWidth="1"/>
    <col min="6674" max="6674" width="3" customWidth="1"/>
    <col min="6675" max="6675" width="16.5703125" customWidth="1"/>
    <col min="6676" max="6676" width="3.85546875" customWidth="1"/>
    <col min="6677" max="6677" width="16.7109375" customWidth="1"/>
    <col min="6678" max="6678" width="2.85546875" customWidth="1"/>
    <col min="6679" max="6679" width="16.5703125" customWidth="1"/>
    <col min="6913" max="6913" width="4" customWidth="1"/>
    <col min="6914" max="6914" width="3.7109375" customWidth="1"/>
    <col min="6915" max="6915" width="39.85546875" customWidth="1"/>
    <col min="6916" max="6916" width="2.5703125" customWidth="1"/>
    <col min="6917" max="6917" width="17" customWidth="1"/>
    <col min="6918" max="6918" width="3" customWidth="1"/>
    <col min="6919" max="6919" width="16.5703125" customWidth="1"/>
    <col min="6920" max="6920" width="2.5703125" customWidth="1"/>
    <col min="6921" max="6921" width="17" customWidth="1"/>
    <col min="6922" max="6922" width="3" customWidth="1"/>
    <col min="6923" max="6923" width="16.5703125" customWidth="1"/>
    <col min="6924" max="6924" width="3.85546875" customWidth="1"/>
    <col min="6925" max="6925" width="16.7109375" customWidth="1"/>
    <col min="6926" max="6926" width="2.85546875" customWidth="1"/>
    <col min="6927" max="6927" width="16.5703125" customWidth="1"/>
    <col min="6928" max="6928" width="2.5703125" customWidth="1"/>
    <col min="6929" max="6929" width="17" customWidth="1"/>
    <col min="6930" max="6930" width="3" customWidth="1"/>
    <col min="6931" max="6931" width="16.5703125" customWidth="1"/>
    <col min="6932" max="6932" width="3.85546875" customWidth="1"/>
    <col min="6933" max="6933" width="16.7109375" customWidth="1"/>
    <col min="6934" max="6934" width="2.85546875" customWidth="1"/>
    <col min="6935" max="6935" width="16.5703125" customWidth="1"/>
    <col min="7169" max="7169" width="4" customWidth="1"/>
    <col min="7170" max="7170" width="3.7109375" customWidth="1"/>
    <col min="7171" max="7171" width="39.85546875" customWidth="1"/>
    <col min="7172" max="7172" width="2.5703125" customWidth="1"/>
    <col min="7173" max="7173" width="17" customWidth="1"/>
    <col min="7174" max="7174" width="3" customWidth="1"/>
    <col min="7175" max="7175" width="16.5703125" customWidth="1"/>
    <col min="7176" max="7176" width="2.5703125" customWidth="1"/>
    <col min="7177" max="7177" width="17" customWidth="1"/>
    <col min="7178" max="7178" width="3" customWidth="1"/>
    <col min="7179" max="7179" width="16.5703125" customWidth="1"/>
    <col min="7180" max="7180" width="3.85546875" customWidth="1"/>
    <col min="7181" max="7181" width="16.7109375" customWidth="1"/>
    <col min="7182" max="7182" width="2.85546875" customWidth="1"/>
    <col min="7183" max="7183" width="16.5703125" customWidth="1"/>
    <col min="7184" max="7184" width="2.5703125" customWidth="1"/>
    <col min="7185" max="7185" width="17" customWidth="1"/>
    <col min="7186" max="7186" width="3" customWidth="1"/>
    <col min="7187" max="7187" width="16.5703125" customWidth="1"/>
    <col min="7188" max="7188" width="3.85546875" customWidth="1"/>
    <col min="7189" max="7189" width="16.7109375" customWidth="1"/>
    <col min="7190" max="7190" width="2.85546875" customWidth="1"/>
    <col min="7191" max="7191" width="16.5703125" customWidth="1"/>
    <col min="7425" max="7425" width="4" customWidth="1"/>
    <col min="7426" max="7426" width="3.7109375" customWidth="1"/>
    <col min="7427" max="7427" width="39.85546875" customWidth="1"/>
    <col min="7428" max="7428" width="2.5703125" customWidth="1"/>
    <col min="7429" max="7429" width="17" customWidth="1"/>
    <col min="7430" max="7430" width="3" customWidth="1"/>
    <col min="7431" max="7431" width="16.5703125" customWidth="1"/>
    <col min="7432" max="7432" width="2.5703125" customWidth="1"/>
    <col min="7433" max="7433" width="17" customWidth="1"/>
    <col min="7434" max="7434" width="3" customWidth="1"/>
    <col min="7435" max="7435" width="16.5703125" customWidth="1"/>
    <col min="7436" max="7436" width="3.85546875" customWidth="1"/>
    <col min="7437" max="7437" width="16.7109375" customWidth="1"/>
    <col min="7438" max="7438" width="2.85546875" customWidth="1"/>
    <col min="7439" max="7439" width="16.5703125" customWidth="1"/>
    <col min="7440" max="7440" width="2.5703125" customWidth="1"/>
    <col min="7441" max="7441" width="17" customWidth="1"/>
    <col min="7442" max="7442" width="3" customWidth="1"/>
    <col min="7443" max="7443" width="16.5703125" customWidth="1"/>
    <col min="7444" max="7444" width="3.85546875" customWidth="1"/>
    <col min="7445" max="7445" width="16.7109375" customWidth="1"/>
    <col min="7446" max="7446" width="2.85546875" customWidth="1"/>
    <col min="7447" max="7447" width="16.5703125" customWidth="1"/>
    <col min="7681" max="7681" width="4" customWidth="1"/>
    <col min="7682" max="7682" width="3.7109375" customWidth="1"/>
    <col min="7683" max="7683" width="39.85546875" customWidth="1"/>
    <col min="7684" max="7684" width="2.5703125" customWidth="1"/>
    <col min="7685" max="7685" width="17" customWidth="1"/>
    <col min="7686" max="7686" width="3" customWidth="1"/>
    <col min="7687" max="7687" width="16.5703125" customWidth="1"/>
    <col min="7688" max="7688" width="2.5703125" customWidth="1"/>
    <col min="7689" max="7689" width="17" customWidth="1"/>
    <col min="7690" max="7690" width="3" customWidth="1"/>
    <col min="7691" max="7691" width="16.5703125" customWidth="1"/>
    <col min="7692" max="7692" width="3.85546875" customWidth="1"/>
    <col min="7693" max="7693" width="16.7109375" customWidth="1"/>
    <col min="7694" max="7694" width="2.85546875" customWidth="1"/>
    <col min="7695" max="7695" width="16.5703125" customWidth="1"/>
    <col min="7696" max="7696" width="2.5703125" customWidth="1"/>
    <col min="7697" max="7697" width="17" customWidth="1"/>
    <col min="7698" max="7698" width="3" customWidth="1"/>
    <col min="7699" max="7699" width="16.5703125" customWidth="1"/>
    <col min="7700" max="7700" width="3.85546875" customWidth="1"/>
    <col min="7701" max="7701" width="16.7109375" customWidth="1"/>
    <col min="7702" max="7702" width="2.85546875" customWidth="1"/>
    <col min="7703" max="7703" width="16.5703125" customWidth="1"/>
    <col min="7937" max="7937" width="4" customWidth="1"/>
    <col min="7938" max="7938" width="3.7109375" customWidth="1"/>
    <col min="7939" max="7939" width="39.85546875" customWidth="1"/>
    <col min="7940" max="7940" width="2.5703125" customWidth="1"/>
    <col min="7941" max="7941" width="17" customWidth="1"/>
    <col min="7942" max="7942" width="3" customWidth="1"/>
    <col min="7943" max="7943" width="16.5703125" customWidth="1"/>
    <col min="7944" max="7944" width="2.5703125" customWidth="1"/>
    <col min="7945" max="7945" width="17" customWidth="1"/>
    <col min="7946" max="7946" width="3" customWidth="1"/>
    <col min="7947" max="7947" width="16.5703125" customWidth="1"/>
    <col min="7948" max="7948" width="3.85546875" customWidth="1"/>
    <col min="7949" max="7949" width="16.7109375" customWidth="1"/>
    <col min="7950" max="7950" width="2.85546875" customWidth="1"/>
    <col min="7951" max="7951" width="16.5703125" customWidth="1"/>
    <col min="7952" max="7952" width="2.5703125" customWidth="1"/>
    <col min="7953" max="7953" width="17" customWidth="1"/>
    <col min="7954" max="7954" width="3" customWidth="1"/>
    <col min="7955" max="7955" width="16.5703125" customWidth="1"/>
    <col min="7956" max="7956" width="3.85546875" customWidth="1"/>
    <col min="7957" max="7957" width="16.7109375" customWidth="1"/>
    <col min="7958" max="7958" width="2.85546875" customWidth="1"/>
    <col min="7959" max="7959" width="16.5703125" customWidth="1"/>
    <col min="8193" max="8193" width="4" customWidth="1"/>
    <col min="8194" max="8194" width="3.7109375" customWidth="1"/>
    <col min="8195" max="8195" width="39.85546875" customWidth="1"/>
    <col min="8196" max="8196" width="2.5703125" customWidth="1"/>
    <col min="8197" max="8197" width="17" customWidth="1"/>
    <col min="8198" max="8198" width="3" customWidth="1"/>
    <col min="8199" max="8199" width="16.5703125" customWidth="1"/>
    <col min="8200" max="8200" width="2.5703125" customWidth="1"/>
    <col min="8201" max="8201" width="17" customWidth="1"/>
    <col min="8202" max="8202" width="3" customWidth="1"/>
    <col min="8203" max="8203" width="16.5703125" customWidth="1"/>
    <col min="8204" max="8204" width="3.85546875" customWidth="1"/>
    <col min="8205" max="8205" width="16.7109375" customWidth="1"/>
    <col min="8206" max="8206" width="2.85546875" customWidth="1"/>
    <col min="8207" max="8207" width="16.5703125" customWidth="1"/>
    <col min="8208" max="8208" width="2.5703125" customWidth="1"/>
    <col min="8209" max="8209" width="17" customWidth="1"/>
    <col min="8210" max="8210" width="3" customWidth="1"/>
    <col min="8211" max="8211" width="16.5703125" customWidth="1"/>
    <col min="8212" max="8212" width="3.85546875" customWidth="1"/>
    <col min="8213" max="8213" width="16.7109375" customWidth="1"/>
    <col min="8214" max="8214" width="2.85546875" customWidth="1"/>
    <col min="8215" max="8215" width="16.5703125" customWidth="1"/>
    <col min="8449" max="8449" width="4" customWidth="1"/>
    <col min="8450" max="8450" width="3.7109375" customWidth="1"/>
    <col min="8451" max="8451" width="39.85546875" customWidth="1"/>
    <col min="8452" max="8452" width="2.5703125" customWidth="1"/>
    <col min="8453" max="8453" width="17" customWidth="1"/>
    <col min="8454" max="8454" width="3" customWidth="1"/>
    <col min="8455" max="8455" width="16.5703125" customWidth="1"/>
    <col min="8456" max="8456" width="2.5703125" customWidth="1"/>
    <col min="8457" max="8457" width="17" customWidth="1"/>
    <col min="8458" max="8458" width="3" customWidth="1"/>
    <col min="8459" max="8459" width="16.5703125" customWidth="1"/>
    <col min="8460" max="8460" width="3.85546875" customWidth="1"/>
    <col min="8461" max="8461" width="16.7109375" customWidth="1"/>
    <col min="8462" max="8462" width="2.85546875" customWidth="1"/>
    <col min="8463" max="8463" width="16.5703125" customWidth="1"/>
    <col min="8464" max="8464" width="2.5703125" customWidth="1"/>
    <col min="8465" max="8465" width="17" customWidth="1"/>
    <col min="8466" max="8466" width="3" customWidth="1"/>
    <col min="8467" max="8467" width="16.5703125" customWidth="1"/>
    <col min="8468" max="8468" width="3.85546875" customWidth="1"/>
    <col min="8469" max="8469" width="16.7109375" customWidth="1"/>
    <col min="8470" max="8470" width="2.85546875" customWidth="1"/>
    <col min="8471" max="8471" width="16.5703125" customWidth="1"/>
    <col min="8705" max="8705" width="4" customWidth="1"/>
    <col min="8706" max="8706" width="3.7109375" customWidth="1"/>
    <col min="8707" max="8707" width="39.85546875" customWidth="1"/>
    <col min="8708" max="8708" width="2.5703125" customWidth="1"/>
    <col min="8709" max="8709" width="17" customWidth="1"/>
    <col min="8710" max="8710" width="3" customWidth="1"/>
    <col min="8711" max="8711" width="16.5703125" customWidth="1"/>
    <col min="8712" max="8712" width="2.5703125" customWidth="1"/>
    <col min="8713" max="8713" width="17" customWidth="1"/>
    <col min="8714" max="8714" width="3" customWidth="1"/>
    <col min="8715" max="8715" width="16.5703125" customWidth="1"/>
    <col min="8716" max="8716" width="3.85546875" customWidth="1"/>
    <col min="8717" max="8717" width="16.7109375" customWidth="1"/>
    <col min="8718" max="8718" width="2.85546875" customWidth="1"/>
    <col min="8719" max="8719" width="16.5703125" customWidth="1"/>
    <col min="8720" max="8720" width="2.5703125" customWidth="1"/>
    <col min="8721" max="8721" width="17" customWidth="1"/>
    <col min="8722" max="8722" width="3" customWidth="1"/>
    <col min="8723" max="8723" width="16.5703125" customWidth="1"/>
    <col min="8724" max="8724" width="3.85546875" customWidth="1"/>
    <col min="8725" max="8725" width="16.7109375" customWidth="1"/>
    <col min="8726" max="8726" width="2.85546875" customWidth="1"/>
    <col min="8727" max="8727" width="16.5703125" customWidth="1"/>
    <col min="8961" max="8961" width="4" customWidth="1"/>
    <col min="8962" max="8962" width="3.7109375" customWidth="1"/>
    <col min="8963" max="8963" width="39.85546875" customWidth="1"/>
    <col min="8964" max="8964" width="2.5703125" customWidth="1"/>
    <col min="8965" max="8965" width="17" customWidth="1"/>
    <col min="8966" max="8966" width="3" customWidth="1"/>
    <col min="8967" max="8967" width="16.5703125" customWidth="1"/>
    <col min="8968" max="8968" width="2.5703125" customWidth="1"/>
    <col min="8969" max="8969" width="17" customWidth="1"/>
    <col min="8970" max="8970" width="3" customWidth="1"/>
    <col min="8971" max="8971" width="16.5703125" customWidth="1"/>
    <col min="8972" max="8972" width="3.85546875" customWidth="1"/>
    <col min="8973" max="8973" width="16.7109375" customWidth="1"/>
    <col min="8974" max="8974" width="2.85546875" customWidth="1"/>
    <col min="8975" max="8975" width="16.5703125" customWidth="1"/>
    <col min="8976" max="8976" width="2.5703125" customWidth="1"/>
    <col min="8977" max="8977" width="17" customWidth="1"/>
    <col min="8978" max="8978" width="3" customWidth="1"/>
    <col min="8979" max="8979" width="16.5703125" customWidth="1"/>
    <col min="8980" max="8980" width="3.85546875" customWidth="1"/>
    <col min="8981" max="8981" width="16.7109375" customWidth="1"/>
    <col min="8982" max="8982" width="2.85546875" customWidth="1"/>
    <col min="8983" max="8983" width="16.5703125" customWidth="1"/>
    <col min="9217" max="9217" width="4" customWidth="1"/>
    <col min="9218" max="9218" width="3.7109375" customWidth="1"/>
    <col min="9219" max="9219" width="39.85546875" customWidth="1"/>
    <col min="9220" max="9220" width="2.5703125" customWidth="1"/>
    <col min="9221" max="9221" width="17" customWidth="1"/>
    <col min="9222" max="9222" width="3" customWidth="1"/>
    <col min="9223" max="9223" width="16.5703125" customWidth="1"/>
    <col min="9224" max="9224" width="2.5703125" customWidth="1"/>
    <col min="9225" max="9225" width="17" customWidth="1"/>
    <col min="9226" max="9226" width="3" customWidth="1"/>
    <col min="9227" max="9227" width="16.5703125" customWidth="1"/>
    <col min="9228" max="9228" width="3.85546875" customWidth="1"/>
    <col min="9229" max="9229" width="16.7109375" customWidth="1"/>
    <col min="9230" max="9230" width="2.85546875" customWidth="1"/>
    <col min="9231" max="9231" width="16.5703125" customWidth="1"/>
    <col min="9232" max="9232" width="2.5703125" customWidth="1"/>
    <col min="9233" max="9233" width="17" customWidth="1"/>
    <col min="9234" max="9234" width="3" customWidth="1"/>
    <col min="9235" max="9235" width="16.5703125" customWidth="1"/>
    <col min="9236" max="9236" width="3.85546875" customWidth="1"/>
    <col min="9237" max="9237" width="16.7109375" customWidth="1"/>
    <col min="9238" max="9238" width="2.85546875" customWidth="1"/>
    <col min="9239" max="9239" width="16.5703125" customWidth="1"/>
    <col min="9473" max="9473" width="4" customWidth="1"/>
    <col min="9474" max="9474" width="3.7109375" customWidth="1"/>
    <col min="9475" max="9475" width="39.85546875" customWidth="1"/>
    <col min="9476" max="9476" width="2.5703125" customWidth="1"/>
    <col min="9477" max="9477" width="17" customWidth="1"/>
    <col min="9478" max="9478" width="3" customWidth="1"/>
    <col min="9479" max="9479" width="16.5703125" customWidth="1"/>
    <col min="9480" max="9480" width="2.5703125" customWidth="1"/>
    <col min="9481" max="9481" width="17" customWidth="1"/>
    <col min="9482" max="9482" width="3" customWidth="1"/>
    <col min="9483" max="9483" width="16.5703125" customWidth="1"/>
    <col min="9484" max="9484" width="3.85546875" customWidth="1"/>
    <col min="9485" max="9485" width="16.7109375" customWidth="1"/>
    <col min="9486" max="9486" width="2.85546875" customWidth="1"/>
    <col min="9487" max="9487" width="16.5703125" customWidth="1"/>
    <col min="9488" max="9488" width="2.5703125" customWidth="1"/>
    <col min="9489" max="9489" width="17" customWidth="1"/>
    <col min="9490" max="9490" width="3" customWidth="1"/>
    <col min="9491" max="9491" width="16.5703125" customWidth="1"/>
    <col min="9492" max="9492" width="3.85546875" customWidth="1"/>
    <col min="9493" max="9493" width="16.7109375" customWidth="1"/>
    <col min="9494" max="9494" width="2.85546875" customWidth="1"/>
    <col min="9495" max="9495" width="16.5703125" customWidth="1"/>
    <col min="9729" max="9729" width="4" customWidth="1"/>
    <col min="9730" max="9730" width="3.7109375" customWidth="1"/>
    <col min="9731" max="9731" width="39.85546875" customWidth="1"/>
    <col min="9732" max="9732" width="2.5703125" customWidth="1"/>
    <col min="9733" max="9733" width="17" customWidth="1"/>
    <col min="9734" max="9734" width="3" customWidth="1"/>
    <col min="9735" max="9735" width="16.5703125" customWidth="1"/>
    <col min="9736" max="9736" width="2.5703125" customWidth="1"/>
    <col min="9737" max="9737" width="17" customWidth="1"/>
    <col min="9738" max="9738" width="3" customWidth="1"/>
    <col min="9739" max="9739" width="16.5703125" customWidth="1"/>
    <col min="9740" max="9740" width="3.85546875" customWidth="1"/>
    <col min="9741" max="9741" width="16.7109375" customWidth="1"/>
    <col min="9742" max="9742" width="2.85546875" customWidth="1"/>
    <col min="9743" max="9743" width="16.5703125" customWidth="1"/>
    <col min="9744" max="9744" width="2.5703125" customWidth="1"/>
    <col min="9745" max="9745" width="17" customWidth="1"/>
    <col min="9746" max="9746" width="3" customWidth="1"/>
    <col min="9747" max="9747" width="16.5703125" customWidth="1"/>
    <col min="9748" max="9748" width="3.85546875" customWidth="1"/>
    <col min="9749" max="9749" width="16.7109375" customWidth="1"/>
    <col min="9750" max="9750" width="2.85546875" customWidth="1"/>
    <col min="9751" max="9751" width="16.5703125" customWidth="1"/>
    <col min="9985" max="9985" width="4" customWidth="1"/>
    <col min="9986" max="9986" width="3.7109375" customWidth="1"/>
    <col min="9987" max="9987" width="39.85546875" customWidth="1"/>
    <col min="9988" max="9988" width="2.5703125" customWidth="1"/>
    <col min="9989" max="9989" width="17" customWidth="1"/>
    <col min="9990" max="9990" width="3" customWidth="1"/>
    <col min="9991" max="9991" width="16.5703125" customWidth="1"/>
    <col min="9992" max="9992" width="2.5703125" customWidth="1"/>
    <col min="9993" max="9993" width="17" customWidth="1"/>
    <col min="9994" max="9994" width="3" customWidth="1"/>
    <col min="9995" max="9995" width="16.5703125" customWidth="1"/>
    <col min="9996" max="9996" width="3.85546875" customWidth="1"/>
    <col min="9997" max="9997" width="16.7109375" customWidth="1"/>
    <col min="9998" max="9998" width="2.85546875" customWidth="1"/>
    <col min="9999" max="9999" width="16.5703125" customWidth="1"/>
    <col min="10000" max="10000" width="2.5703125" customWidth="1"/>
    <col min="10001" max="10001" width="17" customWidth="1"/>
    <col min="10002" max="10002" width="3" customWidth="1"/>
    <col min="10003" max="10003" width="16.5703125" customWidth="1"/>
    <col min="10004" max="10004" width="3.85546875" customWidth="1"/>
    <col min="10005" max="10005" width="16.7109375" customWidth="1"/>
    <col min="10006" max="10006" width="2.85546875" customWidth="1"/>
    <col min="10007" max="10007" width="16.5703125" customWidth="1"/>
    <col min="10241" max="10241" width="4" customWidth="1"/>
    <col min="10242" max="10242" width="3.7109375" customWidth="1"/>
    <col min="10243" max="10243" width="39.85546875" customWidth="1"/>
    <col min="10244" max="10244" width="2.5703125" customWidth="1"/>
    <col min="10245" max="10245" width="17" customWidth="1"/>
    <col min="10246" max="10246" width="3" customWidth="1"/>
    <col min="10247" max="10247" width="16.5703125" customWidth="1"/>
    <col min="10248" max="10248" width="2.5703125" customWidth="1"/>
    <col min="10249" max="10249" width="17" customWidth="1"/>
    <col min="10250" max="10250" width="3" customWidth="1"/>
    <col min="10251" max="10251" width="16.5703125" customWidth="1"/>
    <col min="10252" max="10252" width="3.85546875" customWidth="1"/>
    <col min="10253" max="10253" width="16.7109375" customWidth="1"/>
    <col min="10254" max="10254" width="2.85546875" customWidth="1"/>
    <col min="10255" max="10255" width="16.5703125" customWidth="1"/>
    <col min="10256" max="10256" width="2.5703125" customWidth="1"/>
    <col min="10257" max="10257" width="17" customWidth="1"/>
    <col min="10258" max="10258" width="3" customWidth="1"/>
    <col min="10259" max="10259" width="16.5703125" customWidth="1"/>
    <col min="10260" max="10260" width="3.85546875" customWidth="1"/>
    <col min="10261" max="10261" width="16.7109375" customWidth="1"/>
    <col min="10262" max="10262" width="2.85546875" customWidth="1"/>
    <col min="10263" max="10263" width="16.5703125" customWidth="1"/>
    <col min="10497" max="10497" width="4" customWidth="1"/>
    <col min="10498" max="10498" width="3.7109375" customWidth="1"/>
    <col min="10499" max="10499" width="39.85546875" customWidth="1"/>
    <col min="10500" max="10500" width="2.5703125" customWidth="1"/>
    <col min="10501" max="10501" width="17" customWidth="1"/>
    <col min="10502" max="10502" width="3" customWidth="1"/>
    <col min="10503" max="10503" width="16.5703125" customWidth="1"/>
    <col min="10504" max="10504" width="2.5703125" customWidth="1"/>
    <col min="10505" max="10505" width="17" customWidth="1"/>
    <col min="10506" max="10506" width="3" customWidth="1"/>
    <col min="10507" max="10507" width="16.5703125" customWidth="1"/>
    <col min="10508" max="10508" width="3.85546875" customWidth="1"/>
    <col min="10509" max="10509" width="16.7109375" customWidth="1"/>
    <col min="10510" max="10510" width="2.85546875" customWidth="1"/>
    <col min="10511" max="10511" width="16.5703125" customWidth="1"/>
    <col min="10512" max="10512" width="2.5703125" customWidth="1"/>
    <col min="10513" max="10513" width="17" customWidth="1"/>
    <col min="10514" max="10514" width="3" customWidth="1"/>
    <col min="10515" max="10515" width="16.5703125" customWidth="1"/>
    <col min="10516" max="10516" width="3.85546875" customWidth="1"/>
    <col min="10517" max="10517" width="16.7109375" customWidth="1"/>
    <col min="10518" max="10518" width="2.85546875" customWidth="1"/>
    <col min="10519" max="10519" width="16.5703125" customWidth="1"/>
    <col min="10753" max="10753" width="4" customWidth="1"/>
    <col min="10754" max="10754" width="3.7109375" customWidth="1"/>
    <col min="10755" max="10755" width="39.85546875" customWidth="1"/>
    <col min="10756" max="10756" width="2.5703125" customWidth="1"/>
    <col min="10757" max="10757" width="17" customWidth="1"/>
    <col min="10758" max="10758" width="3" customWidth="1"/>
    <col min="10759" max="10759" width="16.5703125" customWidth="1"/>
    <col min="10760" max="10760" width="2.5703125" customWidth="1"/>
    <col min="10761" max="10761" width="17" customWidth="1"/>
    <col min="10762" max="10762" width="3" customWidth="1"/>
    <col min="10763" max="10763" width="16.5703125" customWidth="1"/>
    <col min="10764" max="10764" width="3.85546875" customWidth="1"/>
    <col min="10765" max="10765" width="16.7109375" customWidth="1"/>
    <col min="10766" max="10766" width="2.85546875" customWidth="1"/>
    <col min="10767" max="10767" width="16.5703125" customWidth="1"/>
    <col min="10768" max="10768" width="2.5703125" customWidth="1"/>
    <col min="10769" max="10769" width="17" customWidth="1"/>
    <col min="10770" max="10770" width="3" customWidth="1"/>
    <col min="10771" max="10771" width="16.5703125" customWidth="1"/>
    <col min="10772" max="10772" width="3.85546875" customWidth="1"/>
    <col min="10773" max="10773" width="16.7109375" customWidth="1"/>
    <col min="10774" max="10774" width="2.85546875" customWidth="1"/>
    <col min="10775" max="10775" width="16.5703125" customWidth="1"/>
    <col min="11009" max="11009" width="4" customWidth="1"/>
    <col min="11010" max="11010" width="3.7109375" customWidth="1"/>
    <col min="11011" max="11011" width="39.85546875" customWidth="1"/>
    <col min="11012" max="11012" width="2.5703125" customWidth="1"/>
    <col min="11013" max="11013" width="17" customWidth="1"/>
    <col min="11014" max="11014" width="3" customWidth="1"/>
    <col min="11015" max="11015" width="16.5703125" customWidth="1"/>
    <col min="11016" max="11016" width="2.5703125" customWidth="1"/>
    <col min="11017" max="11017" width="17" customWidth="1"/>
    <col min="11018" max="11018" width="3" customWidth="1"/>
    <col min="11019" max="11019" width="16.5703125" customWidth="1"/>
    <col min="11020" max="11020" width="3.85546875" customWidth="1"/>
    <col min="11021" max="11021" width="16.7109375" customWidth="1"/>
    <col min="11022" max="11022" width="2.85546875" customWidth="1"/>
    <col min="11023" max="11023" width="16.5703125" customWidth="1"/>
    <col min="11024" max="11024" width="2.5703125" customWidth="1"/>
    <col min="11025" max="11025" width="17" customWidth="1"/>
    <col min="11026" max="11026" width="3" customWidth="1"/>
    <col min="11027" max="11027" width="16.5703125" customWidth="1"/>
    <col min="11028" max="11028" width="3.85546875" customWidth="1"/>
    <col min="11029" max="11029" width="16.7109375" customWidth="1"/>
    <col min="11030" max="11030" width="2.85546875" customWidth="1"/>
    <col min="11031" max="11031" width="16.5703125" customWidth="1"/>
    <col min="11265" max="11265" width="4" customWidth="1"/>
    <col min="11266" max="11266" width="3.7109375" customWidth="1"/>
    <col min="11267" max="11267" width="39.85546875" customWidth="1"/>
    <col min="11268" max="11268" width="2.5703125" customWidth="1"/>
    <col min="11269" max="11269" width="17" customWidth="1"/>
    <col min="11270" max="11270" width="3" customWidth="1"/>
    <col min="11271" max="11271" width="16.5703125" customWidth="1"/>
    <col min="11272" max="11272" width="2.5703125" customWidth="1"/>
    <col min="11273" max="11273" width="17" customWidth="1"/>
    <col min="11274" max="11274" width="3" customWidth="1"/>
    <col min="11275" max="11275" width="16.5703125" customWidth="1"/>
    <col min="11276" max="11276" width="3.85546875" customWidth="1"/>
    <col min="11277" max="11277" width="16.7109375" customWidth="1"/>
    <col min="11278" max="11278" width="2.85546875" customWidth="1"/>
    <col min="11279" max="11279" width="16.5703125" customWidth="1"/>
    <col min="11280" max="11280" width="2.5703125" customWidth="1"/>
    <col min="11281" max="11281" width="17" customWidth="1"/>
    <col min="11282" max="11282" width="3" customWidth="1"/>
    <col min="11283" max="11283" width="16.5703125" customWidth="1"/>
    <col min="11284" max="11284" width="3.85546875" customWidth="1"/>
    <col min="11285" max="11285" width="16.7109375" customWidth="1"/>
    <col min="11286" max="11286" width="2.85546875" customWidth="1"/>
    <col min="11287" max="11287" width="16.5703125" customWidth="1"/>
    <col min="11521" max="11521" width="4" customWidth="1"/>
    <col min="11522" max="11522" width="3.7109375" customWidth="1"/>
    <col min="11523" max="11523" width="39.85546875" customWidth="1"/>
    <col min="11524" max="11524" width="2.5703125" customWidth="1"/>
    <col min="11525" max="11525" width="17" customWidth="1"/>
    <col min="11526" max="11526" width="3" customWidth="1"/>
    <col min="11527" max="11527" width="16.5703125" customWidth="1"/>
    <col min="11528" max="11528" width="2.5703125" customWidth="1"/>
    <col min="11529" max="11529" width="17" customWidth="1"/>
    <col min="11530" max="11530" width="3" customWidth="1"/>
    <col min="11531" max="11531" width="16.5703125" customWidth="1"/>
    <col min="11532" max="11532" width="3.85546875" customWidth="1"/>
    <col min="11533" max="11533" width="16.7109375" customWidth="1"/>
    <col min="11534" max="11534" width="2.85546875" customWidth="1"/>
    <col min="11535" max="11535" width="16.5703125" customWidth="1"/>
    <col min="11536" max="11536" width="2.5703125" customWidth="1"/>
    <col min="11537" max="11537" width="17" customWidth="1"/>
    <col min="11538" max="11538" width="3" customWidth="1"/>
    <col min="11539" max="11539" width="16.5703125" customWidth="1"/>
    <col min="11540" max="11540" width="3.85546875" customWidth="1"/>
    <col min="11541" max="11541" width="16.7109375" customWidth="1"/>
    <col min="11542" max="11542" width="2.85546875" customWidth="1"/>
    <col min="11543" max="11543" width="16.5703125" customWidth="1"/>
    <col min="11777" max="11777" width="4" customWidth="1"/>
    <col min="11778" max="11778" width="3.7109375" customWidth="1"/>
    <col min="11779" max="11779" width="39.85546875" customWidth="1"/>
    <col min="11780" max="11780" width="2.5703125" customWidth="1"/>
    <col min="11781" max="11781" width="17" customWidth="1"/>
    <col min="11782" max="11782" width="3" customWidth="1"/>
    <col min="11783" max="11783" width="16.5703125" customWidth="1"/>
    <col min="11784" max="11784" width="2.5703125" customWidth="1"/>
    <col min="11785" max="11785" width="17" customWidth="1"/>
    <col min="11786" max="11786" width="3" customWidth="1"/>
    <col min="11787" max="11787" width="16.5703125" customWidth="1"/>
    <col min="11788" max="11788" width="3.85546875" customWidth="1"/>
    <col min="11789" max="11789" width="16.7109375" customWidth="1"/>
    <col min="11790" max="11790" width="2.85546875" customWidth="1"/>
    <col min="11791" max="11791" width="16.5703125" customWidth="1"/>
    <col min="11792" max="11792" width="2.5703125" customWidth="1"/>
    <col min="11793" max="11793" width="17" customWidth="1"/>
    <col min="11794" max="11794" width="3" customWidth="1"/>
    <col min="11795" max="11795" width="16.5703125" customWidth="1"/>
    <col min="11796" max="11796" width="3.85546875" customWidth="1"/>
    <col min="11797" max="11797" width="16.7109375" customWidth="1"/>
    <col min="11798" max="11798" width="2.85546875" customWidth="1"/>
    <col min="11799" max="11799" width="16.5703125" customWidth="1"/>
    <col min="12033" max="12033" width="4" customWidth="1"/>
    <col min="12034" max="12034" width="3.7109375" customWidth="1"/>
    <col min="12035" max="12035" width="39.85546875" customWidth="1"/>
    <col min="12036" max="12036" width="2.5703125" customWidth="1"/>
    <col min="12037" max="12037" width="17" customWidth="1"/>
    <col min="12038" max="12038" width="3" customWidth="1"/>
    <col min="12039" max="12039" width="16.5703125" customWidth="1"/>
    <col min="12040" max="12040" width="2.5703125" customWidth="1"/>
    <col min="12041" max="12041" width="17" customWidth="1"/>
    <col min="12042" max="12042" width="3" customWidth="1"/>
    <col min="12043" max="12043" width="16.5703125" customWidth="1"/>
    <col min="12044" max="12044" width="3.85546875" customWidth="1"/>
    <col min="12045" max="12045" width="16.7109375" customWidth="1"/>
    <col min="12046" max="12046" width="2.85546875" customWidth="1"/>
    <col min="12047" max="12047" width="16.5703125" customWidth="1"/>
    <col min="12048" max="12048" width="2.5703125" customWidth="1"/>
    <col min="12049" max="12049" width="17" customWidth="1"/>
    <col min="12050" max="12050" width="3" customWidth="1"/>
    <col min="12051" max="12051" width="16.5703125" customWidth="1"/>
    <col min="12052" max="12052" width="3.85546875" customWidth="1"/>
    <col min="12053" max="12053" width="16.7109375" customWidth="1"/>
    <col min="12054" max="12054" width="2.85546875" customWidth="1"/>
    <col min="12055" max="12055" width="16.5703125" customWidth="1"/>
    <col min="12289" max="12289" width="4" customWidth="1"/>
    <col min="12290" max="12290" width="3.7109375" customWidth="1"/>
    <col min="12291" max="12291" width="39.85546875" customWidth="1"/>
    <col min="12292" max="12292" width="2.5703125" customWidth="1"/>
    <col min="12293" max="12293" width="17" customWidth="1"/>
    <col min="12294" max="12294" width="3" customWidth="1"/>
    <col min="12295" max="12295" width="16.5703125" customWidth="1"/>
    <col min="12296" max="12296" width="2.5703125" customWidth="1"/>
    <col min="12297" max="12297" width="17" customWidth="1"/>
    <col min="12298" max="12298" width="3" customWidth="1"/>
    <col min="12299" max="12299" width="16.5703125" customWidth="1"/>
    <col min="12300" max="12300" width="3.85546875" customWidth="1"/>
    <col min="12301" max="12301" width="16.7109375" customWidth="1"/>
    <col min="12302" max="12302" width="2.85546875" customWidth="1"/>
    <col min="12303" max="12303" width="16.5703125" customWidth="1"/>
    <col min="12304" max="12304" width="2.5703125" customWidth="1"/>
    <col min="12305" max="12305" width="17" customWidth="1"/>
    <col min="12306" max="12306" width="3" customWidth="1"/>
    <col min="12307" max="12307" width="16.5703125" customWidth="1"/>
    <col min="12308" max="12308" width="3.85546875" customWidth="1"/>
    <col min="12309" max="12309" width="16.7109375" customWidth="1"/>
    <col min="12310" max="12310" width="2.85546875" customWidth="1"/>
    <col min="12311" max="12311" width="16.5703125" customWidth="1"/>
    <col min="12545" max="12545" width="4" customWidth="1"/>
    <col min="12546" max="12546" width="3.7109375" customWidth="1"/>
    <col min="12547" max="12547" width="39.85546875" customWidth="1"/>
    <col min="12548" max="12548" width="2.5703125" customWidth="1"/>
    <col min="12549" max="12549" width="17" customWidth="1"/>
    <col min="12550" max="12550" width="3" customWidth="1"/>
    <col min="12551" max="12551" width="16.5703125" customWidth="1"/>
    <col min="12552" max="12552" width="2.5703125" customWidth="1"/>
    <col min="12553" max="12553" width="17" customWidth="1"/>
    <col min="12554" max="12554" width="3" customWidth="1"/>
    <col min="12555" max="12555" width="16.5703125" customWidth="1"/>
    <col min="12556" max="12556" width="3.85546875" customWidth="1"/>
    <col min="12557" max="12557" width="16.7109375" customWidth="1"/>
    <col min="12558" max="12558" width="2.85546875" customWidth="1"/>
    <col min="12559" max="12559" width="16.5703125" customWidth="1"/>
    <col min="12560" max="12560" width="2.5703125" customWidth="1"/>
    <col min="12561" max="12561" width="17" customWidth="1"/>
    <col min="12562" max="12562" width="3" customWidth="1"/>
    <col min="12563" max="12563" width="16.5703125" customWidth="1"/>
    <col min="12564" max="12564" width="3.85546875" customWidth="1"/>
    <col min="12565" max="12565" width="16.7109375" customWidth="1"/>
    <col min="12566" max="12566" width="2.85546875" customWidth="1"/>
    <col min="12567" max="12567" width="16.5703125" customWidth="1"/>
    <col min="12801" max="12801" width="4" customWidth="1"/>
    <col min="12802" max="12802" width="3.7109375" customWidth="1"/>
    <col min="12803" max="12803" width="39.85546875" customWidth="1"/>
    <col min="12804" max="12804" width="2.5703125" customWidth="1"/>
    <col min="12805" max="12805" width="17" customWidth="1"/>
    <col min="12806" max="12806" width="3" customWidth="1"/>
    <col min="12807" max="12807" width="16.5703125" customWidth="1"/>
    <col min="12808" max="12808" width="2.5703125" customWidth="1"/>
    <col min="12809" max="12809" width="17" customWidth="1"/>
    <col min="12810" max="12810" width="3" customWidth="1"/>
    <col min="12811" max="12811" width="16.5703125" customWidth="1"/>
    <col min="12812" max="12812" width="3.85546875" customWidth="1"/>
    <col min="12813" max="12813" width="16.7109375" customWidth="1"/>
    <col min="12814" max="12814" width="2.85546875" customWidth="1"/>
    <col min="12815" max="12815" width="16.5703125" customWidth="1"/>
    <col min="12816" max="12816" width="2.5703125" customWidth="1"/>
    <col min="12817" max="12817" width="17" customWidth="1"/>
    <col min="12818" max="12818" width="3" customWidth="1"/>
    <col min="12819" max="12819" width="16.5703125" customWidth="1"/>
    <col min="12820" max="12820" width="3.85546875" customWidth="1"/>
    <col min="12821" max="12821" width="16.7109375" customWidth="1"/>
    <col min="12822" max="12822" width="2.85546875" customWidth="1"/>
    <col min="12823" max="12823" width="16.5703125" customWidth="1"/>
    <col min="13057" max="13057" width="4" customWidth="1"/>
    <col min="13058" max="13058" width="3.7109375" customWidth="1"/>
    <col min="13059" max="13059" width="39.85546875" customWidth="1"/>
    <col min="13060" max="13060" width="2.5703125" customWidth="1"/>
    <col min="13061" max="13061" width="17" customWidth="1"/>
    <col min="13062" max="13062" width="3" customWidth="1"/>
    <col min="13063" max="13063" width="16.5703125" customWidth="1"/>
    <col min="13064" max="13064" width="2.5703125" customWidth="1"/>
    <col min="13065" max="13065" width="17" customWidth="1"/>
    <col min="13066" max="13066" width="3" customWidth="1"/>
    <col min="13067" max="13067" width="16.5703125" customWidth="1"/>
    <col min="13068" max="13068" width="3.85546875" customWidth="1"/>
    <col min="13069" max="13069" width="16.7109375" customWidth="1"/>
    <col min="13070" max="13070" width="2.85546875" customWidth="1"/>
    <col min="13071" max="13071" width="16.5703125" customWidth="1"/>
    <col min="13072" max="13072" width="2.5703125" customWidth="1"/>
    <col min="13073" max="13073" width="17" customWidth="1"/>
    <col min="13074" max="13074" width="3" customWidth="1"/>
    <col min="13075" max="13075" width="16.5703125" customWidth="1"/>
    <col min="13076" max="13076" width="3.85546875" customWidth="1"/>
    <col min="13077" max="13077" width="16.7109375" customWidth="1"/>
    <col min="13078" max="13078" width="2.85546875" customWidth="1"/>
    <col min="13079" max="13079" width="16.5703125" customWidth="1"/>
    <col min="13313" max="13313" width="4" customWidth="1"/>
    <col min="13314" max="13314" width="3.7109375" customWidth="1"/>
    <col min="13315" max="13315" width="39.85546875" customWidth="1"/>
    <col min="13316" max="13316" width="2.5703125" customWidth="1"/>
    <col min="13317" max="13317" width="17" customWidth="1"/>
    <col min="13318" max="13318" width="3" customWidth="1"/>
    <col min="13319" max="13319" width="16.5703125" customWidth="1"/>
    <col min="13320" max="13320" width="2.5703125" customWidth="1"/>
    <col min="13321" max="13321" width="17" customWidth="1"/>
    <col min="13322" max="13322" width="3" customWidth="1"/>
    <col min="13323" max="13323" width="16.5703125" customWidth="1"/>
    <col min="13324" max="13324" width="3.85546875" customWidth="1"/>
    <col min="13325" max="13325" width="16.7109375" customWidth="1"/>
    <col min="13326" max="13326" width="2.85546875" customWidth="1"/>
    <col min="13327" max="13327" width="16.5703125" customWidth="1"/>
    <col min="13328" max="13328" width="2.5703125" customWidth="1"/>
    <col min="13329" max="13329" width="17" customWidth="1"/>
    <col min="13330" max="13330" width="3" customWidth="1"/>
    <col min="13331" max="13331" width="16.5703125" customWidth="1"/>
    <col min="13332" max="13332" width="3.85546875" customWidth="1"/>
    <col min="13333" max="13333" width="16.7109375" customWidth="1"/>
    <col min="13334" max="13334" width="2.85546875" customWidth="1"/>
    <col min="13335" max="13335" width="16.5703125" customWidth="1"/>
    <col min="13569" max="13569" width="4" customWidth="1"/>
    <col min="13570" max="13570" width="3.7109375" customWidth="1"/>
    <col min="13571" max="13571" width="39.85546875" customWidth="1"/>
    <col min="13572" max="13572" width="2.5703125" customWidth="1"/>
    <col min="13573" max="13573" width="17" customWidth="1"/>
    <col min="13574" max="13574" width="3" customWidth="1"/>
    <col min="13575" max="13575" width="16.5703125" customWidth="1"/>
    <col min="13576" max="13576" width="2.5703125" customWidth="1"/>
    <col min="13577" max="13577" width="17" customWidth="1"/>
    <col min="13578" max="13578" width="3" customWidth="1"/>
    <col min="13579" max="13579" width="16.5703125" customWidth="1"/>
    <col min="13580" max="13580" width="3.85546875" customWidth="1"/>
    <col min="13581" max="13581" width="16.7109375" customWidth="1"/>
    <col min="13582" max="13582" width="2.85546875" customWidth="1"/>
    <col min="13583" max="13583" width="16.5703125" customWidth="1"/>
    <col min="13584" max="13584" width="2.5703125" customWidth="1"/>
    <col min="13585" max="13585" width="17" customWidth="1"/>
    <col min="13586" max="13586" width="3" customWidth="1"/>
    <col min="13587" max="13587" width="16.5703125" customWidth="1"/>
    <col min="13588" max="13588" width="3.85546875" customWidth="1"/>
    <col min="13589" max="13589" width="16.7109375" customWidth="1"/>
    <col min="13590" max="13590" width="2.85546875" customWidth="1"/>
    <col min="13591" max="13591" width="16.5703125" customWidth="1"/>
    <col min="13825" max="13825" width="4" customWidth="1"/>
    <col min="13826" max="13826" width="3.7109375" customWidth="1"/>
    <col min="13827" max="13827" width="39.85546875" customWidth="1"/>
    <col min="13828" max="13828" width="2.5703125" customWidth="1"/>
    <col min="13829" max="13829" width="17" customWidth="1"/>
    <col min="13830" max="13830" width="3" customWidth="1"/>
    <col min="13831" max="13831" width="16.5703125" customWidth="1"/>
    <col min="13832" max="13832" width="2.5703125" customWidth="1"/>
    <col min="13833" max="13833" width="17" customWidth="1"/>
    <col min="13834" max="13834" width="3" customWidth="1"/>
    <col min="13835" max="13835" width="16.5703125" customWidth="1"/>
    <col min="13836" max="13836" width="3.85546875" customWidth="1"/>
    <col min="13837" max="13837" width="16.7109375" customWidth="1"/>
    <col min="13838" max="13838" width="2.85546875" customWidth="1"/>
    <col min="13839" max="13839" width="16.5703125" customWidth="1"/>
    <col min="13840" max="13840" width="2.5703125" customWidth="1"/>
    <col min="13841" max="13841" width="17" customWidth="1"/>
    <col min="13842" max="13842" width="3" customWidth="1"/>
    <col min="13843" max="13843" width="16.5703125" customWidth="1"/>
    <col min="13844" max="13844" width="3.85546875" customWidth="1"/>
    <col min="13845" max="13845" width="16.7109375" customWidth="1"/>
    <col min="13846" max="13846" width="2.85546875" customWidth="1"/>
    <col min="13847" max="13847" width="16.5703125" customWidth="1"/>
    <col min="14081" max="14081" width="4" customWidth="1"/>
    <col min="14082" max="14082" width="3.7109375" customWidth="1"/>
    <col min="14083" max="14083" width="39.85546875" customWidth="1"/>
    <col min="14084" max="14084" width="2.5703125" customWidth="1"/>
    <col min="14085" max="14085" width="17" customWidth="1"/>
    <col min="14086" max="14086" width="3" customWidth="1"/>
    <col min="14087" max="14087" width="16.5703125" customWidth="1"/>
    <col min="14088" max="14088" width="2.5703125" customWidth="1"/>
    <col min="14089" max="14089" width="17" customWidth="1"/>
    <col min="14090" max="14090" width="3" customWidth="1"/>
    <col min="14091" max="14091" width="16.5703125" customWidth="1"/>
    <col min="14092" max="14092" width="3.85546875" customWidth="1"/>
    <col min="14093" max="14093" width="16.7109375" customWidth="1"/>
    <col min="14094" max="14094" width="2.85546875" customWidth="1"/>
    <col min="14095" max="14095" width="16.5703125" customWidth="1"/>
    <col min="14096" max="14096" width="2.5703125" customWidth="1"/>
    <col min="14097" max="14097" width="17" customWidth="1"/>
    <col min="14098" max="14098" width="3" customWidth="1"/>
    <col min="14099" max="14099" width="16.5703125" customWidth="1"/>
    <col min="14100" max="14100" width="3.85546875" customWidth="1"/>
    <col min="14101" max="14101" width="16.7109375" customWidth="1"/>
    <col min="14102" max="14102" width="2.85546875" customWidth="1"/>
    <col min="14103" max="14103" width="16.5703125" customWidth="1"/>
    <col min="14337" max="14337" width="4" customWidth="1"/>
    <col min="14338" max="14338" width="3.7109375" customWidth="1"/>
    <col min="14339" max="14339" width="39.85546875" customWidth="1"/>
    <col min="14340" max="14340" width="2.5703125" customWidth="1"/>
    <col min="14341" max="14341" width="17" customWidth="1"/>
    <col min="14342" max="14342" width="3" customWidth="1"/>
    <col min="14343" max="14343" width="16.5703125" customWidth="1"/>
    <col min="14344" max="14344" width="2.5703125" customWidth="1"/>
    <col min="14345" max="14345" width="17" customWidth="1"/>
    <col min="14346" max="14346" width="3" customWidth="1"/>
    <col min="14347" max="14347" width="16.5703125" customWidth="1"/>
    <col min="14348" max="14348" width="3.85546875" customWidth="1"/>
    <col min="14349" max="14349" width="16.7109375" customWidth="1"/>
    <col min="14350" max="14350" width="2.85546875" customWidth="1"/>
    <col min="14351" max="14351" width="16.5703125" customWidth="1"/>
    <col min="14352" max="14352" width="2.5703125" customWidth="1"/>
    <col min="14353" max="14353" width="17" customWidth="1"/>
    <col min="14354" max="14354" width="3" customWidth="1"/>
    <col min="14355" max="14355" width="16.5703125" customWidth="1"/>
    <col min="14356" max="14356" width="3.85546875" customWidth="1"/>
    <col min="14357" max="14357" width="16.7109375" customWidth="1"/>
    <col min="14358" max="14358" width="2.85546875" customWidth="1"/>
    <col min="14359" max="14359" width="16.5703125" customWidth="1"/>
    <col min="14593" max="14593" width="4" customWidth="1"/>
    <col min="14594" max="14594" width="3.7109375" customWidth="1"/>
    <col min="14595" max="14595" width="39.85546875" customWidth="1"/>
    <col min="14596" max="14596" width="2.5703125" customWidth="1"/>
    <col min="14597" max="14597" width="17" customWidth="1"/>
    <col min="14598" max="14598" width="3" customWidth="1"/>
    <col min="14599" max="14599" width="16.5703125" customWidth="1"/>
    <col min="14600" max="14600" width="2.5703125" customWidth="1"/>
    <col min="14601" max="14601" width="17" customWidth="1"/>
    <col min="14602" max="14602" width="3" customWidth="1"/>
    <col min="14603" max="14603" width="16.5703125" customWidth="1"/>
    <col min="14604" max="14604" width="3.85546875" customWidth="1"/>
    <col min="14605" max="14605" width="16.7109375" customWidth="1"/>
    <col min="14606" max="14606" width="2.85546875" customWidth="1"/>
    <col min="14607" max="14607" width="16.5703125" customWidth="1"/>
    <col min="14608" max="14608" width="2.5703125" customWidth="1"/>
    <col min="14609" max="14609" width="17" customWidth="1"/>
    <col min="14610" max="14610" width="3" customWidth="1"/>
    <col min="14611" max="14611" width="16.5703125" customWidth="1"/>
    <col min="14612" max="14612" width="3.85546875" customWidth="1"/>
    <col min="14613" max="14613" width="16.7109375" customWidth="1"/>
    <col min="14614" max="14614" width="2.85546875" customWidth="1"/>
    <col min="14615" max="14615" width="16.5703125" customWidth="1"/>
    <col min="14849" max="14849" width="4" customWidth="1"/>
    <col min="14850" max="14850" width="3.7109375" customWidth="1"/>
    <col min="14851" max="14851" width="39.85546875" customWidth="1"/>
    <col min="14852" max="14852" width="2.5703125" customWidth="1"/>
    <col min="14853" max="14853" width="17" customWidth="1"/>
    <col min="14854" max="14854" width="3" customWidth="1"/>
    <col min="14855" max="14855" width="16.5703125" customWidth="1"/>
    <col min="14856" max="14856" width="2.5703125" customWidth="1"/>
    <col min="14857" max="14857" width="17" customWidth="1"/>
    <col min="14858" max="14858" width="3" customWidth="1"/>
    <col min="14859" max="14859" width="16.5703125" customWidth="1"/>
    <col min="14860" max="14860" width="3.85546875" customWidth="1"/>
    <col min="14861" max="14861" width="16.7109375" customWidth="1"/>
    <col min="14862" max="14862" width="2.85546875" customWidth="1"/>
    <col min="14863" max="14863" width="16.5703125" customWidth="1"/>
    <col min="14864" max="14864" width="2.5703125" customWidth="1"/>
    <col min="14865" max="14865" width="17" customWidth="1"/>
    <col min="14866" max="14866" width="3" customWidth="1"/>
    <col min="14867" max="14867" width="16.5703125" customWidth="1"/>
    <col min="14868" max="14868" width="3.85546875" customWidth="1"/>
    <col min="14869" max="14869" width="16.7109375" customWidth="1"/>
    <col min="14870" max="14870" width="2.85546875" customWidth="1"/>
    <col min="14871" max="14871" width="16.5703125" customWidth="1"/>
    <col min="15105" max="15105" width="4" customWidth="1"/>
    <col min="15106" max="15106" width="3.7109375" customWidth="1"/>
    <col min="15107" max="15107" width="39.85546875" customWidth="1"/>
    <col min="15108" max="15108" width="2.5703125" customWidth="1"/>
    <col min="15109" max="15109" width="17" customWidth="1"/>
    <col min="15110" max="15110" width="3" customWidth="1"/>
    <col min="15111" max="15111" width="16.5703125" customWidth="1"/>
    <col min="15112" max="15112" width="2.5703125" customWidth="1"/>
    <col min="15113" max="15113" width="17" customWidth="1"/>
    <col min="15114" max="15114" width="3" customWidth="1"/>
    <col min="15115" max="15115" width="16.5703125" customWidth="1"/>
    <col min="15116" max="15116" width="3.85546875" customWidth="1"/>
    <col min="15117" max="15117" width="16.7109375" customWidth="1"/>
    <col min="15118" max="15118" width="2.85546875" customWidth="1"/>
    <col min="15119" max="15119" width="16.5703125" customWidth="1"/>
    <col min="15120" max="15120" width="2.5703125" customWidth="1"/>
    <col min="15121" max="15121" width="17" customWidth="1"/>
    <col min="15122" max="15122" width="3" customWidth="1"/>
    <col min="15123" max="15123" width="16.5703125" customWidth="1"/>
    <col min="15124" max="15124" width="3.85546875" customWidth="1"/>
    <col min="15125" max="15125" width="16.7109375" customWidth="1"/>
    <col min="15126" max="15126" width="2.85546875" customWidth="1"/>
    <col min="15127" max="15127" width="16.5703125" customWidth="1"/>
    <col min="15361" max="15361" width="4" customWidth="1"/>
    <col min="15362" max="15362" width="3.7109375" customWidth="1"/>
    <col min="15363" max="15363" width="39.85546875" customWidth="1"/>
    <col min="15364" max="15364" width="2.5703125" customWidth="1"/>
    <col min="15365" max="15365" width="17" customWidth="1"/>
    <col min="15366" max="15366" width="3" customWidth="1"/>
    <col min="15367" max="15367" width="16.5703125" customWidth="1"/>
    <col min="15368" max="15368" width="2.5703125" customWidth="1"/>
    <col min="15369" max="15369" width="17" customWidth="1"/>
    <col min="15370" max="15370" width="3" customWidth="1"/>
    <col min="15371" max="15371" width="16.5703125" customWidth="1"/>
    <col min="15372" max="15372" width="3.85546875" customWidth="1"/>
    <col min="15373" max="15373" width="16.7109375" customWidth="1"/>
    <col min="15374" max="15374" width="2.85546875" customWidth="1"/>
    <col min="15375" max="15375" width="16.5703125" customWidth="1"/>
    <col min="15376" max="15376" width="2.5703125" customWidth="1"/>
    <col min="15377" max="15377" width="17" customWidth="1"/>
    <col min="15378" max="15378" width="3" customWidth="1"/>
    <col min="15379" max="15379" width="16.5703125" customWidth="1"/>
    <col min="15380" max="15380" width="3.85546875" customWidth="1"/>
    <col min="15381" max="15381" width="16.7109375" customWidth="1"/>
    <col min="15382" max="15382" width="2.85546875" customWidth="1"/>
    <col min="15383" max="15383" width="16.5703125" customWidth="1"/>
    <col min="15617" max="15617" width="4" customWidth="1"/>
    <col min="15618" max="15618" width="3.7109375" customWidth="1"/>
    <col min="15619" max="15619" width="39.85546875" customWidth="1"/>
    <col min="15620" max="15620" width="2.5703125" customWidth="1"/>
    <col min="15621" max="15621" width="17" customWidth="1"/>
    <col min="15622" max="15622" width="3" customWidth="1"/>
    <col min="15623" max="15623" width="16.5703125" customWidth="1"/>
    <col min="15624" max="15624" width="2.5703125" customWidth="1"/>
    <col min="15625" max="15625" width="17" customWidth="1"/>
    <col min="15626" max="15626" width="3" customWidth="1"/>
    <col min="15627" max="15627" width="16.5703125" customWidth="1"/>
    <col min="15628" max="15628" width="3.85546875" customWidth="1"/>
    <col min="15629" max="15629" width="16.7109375" customWidth="1"/>
    <col min="15630" max="15630" width="2.85546875" customWidth="1"/>
    <col min="15631" max="15631" width="16.5703125" customWidth="1"/>
    <col min="15632" max="15632" width="2.5703125" customWidth="1"/>
    <col min="15633" max="15633" width="17" customWidth="1"/>
    <col min="15634" max="15634" width="3" customWidth="1"/>
    <col min="15635" max="15635" width="16.5703125" customWidth="1"/>
    <col min="15636" max="15636" width="3.85546875" customWidth="1"/>
    <col min="15637" max="15637" width="16.7109375" customWidth="1"/>
    <col min="15638" max="15638" width="2.85546875" customWidth="1"/>
    <col min="15639" max="15639" width="16.5703125" customWidth="1"/>
    <col min="15873" max="15873" width="4" customWidth="1"/>
    <col min="15874" max="15874" width="3.7109375" customWidth="1"/>
    <col min="15875" max="15875" width="39.85546875" customWidth="1"/>
    <col min="15876" max="15876" width="2.5703125" customWidth="1"/>
    <col min="15877" max="15877" width="17" customWidth="1"/>
    <col min="15878" max="15878" width="3" customWidth="1"/>
    <col min="15879" max="15879" width="16.5703125" customWidth="1"/>
    <col min="15880" max="15880" width="2.5703125" customWidth="1"/>
    <col min="15881" max="15881" width="17" customWidth="1"/>
    <col min="15882" max="15882" width="3" customWidth="1"/>
    <col min="15883" max="15883" width="16.5703125" customWidth="1"/>
    <col min="15884" max="15884" width="3.85546875" customWidth="1"/>
    <col min="15885" max="15885" width="16.7109375" customWidth="1"/>
    <col min="15886" max="15886" width="2.85546875" customWidth="1"/>
    <col min="15887" max="15887" width="16.5703125" customWidth="1"/>
    <col min="15888" max="15888" width="2.5703125" customWidth="1"/>
    <col min="15889" max="15889" width="17" customWidth="1"/>
    <col min="15890" max="15890" width="3" customWidth="1"/>
    <col min="15891" max="15891" width="16.5703125" customWidth="1"/>
    <col min="15892" max="15892" width="3.85546875" customWidth="1"/>
    <col min="15893" max="15893" width="16.7109375" customWidth="1"/>
    <col min="15894" max="15894" width="2.85546875" customWidth="1"/>
    <col min="15895" max="15895" width="16.5703125" customWidth="1"/>
    <col min="16129" max="16129" width="4" customWidth="1"/>
    <col min="16130" max="16130" width="3.7109375" customWidth="1"/>
    <col min="16131" max="16131" width="39.85546875" customWidth="1"/>
    <col min="16132" max="16132" width="2.5703125" customWidth="1"/>
    <col min="16133" max="16133" width="17" customWidth="1"/>
    <col min="16134" max="16134" width="3" customWidth="1"/>
    <col min="16135" max="16135" width="16.5703125" customWidth="1"/>
    <col min="16136" max="16136" width="2.5703125" customWidth="1"/>
    <col min="16137" max="16137" width="17" customWidth="1"/>
    <col min="16138" max="16138" width="3" customWidth="1"/>
    <col min="16139" max="16139" width="16.5703125" customWidth="1"/>
    <col min="16140" max="16140" width="3.85546875" customWidth="1"/>
    <col min="16141" max="16141" width="16.7109375" customWidth="1"/>
    <col min="16142" max="16142" width="2.85546875" customWidth="1"/>
    <col min="16143" max="16143" width="16.5703125" customWidth="1"/>
    <col min="16144" max="16144" width="2.5703125" customWidth="1"/>
    <col min="16145" max="16145" width="17" customWidth="1"/>
    <col min="16146" max="16146" width="3" customWidth="1"/>
    <col min="16147" max="16147" width="16.5703125" customWidth="1"/>
    <col min="16148" max="16148" width="3.85546875" customWidth="1"/>
    <col min="16149" max="16149" width="16.7109375" customWidth="1"/>
    <col min="16150" max="16150" width="2.85546875" customWidth="1"/>
    <col min="16151" max="16151" width="16.5703125" customWidth="1"/>
  </cols>
  <sheetData>
    <row r="1" spans="1:24" x14ac:dyDescent="0.2">
      <c r="A1" s="6" t="s">
        <v>0</v>
      </c>
      <c r="O1" s="6"/>
      <c r="W1" s="6" t="s">
        <v>93</v>
      </c>
    </row>
    <row r="2" spans="1:24" x14ac:dyDescent="0.2">
      <c r="A2" s="6" t="s">
        <v>138</v>
      </c>
      <c r="O2" s="55"/>
      <c r="W2" s="53">
        <v>45107</v>
      </c>
    </row>
    <row r="3" spans="1:24" x14ac:dyDescent="0.2">
      <c r="A3" s="6" t="s">
        <v>139</v>
      </c>
      <c r="O3" s="55"/>
      <c r="W3" s="55"/>
    </row>
    <row r="4" spans="1:24" x14ac:dyDescent="0.2">
      <c r="A4" s="24" t="s">
        <v>89</v>
      </c>
      <c r="O4" s="55"/>
      <c r="W4" s="55"/>
    </row>
    <row r="5" spans="1:24" x14ac:dyDescent="0.2">
      <c r="A5" s="6" t="s">
        <v>140</v>
      </c>
    </row>
    <row r="6" spans="1:24" ht="12.75" customHeight="1" x14ac:dyDescent="0.25">
      <c r="C6" s="33"/>
    </row>
    <row r="8" spans="1:24" x14ac:dyDescent="0.2">
      <c r="E8" s="63" t="s">
        <v>5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</row>
    <row r="9" spans="1:24" x14ac:dyDescent="0.2">
      <c r="E9" s="59">
        <v>2022</v>
      </c>
      <c r="F9"/>
      <c r="G9" s="59">
        <v>2021</v>
      </c>
      <c r="I9" s="59">
        <v>2020</v>
      </c>
      <c r="J9" s="31"/>
      <c r="K9" s="59">
        <v>2019</v>
      </c>
      <c r="M9" s="59">
        <v>2018</v>
      </c>
      <c r="N9" s="31"/>
      <c r="O9" s="59">
        <v>2017</v>
      </c>
      <c r="P9" s="8"/>
      <c r="Q9" s="59">
        <v>2016</v>
      </c>
      <c r="R9" s="8"/>
      <c r="S9" s="59">
        <v>2015</v>
      </c>
      <c r="U9" s="59">
        <v>2014</v>
      </c>
      <c r="V9" s="31"/>
      <c r="W9" s="59">
        <v>2013</v>
      </c>
      <c r="X9" s="8"/>
    </row>
    <row r="11" spans="1:24" x14ac:dyDescent="0.2">
      <c r="A11" s="6" t="s">
        <v>6</v>
      </c>
    </row>
    <row r="12" spans="1:24" x14ac:dyDescent="0.2">
      <c r="A12" t="s">
        <v>1</v>
      </c>
    </row>
    <row r="13" spans="1:24" x14ac:dyDescent="0.2">
      <c r="B13" t="s">
        <v>35</v>
      </c>
    </row>
    <row r="14" spans="1:24" x14ac:dyDescent="0.2">
      <c r="C14" t="s">
        <v>44</v>
      </c>
      <c r="E14" s="5">
        <v>13700000</v>
      </c>
      <c r="F14" s="16"/>
      <c r="G14" s="5">
        <v>14500000</v>
      </c>
      <c r="I14" s="5">
        <v>13700000</v>
      </c>
      <c r="J14" s="16"/>
      <c r="K14" s="5">
        <v>14500000</v>
      </c>
      <c r="M14" s="5">
        <v>14300000</v>
      </c>
      <c r="N14" s="5"/>
      <c r="O14" s="5">
        <v>14669459</v>
      </c>
      <c r="Q14" s="5">
        <v>13700000</v>
      </c>
      <c r="R14" s="16"/>
      <c r="S14" s="5">
        <v>14500000</v>
      </c>
      <c r="U14" s="5">
        <v>14300000</v>
      </c>
      <c r="V14" s="5"/>
      <c r="W14" s="5">
        <v>14669459</v>
      </c>
    </row>
    <row r="15" spans="1:24" x14ac:dyDescent="0.2">
      <c r="C15" t="s">
        <v>45</v>
      </c>
      <c r="E15" s="17">
        <v>2450000</v>
      </c>
      <c r="F15" s="21"/>
      <c r="G15" s="17">
        <v>2300000</v>
      </c>
      <c r="I15" s="17">
        <v>2450000</v>
      </c>
      <c r="J15" s="21"/>
      <c r="K15" s="17">
        <v>2300000</v>
      </c>
      <c r="M15" s="17">
        <v>2400000</v>
      </c>
      <c r="N15" s="17"/>
      <c r="O15" s="17">
        <v>2307149</v>
      </c>
      <c r="Q15" s="17">
        <v>2450000</v>
      </c>
      <c r="R15" s="21"/>
      <c r="S15" s="17">
        <v>2300000</v>
      </c>
      <c r="U15" s="17">
        <v>2400000</v>
      </c>
      <c r="V15" s="17"/>
      <c r="W15" s="17">
        <v>2307149</v>
      </c>
    </row>
    <row r="16" spans="1:24" x14ac:dyDescent="0.2">
      <c r="C16" t="s">
        <v>46</v>
      </c>
      <c r="E16" s="17">
        <v>400000</v>
      </c>
      <c r="F16" s="21"/>
      <c r="G16" s="17">
        <v>500000</v>
      </c>
      <c r="I16" s="17">
        <v>400000</v>
      </c>
      <c r="J16" s="21"/>
      <c r="K16" s="17">
        <v>500000</v>
      </c>
      <c r="M16" s="17">
        <v>400000</v>
      </c>
      <c r="N16" s="17"/>
      <c r="O16" s="17">
        <v>379368</v>
      </c>
      <c r="Q16" s="17">
        <v>400000</v>
      </c>
      <c r="R16" s="21"/>
      <c r="S16" s="17">
        <v>500000</v>
      </c>
      <c r="U16" s="17">
        <v>400000</v>
      </c>
      <c r="V16" s="17"/>
      <c r="W16" s="17">
        <v>379368</v>
      </c>
    </row>
    <row r="17" spans="2:23" x14ac:dyDescent="0.2">
      <c r="C17" t="s">
        <v>47</v>
      </c>
      <c r="E17" s="17">
        <v>150000</v>
      </c>
      <c r="F17" s="21"/>
      <c r="G17" s="17">
        <v>175000</v>
      </c>
      <c r="I17" s="17">
        <v>150000</v>
      </c>
      <c r="J17" s="21"/>
      <c r="K17" s="17">
        <v>175000</v>
      </c>
      <c r="M17" s="17">
        <v>150000</v>
      </c>
      <c r="N17" s="17"/>
      <c r="O17" s="17">
        <v>162419</v>
      </c>
      <c r="Q17" s="17">
        <v>150000</v>
      </c>
      <c r="R17" s="21"/>
      <c r="S17" s="17">
        <v>175000</v>
      </c>
      <c r="U17" s="17">
        <v>150000</v>
      </c>
      <c r="V17" s="17"/>
      <c r="W17" s="17">
        <v>162419</v>
      </c>
    </row>
    <row r="18" spans="2:23" x14ac:dyDescent="0.2">
      <c r="C18" t="s">
        <v>48</v>
      </c>
      <c r="E18" s="17">
        <v>700000</v>
      </c>
      <c r="F18" s="21"/>
      <c r="G18" s="17">
        <v>800000</v>
      </c>
      <c r="I18" s="17">
        <v>700000</v>
      </c>
      <c r="J18" s="21"/>
      <c r="K18" s="17">
        <v>800000</v>
      </c>
      <c r="M18" s="17">
        <v>755000</v>
      </c>
      <c r="N18" s="17"/>
      <c r="O18" s="17">
        <v>798778</v>
      </c>
      <c r="Q18" s="17">
        <v>700000</v>
      </c>
      <c r="R18" s="21"/>
      <c r="S18" s="17">
        <v>800000</v>
      </c>
      <c r="U18" s="17">
        <v>755000</v>
      </c>
      <c r="V18" s="17"/>
      <c r="W18" s="17">
        <v>798778</v>
      </c>
    </row>
    <row r="19" spans="2:23" x14ac:dyDescent="0.2">
      <c r="C19" t="s">
        <v>49</v>
      </c>
      <c r="E19" s="17">
        <v>0</v>
      </c>
      <c r="F19" s="21"/>
      <c r="G19" s="17">
        <v>0</v>
      </c>
      <c r="I19" s="17">
        <v>0</v>
      </c>
      <c r="J19" s="21"/>
      <c r="K19" s="17">
        <v>0</v>
      </c>
      <c r="M19" s="17">
        <v>0</v>
      </c>
      <c r="N19" s="17"/>
      <c r="O19" s="17">
        <v>0</v>
      </c>
      <c r="Q19" s="17">
        <v>0</v>
      </c>
      <c r="R19" s="21"/>
      <c r="S19" s="17">
        <v>0</v>
      </c>
      <c r="U19" s="17">
        <v>0</v>
      </c>
      <c r="V19" s="17"/>
      <c r="W19" s="17">
        <v>0</v>
      </c>
    </row>
    <row r="20" spans="2:23" x14ac:dyDescent="0.2">
      <c r="C20" t="s">
        <v>50</v>
      </c>
      <c r="E20" s="17">
        <v>60000</v>
      </c>
      <c r="F20" s="21"/>
      <c r="G20" s="17">
        <v>58000</v>
      </c>
      <c r="I20" s="17">
        <v>60000</v>
      </c>
      <c r="J20" s="21"/>
      <c r="K20" s="17">
        <v>58000</v>
      </c>
      <c r="M20" s="17">
        <v>68000</v>
      </c>
      <c r="N20" s="17"/>
      <c r="O20" s="17">
        <v>67481</v>
      </c>
      <c r="Q20" s="17">
        <v>60000</v>
      </c>
      <c r="R20" s="21"/>
      <c r="S20" s="17">
        <v>58000</v>
      </c>
      <c r="U20" s="17">
        <v>68000</v>
      </c>
      <c r="V20" s="17"/>
      <c r="W20" s="17">
        <v>67481</v>
      </c>
    </row>
    <row r="22" spans="2:23" x14ac:dyDescent="0.2">
      <c r="B22" t="s">
        <v>36</v>
      </c>
    </row>
    <row r="23" spans="2:23" x14ac:dyDescent="0.2">
      <c r="C23" t="s">
        <v>37</v>
      </c>
      <c r="E23" s="17">
        <v>1240000</v>
      </c>
      <c r="F23" s="21"/>
      <c r="G23" s="17">
        <v>1200000</v>
      </c>
      <c r="I23" s="17">
        <v>1240000</v>
      </c>
      <c r="J23" s="21"/>
      <c r="K23" s="17">
        <v>1200000</v>
      </c>
      <c r="M23" s="17">
        <v>1100000</v>
      </c>
      <c r="N23" s="17"/>
      <c r="O23" s="17">
        <v>1067763</v>
      </c>
      <c r="Q23" s="17">
        <v>1240000</v>
      </c>
      <c r="R23" s="21"/>
      <c r="S23" s="17">
        <v>1200000</v>
      </c>
      <c r="U23" s="17">
        <v>1100000</v>
      </c>
      <c r="V23" s="17"/>
      <c r="W23" s="17">
        <v>1067763</v>
      </c>
    </row>
    <row r="24" spans="2:23" x14ac:dyDescent="0.2">
      <c r="C24" t="s">
        <v>38</v>
      </c>
      <c r="E24" s="17">
        <v>3300000</v>
      </c>
      <c r="F24" s="21"/>
      <c r="G24" s="17">
        <v>3200000</v>
      </c>
      <c r="I24" s="17">
        <v>3300000</v>
      </c>
      <c r="J24" s="21"/>
      <c r="K24" s="17">
        <v>3200000</v>
      </c>
      <c r="M24" s="17">
        <v>3000000</v>
      </c>
      <c r="N24" s="17"/>
      <c r="O24" s="17">
        <v>2935937</v>
      </c>
      <c r="Q24" s="17">
        <v>3300000</v>
      </c>
      <c r="R24" s="21"/>
      <c r="S24" s="17">
        <v>3200000</v>
      </c>
      <c r="U24" s="17">
        <v>3000000</v>
      </c>
      <c r="V24" s="17"/>
      <c r="W24" s="17">
        <v>2935937</v>
      </c>
    </row>
    <row r="25" spans="2:23" x14ac:dyDescent="0.2">
      <c r="C25" t="s">
        <v>105</v>
      </c>
      <c r="E25" s="17">
        <v>500000</v>
      </c>
      <c r="F25" s="21"/>
      <c r="G25" s="17">
        <v>510000</v>
      </c>
      <c r="I25" s="17">
        <v>500000</v>
      </c>
      <c r="J25" s="21"/>
      <c r="K25" s="17">
        <v>510000</v>
      </c>
      <c r="M25" s="17">
        <v>520000</v>
      </c>
      <c r="N25" s="17"/>
      <c r="O25" s="17">
        <v>536209</v>
      </c>
      <c r="Q25" s="17">
        <v>500000</v>
      </c>
      <c r="R25" s="21"/>
      <c r="S25" s="17">
        <v>510000</v>
      </c>
      <c r="U25" s="17">
        <v>520000</v>
      </c>
      <c r="V25" s="17"/>
      <c r="W25" s="17">
        <v>536209</v>
      </c>
    </row>
    <row r="26" spans="2:23" x14ac:dyDescent="0.2">
      <c r="C26" t="s">
        <v>128</v>
      </c>
      <c r="E26" s="17">
        <v>1000000</v>
      </c>
      <c r="F26" s="21"/>
      <c r="G26" s="17">
        <v>1150000</v>
      </c>
      <c r="I26" s="17">
        <v>1000000</v>
      </c>
      <c r="J26" s="21"/>
      <c r="K26" s="17">
        <v>1150000</v>
      </c>
      <c r="M26" s="17">
        <v>1200000</v>
      </c>
      <c r="N26" s="17"/>
      <c r="O26" s="17">
        <v>1293819</v>
      </c>
      <c r="Q26" s="17">
        <v>1000000</v>
      </c>
      <c r="R26" s="21"/>
      <c r="S26" s="17">
        <v>1150000</v>
      </c>
      <c r="U26" s="17">
        <v>1200000</v>
      </c>
      <c r="V26" s="17"/>
      <c r="W26" s="17">
        <v>1293819</v>
      </c>
    </row>
    <row r="27" spans="2:23" x14ac:dyDescent="0.2">
      <c r="C27" t="s">
        <v>106</v>
      </c>
      <c r="E27" s="17">
        <v>35000</v>
      </c>
      <c r="F27" s="21"/>
      <c r="G27" s="17">
        <v>38000</v>
      </c>
      <c r="I27" s="17">
        <v>35000</v>
      </c>
      <c r="J27" s="21"/>
      <c r="K27" s="17">
        <v>38000</v>
      </c>
      <c r="M27" s="17">
        <v>40000</v>
      </c>
      <c r="N27" s="17"/>
      <c r="O27" s="17">
        <v>41067</v>
      </c>
      <c r="Q27" s="17">
        <v>35000</v>
      </c>
      <c r="R27" s="21"/>
      <c r="S27" s="17">
        <v>38000</v>
      </c>
      <c r="U27" s="17">
        <v>40000</v>
      </c>
      <c r="V27" s="17"/>
      <c r="W27" s="17">
        <v>41067</v>
      </c>
    </row>
    <row r="28" spans="2:23" x14ac:dyDescent="0.2">
      <c r="C28" t="s">
        <v>107</v>
      </c>
      <c r="E28" s="17">
        <v>10000</v>
      </c>
      <c r="F28" s="21"/>
      <c r="G28" s="17">
        <v>10500</v>
      </c>
      <c r="I28" s="17">
        <v>10000</v>
      </c>
      <c r="J28" s="21"/>
      <c r="K28" s="17">
        <v>10500</v>
      </c>
      <c r="M28" s="17">
        <v>11000</v>
      </c>
      <c r="N28" s="17"/>
      <c r="O28" s="17">
        <v>12668</v>
      </c>
      <c r="Q28" s="17">
        <v>10000</v>
      </c>
      <c r="R28" s="21"/>
      <c r="S28" s="17">
        <v>10500</v>
      </c>
      <c r="U28" s="17">
        <v>11000</v>
      </c>
      <c r="V28" s="17"/>
      <c r="W28" s="17">
        <v>12668</v>
      </c>
    </row>
    <row r="29" spans="2:23" x14ac:dyDescent="0.2">
      <c r="C29" t="s">
        <v>129</v>
      </c>
      <c r="E29" s="17">
        <v>2300000</v>
      </c>
      <c r="F29" s="21"/>
      <c r="G29" s="17">
        <v>2400000</v>
      </c>
      <c r="I29" s="17">
        <v>2300000</v>
      </c>
      <c r="J29" s="21"/>
      <c r="K29" s="17">
        <v>2400000</v>
      </c>
      <c r="M29" s="17">
        <v>2500000</v>
      </c>
      <c r="N29" s="17"/>
      <c r="O29" s="17">
        <v>2525302</v>
      </c>
      <c r="Q29" s="17">
        <v>2300000</v>
      </c>
      <c r="R29" s="21"/>
      <c r="S29" s="17">
        <v>2400000</v>
      </c>
      <c r="U29" s="17">
        <v>2500000</v>
      </c>
      <c r="V29" s="17"/>
      <c r="W29" s="17">
        <v>2525302</v>
      </c>
    </row>
    <row r="30" spans="2:23" x14ac:dyDescent="0.2">
      <c r="C30" t="s">
        <v>15</v>
      </c>
      <c r="E30" s="17">
        <v>5200000</v>
      </c>
      <c r="F30" s="21"/>
      <c r="G30" s="17">
        <v>5300000</v>
      </c>
      <c r="I30" s="17">
        <v>5200000</v>
      </c>
      <c r="J30" s="21"/>
      <c r="K30" s="17">
        <v>5300000</v>
      </c>
      <c r="M30" s="17">
        <v>5400000</v>
      </c>
      <c r="N30" s="17"/>
      <c r="O30" s="17">
        <v>5382225</v>
      </c>
      <c r="Q30" s="17">
        <v>5200000</v>
      </c>
      <c r="R30" s="21"/>
      <c r="S30" s="17">
        <v>5300000</v>
      </c>
      <c r="U30" s="17">
        <v>5400000</v>
      </c>
      <c r="V30" s="17"/>
      <c r="W30" s="17">
        <v>5382225</v>
      </c>
    </row>
    <row r="31" spans="2:23" x14ac:dyDescent="0.2">
      <c r="C31" t="s">
        <v>103</v>
      </c>
      <c r="E31" s="17">
        <v>250000</v>
      </c>
      <c r="F31" s="21"/>
      <c r="G31" s="17">
        <v>290000</v>
      </c>
      <c r="I31" s="17">
        <v>250000</v>
      </c>
      <c r="J31" s="21"/>
      <c r="K31" s="17">
        <v>290000</v>
      </c>
      <c r="M31" s="17">
        <v>300000</v>
      </c>
      <c r="N31" s="17"/>
      <c r="O31" s="17">
        <v>320673</v>
      </c>
      <c r="Q31" s="17">
        <v>250000</v>
      </c>
      <c r="R31" s="21"/>
      <c r="S31" s="17">
        <v>290000</v>
      </c>
      <c r="U31" s="17">
        <v>300000</v>
      </c>
      <c r="V31" s="17"/>
      <c r="W31" s="17">
        <v>320673</v>
      </c>
    </row>
    <row r="32" spans="2:23" x14ac:dyDescent="0.2">
      <c r="B32" t="s">
        <v>40</v>
      </c>
      <c r="E32" s="17">
        <v>150000</v>
      </c>
      <c r="F32" s="21"/>
      <c r="G32" s="17">
        <v>140000</v>
      </c>
      <c r="I32" s="17">
        <v>150000</v>
      </c>
      <c r="J32" s="21"/>
      <c r="K32" s="17">
        <v>140000</v>
      </c>
      <c r="M32" s="17">
        <v>150000</v>
      </c>
      <c r="N32" s="17"/>
      <c r="O32" s="17">
        <v>152585</v>
      </c>
      <c r="Q32" s="17">
        <v>150000</v>
      </c>
      <c r="R32" s="21"/>
      <c r="S32" s="17">
        <v>140000</v>
      </c>
      <c r="U32" s="17">
        <v>150000</v>
      </c>
      <c r="V32" s="17"/>
      <c r="W32" s="17">
        <v>152585</v>
      </c>
    </row>
    <row r="33" spans="1:23" x14ac:dyDescent="0.2">
      <c r="B33" t="s">
        <v>41</v>
      </c>
      <c r="E33" s="17">
        <v>420000</v>
      </c>
      <c r="F33" s="21"/>
      <c r="G33" s="17">
        <v>450000</v>
      </c>
      <c r="I33" s="17">
        <v>420000</v>
      </c>
      <c r="J33" s="21"/>
      <c r="K33" s="17">
        <v>450000</v>
      </c>
      <c r="M33" s="17">
        <v>500000</v>
      </c>
      <c r="N33" s="17"/>
      <c r="O33" s="17">
        <v>445500</v>
      </c>
      <c r="Q33" s="17">
        <v>420000</v>
      </c>
      <c r="R33" s="21"/>
      <c r="S33" s="17">
        <v>450000</v>
      </c>
      <c r="U33" s="17">
        <v>500000</v>
      </c>
      <c r="V33" s="17"/>
      <c r="W33" s="17">
        <v>445500</v>
      </c>
    </row>
    <row r="34" spans="1:23" x14ac:dyDescent="0.2">
      <c r="B34" t="s">
        <v>42</v>
      </c>
      <c r="E34" s="17">
        <v>480000</v>
      </c>
      <c r="F34" s="21"/>
      <c r="G34" s="17">
        <v>490000</v>
      </c>
      <c r="I34" s="17">
        <v>480000</v>
      </c>
      <c r="J34" s="21"/>
      <c r="K34" s="17">
        <v>490000</v>
      </c>
      <c r="M34" s="17">
        <v>480000</v>
      </c>
      <c r="N34" s="17"/>
      <c r="O34" s="17">
        <v>478604</v>
      </c>
      <c r="Q34" s="17">
        <v>480000</v>
      </c>
      <c r="R34" s="21"/>
      <c r="S34" s="17">
        <v>490000</v>
      </c>
      <c r="U34" s="17">
        <v>480000</v>
      </c>
      <c r="V34" s="17"/>
      <c r="W34" s="17">
        <v>478604</v>
      </c>
    </row>
    <row r="35" spans="1:23" x14ac:dyDescent="0.2">
      <c r="B35" t="s">
        <v>43</v>
      </c>
      <c r="E35" s="17">
        <v>615000</v>
      </c>
      <c r="F35" s="21"/>
      <c r="G35" s="17">
        <v>610000</v>
      </c>
      <c r="I35" s="17">
        <v>615000</v>
      </c>
      <c r="J35" s="21"/>
      <c r="K35" s="17">
        <v>610000</v>
      </c>
      <c r="M35" s="17">
        <v>620000</v>
      </c>
      <c r="N35" s="17"/>
      <c r="O35" s="17">
        <v>523833</v>
      </c>
      <c r="Q35" s="17">
        <v>615000</v>
      </c>
      <c r="R35" s="21"/>
      <c r="S35" s="17">
        <v>610000</v>
      </c>
      <c r="U35" s="17">
        <v>620000</v>
      </c>
      <c r="V35" s="17"/>
      <c r="W35" s="17">
        <v>523833</v>
      </c>
    </row>
    <row r="36" spans="1:23" x14ac:dyDescent="0.2">
      <c r="A36" t="s">
        <v>7</v>
      </c>
      <c r="E36" s="20">
        <f>SUM(E14:E35)</f>
        <v>32960000</v>
      </c>
      <c r="F36" s="21"/>
      <c r="G36" s="20">
        <f>SUM(G14:G35)</f>
        <v>34121500</v>
      </c>
      <c r="I36" s="20">
        <f>SUM(I14:I35)</f>
        <v>32960000</v>
      </c>
      <c r="J36" s="21"/>
      <c r="K36" s="20">
        <f>SUM(K14:K35)</f>
        <v>34121500</v>
      </c>
      <c r="M36" s="20">
        <f>SUM(M14:M35)</f>
        <v>33894000</v>
      </c>
      <c r="N36" s="29"/>
      <c r="O36" s="20">
        <f>SUM(O14:O35)</f>
        <v>34100839</v>
      </c>
      <c r="Q36" s="20">
        <f>SUM(Q14:Q35)</f>
        <v>32960000</v>
      </c>
      <c r="R36" s="21"/>
      <c r="S36" s="20">
        <f>SUM(S14:S35)</f>
        <v>34121500</v>
      </c>
      <c r="U36" s="20">
        <f>SUM(U14:U35)</f>
        <v>33894000</v>
      </c>
      <c r="V36" s="29"/>
      <c r="W36" s="20">
        <f>SUM(W14:W35)</f>
        <v>34100839</v>
      </c>
    </row>
    <row r="38" spans="1:23" x14ac:dyDescent="0.2">
      <c r="A38" t="s">
        <v>8</v>
      </c>
    </row>
    <row r="39" spans="1:23" x14ac:dyDescent="0.2">
      <c r="B39" t="s">
        <v>9</v>
      </c>
      <c r="E39" s="17">
        <v>1750000</v>
      </c>
      <c r="F39" s="21"/>
      <c r="G39" s="17">
        <v>1950000</v>
      </c>
      <c r="I39" s="17">
        <v>1750000</v>
      </c>
      <c r="J39" s="21"/>
      <c r="K39" s="17">
        <v>1950000</v>
      </c>
      <c r="M39" s="17">
        <v>2000000</v>
      </c>
      <c r="N39" s="17"/>
      <c r="O39" s="17">
        <v>2020898</v>
      </c>
      <c r="Q39" s="17">
        <v>1750000</v>
      </c>
      <c r="R39" s="21"/>
      <c r="S39" s="17">
        <v>1950000</v>
      </c>
      <c r="U39" s="17">
        <v>2000000</v>
      </c>
      <c r="V39" s="17"/>
      <c r="W39" s="17">
        <v>2020898</v>
      </c>
    </row>
    <row r="40" spans="1:23" x14ac:dyDescent="0.2">
      <c r="B40" t="s">
        <v>10</v>
      </c>
      <c r="E40" s="17">
        <v>40000</v>
      </c>
      <c r="F40" s="21"/>
      <c r="G40" s="17">
        <v>63000</v>
      </c>
      <c r="I40" s="17">
        <v>40000</v>
      </c>
      <c r="J40" s="21"/>
      <c r="K40" s="17">
        <v>63000</v>
      </c>
      <c r="M40" s="17">
        <v>55000</v>
      </c>
      <c r="N40" s="17"/>
      <c r="O40" s="17">
        <v>54565</v>
      </c>
      <c r="Q40" s="17">
        <v>40000</v>
      </c>
      <c r="R40" s="21"/>
      <c r="S40" s="17">
        <v>63000</v>
      </c>
      <c r="U40" s="17">
        <v>55000</v>
      </c>
      <c r="V40" s="17"/>
      <c r="W40" s="17">
        <v>54565</v>
      </c>
    </row>
    <row r="41" spans="1:23" x14ac:dyDescent="0.2">
      <c r="A41" t="s">
        <v>11</v>
      </c>
      <c r="E41" s="20">
        <f>SUM(E39:E40)</f>
        <v>1790000</v>
      </c>
      <c r="F41" s="21"/>
      <c r="G41" s="20">
        <f>SUM(G39:G40)</f>
        <v>2013000</v>
      </c>
      <c r="I41" s="20">
        <f>SUM(I39:I40)</f>
        <v>1790000</v>
      </c>
      <c r="J41" s="21"/>
      <c r="K41" s="20">
        <f>SUM(K39:K40)</f>
        <v>2013000</v>
      </c>
      <c r="M41" s="20">
        <f>SUM(M39:M40)</f>
        <v>2055000</v>
      </c>
      <c r="N41" s="29"/>
      <c r="O41" s="20">
        <f>SUM(O39:O40)</f>
        <v>2075463</v>
      </c>
      <c r="Q41" s="20">
        <f>SUM(Q39:Q40)</f>
        <v>1790000</v>
      </c>
      <c r="R41" s="21"/>
      <c r="S41" s="20">
        <f>SUM(S39:S40)</f>
        <v>2013000</v>
      </c>
      <c r="U41" s="20">
        <f>SUM(U39:U40)</f>
        <v>2055000</v>
      </c>
      <c r="V41" s="29"/>
      <c r="W41" s="20">
        <f>SUM(W39:W40)</f>
        <v>2075463</v>
      </c>
    </row>
    <row r="42" spans="1:23" ht="13.5" thickBot="1" x14ac:dyDescent="0.25">
      <c r="A42" t="s">
        <v>12</v>
      </c>
      <c r="E42" s="48">
        <f>E41+E36</f>
        <v>34750000</v>
      </c>
      <c r="G42" s="48">
        <f>G41+G36</f>
        <v>36134500</v>
      </c>
      <c r="I42" s="48">
        <f>I41+I36</f>
        <v>34750000</v>
      </c>
      <c r="K42" s="48">
        <f>K41+K36</f>
        <v>36134500</v>
      </c>
      <c r="M42" s="48">
        <f>M41+M36</f>
        <v>35949000</v>
      </c>
      <c r="N42" s="48"/>
      <c r="O42" s="48">
        <f>SUM(O36+O41)</f>
        <v>36176302</v>
      </c>
      <c r="Q42" s="48">
        <f>Q41+Q36</f>
        <v>34750000</v>
      </c>
      <c r="S42" s="48">
        <f>S41+S36</f>
        <v>36134500</v>
      </c>
      <c r="U42" s="48">
        <f>U41+U36</f>
        <v>35949000</v>
      </c>
      <c r="V42" s="48"/>
      <c r="W42" s="48">
        <f>SUM(W36+W41)</f>
        <v>36176302</v>
      </c>
    </row>
    <row r="43" spans="1:23" ht="13.5" thickTop="1" x14ac:dyDescent="0.2"/>
    <row r="45" spans="1:23" x14ac:dyDescent="0.2">
      <c r="A45" s="6" t="s">
        <v>13</v>
      </c>
    </row>
    <row r="46" spans="1:23" x14ac:dyDescent="0.2">
      <c r="A46" t="s">
        <v>18</v>
      </c>
    </row>
    <row r="47" spans="1:23" x14ac:dyDescent="0.2">
      <c r="B47" t="s">
        <v>14</v>
      </c>
    </row>
    <row r="48" spans="1:23" x14ac:dyDescent="0.2">
      <c r="C48" t="s">
        <v>51</v>
      </c>
      <c r="E48" s="5">
        <v>0</v>
      </c>
      <c r="G48" s="5">
        <v>0</v>
      </c>
      <c r="I48" s="5">
        <v>0</v>
      </c>
      <c r="K48" s="5">
        <v>0</v>
      </c>
      <c r="M48" s="5">
        <v>0</v>
      </c>
      <c r="N48" s="5"/>
      <c r="O48" s="5">
        <v>0</v>
      </c>
      <c r="Q48" s="5">
        <v>0</v>
      </c>
      <c r="S48" s="5">
        <v>0</v>
      </c>
      <c r="U48" s="5">
        <v>0</v>
      </c>
      <c r="V48" s="5"/>
      <c r="W48" s="5">
        <v>0</v>
      </c>
    </row>
    <row r="49" spans="1:23" x14ac:dyDescent="0.2">
      <c r="C49" t="s">
        <v>15</v>
      </c>
      <c r="E49" s="17">
        <v>4500000</v>
      </c>
      <c r="G49" s="17">
        <v>4800000</v>
      </c>
      <c r="I49" s="17">
        <v>4500000</v>
      </c>
      <c r="K49" s="17">
        <v>4800000</v>
      </c>
      <c r="M49" s="17">
        <v>4700000</v>
      </c>
      <c r="N49" s="17"/>
      <c r="O49" s="17">
        <v>4934947</v>
      </c>
      <c r="Q49" s="17">
        <v>4500000</v>
      </c>
      <c r="S49" s="17">
        <v>4800000</v>
      </c>
      <c r="U49" s="17">
        <v>4700000</v>
      </c>
      <c r="V49" s="17"/>
      <c r="W49" s="17">
        <v>4934947</v>
      </c>
    </row>
    <row r="50" spans="1:23" x14ac:dyDescent="0.2">
      <c r="C50" t="s">
        <v>108</v>
      </c>
      <c r="E50" s="17">
        <v>0</v>
      </c>
      <c r="G50" s="17">
        <v>0</v>
      </c>
      <c r="I50" s="17">
        <v>0</v>
      </c>
      <c r="K50" s="17">
        <v>0</v>
      </c>
      <c r="M50" s="17">
        <v>0</v>
      </c>
      <c r="N50" s="17"/>
      <c r="O50" s="17">
        <v>0</v>
      </c>
      <c r="Q50" s="17">
        <v>0</v>
      </c>
      <c r="S50" s="17">
        <v>0</v>
      </c>
      <c r="U50" s="17">
        <v>0</v>
      </c>
      <c r="V50" s="17"/>
      <c r="W50" s="17">
        <v>0</v>
      </c>
    </row>
    <row r="51" spans="1:23" x14ac:dyDescent="0.2">
      <c r="B51" t="s">
        <v>16</v>
      </c>
      <c r="E51" s="17">
        <v>5700000</v>
      </c>
      <c r="G51" s="17">
        <v>6300000</v>
      </c>
      <c r="I51" s="17">
        <v>5700000</v>
      </c>
      <c r="K51" s="17">
        <v>6300000</v>
      </c>
      <c r="M51" s="17">
        <v>6200000</v>
      </c>
      <c r="N51" s="17"/>
      <c r="O51" s="17">
        <v>6074366</v>
      </c>
      <c r="Q51" s="17">
        <v>5700000</v>
      </c>
      <c r="S51" s="17">
        <v>6300000</v>
      </c>
      <c r="U51" s="17">
        <v>6200000</v>
      </c>
      <c r="V51" s="17"/>
      <c r="W51" s="17">
        <v>6074366</v>
      </c>
    </row>
    <row r="52" spans="1:23" x14ac:dyDescent="0.2">
      <c r="B52" t="s">
        <v>17</v>
      </c>
      <c r="E52" s="17">
        <v>0</v>
      </c>
      <c r="G52" s="17">
        <v>0</v>
      </c>
      <c r="I52" s="17">
        <v>0</v>
      </c>
      <c r="K52" s="17">
        <v>0</v>
      </c>
      <c r="M52" s="17">
        <v>0</v>
      </c>
      <c r="N52" s="17"/>
      <c r="O52" s="17">
        <v>888751</v>
      </c>
      <c r="Q52" s="17">
        <v>0</v>
      </c>
      <c r="S52" s="17">
        <v>0</v>
      </c>
      <c r="U52" s="17">
        <v>0</v>
      </c>
      <c r="V52" s="17"/>
      <c r="W52" s="17">
        <v>888751</v>
      </c>
    </row>
    <row r="53" spans="1:23" x14ac:dyDescent="0.2">
      <c r="A53" t="s">
        <v>54</v>
      </c>
      <c r="E53" s="20">
        <f>SUM(E48:E52)</f>
        <v>10200000</v>
      </c>
      <c r="G53" s="20">
        <f>SUM(G48:G52)</f>
        <v>11100000</v>
      </c>
      <c r="I53" s="20">
        <f>SUM(I48:I52)</f>
        <v>10200000</v>
      </c>
      <c r="K53" s="20">
        <f>SUM(K48:K52)</f>
        <v>11100000</v>
      </c>
      <c r="M53" s="20">
        <f>SUM(M48:M52)</f>
        <v>10900000</v>
      </c>
      <c r="N53" s="29"/>
      <c r="O53" s="20">
        <f>SUM(O48:O52)</f>
        <v>11898064</v>
      </c>
      <c r="Q53" s="20">
        <f>SUM(Q48:Q52)</f>
        <v>10200000</v>
      </c>
      <c r="S53" s="20">
        <f>SUM(S48:S52)</f>
        <v>11100000</v>
      </c>
      <c r="U53" s="20">
        <f>SUM(U48:U52)</f>
        <v>10900000</v>
      </c>
      <c r="V53" s="29"/>
      <c r="W53" s="20">
        <f>SUM(W48:W52)</f>
        <v>11898064</v>
      </c>
    </row>
    <row r="54" spans="1:23" x14ac:dyDescent="0.2">
      <c r="E54" s="17"/>
      <c r="G54" s="17"/>
      <c r="I54" s="17"/>
      <c r="K54" s="17"/>
      <c r="M54" s="17"/>
      <c r="N54" s="17"/>
      <c r="O54" s="17"/>
      <c r="Q54" s="17"/>
      <c r="S54" s="17"/>
      <c r="U54" s="17"/>
      <c r="V54" s="17"/>
      <c r="W54" s="17"/>
    </row>
    <row r="55" spans="1:23" x14ac:dyDescent="0.2">
      <c r="A55" t="s">
        <v>8</v>
      </c>
    </row>
    <row r="56" spans="1:23" x14ac:dyDescent="0.2">
      <c r="B56" t="s">
        <v>19</v>
      </c>
    </row>
    <row r="57" spans="1:23" x14ac:dyDescent="0.2">
      <c r="C57" t="s">
        <v>9</v>
      </c>
      <c r="E57" s="17">
        <v>1350000</v>
      </c>
      <c r="G57" s="17">
        <v>1200000</v>
      </c>
      <c r="I57" s="17">
        <v>1350000</v>
      </c>
      <c r="K57" s="17">
        <v>1200000</v>
      </c>
      <c r="M57" s="17">
        <v>1300000</v>
      </c>
      <c r="N57" s="17"/>
      <c r="O57" s="17">
        <v>1219113</v>
      </c>
      <c r="Q57" s="17">
        <v>1350000</v>
      </c>
      <c r="S57" s="17">
        <v>1200000</v>
      </c>
      <c r="U57" s="17">
        <v>1300000</v>
      </c>
      <c r="V57" s="17"/>
      <c r="W57" s="17">
        <v>1219113</v>
      </c>
    </row>
    <row r="58" spans="1:23" x14ac:dyDescent="0.2">
      <c r="C58" s="8" t="s">
        <v>143</v>
      </c>
      <c r="E58" s="17">
        <v>90000</v>
      </c>
      <c r="G58" s="17">
        <v>85000</v>
      </c>
      <c r="I58" s="17">
        <v>90000</v>
      </c>
      <c r="K58" s="17">
        <v>85000</v>
      </c>
      <c r="M58" s="17">
        <v>80000</v>
      </c>
      <c r="N58" s="17"/>
      <c r="O58" s="17">
        <v>75757</v>
      </c>
      <c r="Q58" s="17">
        <v>90000</v>
      </c>
      <c r="S58" s="17">
        <v>85000</v>
      </c>
      <c r="U58" s="17">
        <v>80000</v>
      </c>
      <c r="V58" s="17"/>
      <c r="W58" s="17">
        <v>75757</v>
      </c>
    </row>
    <row r="59" spans="1:23" x14ac:dyDescent="0.2">
      <c r="B59" t="s">
        <v>16</v>
      </c>
      <c r="E59" s="17">
        <v>0</v>
      </c>
      <c r="G59" s="17">
        <v>650000</v>
      </c>
      <c r="I59" s="17">
        <v>0</v>
      </c>
      <c r="K59" s="17">
        <v>650000</v>
      </c>
      <c r="M59" s="17">
        <v>600000</v>
      </c>
      <c r="N59" s="17"/>
      <c r="O59" s="17">
        <v>586564</v>
      </c>
      <c r="Q59" s="17">
        <v>0</v>
      </c>
      <c r="S59" s="17">
        <v>650000</v>
      </c>
      <c r="U59" s="17">
        <v>600000</v>
      </c>
      <c r="V59" s="17"/>
      <c r="W59" s="17">
        <v>586564</v>
      </c>
    </row>
    <row r="60" spans="1:23" x14ac:dyDescent="0.2">
      <c r="B60" t="s">
        <v>17</v>
      </c>
      <c r="E60" s="17">
        <v>0</v>
      </c>
      <c r="G60" s="17">
        <v>0</v>
      </c>
      <c r="I60" s="17">
        <v>0</v>
      </c>
      <c r="K60" s="17">
        <v>0</v>
      </c>
      <c r="M60" s="17">
        <v>0</v>
      </c>
      <c r="N60" s="17"/>
      <c r="O60" s="17">
        <v>0</v>
      </c>
      <c r="Q60" s="17">
        <v>0</v>
      </c>
      <c r="S60" s="17">
        <v>0</v>
      </c>
      <c r="U60" s="17">
        <v>0</v>
      </c>
      <c r="V60" s="17"/>
      <c r="W60" s="17">
        <v>0</v>
      </c>
    </row>
    <row r="61" spans="1:23" x14ac:dyDescent="0.2">
      <c r="A61" t="s">
        <v>53</v>
      </c>
      <c r="E61" s="20">
        <f>SUM(E57:E60)</f>
        <v>1440000</v>
      </c>
      <c r="G61" s="20">
        <f>SUM(G57:G60)</f>
        <v>1935000</v>
      </c>
      <c r="I61" s="20">
        <f>SUM(I57:I60)</f>
        <v>1440000</v>
      </c>
      <c r="K61" s="20">
        <f>SUM(K57:K60)</f>
        <v>1935000</v>
      </c>
      <c r="M61" s="20">
        <f>SUM(M57:M60)</f>
        <v>1980000</v>
      </c>
      <c r="N61" s="29"/>
      <c r="O61" s="20">
        <f>SUM(O57:O60)</f>
        <v>1881434</v>
      </c>
      <c r="Q61" s="20">
        <f>SUM(Q57:Q60)</f>
        <v>1440000</v>
      </c>
      <c r="S61" s="20">
        <f>SUM(S57:S60)</f>
        <v>1935000</v>
      </c>
      <c r="U61" s="20">
        <f>SUM(U57:U60)</f>
        <v>1980000</v>
      </c>
      <c r="V61" s="29"/>
      <c r="W61" s="20">
        <f>SUM(W57:W60)</f>
        <v>1881434</v>
      </c>
    </row>
    <row r="62" spans="1:23" ht="13.5" thickBot="1" x14ac:dyDescent="0.25">
      <c r="A62" t="s">
        <v>52</v>
      </c>
      <c r="E62" s="19">
        <f>E53+E61</f>
        <v>11640000</v>
      </c>
      <c r="G62" s="19">
        <f>G53+G61</f>
        <v>13035000</v>
      </c>
      <c r="I62" s="19">
        <f>I53+I61</f>
        <v>11640000</v>
      </c>
      <c r="K62" s="19">
        <f>K53+K61</f>
        <v>13035000</v>
      </c>
      <c r="M62" s="19">
        <f>M53+M61</f>
        <v>12880000</v>
      </c>
      <c r="N62" s="30"/>
      <c r="O62" s="19">
        <f>O53+O61</f>
        <v>13779498</v>
      </c>
      <c r="Q62" s="19">
        <f>Q53+Q61</f>
        <v>11640000</v>
      </c>
      <c r="S62" s="19">
        <f>S53+S61</f>
        <v>13035000</v>
      </c>
      <c r="U62" s="19">
        <f>U53+U61</f>
        <v>12880000</v>
      </c>
      <c r="V62" s="30"/>
      <c r="W62" s="19">
        <f>W53+W61</f>
        <v>13779498</v>
      </c>
    </row>
    <row r="63" spans="1:23" ht="13.5" thickTop="1" x14ac:dyDescent="0.2"/>
    <row r="64" spans="1:23" x14ac:dyDescent="0.2">
      <c r="A64" s="6" t="s">
        <v>55</v>
      </c>
    </row>
    <row r="65" spans="1:23" x14ac:dyDescent="0.2">
      <c r="A65" t="s">
        <v>1</v>
      </c>
      <c r="E65" s="5">
        <f>E53-E36</f>
        <v>-22760000</v>
      </c>
      <c r="G65" s="5">
        <f>G53-G36</f>
        <v>-23021500</v>
      </c>
      <c r="I65" s="5">
        <f>I53-I36</f>
        <v>-22760000</v>
      </c>
      <c r="K65" s="5">
        <f>K53-K36</f>
        <v>-23021500</v>
      </c>
      <c r="M65" s="5">
        <f>M53-M36</f>
        <v>-22994000</v>
      </c>
      <c r="N65" s="5"/>
      <c r="O65" s="5">
        <f>O53-O36</f>
        <v>-22202775</v>
      </c>
      <c r="Q65" s="5">
        <f>Q53-Q36</f>
        <v>-22760000</v>
      </c>
      <c r="S65" s="5">
        <f>S53-S36</f>
        <v>-23021500</v>
      </c>
      <c r="U65" s="5">
        <f>U53-U36</f>
        <v>-22994000</v>
      </c>
      <c r="V65" s="5"/>
      <c r="W65" s="5">
        <f>W53-W36</f>
        <v>-22202775</v>
      </c>
    </row>
    <row r="66" spans="1:23" x14ac:dyDescent="0.2">
      <c r="A66" t="s">
        <v>4</v>
      </c>
      <c r="E66" s="17">
        <f>E61-E41</f>
        <v>-350000</v>
      </c>
      <c r="G66" s="17">
        <f>G61-G41</f>
        <v>-78000</v>
      </c>
      <c r="I66" s="17">
        <f>I61-I41</f>
        <v>-350000</v>
      </c>
      <c r="K66" s="17">
        <f>K61-K41</f>
        <v>-78000</v>
      </c>
      <c r="M66" s="17">
        <f>M61-M41</f>
        <v>-75000</v>
      </c>
      <c r="N66" s="17"/>
      <c r="O66" s="17">
        <f>O61-O41</f>
        <v>-194029</v>
      </c>
      <c r="Q66" s="17">
        <f>Q61-Q41</f>
        <v>-350000</v>
      </c>
      <c r="S66" s="17">
        <f>S61-S41</f>
        <v>-78000</v>
      </c>
      <c r="U66" s="17">
        <f>U61-U41</f>
        <v>-75000</v>
      </c>
      <c r="V66" s="17"/>
      <c r="W66" s="17">
        <f>W61-W41</f>
        <v>-194029</v>
      </c>
    </row>
    <row r="67" spans="1:23" ht="13.5" thickBot="1" x14ac:dyDescent="0.25">
      <c r="A67" t="s">
        <v>98</v>
      </c>
      <c r="E67" s="19">
        <f>SUM(E65:E66)</f>
        <v>-23110000</v>
      </c>
      <c r="G67" s="19">
        <f>SUM(G65:G66)</f>
        <v>-23099500</v>
      </c>
      <c r="I67" s="19">
        <f>SUM(I65:I66)</f>
        <v>-23110000</v>
      </c>
      <c r="K67" s="19">
        <f>SUM(K65:K66)</f>
        <v>-23099500</v>
      </c>
      <c r="M67" s="19">
        <f>SUM(M65:M66)</f>
        <v>-23069000</v>
      </c>
      <c r="N67" s="30"/>
      <c r="O67" s="19">
        <f>SUM(O65:O66)</f>
        <v>-22396804</v>
      </c>
      <c r="Q67" s="19">
        <f>SUM(Q65:Q66)</f>
        <v>-23110000</v>
      </c>
      <c r="S67" s="19">
        <f>SUM(S65:S66)</f>
        <v>-23099500</v>
      </c>
      <c r="U67" s="19">
        <f>SUM(U65:U66)</f>
        <v>-23069000</v>
      </c>
      <c r="V67" s="30"/>
      <c r="W67" s="19">
        <f>SUM(W65:W66)</f>
        <v>-22396804</v>
      </c>
    </row>
    <row r="68" spans="1:23" ht="13.5" thickTop="1" x14ac:dyDescent="0.2"/>
    <row r="69" spans="1:23" x14ac:dyDescent="0.2">
      <c r="A69" s="6" t="s">
        <v>142</v>
      </c>
    </row>
    <row r="70" spans="1:23" x14ac:dyDescent="0.2">
      <c r="A70" t="s">
        <v>18</v>
      </c>
    </row>
    <row r="71" spans="1:23" x14ac:dyDescent="0.2">
      <c r="B71" t="s">
        <v>56</v>
      </c>
      <c r="E71" s="5">
        <v>6957273</v>
      </c>
      <c r="G71" s="5">
        <v>7667731</v>
      </c>
      <c r="I71" s="5">
        <v>6957273</v>
      </c>
      <c r="K71" s="5">
        <v>7667731</v>
      </c>
      <c r="M71" s="5">
        <v>8491228</v>
      </c>
      <c r="N71" s="5"/>
      <c r="O71" s="5">
        <v>9354883</v>
      </c>
      <c r="Q71" s="5">
        <v>6957273</v>
      </c>
      <c r="S71" s="5">
        <v>7667731</v>
      </c>
      <c r="U71" s="5">
        <v>8491228</v>
      </c>
      <c r="V71" s="5"/>
      <c r="W71" s="5">
        <v>9354883</v>
      </c>
    </row>
    <row r="72" spans="1:23" x14ac:dyDescent="0.2">
      <c r="B72" s="27" t="s">
        <v>65</v>
      </c>
      <c r="C72" s="27"/>
      <c r="E72" s="37">
        <v>545000</v>
      </c>
      <c r="G72" s="37">
        <v>550000</v>
      </c>
      <c r="I72" s="37">
        <v>545000</v>
      </c>
      <c r="K72" s="37">
        <v>550000</v>
      </c>
      <c r="M72" s="37">
        <v>600000</v>
      </c>
      <c r="N72" s="5"/>
      <c r="O72" s="37">
        <v>598318</v>
      </c>
      <c r="Q72" s="37">
        <v>545000</v>
      </c>
      <c r="S72" s="37">
        <v>550000</v>
      </c>
      <c r="U72" s="37">
        <v>600000</v>
      </c>
      <c r="V72" s="5"/>
      <c r="W72" s="37">
        <v>598318</v>
      </c>
    </row>
    <row r="73" spans="1:23" x14ac:dyDescent="0.2">
      <c r="B73" t="s">
        <v>127</v>
      </c>
      <c r="E73" s="17">
        <v>16000000</v>
      </c>
      <c r="G73" s="17">
        <v>15932269</v>
      </c>
      <c r="I73" s="17">
        <v>16000000</v>
      </c>
      <c r="K73" s="17">
        <v>15932269</v>
      </c>
      <c r="M73" s="17">
        <v>16808772</v>
      </c>
      <c r="N73" s="17"/>
      <c r="O73" s="17">
        <v>13657061</v>
      </c>
      <c r="Q73" s="17">
        <v>16000000</v>
      </c>
      <c r="S73" s="17">
        <v>15932269</v>
      </c>
      <c r="U73" s="17">
        <v>16808772</v>
      </c>
      <c r="V73" s="17"/>
      <c r="W73" s="17">
        <v>13657061</v>
      </c>
    </row>
    <row r="74" spans="1:23" x14ac:dyDescent="0.2">
      <c r="B74" t="s">
        <v>59</v>
      </c>
      <c r="E74" s="17">
        <v>0</v>
      </c>
      <c r="G74" s="17">
        <v>0</v>
      </c>
      <c r="I74" s="17">
        <v>0</v>
      </c>
      <c r="K74" s="17">
        <v>0</v>
      </c>
      <c r="M74" s="17">
        <v>0</v>
      </c>
      <c r="N74" s="17"/>
      <c r="O74" s="17">
        <v>0</v>
      </c>
      <c r="Q74" s="17">
        <v>0</v>
      </c>
      <c r="S74" s="17">
        <v>0</v>
      </c>
      <c r="U74" s="17">
        <v>0</v>
      </c>
      <c r="V74" s="17"/>
      <c r="W74" s="17">
        <v>0</v>
      </c>
    </row>
    <row r="75" spans="1:23" x14ac:dyDescent="0.2">
      <c r="B75" t="s">
        <v>109</v>
      </c>
      <c r="E75" s="17">
        <v>1450000</v>
      </c>
      <c r="G75" s="17">
        <v>1400000</v>
      </c>
      <c r="I75" s="17">
        <v>1450000</v>
      </c>
      <c r="K75" s="17">
        <v>1400000</v>
      </c>
      <c r="M75" s="17">
        <v>1300000</v>
      </c>
      <c r="N75" s="17"/>
      <c r="O75" s="17">
        <v>1260332</v>
      </c>
      <c r="Q75" s="17">
        <v>1450000</v>
      </c>
      <c r="S75" s="17">
        <v>1400000</v>
      </c>
      <c r="U75" s="17">
        <v>1300000</v>
      </c>
      <c r="V75" s="17"/>
      <c r="W75" s="17">
        <v>1260332</v>
      </c>
    </row>
    <row r="76" spans="1:23" x14ac:dyDescent="0.2">
      <c r="B76" t="s">
        <v>60</v>
      </c>
      <c r="E76" s="17">
        <v>35000</v>
      </c>
      <c r="G76" s="17">
        <v>25000</v>
      </c>
      <c r="I76" s="17">
        <v>35000</v>
      </c>
      <c r="K76" s="17">
        <v>25000</v>
      </c>
      <c r="M76" s="17">
        <v>20000</v>
      </c>
      <c r="N76" s="17"/>
      <c r="O76" s="17">
        <v>67223</v>
      </c>
      <c r="Q76" s="17">
        <v>35000</v>
      </c>
      <c r="S76" s="17">
        <v>25000</v>
      </c>
      <c r="U76" s="17">
        <v>20000</v>
      </c>
      <c r="V76" s="17"/>
      <c r="W76" s="17">
        <v>67223</v>
      </c>
    </row>
    <row r="77" spans="1:23" ht="14.25" x14ac:dyDescent="0.2">
      <c r="B77" t="s">
        <v>90</v>
      </c>
      <c r="E77" s="17">
        <v>645000</v>
      </c>
      <c r="G77" s="17">
        <v>2640000</v>
      </c>
      <c r="I77" s="17">
        <v>645000</v>
      </c>
      <c r="K77" s="17">
        <v>2640000</v>
      </c>
      <c r="L77" s="6" t="s">
        <v>97</v>
      </c>
      <c r="M77" s="17">
        <v>635000</v>
      </c>
      <c r="N77" s="17"/>
      <c r="O77" s="17">
        <v>600552</v>
      </c>
      <c r="Q77" s="17">
        <v>645000</v>
      </c>
      <c r="S77" s="17">
        <v>2640000</v>
      </c>
      <c r="T77" s="6" t="s">
        <v>97</v>
      </c>
      <c r="U77" s="17">
        <v>635000</v>
      </c>
      <c r="V77" s="17"/>
      <c r="W77" s="17">
        <v>600552</v>
      </c>
    </row>
    <row r="78" spans="1:23" x14ac:dyDescent="0.2">
      <c r="B78" t="s">
        <v>61</v>
      </c>
      <c r="E78" s="17">
        <v>-20000</v>
      </c>
      <c r="G78" s="17">
        <v>-50000</v>
      </c>
      <c r="I78" s="17">
        <v>-20000</v>
      </c>
      <c r="K78" s="17">
        <v>-50000</v>
      </c>
      <c r="M78" s="17">
        <v>-75000</v>
      </c>
      <c r="N78" s="17"/>
      <c r="O78" s="17">
        <v>-30000</v>
      </c>
      <c r="Q78" s="17">
        <v>-20000</v>
      </c>
      <c r="S78" s="17">
        <v>-50000</v>
      </c>
      <c r="U78" s="17">
        <v>-75000</v>
      </c>
      <c r="V78" s="17"/>
      <c r="W78" s="17">
        <v>-30000</v>
      </c>
    </row>
    <row r="79" spans="1:23" x14ac:dyDescent="0.2">
      <c r="A79" t="s">
        <v>62</v>
      </c>
      <c r="E79" s="20">
        <f>SUM(E71:E78)</f>
        <v>25612273</v>
      </c>
      <c r="G79" s="20">
        <f>SUM(G71:G78)</f>
        <v>28165000</v>
      </c>
      <c r="I79" s="20">
        <f>SUM(I71:I78)</f>
        <v>25612273</v>
      </c>
      <c r="K79" s="20">
        <f>SUM(K71:K78)</f>
        <v>28165000</v>
      </c>
      <c r="M79" s="20">
        <f>SUM(M71:M78)</f>
        <v>27780000</v>
      </c>
      <c r="N79" s="29"/>
      <c r="O79" s="20">
        <f>SUM(O71:O78)</f>
        <v>25508369</v>
      </c>
      <c r="Q79" s="20">
        <f>SUM(Q71:Q78)</f>
        <v>25612273</v>
      </c>
      <c r="S79" s="20">
        <f>SUM(S71:S78)</f>
        <v>28165000</v>
      </c>
      <c r="U79" s="20">
        <f>SUM(U71:U78)</f>
        <v>27780000</v>
      </c>
      <c r="V79" s="29"/>
      <c r="W79" s="20">
        <f>SUM(W71:W78)</f>
        <v>25508369</v>
      </c>
    </row>
    <row r="81" spans="1:23" x14ac:dyDescent="0.2">
      <c r="A81" t="s">
        <v>8</v>
      </c>
    </row>
    <row r="82" spans="1:23" x14ac:dyDescent="0.2">
      <c r="B82" t="s">
        <v>60</v>
      </c>
      <c r="E82" s="17">
        <v>17000</v>
      </c>
      <c r="G82" s="17">
        <v>14000</v>
      </c>
      <c r="I82" s="17">
        <v>17000</v>
      </c>
      <c r="K82" s="17">
        <v>14000</v>
      </c>
      <c r="M82" s="17">
        <v>13000</v>
      </c>
      <c r="N82" s="17"/>
      <c r="O82" s="17">
        <v>13010</v>
      </c>
      <c r="Q82" s="17">
        <v>17000</v>
      </c>
      <c r="S82" s="17">
        <v>14000</v>
      </c>
      <c r="U82" s="17">
        <v>13000</v>
      </c>
      <c r="V82" s="17"/>
      <c r="W82" s="17">
        <v>13010</v>
      </c>
    </row>
    <row r="83" spans="1:23" x14ac:dyDescent="0.2">
      <c r="B83" t="s">
        <v>61</v>
      </c>
      <c r="E83" s="17">
        <v>20000</v>
      </c>
      <c r="G83" s="17">
        <v>50000</v>
      </c>
      <c r="I83" s="17">
        <v>20000</v>
      </c>
      <c r="K83" s="17">
        <v>50000</v>
      </c>
      <c r="M83" s="17">
        <v>75000</v>
      </c>
      <c r="N83" s="17"/>
      <c r="O83" s="17">
        <v>30000</v>
      </c>
      <c r="Q83" s="17">
        <v>20000</v>
      </c>
      <c r="S83" s="17">
        <v>50000</v>
      </c>
      <c r="U83" s="17">
        <v>75000</v>
      </c>
      <c r="V83" s="17"/>
      <c r="W83" s="17">
        <v>30000</v>
      </c>
    </row>
    <row r="84" spans="1:23" x14ac:dyDescent="0.2">
      <c r="A84" t="s">
        <v>63</v>
      </c>
      <c r="E84" s="20">
        <f>SUM(E82:E83)</f>
        <v>37000</v>
      </c>
      <c r="G84" s="20">
        <f>SUM(G82:G83)</f>
        <v>64000</v>
      </c>
      <c r="I84" s="20">
        <f>SUM(I82:I83)</f>
        <v>37000</v>
      </c>
      <c r="K84" s="20">
        <f>SUM(K82:K83)</f>
        <v>64000</v>
      </c>
      <c r="M84" s="20">
        <f>SUM(M82:M83)</f>
        <v>88000</v>
      </c>
      <c r="N84" s="29"/>
      <c r="O84" s="20">
        <f>SUM(O82:O83)</f>
        <v>43010</v>
      </c>
      <c r="Q84" s="20">
        <f>SUM(Q82:Q83)</f>
        <v>37000</v>
      </c>
      <c r="S84" s="20">
        <f>SUM(S82:S83)</f>
        <v>64000</v>
      </c>
      <c r="U84" s="20">
        <f>SUM(U82:U83)</f>
        <v>88000</v>
      </c>
      <c r="V84" s="29"/>
      <c r="W84" s="20">
        <f>SUM(W82:W83)</f>
        <v>43010</v>
      </c>
    </row>
    <row r="85" spans="1:23" ht="13.5" thickBot="1" x14ac:dyDescent="0.25">
      <c r="A85" t="s">
        <v>99</v>
      </c>
      <c r="E85" s="4">
        <f>E79+E84</f>
        <v>25649273</v>
      </c>
      <c r="G85" s="4">
        <f>G79+G84</f>
        <v>28229000</v>
      </c>
      <c r="I85" s="4">
        <f>I79+I84</f>
        <v>25649273</v>
      </c>
      <c r="K85" s="4">
        <f>K79+K84</f>
        <v>28229000</v>
      </c>
      <c r="M85" s="4">
        <f>M79+M84</f>
        <v>27868000</v>
      </c>
      <c r="N85" s="10"/>
      <c r="O85" s="4">
        <f>O79+O84</f>
        <v>25551379</v>
      </c>
      <c r="Q85" s="4">
        <f>Q79+Q84</f>
        <v>25649273</v>
      </c>
      <c r="S85" s="4">
        <f>S79+S84</f>
        <v>28229000</v>
      </c>
      <c r="U85" s="4">
        <f>U79+U84</f>
        <v>27868000</v>
      </c>
      <c r="V85" s="10"/>
      <c r="W85" s="4">
        <f>W79+W84</f>
        <v>25551379</v>
      </c>
    </row>
    <row r="86" spans="1:23" ht="13.5" thickTop="1" x14ac:dyDescent="0.2"/>
    <row r="87" spans="1:23" x14ac:dyDescent="0.2">
      <c r="A87" s="6" t="s">
        <v>141</v>
      </c>
    </row>
    <row r="88" spans="1:23" x14ac:dyDescent="0.2">
      <c r="A88" t="s">
        <v>1</v>
      </c>
      <c r="E88" s="18">
        <f>E65+E79</f>
        <v>2852273</v>
      </c>
      <c r="G88" s="18">
        <f>G65+G79</f>
        <v>5143500</v>
      </c>
      <c r="I88" s="18">
        <f>I65+I79</f>
        <v>2852273</v>
      </c>
      <c r="K88" s="18">
        <f>K65+K79</f>
        <v>5143500</v>
      </c>
      <c r="M88" s="18">
        <f>M65+M79</f>
        <v>4786000</v>
      </c>
      <c r="N88" s="18"/>
      <c r="O88" s="18">
        <f>O65+O79</f>
        <v>3305594</v>
      </c>
      <c r="Q88" s="18">
        <f>Q65+Q79</f>
        <v>2852273</v>
      </c>
      <c r="S88" s="18">
        <f>S65+S79</f>
        <v>5143500</v>
      </c>
      <c r="U88" s="18">
        <f>U65+U79</f>
        <v>4786000</v>
      </c>
      <c r="V88" s="18"/>
      <c r="W88" s="18">
        <f>W65+W79</f>
        <v>3305594</v>
      </c>
    </row>
    <row r="89" spans="1:23" x14ac:dyDescent="0.2">
      <c r="A89" t="s">
        <v>4</v>
      </c>
      <c r="E89" s="17">
        <f>E66+E84</f>
        <v>-313000</v>
      </c>
      <c r="G89" s="17">
        <f>G66+G84</f>
        <v>-14000</v>
      </c>
      <c r="I89" s="17">
        <f>I66+I84</f>
        <v>-313000</v>
      </c>
      <c r="K89" s="17">
        <f>K66+K84</f>
        <v>-14000</v>
      </c>
      <c r="M89" s="17">
        <f>M66+M84</f>
        <v>13000</v>
      </c>
      <c r="N89" s="17"/>
      <c r="O89" s="17">
        <f>O66+O84</f>
        <v>-151019</v>
      </c>
      <c r="Q89" s="17">
        <f>Q66+Q84</f>
        <v>-313000</v>
      </c>
      <c r="S89" s="17">
        <f>S66+S84</f>
        <v>-14000</v>
      </c>
      <c r="U89" s="17">
        <f>U66+U84</f>
        <v>13000</v>
      </c>
      <c r="V89" s="17"/>
      <c r="W89" s="17">
        <f>W66+W84</f>
        <v>-151019</v>
      </c>
    </row>
    <row r="90" spans="1:23" ht="13.5" thickBot="1" x14ac:dyDescent="0.25">
      <c r="A90" t="s">
        <v>64</v>
      </c>
      <c r="E90" s="4">
        <f>SUM(E88:E89)</f>
        <v>2539273</v>
      </c>
      <c r="G90" s="4">
        <f>SUM(G88:G89)</f>
        <v>5129500</v>
      </c>
      <c r="I90" s="4">
        <f>SUM(I88:I89)</f>
        <v>2539273</v>
      </c>
      <c r="K90" s="4">
        <f>SUM(K88:K89)</f>
        <v>5129500</v>
      </c>
      <c r="M90" s="4">
        <f>SUM(M88:M89)</f>
        <v>4799000</v>
      </c>
      <c r="N90" s="10"/>
      <c r="O90" s="4">
        <f>SUM(O88:O89)</f>
        <v>3154575</v>
      </c>
      <c r="Q90" s="4">
        <f>SUM(Q88:Q89)</f>
        <v>2539273</v>
      </c>
      <c r="S90" s="4">
        <f>SUM(S88:S89)</f>
        <v>5129500</v>
      </c>
      <c r="U90" s="4">
        <f>SUM(U88:U89)</f>
        <v>4799000</v>
      </c>
      <c r="V90" s="10"/>
      <c r="W90" s="4">
        <f>SUM(W88:W89)</f>
        <v>3154575</v>
      </c>
    </row>
    <row r="91" spans="1:23" ht="13.5" thickTop="1" x14ac:dyDescent="0.2"/>
    <row r="92" spans="1:23" x14ac:dyDescent="0.2">
      <c r="L92" s="12"/>
      <c r="T92" s="12"/>
    </row>
  </sheetData>
  <mergeCells count="1">
    <mergeCell ref="E8:W8"/>
  </mergeCells>
  <phoneticPr fontId="2" type="noConversion"/>
  <pageMargins left="0.5" right="0.25" top="0.5" bottom="0.75" header="0.5" footer="0.5"/>
  <pageSetup scale="59" fitToHeight="2" orientation="landscape" cellComments="asDisplayed" r:id="rId1"/>
  <headerFooter alignWithMargins="0">
    <oddFooter>&amp;C&amp;P/&amp;N</oddFooter>
  </headerFooter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0"/>
  <sheetViews>
    <sheetView topLeftCell="E10" zoomScaleNormal="100" workbookViewId="0">
      <selection activeCell="U12" sqref="U12"/>
    </sheetView>
  </sheetViews>
  <sheetFormatPr defaultRowHeight="12.75" x14ac:dyDescent="0.2"/>
  <cols>
    <col min="1" max="1" width="4" customWidth="1"/>
    <col min="2" max="2" width="3.7109375" customWidth="1"/>
    <col min="4" max="4" width="20.5703125" customWidth="1"/>
    <col min="5" max="5" width="3" customWidth="1"/>
    <col min="6" max="6" width="16.28515625" customWidth="1"/>
    <col min="7" max="7" width="2.5703125" customWidth="1"/>
    <col min="8" max="8" width="16.85546875" customWidth="1"/>
    <col min="9" max="9" width="3" customWidth="1"/>
    <col min="10" max="10" width="16.28515625" customWidth="1"/>
    <col min="11" max="11" width="2.5703125" customWidth="1"/>
    <col min="12" max="12" width="16.85546875" customWidth="1"/>
    <col min="13" max="13" width="4.28515625" customWidth="1"/>
    <col min="14" max="14" width="14.7109375" customWidth="1"/>
    <col min="15" max="15" width="3.28515625" customWidth="1"/>
    <col min="16" max="16" width="14.5703125" customWidth="1"/>
    <col min="17" max="17" width="3" customWidth="1"/>
    <col min="18" max="18" width="16.28515625" customWidth="1"/>
    <col min="19" max="19" width="2.5703125" customWidth="1"/>
    <col min="20" max="20" width="16.85546875" customWidth="1"/>
    <col min="21" max="21" width="4.28515625" customWidth="1"/>
    <col min="22" max="22" width="14.7109375" customWidth="1"/>
    <col min="23" max="23" width="3.28515625" customWidth="1"/>
    <col min="24" max="24" width="14.5703125" customWidth="1"/>
    <col min="257" max="257" width="4" customWidth="1"/>
    <col min="258" max="258" width="3.7109375" customWidth="1"/>
    <col min="260" max="260" width="20.5703125" customWidth="1"/>
    <col min="261" max="261" width="3" customWidth="1"/>
    <col min="262" max="262" width="16.28515625" customWidth="1"/>
    <col min="263" max="263" width="2.5703125" customWidth="1"/>
    <col min="264" max="264" width="16.85546875" customWidth="1"/>
    <col min="265" max="265" width="3" customWidth="1"/>
    <col min="266" max="266" width="16.28515625" customWidth="1"/>
    <col min="267" max="267" width="2.5703125" customWidth="1"/>
    <col min="268" max="268" width="16.85546875" customWidth="1"/>
    <col min="269" max="269" width="4.28515625" customWidth="1"/>
    <col min="270" max="270" width="14.7109375" customWidth="1"/>
    <col min="271" max="271" width="3.28515625" customWidth="1"/>
    <col min="272" max="272" width="14.5703125" customWidth="1"/>
    <col min="273" max="273" width="3" customWidth="1"/>
    <col min="274" max="274" width="16.28515625" customWidth="1"/>
    <col min="275" max="275" width="2.5703125" customWidth="1"/>
    <col min="276" max="276" width="16.85546875" customWidth="1"/>
    <col min="277" max="277" width="4.28515625" customWidth="1"/>
    <col min="278" max="278" width="14.7109375" customWidth="1"/>
    <col min="279" max="279" width="3.28515625" customWidth="1"/>
    <col min="280" max="280" width="14.5703125" customWidth="1"/>
    <col min="513" max="513" width="4" customWidth="1"/>
    <col min="514" max="514" width="3.7109375" customWidth="1"/>
    <col min="516" max="516" width="20.5703125" customWidth="1"/>
    <col min="517" max="517" width="3" customWidth="1"/>
    <col min="518" max="518" width="16.28515625" customWidth="1"/>
    <col min="519" max="519" width="2.5703125" customWidth="1"/>
    <col min="520" max="520" width="16.85546875" customWidth="1"/>
    <col min="521" max="521" width="3" customWidth="1"/>
    <col min="522" max="522" width="16.28515625" customWidth="1"/>
    <col min="523" max="523" width="2.5703125" customWidth="1"/>
    <col min="524" max="524" width="16.85546875" customWidth="1"/>
    <col min="525" max="525" width="4.28515625" customWidth="1"/>
    <col min="526" max="526" width="14.7109375" customWidth="1"/>
    <col min="527" max="527" width="3.28515625" customWidth="1"/>
    <col min="528" max="528" width="14.5703125" customWidth="1"/>
    <col min="529" max="529" width="3" customWidth="1"/>
    <col min="530" max="530" width="16.28515625" customWidth="1"/>
    <col min="531" max="531" width="2.5703125" customWidth="1"/>
    <col min="532" max="532" width="16.85546875" customWidth="1"/>
    <col min="533" max="533" width="4.28515625" customWidth="1"/>
    <col min="534" max="534" width="14.7109375" customWidth="1"/>
    <col min="535" max="535" width="3.28515625" customWidth="1"/>
    <col min="536" max="536" width="14.5703125" customWidth="1"/>
    <col min="769" max="769" width="4" customWidth="1"/>
    <col min="770" max="770" width="3.7109375" customWidth="1"/>
    <col min="772" max="772" width="20.5703125" customWidth="1"/>
    <col min="773" max="773" width="3" customWidth="1"/>
    <col min="774" max="774" width="16.28515625" customWidth="1"/>
    <col min="775" max="775" width="2.5703125" customWidth="1"/>
    <col min="776" max="776" width="16.85546875" customWidth="1"/>
    <col min="777" max="777" width="3" customWidth="1"/>
    <col min="778" max="778" width="16.28515625" customWidth="1"/>
    <col min="779" max="779" width="2.5703125" customWidth="1"/>
    <col min="780" max="780" width="16.85546875" customWidth="1"/>
    <col min="781" max="781" width="4.28515625" customWidth="1"/>
    <col min="782" max="782" width="14.7109375" customWidth="1"/>
    <col min="783" max="783" width="3.28515625" customWidth="1"/>
    <col min="784" max="784" width="14.5703125" customWidth="1"/>
    <col min="785" max="785" width="3" customWidth="1"/>
    <col min="786" max="786" width="16.28515625" customWidth="1"/>
    <col min="787" max="787" width="2.5703125" customWidth="1"/>
    <col min="788" max="788" width="16.85546875" customWidth="1"/>
    <col min="789" max="789" width="4.28515625" customWidth="1"/>
    <col min="790" max="790" width="14.7109375" customWidth="1"/>
    <col min="791" max="791" width="3.28515625" customWidth="1"/>
    <col min="792" max="792" width="14.5703125" customWidth="1"/>
    <col min="1025" max="1025" width="4" customWidth="1"/>
    <col min="1026" max="1026" width="3.7109375" customWidth="1"/>
    <col min="1028" max="1028" width="20.5703125" customWidth="1"/>
    <col min="1029" max="1029" width="3" customWidth="1"/>
    <col min="1030" max="1030" width="16.28515625" customWidth="1"/>
    <col min="1031" max="1031" width="2.5703125" customWidth="1"/>
    <col min="1032" max="1032" width="16.85546875" customWidth="1"/>
    <col min="1033" max="1033" width="3" customWidth="1"/>
    <col min="1034" max="1034" width="16.28515625" customWidth="1"/>
    <col min="1035" max="1035" width="2.5703125" customWidth="1"/>
    <col min="1036" max="1036" width="16.85546875" customWidth="1"/>
    <col min="1037" max="1037" width="4.28515625" customWidth="1"/>
    <col min="1038" max="1038" width="14.7109375" customWidth="1"/>
    <col min="1039" max="1039" width="3.28515625" customWidth="1"/>
    <col min="1040" max="1040" width="14.5703125" customWidth="1"/>
    <col min="1041" max="1041" width="3" customWidth="1"/>
    <col min="1042" max="1042" width="16.28515625" customWidth="1"/>
    <col min="1043" max="1043" width="2.5703125" customWidth="1"/>
    <col min="1044" max="1044" width="16.85546875" customWidth="1"/>
    <col min="1045" max="1045" width="4.28515625" customWidth="1"/>
    <col min="1046" max="1046" width="14.7109375" customWidth="1"/>
    <col min="1047" max="1047" width="3.28515625" customWidth="1"/>
    <col min="1048" max="1048" width="14.5703125" customWidth="1"/>
    <col min="1281" max="1281" width="4" customWidth="1"/>
    <col min="1282" max="1282" width="3.7109375" customWidth="1"/>
    <col min="1284" max="1284" width="20.5703125" customWidth="1"/>
    <col min="1285" max="1285" width="3" customWidth="1"/>
    <col min="1286" max="1286" width="16.28515625" customWidth="1"/>
    <col min="1287" max="1287" width="2.5703125" customWidth="1"/>
    <col min="1288" max="1288" width="16.85546875" customWidth="1"/>
    <col min="1289" max="1289" width="3" customWidth="1"/>
    <col min="1290" max="1290" width="16.28515625" customWidth="1"/>
    <col min="1291" max="1291" width="2.5703125" customWidth="1"/>
    <col min="1292" max="1292" width="16.85546875" customWidth="1"/>
    <col min="1293" max="1293" width="4.28515625" customWidth="1"/>
    <col min="1294" max="1294" width="14.7109375" customWidth="1"/>
    <col min="1295" max="1295" width="3.28515625" customWidth="1"/>
    <col min="1296" max="1296" width="14.5703125" customWidth="1"/>
    <col min="1297" max="1297" width="3" customWidth="1"/>
    <col min="1298" max="1298" width="16.28515625" customWidth="1"/>
    <col min="1299" max="1299" width="2.5703125" customWidth="1"/>
    <col min="1300" max="1300" width="16.85546875" customWidth="1"/>
    <col min="1301" max="1301" width="4.28515625" customWidth="1"/>
    <col min="1302" max="1302" width="14.7109375" customWidth="1"/>
    <col min="1303" max="1303" width="3.28515625" customWidth="1"/>
    <col min="1304" max="1304" width="14.5703125" customWidth="1"/>
    <col min="1537" max="1537" width="4" customWidth="1"/>
    <col min="1538" max="1538" width="3.7109375" customWidth="1"/>
    <col min="1540" max="1540" width="20.5703125" customWidth="1"/>
    <col min="1541" max="1541" width="3" customWidth="1"/>
    <col min="1542" max="1542" width="16.28515625" customWidth="1"/>
    <col min="1543" max="1543" width="2.5703125" customWidth="1"/>
    <col min="1544" max="1544" width="16.85546875" customWidth="1"/>
    <col min="1545" max="1545" width="3" customWidth="1"/>
    <col min="1546" max="1546" width="16.28515625" customWidth="1"/>
    <col min="1547" max="1547" width="2.5703125" customWidth="1"/>
    <col min="1548" max="1548" width="16.85546875" customWidth="1"/>
    <col min="1549" max="1549" width="4.28515625" customWidth="1"/>
    <col min="1550" max="1550" width="14.7109375" customWidth="1"/>
    <col min="1551" max="1551" width="3.28515625" customWidth="1"/>
    <col min="1552" max="1552" width="14.5703125" customWidth="1"/>
    <col min="1553" max="1553" width="3" customWidth="1"/>
    <col min="1554" max="1554" width="16.28515625" customWidth="1"/>
    <col min="1555" max="1555" width="2.5703125" customWidth="1"/>
    <col min="1556" max="1556" width="16.85546875" customWidth="1"/>
    <col min="1557" max="1557" width="4.28515625" customWidth="1"/>
    <col min="1558" max="1558" width="14.7109375" customWidth="1"/>
    <col min="1559" max="1559" width="3.28515625" customWidth="1"/>
    <col min="1560" max="1560" width="14.5703125" customWidth="1"/>
    <col min="1793" max="1793" width="4" customWidth="1"/>
    <col min="1794" max="1794" width="3.7109375" customWidth="1"/>
    <col min="1796" max="1796" width="20.5703125" customWidth="1"/>
    <col min="1797" max="1797" width="3" customWidth="1"/>
    <col min="1798" max="1798" width="16.28515625" customWidth="1"/>
    <col min="1799" max="1799" width="2.5703125" customWidth="1"/>
    <col min="1800" max="1800" width="16.85546875" customWidth="1"/>
    <col min="1801" max="1801" width="3" customWidth="1"/>
    <col min="1802" max="1802" width="16.28515625" customWidth="1"/>
    <col min="1803" max="1803" width="2.5703125" customWidth="1"/>
    <col min="1804" max="1804" width="16.85546875" customWidth="1"/>
    <col min="1805" max="1805" width="4.28515625" customWidth="1"/>
    <col min="1806" max="1806" width="14.7109375" customWidth="1"/>
    <col min="1807" max="1807" width="3.28515625" customWidth="1"/>
    <col min="1808" max="1808" width="14.5703125" customWidth="1"/>
    <col min="1809" max="1809" width="3" customWidth="1"/>
    <col min="1810" max="1810" width="16.28515625" customWidth="1"/>
    <col min="1811" max="1811" width="2.5703125" customWidth="1"/>
    <col min="1812" max="1812" width="16.85546875" customWidth="1"/>
    <col min="1813" max="1813" width="4.28515625" customWidth="1"/>
    <col min="1814" max="1814" width="14.7109375" customWidth="1"/>
    <col min="1815" max="1815" width="3.28515625" customWidth="1"/>
    <col min="1816" max="1816" width="14.5703125" customWidth="1"/>
    <col min="2049" max="2049" width="4" customWidth="1"/>
    <col min="2050" max="2050" width="3.7109375" customWidth="1"/>
    <col min="2052" max="2052" width="20.5703125" customWidth="1"/>
    <col min="2053" max="2053" width="3" customWidth="1"/>
    <col min="2054" max="2054" width="16.28515625" customWidth="1"/>
    <col min="2055" max="2055" width="2.5703125" customWidth="1"/>
    <col min="2056" max="2056" width="16.85546875" customWidth="1"/>
    <col min="2057" max="2057" width="3" customWidth="1"/>
    <col min="2058" max="2058" width="16.28515625" customWidth="1"/>
    <col min="2059" max="2059" width="2.5703125" customWidth="1"/>
    <col min="2060" max="2060" width="16.85546875" customWidth="1"/>
    <col min="2061" max="2061" width="4.28515625" customWidth="1"/>
    <col min="2062" max="2062" width="14.7109375" customWidth="1"/>
    <col min="2063" max="2063" width="3.28515625" customWidth="1"/>
    <col min="2064" max="2064" width="14.5703125" customWidth="1"/>
    <col min="2065" max="2065" width="3" customWidth="1"/>
    <col min="2066" max="2066" width="16.28515625" customWidth="1"/>
    <col min="2067" max="2067" width="2.5703125" customWidth="1"/>
    <col min="2068" max="2068" width="16.85546875" customWidth="1"/>
    <col min="2069" max="2069" width="4.28515625" customWidth="1"/>
    <col min="2070" max="2070" width="14.7109375" customWidth="1"/>
    <col min="2071" max="2071" width="3.28515625" customWidth="1"/>
    <col min="2072" max="2072" width="14.5703125" customWidth="1"/>
    <col min="2305" max="2305" width="4" customWidth="1"/>
    <col min="2306" max="2306" width="3.7109375" customWidth="1"/>
    <col min="2308" max="2308" width="20.5703125" customWidth="1"/>
    <col min="2309" max="2309" width="3" customWidth="1"/>
    <col min="2310" max="2310" width="16.28515625" customWidth="1"/>
    <col min="2311" max="2311" width="2.5703125" customWidth="1"/>
    <col min="2312" max="2312" width="16.85546875" customWidth="1"/>
    <col min="2313" max="2313" width="3" customWidth="1"/>
    <col min="2314" max="2314" width="16.28515625" customWidth="1"/>
    <col min="2315" max="2315" width="2.5703125" customWidth="1"/>
    <col min="2316" max="2316" width="16.85546875" customWidth="1"/>
    <col min="2317" max="2317" width="4.28515625" customWidth="1"/>
    <col min="2318" max="2318" width="14.7109375" customWidth="1"/>
    <col min="2319" max="2319" width="3.28515625" customWidth="1"/>
    <col min="2320" max="2320" width="14.5703125" customWidth="1"/>
    <col min="2321" max="2321" width="3" customWidth="1"/>
    <col min="2322" max="2322" width="16.28515625" customWidth="1"/>
    <col min="2323" max="2323" width="2.5703125" customWidth="1"/>
    <col min="2324" max="2324" width="16.85546875" customWidth="1"/>
    <col min="2325" max="2325" width="4.28515625" customWidth="1"/>
    <col min="2326" max="2326" width="14.7109375" customWidth="1"/>
    <col min="2327" max="2327" width="3.28515625" customWidth="1"/>
    <col min="2328" max="2328" width="14.5703125" customWidth="1"/>
    <col min="2561" max="2561" width="4" customWidth="1"/>
    <col min="2562" max="2562" width="3.7109375" customWidth="1"/>
    <col min="2564" max="2564" width="20.5703125" customWidth="1"/>
    <col min="2565" max="2565" width="3" customWidth="1"/>
    <col min="2566" max="2566" width="16.28515625" customWidth="1"/>
    <col min="2567" max="2567" width="2.5703125" customWidth="1"/>
    <col min="2568" max="2568" width="16.85546875" customWidth="1"/>
    <col min="2569" max="2569" width="3" customWidth="1"/>
    <col min="2570" max="2570" width="16.28515625" customWidth="1"/>
    <col min="2571" max="2571" width="2.5703125" customWidth="1"/>
    <col min="2572" max="2572" width="16.85546875" customWidth="1"/>
    <col min="2573" max="2573" width="4.28515625" customWidth="1"/>
    <col min="2574" max="2574" width="14.7109375" customWidth="1"/>
    <col min="2575" max="2575" width="3.28515625" customWidth="1"/>
    <col min="2576" max="2576" width="14.5703125" customWidth="1"/>
    <col min="2577" max="2577" width="3" customWidth="1"/>
    <col min="2578" max="2578" width="16.28515625" customWidth="1"/>
    <col min="2579" max="2579" width="2.5703125" customWidth="1"/>
    <col min="2580" max="2580" width="16.85546875" customWidth="1"/>
    <col min="2581" max="2581" width="4.28515625" customWidth="1"/>
    <col min="2582" max="2582" width="14.7109375" customWidth="1"/>
    <col min="2583" max="2583" width="3.28515625" customWidth="1"/>
    <col min="2584" max="2584" width="14.5703125" customWidth="1"/>
    <col min="2817" max="2817" width="4" customWidth="1"/>
    <col min="2818" max="2818" width="3.7109375" customWidth="1"/>
    <col min="2820" max="2820" width="20.5703125" customWidth="1"/>
    <col min="2821" max="2821" width="3" customWidth="1"/>
    <col min="2822" max="2822" width="16.28515625" customWidth="1"/>
    <col min="2823" max="2823" width="2.5703125" customWidth="1"/>
    <col min="2824" max="2824" width="16.85546875" customWidth="1"/>
    <col min="2825" max="2825" width="3" customWidth="1"/>
    <col min="2826" max="2826" width="16.28515625" customWidth="1"/>
    <col min="2827" max="2827" width="2.5703125" customWidth="1"/>
    <col min="2828" max="2828" width="16.85546875" customWidth="1"/>
    <col min="2829" max="2829" width="4.28515625" customWidth="1"/>
    <col min="2830" max="2830" width="14.7109375" customWidth="1"/>
    <col min="2831" max="2831" width="3.28515625" customWidth="1"/>
    <col min="2832" max="2832" width="14.5703125" customWidth="1"/>
    <col min="2833" max="2833" width="3" customWidth="1"/>
    <col min="2834" max="2834" width="16.28515625" customWidth="1"/>
    <col min="2835" max="2835" width="2.5703125" customWidth="1"/>
    <col min="2836" max="2836" width="16.85546875" customWidth="1"/>
    <col min="2837" max="2837" width="4.28515625" customWidth="1"/>
    <col min="2838" max="2838" width="14.7109375" customWidth="1"/>
    <col min="2839" max="2839" width="3.28515625" customWidth="1"/>
    <col min="2840" max="2840" width="14.5703125" customWidth="1"/>
    <col min="3073" max="3073" width="4" customWidth="1"/>
    <col min="3074" max="3074" width="3.7109375" customWidth="1"/>
    <col min="3076" max="3076" width="20.5703125" customWidth="1"/>
    <col min="3077" max="3077" width="3" customWidth="1"/>
    <col min="3078" max="3078" width="16.28515625" customWidth="1"/>
    <col min="3079" max="3079" width="2.5703125" customWidth="1"/>
    <col min="3080" max="3080" width="16.85546875" customWidth="1"/>
    <col min="3081" max="3081" width="3" customWidth="1"/>
    <col min="3082" max="3082" width="16.28515625" customWidth="1"/>
    <col min="3083" max="3083" width="2.5703125" customWidth="1"/>
    <col min="3084" max="3084" width="16.85546875" customWidth="1"/>
    <col min="3085" max="3085" width="4.28515625" customWidth="1"/>
    <col min="3086" max="3086" width="14.7109375" customWidth="1"/>
    <col min="3087" max="3087" width="3.28515625" customWidth="1"/>
    <col min="3088" max="3088" width="14.5703125" customWidth="1"/>
    <col min="3089" max="3089" width="3" customWidth="1"/>
    <col min="3090" max="3090" width="16.28515625" customWidth="1"/>
    <col min="3091" max="3091" width="2.5703125" customWidth="1"/>
    <col min="3092" max="3092" width="16.85546875" customWidth="1"/>
    <col min="3093" max="3093" width="4.28515625" customWidth="1"/>
    <col min="3094" max="3094" width="14.7109375" customWidth="1"/>
    <col min="3095" max="3095" width="3.28515625" customWidth="1"/>
    <col min="3096" max="3096" width="14.5703125" customWidth="1"/>
    <col min="3329" max="3329" width="4" customWidth="1"/>
    <col min="3330" max="3330" width="3.7109375" customWidth="1"/>
    <col min="3332" max="3332" width="20.5703125" customWidth="1"/>
    <col min="3333" max="3333" width="3" customWidth="1"/>
    <col min="3334" max="3334" width="16.28515625" customWidth="1"/>
    <col min="3335" max="3335" width="2.5703125" customWidth="1"/>
    <col min="3336" max="3336" width="16.85546875" customWidth="1"/>
    <col min="3337" max="3337" width="3" customWidth="1"/>
    <col min="3338" max="3338" width="16.28515625" customWidth="1"/>
    <col min="3339" max="3339" width="2.5703125" customWidth="1"/>
    <col min="3340" max="3340" width="16.85546875" customWidth="1"/>
    <col min="3341" max="3341" width="4.28515625" customWidth="1"/>
    <col min="3342" max="3342" width="14.7109375" customWidth="1"/>
    <col min="3343" max="3343" width="3.28515625" customWidth="1"/>
    <col min="3344" max="3344" width="14.5703125" customWidth="1"/>
    <col min="3345" max="3345" width="3" customWidth="1"/>
    <col min="3346" max="3346" width="16.28515625" customWidth="1"/>
    <col min="3347" max="3347" width="2.5703125" customWidth="1"/>
    <col min="3348" max="3348" width="16.85546875" customWidth="1"/>
    <col min="3349" max="3349" width="4.28515625" customWidth="1"/>
    <col min="3350" max="3350" width="14.7109375" customWidth="1"/>
    <col min="3351" max="3351" width="3.28515625" customWidth="1"/>
    <col min="3352" max="3352" width="14.5703125" customWidth="1"/>
    <col min="3585" max="3585" width="4" customWidth="1"/>
    <col min="3586" max="3586" width="3.7109375" customWidth="1"/>
    <col min="3588" max="3588" width="20.5703125" customWidth="1"/>
    <col min="3589" max="3589" width="3" customWidth="1"/>
    <col min="3590" max="3590" width="16.28515625" customWidth="1"/>
    <col min="3591" max="3591" width="2.5703125" customWidth="1"/>
    <col min="3592" max="3592" width="16.85546875" customWidth="1"/>
    <col min="3593" max="3593" width="3" customWidth="1"/>
    <col min="3594" max="3594" width="16.28515625" customWidth="1"/>
    <col min="3595" max="3595" width="2.5703125" customWidth="1"/>
    <col min="3596" max="3596" width="16.85546875" customWidth="1"/>
    <col min="3597" max="3597" width="4.28515625" customWidth="1"/>
    <col min="3598" max="3598" width="14.7109375" customWidth="1"/>
    <col min="3599" max="3599" width="3.28515625" customWidth="1"/>
    <col min="3600" max="3600" width="14.5703125" customWidth="1"/>
    <col min="3601" max="3601" width="3" customWidth="1"/>
    <col min="3602" max="3602" width="16.28515625" customWidth="1"/>
    <col min="3603" max="3603" width="2.5703125" customWidth="1"/>
    <col min="3604" max="3604" width="16.85546875" customWidth="1"/>
    <col min="3605" max="3605" width="4.28515625" customWidth="1"/>
    <col min="3606" max="3606" width="14.7109375" customWidth="1"/>
    <col min="3607" max="3607" width="3.28515625" customWidth="1"/>
    <col min="3608" max="3608" width="14.5703125" customWidth="1"/>
    <col min="3841" max="3841" width="4" customWidth="1"/>
    <col min="3842" max="3842" width="3.7109375" customWidth="1"/>
    <col min="3844" max="3844" width="20.5703125" customWidth="1"/>
    <col min="3845" max="3845" width="3" customWidth="1"/>
    <col min="3846" max="3846" width="16.28515625" customWidth="1"/>
    <col min="3847" max="3847" width="2.5703125" customWidth="1"/>
    <col min="3848" max="3848" width="16.85546875" customWidth="1"/>
    <col min="3849" max="3849" width="3" customWidth="1"/>
    <col min="3850" max="3850" width="16.28515625" customWidth="1"/>
    <col min="3851" max="3851" width="2.5703125" customWidth="1"/>
    <col min="3852" max="3852" width="16.85546875" customWidth="1"/>
    <col min="3853" max="3853" width="4.28515625" customWidth="1"/>
    <col min="3854" max="3854" width="14.7109375" customWidth="1"/>
    <col min="3855" max="3855" width="3.28515625" customWidth="1"/>
    <col min="3856" max="3856" width="14.5703125" customWidth="1"/>
    <col min="3857" max="3857" width="3" customWidth="1"/>
    <col min="3858" max="3858" width="16.28515625" customWidth="1"/>
    <col min="3859" max="3859" width="2.5703125" customWidth="1"/>
    <col min="3860" max="3860" width="16.85546875" customWidth="1"/>
    <col min="3861" max="3861" width="4.28515625" customWidth="1"/>
    <col min="3862" max="3862" width="14.7109375" customWidth="1"/>
    <col min="3863" max="3863" width="3.28515625" customWidth="1"/>
    <col min="3864" max="3864" width="14.5703125" customWidth="1"/>
    <col min="4097" max="4097" width="4" customWidth="1"/>
    <col min="4098" max="4098" width="3.7109375" customWidth="1"/>
    <col min="4100" max="4100" width="20.5703125" customWidth="1"/>
    <col min="4101" max="4101" width="3" customWidth="1"/>
    <col min="4102" max="4102" width="16.28515625" customWidth="1"/>
    <col min="4103" max="4103" width="2.5703125" customWidth="1"/>
    <col min="4104" max="4104" width="16.85546875" customWidth="1"/>
    <col min="4105" max="4105" width="3" customWidth="1"/>
    <col min="4106" max="4106" width="16.28515625" customWidth="1"/>
    <col min="4107" max="4107" width="2.5703125" customWidth="1"/>
    <col min="4108" max="4108" width="16.85546875" customWidth="1"/>
    <col min="4109" max="4109" width="4.28515625" customWidth="1"/>
    <col min="4110" max="4110" width="14.7109375" customWidth="1"/>
    <col min="4111" max="4111" width="3.28515625" customWidth="1"/>
    <col min="4112" max="4112" width="14.5703125" customWidth="1"/>
    <col min="4113" max="4113" width="3" customWidth="1"/>
    <col min="4114" max="4114" width="16.28515625" customWidth="1"/>
    <col min="4115" max="4115" width="2.5703125" customWidth="1"/>
    <col min="4116" max="4116" width="16.85546875" customWidth="1"/>
    <col min="4117" max="4117" width="4.28515625" customWidth="1"/>
    <col min="4118" max="4118" width="14.7109375" customWidth="1"/>
    <col min="4119" max="4119" width="3.28515625" customWidth="1"/>
    <col min="4120" max="4120" width="14.5703125" customWidth="1"/>
    <col min="4353" max="4353" width="4" customWidth="1"/>
    <col min="4354" max="4354" width="3.7109375" customWidth="1"/>
    <col min="4356" max="4356" width="20.5703125" customWidth="1"/>
    <col min="4357" max="4357" width="3" customWidth="1"/>
    <col min="4358" max="4358" width="16.28515625" customWidth="1"/>
    <col min="4359" max="4359" width="2.5703125" customWidth="1"/>
    <col min="4360" max="4360" width="16.85546875" customWidth="1"/>
    <col min="4361" max="4361" width="3" customWidth="1"/>
    <col min="4362" max="4362" width="16.28515625" customWidth="1"/>
    <col min="4363" max="4363" width="2.5703125" customWidth="1"/>
    <col min="4364" max="4364" width="16.85546875" customWidth="1"/>
    <col min="4365" max="4365" width="4.28515625" customWidth="1"/>
    <col min="4366" max="4366" width="14.7109375" customWidth="1"/>
    <col min="4367" max="4367" width="3.28515625" customWidth="1"/>
    <col min="4368" max="4368" width="14.5703125" customWidth="1"/>
    <col min="4369" max="4369" width="3" customWidth="1"/>
    <col min="4370" max="4370" width="16.28515625" customWidth="1"/>
    <col min="4371" max="4371" width="2.5703125" customWidth="1"/>
    <col min="4372" max="4372" width="16.85546875" customWidth="1"/>
    <col min="4373" max="4373" width="4.28515625" customWidth="1"/>
    <col min="4374" max="4374" width="14.7109375" customWidth="1"/>
    <col min="4375" max="4375" width="3.28515625" customWidth="1"/>
    <col min="4376" max="4376" width="14.5703125" customWidth="1"/>
    <col min="4609" max="4609" width="4" customWidth="1"/>
    <col min="4610" max="4610" width="3.7109375" customWidth="1"/>
    <col min="4612" max="4612" width="20.5703125" customWidth="1"/>
    <col min="4613" max="4613" width="3" customWidth="1"/>
    <col min="4614" max="4614" width="16.28515625" customWidth="1"/>
    <col min="4615" max="4615" width="2.5703125" customWidth="1"/>
    <col min="4616" max="4616" width="16.85546875" customWidth="1"/>
    <col min="4617" max="4617" width="3" customWidth="1"/>
    <col min="4618" max="4618" width="16.28515625" customWidth="1"/>
    <col min="4619" max="4619" width="2.5703125" customWidth="1"/>
    <col min="4620" max="4620" width="16.85546875" customWidth="1"/>
    <col min="4621" max="4621" width="4.28515625" customWidth="1"/>
    <col min="4622" max="4622" width="14.7109375" customWidth="1"/>
    <col min="4623" max="4623" width="3.28515625" customWidth="1"/>
    <col min="4624" max="4624" width="14.5703125" customWidth="1"/>
    <col min="4625" max="4625" width="3" customWidth="1"/>
    <col min="4626" max="4626" width="16.28515625" customWidth="1"/>
    <col min="4627" max="4627" width="2.5703125" customWidth="1"/>
    <col min="4628" max="4628" width="16.85546875" customWidth="1"/>
    <col min="4629" max="4629" width="4.28515625" customWidth="1"/>
    <col min="4630" max="4630" width="14.7109375" customWidth="1"/>
    <col min="4631" max="4631" width="3.28515625" customWidth="1"/>
    <col min="4632" max="4632" width="14.5703125" customWidth="1"/>
    <col min="4865" max="4865" width="4" customWidth="1"/>
    <col min="4866" max="4866" width="3.7109375" customWidth="1"/>
    <col min="4868" max="4868" width="20.5703125" customWidth="1"/>
    <col min="4869" max="4869" width="3" customWidth="1"/>
    <col min="4870" max="4870" width="16.28515625" customWidth="1"/>
    <col min="4871" max="4871" width="2.5703125" customWidth="1"/>
    <col min="4872" max="4872" width="16.85546875" customWidth="1"/>
    <col min="4873" max="4873" width="3" customWidth="1"/>
    <col min="4874" max="4874" width="16.28515625" customWidth="1"/>
    <col min="4875" max="4875" width="2.5703125" customWidth="1"/>
    <col min="4876" max="4876" width="16.85546875" customWidth="1"/>
    <col min="4877" max="4877" width="4.28515625" customWidth="1"/>
    <col min="4878" max="4878" width="14.7109375" customWidth="1"/>
    <col min="4879" max="4879" width="3.28515625" customWidth="1"/>
    <col min="4880" max="4880" width="14.5703125" customWidth="1"/>
    <col min="4881" max="4881" width="3" customWidth="1"/>
    <col min="4882" max="4882" width="16.28515625" customWidth="1"/>
    <col min="4883" max="4883" width="2.5703125" customWidth="1"/>
    <col min="4884" max="4884" width="16.85546875" customWidth="1"/>
    <col min="4885" max="4885" width="4.28515625" customWidth="1"/>
    <col min="4886" max="4886" width="14.7109375" customWidth="1"/>
    <col min="4887" max="4887" width="3.28515625" customWidth="1"/>
    <col min="4888" max="4888" width="14.5703125" customWidth="1"/>
    <col min="5121" max="5121" width="4" customWidth="1"/>
    <col min="5122" max="5122" width="3.7109375" customWidth="1"/>
    <col min="5124" max="5124" width="20.5703125" customWidth="1"/>
    <col min="5125" max="5125" width="3" customWidth="1"/>
    <col min="5126" max="5126" width="16.28515625" customWidth="1"/>
    <col min="5127" max="5127" width="2.5703125" customWidth="1"/>
    <col min="5128" max="5128" width="16.85546875" customWidth="1"/>
    <col min="5129" max="5129" width="3" customWidth="1"/>
    <col min="5130" max="5130" width="16.28515625" customWidth="1"/>
    <col min="5131" max="5131" width="2.5703125" customWidth="1"/>
    <col min="5132" max="5132" width="16.85546875" customWidth="1"/>
    <col min="5133" max="5133" width="4.28515625" customWidth="1"/>
    <col min="5134" max="5134" width="14.7109375" customWidth="1"/>
    <col min="5135" max="5135" width="3.28515625" customWidth="1"/>
    <col min="5136" max="5136" width="14.5703125" customWidth="1"/>
    <col min="5137" max="5137" width="3" customWidth="1"/>
    <col min="5138" max="5138" width="16.28515625" customWidth="1"/>
    <col min="5139" max="5139" width="2.5703125" customWidth="1"/>
    <col min="5140" max="5140" width="16.85546875" customWidth="1"/>
    <col min="5141" max="5141" width="4.28515625" customWidth="1"/>
    <col min="5142" max="5142" width="14.7109375" customWidth="1"/>
    <col min="5143" max="5143" width="3.28515625" customWidth="1"/>
    <col min="5144" max="5144" width="14.5703125" customWidth="1"/>
    <col min="5377" max="5377" width="4" customWidth="1"/>
    <col min="5378" max="5378" width="3.7109375" customWidth="1"/>
    <col min="5380" max="5380" width="20.5703125" customWidth="1"/>
    <col min="5381" max="5381" width="3" customWidth="1"/>
    <col min="5382" max="5382" width="16.28515625" customWidth="1"/>
    <col min="5383" max="5383" width="2.5703125" customWidth="1"/>
    <col min="5384" max="5384" width="16.85546875" customWidth="1"/>
    <col min="5385" max="5385" width="3" customWidth="1"/>
    <col min="5386" max="5386" width="16.28515625" customWidth="1"/>
    <col min="5387" max="5387" width="2.5703125" customWidth="1"/>
    <col min="5388" max="5388" width="16.85546875" customWidth="1"/>
    <col min="5389" max="5389" width="4.28515625" customWidth="1"/>
    <col min="5390" max="5390" width="14.7109375" customWidth="1"/>
    <col min="5391" max="5391" width="3.28515625" customWidth="1"/>
    <col min="5392" max="5392" width="14.5703125" customWidth="1"/>
    <col min="5393" max="5393" width="3" customWidth="1"/>
    <col min="5394" max="5394" width="16.28515625" customWidth="1"/>
    <col min="5395" max="5395" width="2.5703125" customWidth="1"/>
    <col min="5396" max="5396" width="16.85546875" customWidth="1"/>
    <col min="5397" max="5397" width="4.28515625" customWidth="1"/>
    <col min="5398" max="5398" width="14.7109375" customWidth="1"/>
    <col min="5399" max="5399" width="3.28515625" customWidth="1"/>
    <col min="5400" max="5400" width="14.5703125" customWidth="1"/>
    <col min="5633" max="5633" width="4" customWidth="1"/>
    <col min="5634" max="5634" width="3.7109375" customWidth="1"/>
    <col min="5636" max="5636" width="20.5703125" customWidth="1"/>
    <col min="5637" max="5637" width="3" customWidth="1"/>
    <col min="5638" max="5638" width="16.28515625" customWidth="1"/>
    <col min="5639" max="5639" width="2.5703125" customWidth="1"/>
    <col min="5640" max="5640" width="16.85546875" customWidth="1"/>
    <col min="5641" max="5641" width="3" customWidth="1"/>
    <col min="5642" max="5642" width="16.28515625" customWidth="1"/>
    <col min="5643" max="5643" width="2.5703125" customWidth="1"/>
    <col min="5644" max="5644" width="16.85546875" customWidth="1"/>
    <col min="5645" max="5645" width="4.28515625" customWidth="1"/>
    <col min="5646" max="5646" width="14.7109375" customWidth="1"/>
    <col min="5647" max="5647" width="3.28515625" customWidth="1"/>
    <col min="5648" max="5648" width="14.5703125" customWidth="1"/>
    <col min="5649" max="5649" width="3" customWidth="1"/>
    <col min="5650" max="5650" width="16.28515625" customWidth="1"/>
    <col min="5651" max="5651" width="2.5703125" customWidth="1"/>
    <col min="5652" max="5652" width="16.85546875" customWidth="1"/>
    <col min="5653" max="5653" width="4.28515625" customWidth="1"/>
    <col min="5654" max="5654" width="14.7109375" customWidth="1"/>
    <col min="5655" max="5655" width="3.28515625" customWidth="1"/>
    <col min="5656" max="5656" width="14.5703125" customWidth="1"/>
    <col min="5889" max="5889" width="4" customWidth="1"/>
    <col min="5890" max="5890" width="3.7109375" customWidth="1"/>
    <col min="5892" max="5892" width="20.5703125" customWidth="1"/>
    <col min="5893" max="5893" width="3" customWidth="1"/>
    <col min="5894" max="5894" width="16.28515625" customWidth="1"/>
    <col min="5895" max="5895" width="2.5703125" customWidth="1"/>
    <col min="5896" max="5896" width="16.85546875" customWidth="1"/>
    <col min="5897" max="5897" width="3" customWidth="1"/>
    <col min="5898" max="5898" width="16.28515625" customWidth="1"/>
    <col min="5899" max="5899" width="2.5703125" customWidth="1"/>
    <col min="5900" max="5900" width="16.85546875" customWidth="1"/>
    <col min="5901" max="5901" width="4.28515625" customWidth="1"/>
    <col min="5902" max="5902" width="14.7109375" customWidth="1"/>
    <col min="5903" max="5903" width="3.28515625" customWidth="1"/>
    <col min="5904" max="5904" width="14.5703125" customWidth="1"/>
    <col min="5905" max="5905" width="3" customWidth="1"/>
    <col min="5906" max="5906" width="16.28515625" customWidth="1"/>
    <col min="5907" max="5907" width="2.5703125" customWidth="1"/>
    <col min="5908" max="5908" width="16.85546875" customWidth="1"/>
    <col min="5909" max="5909" width="4.28515625" customWidth="1"/>
    <col min="5910" max="5910" width="14.7109375" customWidth="1"/>
    <col min="5911" max="5911" width="3.28515625" customWidth="1"/>
    <col min="5912" max="5912" width="14.5703125" customWidth="1"/>
    <col min="6145" max="6145" width="4" customWidth="1"/>
    <col min="6146" max="6146" width="3.7109375" customWidth="1"/>
    <col min="6148" max="6148" width="20.5703125" customWidth="1"/>
    <col min="6149" max="6149" width="3" customWidth="1"/>
    <col min="6150" max="6150" width="16.28515625" customWidth="1"/>
    <col min="6151" max="6151" width="2.5703125" customWidth="1"/>
    <col min="6152" max="6152" width="16.85546875" customWidth="1"/>
    <col min="6153" max="6153" width="3" customWidth="1"/>
    <col min="6154" max="6154" width="16.28515625" customWidth="1"/>
    <col min="6155" max="6155" width="2.5703125" customWidth="1"/>
    <col min="6156" max="6156" width="16.85546875" customWidth="1"/>
    <col min="6157" max="6157" width="4.28515625" customWidth="1"/>
    <col min="6158" max="6158" width="14.7109375" customWidth="1"/>
    <col min="6159" max="6159" width="3.28515625" customWidth="1"/>
    <col min="6160" max="6160" width="14.5703125" customWidth="1"/>
    <col min="6161" max="6161" width="3" customWidth="1"/>
    <col min="6162" max="6162" width="16.28515625" customWidth="1"/>
    <col min="6163" max="6163" width="2.5703125" customWidth="1"/>
    <col min="6164" max="6164" width="16.85546875" customWidth="1"/>
    <col min="6165" max="6165" width="4.28515625" customWidth="1"/>
    <col min="6166" max="6166" width="14.7109375" customWidth="1"/>
    <col min="6167" max="6167" width="3.28515625" customWidth="1"/>
    <col min="6168" max="6168" width="14.5703125" customWidth="1"/>
    <col min="6401" max="6401" width="4" customWidth="1"/>
    <col min="6402" max="6402" width="3.7109375" customWidth="1"/>
    <col min="6404" max="6404" width="20.5703125" customWidth="1"/>
    <col min="6405" max="6405" width="3" customWidth="1"/>
    <col min="6406" max="6406" width="16.28515625" customWidth="1"/>
    <col min="6407" max="6407" width="2.5703125" customWidth="1"/>
    <col min="6408" max="6408" width="16.85546875" customWidth="1"/>
    <col min="6409" max="6409" width="3" customWidth="1"/>
    <col min="6410" max="6410" width="16.28515625" customWidth="1"/>
    <col min="6411" max="6411" width="2.5703125" customWidth="1"/>
    <col min="6412" max="6412" width="16.85546875" customWidth="1"/>
    <col min="6413" max="6413" width="4.28515625" customWidth="1"/>
    <col min="6414" max="6414" width="14.7109375" customWidth="1"/>
    <col min="6415" max="6415" width="3.28515625" customWidth="1"/>
    <col min="6416" max="6416" width="14.5703125" customWidth="1"/>
    <col min="6417" max="6417" width="3" customWidth="1"/>
    <col min="6418" max="6418" width="16.28515625" customWidth="1"/>
    <col min="6419" max="6419" width="2.5703125" customWidth="1"/>
    <col min="6420" max="6420" width="16.85546875" customWidth="1"/>
    <col min="6421" max="6421" width="4.28515625" customWidth="1"/>
    <col min="6422" max="6422" width="14.7109375" customWidth="1"/>
    <col min="6423" max="6423" width="3.28515625" customWidth="1"/>
    <col min="6424" max="6424" width="14.5703125" customWidth="1"/>
    <col min="6657" max="6657" width="4" customWidth="1"/>
    <col min="6658" max="6658" width="3.7109375" customWidth="1"/>
    <col min="6660" max="6660" width="20.5703125" customWidth="1"/>
    <col min="6661" max="6661" width="3" customWidth="1"/>
    <col min="6662" max="6662" width="16.28515625" customWidth="1"/>
    <col min="6663" max="6663" width="2.5703125" customWidth="1"/>
    <col min="6664" max="6664" width="16.85546875" customWidth="1"/>
    <col min="6665" max="6665" width="3" customWidth="1"/>
    <col min="6666" max="6666" width="16.28515625" customWidth="1"/>
    <col min="6667" max="6667" width="2.5703125" customWidth="1"/>
    <col min="6668" max="6668" width="16.85546875" customWidth="1"/>
    <col min="6669" max="6669" width="4.28515625" customWidth="1"/>
    <col min="6670" max="6670" width="14.7109375" customWidth="1"/>
    <col min="6671" max="6671" width="3.28515625" customWidth="1"/>
    <col min="6672" max="6672" width="14.5703125" customWidth="1"/>
    <col min="6673" max="6673" width="3" customWidth="1"/>
    <col min="6674" max="6674" width="16.28515625" customWidth="1"/>
    <col min="6675" max="6675" width="2.5703125" customWidth="1"/>
    <col min="6676" max="6676" width="16.85546875" customWidth="1"/>
    <col min="6677" max="6677" width="4.28515625" customWidth="1"/>
    <col min="6678" max="6678" width="14.7109375" customWidth="1"/>
    <col min="6679" max="6679" width="3.28515625" customWidth="1"/>
    <col min="6680" max="6680" width="14.5703125" customWidth="1"/>
    <col min="6913" max="6913" width="4" customWidth="1"/>
    <col min="6914" max="6914" width="3.7109375" customWidth="1"/>
    <col min="6916" max="6916" width="20.5703125" customWidth="1"/>
    <col min="6917" max="6917" width="3" customWidth="1"/>
    <col min="6918" max="6918" width="16.28515625" customWidth="1"/>
    <col min="6919" max="6919" width="2.5703125" customWidth="1"/>
    <col min="6920" max="6920" width="16.85546875" customWidth="1"/>
    <col min="6921" max="6921" width="3" customWidth="1"/>
    <col min="6922" max="6922" width="16.28515625" customWidth="1"/>
    <col min="6923" max="6923" width="2.5703125" customWidth="1"/>
    <col min="6924" max="6924" width="16.85546875" customWidth="1"/>
    <col min="6925" max="6925" width="4.28515625" customWidth="1"/>
    <col min="6926" max="6926" width="14.7109375" customWidth="1"/>
    <col min="6927" max="6927" width="3.28515625" customWidth="1"/>
    <col min="6928" max="6928" width="14.5703125" customWidth="1"/>
    <col min="6929" max="6929" width="3" customWidth="1"/>
    <col min="6930" max="6930" width="16.28515625" customWidth="1"/>
    <col min="6931" max="6931" width="2.5703125" customWidth="1"/>
    <col min="6932" max="6932" width="16.85546875" customWidth="1"/>
    <col min="6933" max="6933" width="4.28515625" customWidth="1"/>
    <col min="6934" max="6934" width="14.7109375" customWidth="1"/>
    <col min="6935" max="6935" width="3.28515625" customWidth="1"/>
    <col min="6936" max="6936" width="14.5703125" customWidth="1"/>
    <col min="7169" max="7169" width="4" customWidth="1"/>
    <col min="7170" max="7170" width="3.7109375" customWidth="1"/>
    <col min="7172" max="7172" width="20.5703125" customWidth="1"/>
    <col min="7173" max="7173" width="3" customWidth="1"/>
    <col min="7174" max="7174" width="16.28515625" customWidth="1"/>
    <col min="7175" max="7175" width="2.5703125" customWidth="1"/>
    <col min="7176" max="7176" width="16.85546875" customWidth="1"/>
    <col min="7177" max="7177" width="3" customWidth="1"/>
    <col min="7178" max="7178" width="16.28515625" customWidth="1"/>
    <col min="7179" max="7179" width="2.5703125" customWidth="1"/>
    <col min="7180" max="7180" width="16.85546875" customWidth="1"/>
    <col min="7181" max="7181" width="4.28515625" customWidth="1"/>
    <col min="7182" max="7182" width="14.7109375" customWidth="1"/>
    <col min="7183" max="7183" width="3.28515625" customWidth="1"/>
    <col min="7184" max="7184" width="14.5703125" customWidth="1"/>
    <col min="7185" max="7185" width="3" customWidth="1"/>
    <col min="7186" max="7186" width="16.28515625" customWidth="1"/>
    <col min="7187" max="7187" width="2.5703125" customWidth="1"/>
    <col min="7188" max="7188" width="16.85546875" customWidth="1"/>
    <col min="7189" max="7189" width="4.28515625" customWidth="1"/>
    <col min="7190" max="7190" width="14.7109375" customWidth="1"/>
    <col min="7191" max="7191" width="3.28515625" customWidth="1"/>
    <col min="7192" max="7192" width="14.5703125" customWidth="1"/>
    <col min="7425" max="7425" width="4" customWidth="1"/>
    <col min="7426" max="7426" width="3.7109375" customWidth="1"/>
    <col min="7428" max="7428" width="20.5703125" customWidth="1"/>
    <col min="7429" max="7429" width="3" customWidth="1"/>
    <col min="7430" max="7430" width="16.28515625" customWidth="1"/>
    <col min="7431" max="7431" width="2.5703125" customWidth="1"/>
    <col min="7432" max="7432" width="16.85546875" customWidth="1"/>
    <col min="7433" max="7433" width="3" customWidth="1"/>
    <col min="7434" max="7434" width="16.28515625" customWidth="1"/>
    <col min="7435" max="7435" width="2.5703125" customWidth="1"/>
    <col min="7436" max="7436" width="16.85546875" customWidth="1"/>
    <col min="7437" max="7437" width="4.28515625" customWidth="1"/>
    <col min="7438" max="7438" width="14.7109375" customWidth="1"/>
    <col min="7439" max="7439" width="3.28515625" customWidth="1"/>
    <col min="7440" max="7440" width="14.5703125" customWidth="1"/>
    <col min="7441" max="7441" width="3" customWidth="1"/>
    <col min="7442" max="7442" width="16.28515625" customWidth="1"/>
    <col min="7443" max="7443" width="2.5703125" customWidth="1"/>
    <col min="7444" max="7444" width="16.85546875" customWidth="1"/>
    <col min="7445" max="7445" width="4.28515625" customWidth="1"/>
    <col min="7446" max="7446" width="14.7109375" customWidth="1"/>
    <col min="7447" max="7447" width="3.28515625" customWidth="1"/>
    <col min="7448" max="7448" width="14.5703125" customWidth="1"/>
    <col min="7681" max="7681" width="4" customWidth="1"/>
    <col min="7682" max="7682" width="3.7109375" customWidth="1"/>
    <col min="7684" max="7684" width="20.5703125" customWidth="1"/>
    <col min="7685" max="7685" width="3" customWidth="1"/>
    <col min="7686" max="7686" width="16.28515625" customWidth="1"/>
    <col min="7687" max="7687" width="2.5703125" customWidth="1"/>
    <col min="7688" max="7688" width="16.85546875" customWidth="1"/>
    <col min="7689" max="7689" width="3" customWidth="1"/>
    <col min="7690" max="7690" width="16.28515625" customWidth="1"/>
    <col min="7691" max="7691" width="2.5703125" customWidth="1"/>
    <col min="7692" max="7692" width="16.85546875" customWidth="1"/>
    <col min="7693" max="7693" width="4.28515625" customWidth="1"/>
    <col min="7694" max="7694" width="14.7109375" customWidth="1"/>
    <col min="7695" max="7695" width="3.28515625" customWidth="1"/>
    <col min="7696" max="7696" width="14.5703125" customWidth="1"/>
    <col min="7697" max="7697" width="3" customWidth="1"/>
    <col min="7698" max="7698" width="16.28515625" customWidth="1"/>
    <col min="7699" max="7699" width="2.5703125" customWidth="1"/>
    <col min="7700" max="7700" width="16.85546875" customWidth="1"/>
    <col min="7701" max="7701" width="4.28515625" customWidth="1"/>
    <col min="7702" max="7702" width="14.7109375" customWidth="1"/>
    <col min="7703" max="7703" width="3.28515625" customWidth="1"/>
    <col min="7704" max="7704" width="14.5703125" customWidth="1"/>
    <col min="7937" max="7937" width="4" customWidth="1"/>
    <col min="7938" max="7938" width="3.7109375" customWidth="1"/>
    <col min="7940" max="7940" width="20.5703125" customWidth="1"/>
    <col min="7941" max="7941" width="3" customWidth="1"/>
    <col min="7942" max="7942" width="16.28515625" customWidth="1"/>
    <col min="7943" max="7943" width="2.5703125" customWidth="1"/>
    <col min="7944" max="7944" width="16.85546875" customWidth="1"/>
    <col min="7945" max="7945" width="3" customWidth="1"/>
    <col min="7946" max="7946" width="16.28515625" customWidth="1"/>
    <col min="7947" max="7947" width="2.5703125" customWidth="1"/>
    <col min="7948" max="7948" width="16.85546875" customWidth="1"/>
    <col min="7949" max="7949" width="4.28515625" customWidth="1"/>
    <col min="7950" max="7950" width="14.7109375" customWidth="1"/>
    <col min="7951" max="7951" width="3.28515625" customWidth="1"/>
    <col min="7952" max="7952" width="14.5703125" customWidth="1"/>
    <col min="7953" max="7953" width="3" customWidth="1"/>
    <col min="7954" max="7954" width="16.28515625" customWidth="1"/>
    <col min="7955" max="7955" width="2.5703125" customWidth="1"/>
    <col min="7956" max="7956" width="16.85546875" customWidth="1"/>
    <col min="7957" max="7957" width="4.28515625" customWidth="1"/>
    <col min="7958" max="7958" width="14.7109375" customWidth="1"/>
    <col min="7959" max="7959" width="3.28515625" customWidth="1"/>
    <col min="7960" max="7960" width="14.5703125" customWidth="1"/>
    <col min="8193" max="8193" width="4" customWidth="1"/>
    <col min="8194" max="8194" width="3.7109375" customWidth="1"/>
    <col min="8196" max="8196" width="20.5703125" customWidth="1"/>
    <col min="8197" max="8197" width="3" customWidth="1"/>
    <col min="8198" max="8198" width="16.28515625" customWidth="1"/>
    <col min="8199" max="8199" width="2.5703125" customWidth="1"/>
    <col min="8200" max="8200" width="16.85546875" customWidth="1"/>
    <col min="8201" max="8201" width="3" customWidth="1"/>
    <col min="8202" max="8202" width="16.28515625" customWidth="1"/>
    <col min="8203" max="8203" width="2.5703125" customWidth="1"/>
    <col min="8204" max="8204" width="16.85546875" customWidth="1"/>
    <col min="8205" max="8205" width="4.28515625" customWidth="1"/>
    <col min="8206" max="8206" width="14.7109375" customWidth="1"/>
    <col min="8207" max="8207" width="3.28515625" customWidth="1"/>
    <col min="8208" max="8208" width="14.5703125" customWidth="1"/>
    <col min="8209" max="8209" width="3" customWidth="1"/>
    <col min="8210" max="8210" width="16.28515625" customWidth="1"/>
    <col min="8211" max="8211" width="2.5703125" customWidth="1"/>
    <col min="8212" max="8212" width="16.85546875" customWidth="1"/>
    <col min="8213" max="8213" width="4.28515625" customWidth="1"/>
    <col min="8214" max="8214" width="14.7109375" customWidth="1"/>
    <col min="8215" max="8215" width="3.28515625" customWidth="1"/>
    <col min="8216" max="8216" width="14.5703125" customWidth="1"/>
    <col min="8449" max="8449" width="4" customWidth="1"/>
    <col min="8450" max="8450" width="3.7109375" customWidth="1"/>
    <col min="8452" max="8452" width="20.5703125" customWidth="1"/>
    <col min="8453" max="8453" width="3" customWidth="1"/>
    <col min="8454" max="8454" width="16.28515625" customWidth="1"/>
    <col min="8455" max="8455" width="2.5703125" customWidth="1"/>
    <col min="8456" max="8456" width="16.85546875" customWidth="1"/>
    <col min="8457" max="8457" width="3" customWidth="1"/>
    <col min="8458" max="8458" width="16.28515625" customWidth="1"/>
    <col min="8459" max="8459" width="2.5703125" customWidth="1"/>
    <col min="8460" max="8460" width="16.85546875" customWidth="1"/>
    <col min="8461" max="8461" width="4.28515625" customWidth="1"/>
    <col min="8462" max="8462" width="14.7109375" customWidth="1"/>
    <col min="8463" max="8463" width="3.28515625" customWidth="1"/>
    <col min="8464" max="8464" width="14.5703125" customWidth="1"/>
    <col min="8465" max="8465" width="3" customWidth="1"/>
    <col min="8466" max="8466" width="16.28515625" customWidth="1"/>
    <col min="8467" max="8467" width="2.5703125" customWidth="1"/>
    <col min="8468" max="8468" width="16.85546875" customWidth="1"/>
    <col min="8469" max="8469" width="4.28515625" customWidth="1"/>
    <col min="8470" max="8470" width="14.7109375" customWidth="1"/>
    <col min="8471" max="8471" width="3.28515625" customWidth="1"/>
    <col min="8472" max="8472" width="14.5703125" customWidth="1"/>
    <col min="8705" max="8705" width="4" customWidth="1"/>
    <col min="8706" max="8706" width="3.7109375" customWidth="1"/>
    <col min="8708" max="8708" width="20.5703125" customWidth="1"/>
    <col min="8709" max="8709" width="3" customWidth="1"/>
    <col min="8710" max="8710" width="16.28515625" customWidth="1"/>
    <col min="8711" max="8711" width="2.5703125" customWidth="1"/>
    <col min="8712" max="8712" width="16.85546875" customWidth="1"/>
    <col min="8713" max="8713" width="3" customWidth="1"/>
    <col min="8714" max="8714" width="16.28515625" customWidth="1"/>
    <col min="8715" max="8715" width="2.5703125" customWidth="1"/>
    <col min="8716" max="8716" width="16.85546875" customWidth="1"/>
    <col min="8717" max="8717" width="4.28515625" customWidth="1"/>
    <col min="8718" max="8718" width="14.7109375" customWidth="1"/>
    <col min="8719" max="8719" width="3.28515625" customWidth="1"/>
    <col min="8720" max="8720" width="14.5703125" customWidth="1"/>
    <col min="8721" max="8721" width="3" customWidth="1"/>
    <col min="8722" max="8722" width="16.28515625" customWidth="1"/>
    <col min="8723" max="8723" width="2.5703125" customWidth="1"/>
    <col min="8724" max="8724" width="16.85546875" customWidth="1"/>
    <col min="8725" max="8725" width="4.28515625" customWidth="1"/>
    <col min="8726" max="8726" width="14.7109375" customWidth="1"/>
    <col min="8727" max="8727" width="3.28515625" customWidth="1"/>
    <col min="8728" max="8728" width="14.5703125" customWidth="1"/>
    <col min="8961" max="8961" width="4" customWidth="1"/>
    <col min="8962" max="8962" width="3.7109375" customWidth="1"/>
    <col min="8964" max="8964" width="20.5703125" customWidth="1"/>
    <col min="8965" max="8965" width="3" customWidth="1"/>
    <col min="8966" max="8966" width="16.28515625" customWidth="1"/>
    <col min="8967" max="8967" width="2.5703125" customWidth="1"/>
    <col min="8968" max="8968" width="16.85546875" customWidth="1"/>
    <col min="8969" max="8969" width="3" customWidth="1"/>
    <col min="8970" max="8970" width="16.28515625" customWidth="1"/>
    <col min="8971" max="8971" width="2.5703125" customWidth="1"/>
    <col min="8972" max="8972" width="16.85546875" customWidth="1"/>
    <col min="8973" max="8973" width="4.28515625" customWidth="1"/>
    <col min="8974" max="8974" width="14.7109375" customWidth="1"/>
    <col min="8975" max="8975" width="3.28515625" customWidth="1"/>
    <col min="8976" max="8976" width="14.5703125" customWidth="1"/>
    <col min="8977" max="8977" width="3" customWidth="1"/>
    <col min="8978" max="8978" width="16.28515625" customWidth="1"/>
    <col min="8979" max="8979" width="2.5703125" customWidth="1"/>
    <col min="8980" max="8980" width="16.85546875" customWidth="1"/>
    <col min="8981" max="8981" width="4.28515625" customWidth="1"/>
    <col min="8982" max="8982" width="14.7109375" customWidth="1"/>
    <col min="8983" max="8983" width="3.28515625" customWidth="1"/>
    <col min="8984" max="8984" width="14.5703125" customWidth="1"/>
    <col min="9217" max="9217" width="4" customWidth="1"/>
    <col min="9218" max="9218" width="3.7109375" customWidth="1"/>
    <col min="9220" max="9220" width="20.5703125" customWidth="1"/>
    <col min="9221" max="9221" width="3" customWidth="1"/>
    <col min="9222" max="9222" width="16.28515625" customWidth="1"/>
    <col min="9223" max="9223" width="2.5703125" customWidth="1"/>
    <col min="9224" max="9224" width="16.85546875" customWidth="1"/>
    <col min="9225" max="9225" width="3" customWidth="1"/>
    <col min="9226" max="9226" width="16.28515625" customWidth="1"/>
    <col min="9227" max="9227" width="2.5703125" customWidth="1"/>
    <col min="9228" max="9228" width="16.85546875" customWidth="1"/>
    <col min="9229" max="9229" width="4.28515625" customWidth="1"/>
    <col min="9230" max="9230" width="14.7109375" customWidth="1"/>
    <col min="9231" max="9231" width="3.28515625" customWidth="1"/>
    <col min="9232" max="9232" width="14.5703125" customWidth="1"/>
    <col min="9233" max="9233" width="3" customWidth="1"/>
    <col min="9234" max="9234" width="16.28515625" customWidth="1"/>
    <col min="9235" max="9235" width="2.5703125" customWidth="1"/>
    <col min="9236" max="9236" width="16.85546875" customWidth="1"/>
    <col min="9237" max="9237" width="4.28515625" customWidth="1"/>
    <col min="9238" max="9238" width="14.7109375" customWidth="1"/>
    <col min="9239" max="9239" width="3.28515625" customWidth="1"/>
    <col min="9240" max="9240" width="14.5703125" customWidth="1"/>
    <col min="9473" max="9473" width="4" customWidth="1"/>
    <col min="9474" max="9474" width="3.7109375" customWidth="1"/>
    <col min="9476" max="9476" width="20.5703125" customWidth="1"/>
    <col min="9477" max="9477" width="3" customWidth="1"/>
    <col min="9478" max="9478" width="16.28515625" customWidth="1"/>
    <col min="9479" max="9479" width="2.5703125" customWidth="1"/>
    <col min="9480" max="9480" width="16.85546875" customWidth="1"/>
    <col min="9481" max="9481" width="3" customWidth="1"/>
    <col min="9482" max="9482" width="16.28515625" customWidth="1"/>
    <col min="9483" max="9483" width="2.5703125" customWidth="1"/>
    <col min="9484" max="9484" width="16.85546875" customWidth="1"/>
    <col min="9485" max="9485" width="4.28515625" customWidth="1"/>
    <col min="9486" max="9486" width="14.7109375" customWidth="1"/>
    <col min="9487" max="9487" width="3.28515625" customWidth="1"/>
    <col min="9488" max="9488" width="14.5703125" customWidth="1"/>
    <col min="9489" max="9489" width="3" customWidth="1"/>
    <col min="9490" max="9490" width="16.28515625" customWidth="1"/>
    <col min="9491" max="9491" width="2.5703125" customWidth="1"/>
    <col min="9492" max="9492" width="16.85546875" customWidth="1"/>
    <col min="9493" max="9493" width="4.28515625" customWidth="1"/>
    <col min="9494" max="9494" width="14.7109375" customWidth="1"/>
    <col min="9495" max="9495" width="3.28515625" customWidth="1"/>
    <col min="9496" max="9496" width="14.5703125" customWidth="1"/>
    <col min="9729" max="9729" width="4" customWidth="1"/>
    <col min="9730" max="9730" width="3.7109375" customWidth="1"/>
    <col min="9732" max="9732" width="20.5703125" customWidth="1"/>
    <col min="9733" max="9733" width="3" customWidth="1"/>
    <col min="9734" max="9734" width="16.28515625" customWidth="1"/>
    <col min="9735" max="9735" width="2.5703125" customWidth="1"/>
    <col min="9736" max="9736" width="16.85546875" customWidth="1"/>
    <col min="9737" max="9737" width="3" customWidth="1"/>
    <col min="9738" max="9738" width="16.28515625" customWidth="1"/>
    <col min="9739" max="9739" width="2.5703125" customWidth="1"/>
    <col min="9740" max="9740" width="16.85546875" customWidth="1"/>
    <col min="9741" max="9741" width="4.28515625" customWidth="1"/>
    <col min="9742" max="9742" width="14.7109375" customWidth="1"/>
    <col min="9743" max="9743" width="3.28515625" customWidth="1"/>
    <col min="9744" max="9744" width="14.5703125" customWidth="1"/>
    <col min="9745" max="9745" width="3" customWidth="1"/>
    <col min="9746" max="9746" width="16.28515625" customWidth="1"/>
    <col min="9747" max="9747" width="2.5703125" customWidth="1"/>
    <col min="9748" max="9748" width="16.85546875" customWidth="1"/>
    <col min="9749" max="9749" width="4.28515625" customWidth="1"/>
    <col min="9750" max="9750" width="14.7109375" customWidth="1"/>
    <col min="9751" max="9751" width="3.28515625" customWidth="1"/>
    <col min="9752" max="9752" width="14.5703125" customWidth="1"/>
    <col min="9985" max="9985" width="4" customWidth="1"/>
    <col min="9986" max="9986" width="3.7109375" customWidth="1"/>
    <col min="9988" max="9988" width="20.5703125" customWidth="1"/>
    <col min="9989" max="9989" width="3" customWidth="1"/>
    <col min="9990" max="9990" width="16.28515625" customWidth="1"/>
    <col min="9991" max="9991" width="2.5703125" customWidth="1"/>
    <col min="9992" max="9992" width="16.85546875" customWidth="1"/>
    <col min="9993" max="9993" width="3" customWidth="1"/>
    <col min="9994" max="9994" width="16.28515625" customWidth="1"/>
    <col min="9995" max="9995" width="2.5703125" customWidth="1"/>
    <col min="9996" max="9996" width="16.85546875" customWidth="1"/>
    <col min="9997" max="9997" width="4.28515625" customWidth="1"/>
    <col min="9998" max="9998" width="14.7109375" customWidth="1"/>
    <col min="9999" max="9999" width="3.28515625" customWidth="1"/>
    <col min="10000" max="10000" width="14.5703125" customWidth="1"/>
    <col min="10001" max="10001" width="3" customWidth="1"/>
    <col min="10002" max="10002" width="16.28515625" customWidth="1"/>
    <col min="10003" max="10003" width="2.5703125" customWidth="1"/>
    <col min="10004" max="10004" width="16.85546875" customWidth="1"/>
    <col min="10005" max="10005" width="4.28515625" customWidth="1"/>
    <col min="10006" max="10006" width="14.7109375" customWidth="1"/>
    <col min="10007" max="10007" width="3.28515625" customWidth="1"/>
    <col min="10008" max="10008" width="14.5703125" customWidth="1"/>
    <col min="10241" max="10241" width="4" customWidth="1"/>
    <col min="10242" max="10242" width="3.7109375" customWidth="1"/>
    <col min="10244" max="10244" width="20.5703125" customWidth="1"/>
    <col min="10245" max="10245" width="3" customWidth="1"/>
    <col min="10246" max="10246" width="16.28515625" customWidth="1"/>
    <col min="10247" max="10247" width="2.5703125" customWidth="1"/>
    <col min="10248" max="10248" width="16.85546875" customWidth="1"/>
    <col min="10249" max="10249" width="3" customWidth="1"/>
    <col min="10250" max="10250" width="16.28515625" customWidth="1"/>
    <col min="10251" max="10251" width="2.5703125" customWidth="1"/>
    <col min="10252" max="10252" width="16.85546875" customWidth="1"/>
    <col min="10253" max="10253" width="4.28515625" customWidth="1"/>
    <col min="10254" max="10254" width="14.7109375" customWidth="1"/>
    <col min="10255" max="10255" width="3.28515625" customWidth="1"/>
    <col min="10256" max="10256" width="14.5703125" customWidth="1"/>
    <col min="10257" max="10257" width="3" customWidth="1"/>
    <col min="10258" max="10258" width="16.28515625" customWidth="1"/>
    <col min="10259" max="10259" width="2.5703125" customWidth="1"/>
    <col min="10260" max="10260" width="16.85546875" customWidth="1"/>
    <col min="10261" max="10261" width="4.28515625" customWidth="1"/>
    <col min="10262" max="10262" width="14.7109375" customWidth="1"/>
    <col min="10263" max="10263" width="3.28515625" customWidth="1"/>
    <col min="10264" max="10264" width="14.5703125" customWidth="1"/>
    <col min="10497" max="10497" width="4" customWidth="1"/>
    <col min="10498" max="10498" width="3.7109375" customWidth="1"/>
    <col min="10500" max="10500" width="20.5703125" customWidth="1"/>
    <col min="10501" max="10501" width="3" customWidth="1"/>
    <col min="10502" max="10502" width="16.28515625" customWidth="1"/>
    <col min="10503" max="10503" width="2.5703125" customWidth="1"/>
    <col min="10504" max="10504" width="16.85546875" customWidth="1"/>
    <col min="10505" max="10505" width="3" customWidth="1"/>
    <col min="10506" max="10506" width="16.28515625" customWidth="1"/>
    <col min="10507" max="10507" width="2.5703125" customWidth="1"/>
    <col min="10508" max="10508" width="16.85546875" customWidth="1"/>
    <col min="10509" max="10509" width="4.28515625" customWidth="1"/>
    <col min="10510" max="10510" width="14.7109375" customWidth="1"/>
    <col min="10511" max="10511" width="3.28515625" customWidth="1"/>
    <col min="10512" max="10512" width="14.5703125" customWidth="1"/>
    <col min="10513" max="10513" width="3" customWidth="1"/>
    <col min="10514" max="10514" width="16.28515625" customWidth="1"/>
    <col min="10515" max="10515" width="2.5703125" customWidth="1"/>
    <col min="10516" max="10516" width="16.85546875" customWidth="1"/>
    <col min="10517" max="10517" width="4.28515625" customWidth="1"/>
    <col min="10518" max="10518" width="14.7109375" customWidth="1"/>
    <col min="10519" max="10519" width="3.28515625" customWidth="1"/>
    <col min="10520" max="10520" width="14.5703125" customWidth="1"/>
    <col min="10753" max="10753" width="4" customWidth="1"/>
    <col min="10754" max="10754" width="3.7109375" customWidth="1"/>
    <col min="10756" max="10756" width="20.5703125" customWidth="1"/>
    <col min="10757" max="10757" width="3" customWidth="1"/>
    <col min="10758" max="10758" width="16.28515625" customWidth="1"/>
    <col min="10759" max="10759" width="2.5703125" customWidth="1"/>
    <col min="10760" max="10760" width="16.85546875" customWidth="1"/>
    <col min="10761" max="10761" width="3" customWidth="1"/>
    <col min="10762" max="10762" width="16.28515625" customWidth="1"/>
    <col min="10763" max="10763" width="2.5703125" customWidth="1"/>
    <col min="10764" max="10764" width="16.85546875" customWidth="1"/>
    <col min="10765" max="10765" width="4.28515625" customWidth="1"/>
    <col min="10766" max="10766" width="14.7109375" customWidth="1"/>
    <col min="10767" max="10767" width="3.28515625" customWidth="1"/>
    <col min="10768" max="10768" width="14.5703125" customWidth="1"/>
    <col min="10769" max="10769" width="3" customWidth="1"/>
    <col min="10770" max="10770" width="16.28515625" customWidth="1"/>
    <col min="10771" max="10771" width="2.5703125" customWidth="1"/>
    <col min="10772" max="10772" width="16.85546875" customWidth="1"/>
    <col min="10773" max="10773" width="4.28515625" customWidth="1"/>
    <col min="10774" max="10774" width="14.7109375" customWidth="1"/>
    <col min="10775" max="10775" width="3.28515625" customWidth="1"/>
    <col min="10776" max="10776" width="14.5703125" customWidth="1"/>
    <col min="11009" max="11009" width="4" customWidth="1"/>
    <col min="11010" max="11010" width="3.7109375" customWidth="1"/>
    <col min="11012" max="11012" width="20.5703125" customWidth="1"/>
    <col min="11013" max="11013" width="3" customWidth="1"/>
    <col min="11014" max="11014" width="16.28515625" customWidth="1"/>
    <col min="11015" max="11015" width="2.5703125" customWidth="1"/>
    <col min="11016" max="11016" width="16.85546875" customWidth="1"/>
    <col min="11017" max="11017" width="3" customWidth="1"/>
    <col min="11018" max="11018" width="16.28515625" customWidth="1"/>
    <col min="11019" max="11019" width="2.5703125" customWidth="1"/>
    <col min="11020" max="11020" width="16.85546875" customWidth="1"/>
    <col min="11021" max="11021" width="4.28515625" customWidth="1"/>
    <col min="11022" max="11022" width="14.7109375" customWidth="1"/>
    <col min="11023" max="11023" width="3.28515625" customWidth="1"/>
    <col min="11024" max="11024" width="14.5703125" customWidth="1"/>
    <col min="11025" max="11025" width="3" customWidth="1"/>
    <col min="11026" max="11026" width="16.28515625" customWidth="1"/>
    <col min="11027" max="11027" width="2.5703125" customWidth="1"/>
    <col min="11028" max="11028" width="16.85546875" customWidth="1"/>
    <col min="11029" max="11029" width="4.28515625" customWidth="1"/>
    <col min="11030" max="11030" width="14.7109375" customWidth="1"/>
    <col min="11031" max="11031" width="3.28515625" customWidth="1"/>
    <col min="11032" max="11032" width="14.5703125" customWidth="1"/>
    <col min="11265" max="11265" width="4" customWidth="1"/>
    <col min="11266" max="11266" width="3.7109375" customWidth="1"/>
    <col min="11268" max="11268" width="20.5703125" customWidth="1"/>
    <col min="11269" max="11269" width="3" customWidth="1"/>
    <col min="11270" max="11270" width="16.28515625" customWidth="1"/>
    <col min="11271" max="11271" width="2.5703125" customWidth="1"/>
    <col min="11272" max="11272" width="16.85546875" customWidth="1"/>
    <col min="11273" max="11273" width="3" customWidth="1"/>
    <col min="11274" max="11274" width="16.28515625" customWidth="1"/>
    <col min="11275" max="11275" width="2.5703125" customWidth="1"/>
    <col min="11276" max="11276" width="16.85546875" customWidth="1"/>
    <col min="11277" max="11277" width="4.28515625" customWidth="1"/>
    <col min="11278" max="11278" width="14.7109375" customWidth="1"/>
    <col min="11279" max="11279" width="3.28515625" customWidth="1"/>
    <col min="11280" max="11280" width="14.5703125" customWidth="1"/>
    <col min="11281" max="11281" width="3" customWidth="1"/>
    <col min="11282" max="11282" width="16.28515625" customWidth="1"/>
    <col min="11283" max="11283" width="2.5703125" customWidth="1"/>
    <col min="11284" max="11284" width="16.85546875" customWidth="1"/>
    <col min="11285" max="11285" width="4.28515625" customWidth="1"/>
    <col min="11286" max="11286" width="14.7109375" customWidth="1"/>
    <col min="11287" max="11287" width="3.28515625" customWidth="1"/>
    <col min="11288" max="11288" width="14.5703125" customWidth="1"/>
    <col min="11521" max="11521" width="4" customWidth="1"/>
    <col min="11522" max="11522" width="3.7109375" customWidth="1"/>
    <col min="11524" max="11524" width="20.5703125" customWidth="1"/>
    <col min="11525" max="11525" width="3" customWidth="1"/>
    <col min="11526" max="11526" width="16.28515625" customWidth="1"/>
    <col min="11527" max="11527" width="2.5703125" customWidth="1"/>
    <col min="11528" max="11528" width="16.85546875" customWidth="1"/>
    <col min="11529" max="11529" width="3" customWidth="1"/>
    <col min="11530" max="11530" width="16.28515625" customWidth="1"/>
    <col min="11531" max="11531" width="2.5703125" customWidth="1"/>
    <col min="11532" max="11532" width="16.85546875" customWidth="1"/>
    <col min="11533" max="11533" width="4.28515625" customWidth="1"/>
    <col min="11534" max="11534" width="14.7109375" customWidth="1"/>
    <col min="11535" max="11535" width="3.28515625" customWidth="1"/>
    <col min="11536" max="11536" width="14.5703125" customWidth="1"/>
    <col min="11537" max="11537" width="3" customWidth="1"/>
    <col min="11538" max="11538" width="16.28515625" customWidth="1"/>
    <col min="11539" max="11539" width="2.5703125" customWidth="1"/>
    <col min="11540" max="11540" width="16.85546875" customWidth="1"/>
    <col min="11541" max="11541" width="4.28515625" customWidth="1"/>
    <col min="11542" max="11542" width="14.7109375" customWidth="1"/>
    <col min="11543" max="11543" width="3.28515625" customWidth="1"/>
    <col min="11544" max="11544" width="14.5703125" customWidth="1"/>
    <col min="11777" max="11777" width="4" customWidth="1"/>
    <col min="11778" max="11778" width="3.7109375" customWidth="1"/>
    <col min="11780" max="11780" width="20.5703125" customWidth="1"/>
    <col min="11781" max="11781" width="3" customWidth="1"/>
    <col min="11782" max="11782" width="16.28515625" customWidth="1"/>
    <col min="11783" max="11783" width="2.5703125" customWidth="1"/>
    <col min="11784" max="11784" width="16.85546875" customWidth="1"/>
    <col min="11785" max="11785" width="3" customWidth="1"/>
    <col min="11786" max="11786" width="16.28515625" customWidth="1"/>
    <col min="11787" max="11787" width="2.5703125" customWidth="1"/>
    <col min="11788" max="11788" width="16.85546875" customWidth="1"/>
    <col min="11789" max="11789" width="4.28515625" customWidth="1"/>
    <col min="11790" max="11790" width="14.7109375" customWidth="1"/>
    <col min="11791" max="11791" width="3.28515625" customWidth="1"/>
    <col min="11792" max="11792" width="14.5703125" customWidth="1"/>
    <col min="11793" max="11793" width="3" customWidth="1"/>
    <col min="11794" max="11794" width="16.28515625" customWidth="1"/>
    <col min="11795" max="11795" width="2.5703125" customWidth="1"/>
    <col min="11796" max="11796" width="16.85546875" customWidth="1"/>
    <col min="11797" max="11797" width="4.28515625" customWidth="1"/>
    <col min="11798" max="11798" width="14.7109375" customWidth="1"/>
    <col min="11799" max="11799" width="3.28515625" customWidth="1"/>
    <col min="11800" max="11800" width="14.5703125" customWidth="1"/>
    <col min="12033" max="12033" width="4" customWidth="1"/>
    <col min="12034" max="12034" width="3.7109375" customWidth="1"/>
    <col min="12036" max="12036" width="20.5703125" customWidth="1"/>
    <col min="12037" max="12037" width="3" customWidth="1"/>
    <col min="12038" max="12038" width="16.28515625" customWidth="1"/>
    <col min="12039" max="12039" width="2.5703125" customWidth="1"/>
    <col min="12040" max="12040" width="16.85546875" customWidth="1"/>
    <col min="12041" max="12041" width="3" customWidth="1"/>
    <col min="12042" max="12042" width="16.28515625" customWidth="1"/>
    <col min="12043" max="12043" width="2.5703125" customWidth="1"/>
    <col min="12044" max="12044" width="16.85546875" customWidth="1"/>
    <col min="12045" max="12045" width="4.28515625" customWidth="1"/>
    <col min="12046" max="12046" width="14.7109375" customWidth="1"/>
    <col min="12047" max="12047" width="3.28515625" customWidth="1"/>
    <col min="12048" max="12048" width="14.5703125" customWidth="1"/>
    <col min="12049" max="12049" width="3" customWidth="1"/>
    <col min="12050" max="12050" width="16.28515625" customWidth="1"/>
    <col min="12051" max="12051" width="2.5703125" customWidth="1"/>
    <col min="12052" max="12052" width="16.85546875" customWidth="1"/>
    <col min="12053" max="12053" width="4.28515625" customWidth="1"/>
    <col min="12054" max="12054" width="14.7109375" customWidth="1"/>
    <col min="12055" max="12055" width="3.28515625" customWidth="1"/>
    <col min="12056" max="12056" width="14.5703125" customWidth="1"/>
    <col min="12289" max="12289" width="4" customWidth="1"/>
    <col min="12290" max="12290" width="3.7109375" customWidth="1"/>
    <col min="12292" max="12292" width="20.5703125" customWidth="1"/>
    <col min="12293" max="12293" width="3" customWidth="1"/>
    <col min="12294" max="12294" width="16.28515625" customWidth="1"/>
    <col min="12295" max="12295" width="2.5703125" customWidth="1"/>
    <col min="12296" max="12296" width="16.85546875" customWidth="1"/>
    <col min="12297" max="12297" width="3" customWidth="1"/>
    <col min="12298" max="12298" width="16.28515625" customWidth="1"/>
    <col min="12299" max="12299" width="2.5703125" customWidth="1"/>
    <col min="12300" max="12300" width="16.85546875" customWidth="1"/>
    <col min="12301" max="12301" width="4.28515625" customWidth="1"/>
    <col min="12302" max="12302" width="14.7109375" customWidth="1"/>
    <col min="12303" max="12303" width="3.28515625" customWidth="1"/>
    <col min="12304" max="12304" width="14.5703125" customWidth="1"/>
    <col min="12305" max="12305" width="3" customWidth="1"/>
    <col min="12306" max="12306" width="16.28515625" customWidth="1"/>
    <col min="12307" max="12307" width="2.5703125" customWidth="1"/>
    <col min="12308" max="12308" width="16.85546875" customWidth="1"/>
    <col min="12309" max="12309" width="4.28515625" customWidth="1"/>
    <col min="12310" max="12310" width="14.7109375" customWidth="1"/>
    <col min="12311" max="12311" width="3.28515625" customWidth="1"/>
    <col min="12312" max="12312" width="14.5703125" customWidth="1"/>
    <col min="12545" max="12545" width="4" customWidth="1"/>
    <col min="12546" max="12546" width="3.7109375" customWidth="1"/>
    <col min="12548" max="12548" width="20.5703125" customWidth="1"/>
    <col min="12549" max="12549" width="3" customWidth="1"/>
    <col min="12550" max="12550" width="16.28515625" customWidth="1"/>
    <col min="12551" max="12551" width="2.5703125" customWidth="1"/>
    <col min="12552" max="12552" width="16.85546875" customWidth="1"/>
    <col min="12553" max="12553" width="3" customWidth="1"/>
    <col min="12554" max="12554" width="16.28515625" customWidth="1"/>
    <col min="12555" max="12555" width="2.5703125" customWidth="1"/>
    <col min="12556" max="12556" width="16.85546875" customWidth="1"/>
    <col min="12557" max="12557" width="4.28515625" customWidth="1"/>
    <col min="12558" max="12558" width="14.7109375" customWidth="1"/>
    <col min="12559" max="12559" width="3.28515625" customWidth="1"/>
    <col min="12560" max="12560" width="14.5703125" customWidth="1"/>
    <col min="12561" max="12561" width="3" customWidth="1"/>
    <col min="12562" max="12562" width="16.28515625" customWidth="1"/>
    <col min="12563" max="12563" width="2.5703125" customWidth="1"/>
    <col min="12564" max="12564" width="16.85546875" customWidth="1"/>
    <col min="12565" max="12565" width="4.28515625" customWidth="1"/>
    <col min="12566" max="12566" width="14.7109375" customWidth="1"/>
    <col min="12567" max="12567" width="3.28515625" customWidth="1"/>
    <col min="12568" max="12568" width="14.5703125" customWidth="1"/>
    <col min="12801" max="12801" width="4" customWidth="1"/>
    <col min="12802" max="12802" width="3.7109375" customWidth="1"/>
    <col min="12804" max="12804" width="20.5703125" customWidth="1"/>
    <col min="12805" max="12805" width="3" customWidth="1"/>
    <col min="12806" max="12806" width="16.28515625" customWidth="1"/>
    <col min="12807" max="12807" width="2.5703125" customWidth="1"/>
    <col min="12808" max="12808" width="16.85546875" customWidth="1"/>
    <col min="12809" max="12809" width="3" customWidth="1"/>
    <col min="12810" max="12810" width="16.28515625" customWidth="1"/>
    <col min="12811" max="12811" width="2.5703125" customWidth="1"/>
    <col min="12812" max="12812" width="16.85546875" customWidth="1"/>
    <col min="12813" max="12813" width="4.28515625" customWidth="1"/>
    <col min="12814" max="12814" width="14.7109375" customWidth="1"/>
    <col min="12815" max="12815" width="3.28515625" customWidth="1"/>
    <col min="12816" max="12816" width="14.5703125" customWidth="1"/>
    <col min="12817" max="12817" width="3" customWidth="1"/>
    <col min="12818" max="12818" width="16.28515625" customWidth="1"/>
    <col min="12819" max="12819" width="2.5703125" customWidth="1"/>
    <col min="12820" max="12820" width="16.85546875" customWidth="1"/>
    <col min="12821" max="12821" width="4.28515625" customWidth="1"/>
    <col min="12822" max="12822" width="14.7109375" customWidth="1"/>
    <col min="12823" max="12823" width="3.28515625" customWidth="1"/>
    <col min="12824" max="12824" width="14.5703125" customWidth="1"/>
    <col min="13057" max="13057" width="4" customWidth="1"/>
    <col min="13058" max="13058" width="3.7109375" customWidth="1"/>
    <col min="13060" max="13060" width="20.5703125" customWidth="1"/>
    <col min="13061" max="13061" width="3" customWidth="1"/>
    <col min="13062" max="13062" width="16.28515625" customWidth="1"/>
    <col min="13063" max="13063" width="2.5703125" customWidth="1"/>
    <col min="13064" max="13064" width="16.85546875" customWidth="1"/>
    <col min="13065" max="13065" width="3" customWidth="1"/>
    <col min="13066" max="13066" width="16.28515625" customWidth="1"/>
    <col min="13067" max="13067" width="2.5703125" customWidth="1"/>
    <col min="13068" max="13068" width="16.85546875" customWidth="1"/>
    <col min="13069" max="13069" width="4.28515625" customWidth="1"/>
    <col min="13070" max="13070" width="14.7109375" customWidth="1"/>
    <col min="13071" max="13071" width="3.28515625" customWidth="1"/>
    <col min="13072" max="13072" width="14.5703125" customWidth="1"/>
    <col min="13073" max="13073" width="3" customWidth="1"/>
    <col min="13074" max="13074" width="16.28515625" customWidth="1"/>
    <col min="13075" max="13075" width="2.5703125" customWidth="1"/>
    <col min="13076" max="13076" width="16.85546875" customWidth="1"/>
    <col min="13077" max="13077" width="4.28515625" customWidth="1"/>
    <col min="13078" max="13078" width="14.7109375" customWidth="1"/>
    <col min="13079" max="13079" width="3.28515625" customWidth="1"/>
    <col min="13080" max="13080" width="14.5703125" customWidth="1"/>
    <col min="13313" max="13313" width="4" customWidth="1"/>
    <col min="13314" max="13314" width="3.7109375" customWidth="1"/>
    <col min="13316" max="13316" width="20.5703125" customWidth="1"/>
    <col min="13317" max="13317" width="3" customWidth="1"/>
    <col min="13318" max="13318" width="16.28515625" customWidth="1"/>
    <col min="13319" max="13319" width="2.5703125" customWidth="1"/>
    <col min="13320" max="13320" width="16.85546875" customWidth="1"/>
    <col min="13321" max="13321" width="3" customWidth="1"/>
    <col min="13322" max="13322" width="16.28515625" customWidth="1"/>
    <col min="13323" max="13323" width="2.5703125" customWidth="1"/>
    <col min="13324" max="13324" width="16.85546875" customWidth="1"/>
    <col min="13325" max="13325" width="4.28515625" customWidth="1"/>
    <col min="13326" max="13326" width="14.7109375" customWidth="1"/>
    <col min="13327" max="13327" width="3.28515625" customWidth="1"/>
    <col min="13328" max="13328" width="14.5703125" customWidth="1"/>
    <col min="13329" max="13329" width="3" customWidth="1"/>
    <col min="13330" max="13330" width="16.28515625" customWidth="1"/>
    <col min="13331" max="13331" width="2.5703125" customWidth="1"/>
    <col min="13332" max="13332" width="16.85546875" customWidth="1"/>
    <col min="13333" max="13333" width="4.28515625" customWidth="1"/>
    <col min="13334" max="13334" width="14.7109375" customWidth="1"/>
    <col min="13335" max="13335" width="3.28515625" customWidth="1"/>
    <col min="13336" max="13336" width="14.5703125" customWidth="1"/>
    <col min="13569" max="13569" width="4" customWidth="1"/>
    <col min="13570" max="13570" width="3.7109375" customWidth="1"/>
    <col min="13572" max="13572" width="20.5703125" customWidth="1"/>
    <col min="13573" max="13573" width="3" customWidth="1"/>
    <col min="13574" max="13574" width="16.28515625" customWidth="1"/>
    <col min="13575" max="13575" width="2.5703125" customWidth="1"/>
    <col min="13576" max="13576" width="16.85546875" customWidth="1"/>
    <col min="13577" max="13577" width="3" customWidth="1"/>
    <col min="13578" max="13578" width="16.28515625" customWidth="1"/>
    <col min="13579" max="13579" width="2.5703125" customWidth="1"/>
    <col min="13580" max="13580" width="16.85546875" customWidth="1"/>
    <col min="13581" max="13581" width="4.28515625" customWidth="1"/>
    <col min="13582" max="13582" width="14.7109375" customWidth="1"/>
    <col min="13583" max="13583" width="3.28515625" customWidth="1"/>
    <col min="13584" max="13584" width="14.5703125" customWidth="1"/>
    <col min="13585" max="13585" width="3" customWidth="1"/>
    <col min="13586" max="13586" width="16.28515625" customWidth="1"/>
    <col min="13587" max="13587" width="2.5703125" customWidth="1"/>
    <col min="13588" max="13588" width="16.85546875" customWidth="1"/>
    <col min="13589" max="13589" width="4.28515625" customWidth="1"/>
    <col min="13590" max="13590" width="14.7109375" customWidth="1"/>
    <col min="13591" max="13591" width="3.28515625" customWidth="1"/>
    <col min="13592" max="13592" width="14.5703125" customWidth="1"/>
    <col min="13825" max="13825" width="4" customWidth="1"/>
    <col min="13826" max="13826" width="3.7109375" customWidth="1"/>
    <col min="13828" max="13828" width="20.5703125" customWidth="1"/>
    <col min="13829" max="13829" width="3" customWidth="1"/>
    <col min="13830" max="13830" width="16.28515625" customWidth="1"/>
    <col min="13831" max="13831" width="2.5703125" customWidth="1"/>
    <col min="13832" max="13832" width="16.85546875" customWidth="1"/>
    <col min="13833" max="13833" width="3" customWidth="1"/>
    <col min="13834" max="13834" width="16.28515625" customWidth="1"/>
    <col min="13835" max="13835" width="2.5703125" customWidth="1"/>
    <col min="13836" max="13836" width="16.85546875" customWidth="1"/>
    <col min="13837" max="13837" width="4.28515625" customWidth="1"/>
    <col min="13838" max="13838" width="14.7109375" customWidth="1"/>
    <col min="13839" max="13839" width="3.28515625" customWidth="1"/>
    <col min="13840" max="13840" width="14.5703125" customWidth="1"/>
    <col min="13841" max="13841" width="3" customWidth="1"/>
    <col min="13842" max="13842" width="16.28515625" customWidth="1"/>
    <col min="13843" max="13843" width="2.5703125" customWidth="1"/>
    <col min="13844" max="13844" width="16.85546875" customWidth="1"/>
    <col min="13845" max="13845" width="4.28515625" customWidth="1"/>
    <col min="13846" max="13846" width="14.7109375" customWidth="1"/>
    <col min="13847" max="13847" width="3.28515625" customWidth="1"/>
    <col min="13848" max="13848" width="14.5703125" customWidth="1"/>
    <col min="14081" max="14081" width="4" customWidth="1"/>
    <col min="14082" max="14082" width="3.7109375" customWidth="1"/>
    <col min="14084" max="14084" width="20.5703125" customWidth="1"/>
    <col min="14085" max="14085" width="3" customWidth="1"/>
    <col min="14086" max="14086" width="16.28515625" customWidth="1"/>
    <col min="14087" max="14087" width="2.5703125" customWidth="1"/>
    <col min="14088" max="14088" width="16.85546875" customWidth="1"/>
    <col min="14089" max="14089" width="3" customWidth="1"/>
    <col min="14090" max="14090" width="16.28515625" customWidth="1"/>
    <col min="14091" max="14091" width="2.5703125" customWidth="1"/>
    <col min="14092" max="14092" width="16.85546875" customWidth="1"/>
    <col min="14093" max="14093" width="4.28515625" customWidth="1"/>
    <col min="14094" max="14094" width="14.7109375" customWidth="1"/>
    <col min="14095" max="14095" width="3.28515625" customWidth="1"/>
    <col min="14096" max="14096" width="14.5703125" customWidth="1"/>
    <col min="14097" max="14097" width="3" customWidth="1"/>
    <col min="14098" max="14098" width="16.28515625" customWidth="1"/>
    <col min="14099" max="14099" width="2.5703125" customWidth="1"/>
    <col min="14100" max="14100" width="16.85546875" customWidth="1"/>
    <col min="14101" max="14101" width="4.28515625" customWidth="1"/>
    <col min="14102" max="14102" width="14.7109375" customWidth="1"/>
    <col min="14103" max="14103" width="3.28515625" customWidth="1"/>
    <col min="14104" max="14104" width="14.5703125" customWidth="1"/>
    <col min="14337" max="14337" width="4" customWidth="1"/>
    <col min="14338" max="14338" width="3.7109375" customWidth="1"/>
    <col min="14340" max="14340" width="20.5703125" customWidth="1"/>
    <col min="14341" max="14341" width="3" customWidth="1"/>
    <col min="14342" max="14342" width="16.28515625" customWidth="1"/>
    <col min="14343" max="14343" width="2.5703125" customWidth="1"/>
    <col min="14344" max="14344" width="16.85546875" customWidth="1"/>
    <col min="14345" max="14345" width="3" customWidth="1"/>
    <col min="14346" max="14346" width="16.28515625" customWidth="1"/>
    <col min="14347" max="14347" width="2.5703125" customWidth="1"/>
    <col min="14348" max="14348" width="16.85546875" customWidth="1"/>
    <col min="14349" max="14349" width="4.28515625" customWidth="1"/>
    <col min="14350" max="14350" width="14.7109375" customWidth="1"/>
    <col min="14351" max="14351" width="3.28515625" customWidth="1"/>
    <col min="14352" max="14352" width="14.5703125" customWidth="1"/>
    <col min="14353" max="14353" width="3" customWidth="1"/>
    <col min="14354" max="14354" width="16.28515625" customWidth="1"/>
    <col min="14355" max="14355" width="2.5703125" customWidth="1"/>
    <col min="14356" max="14356" width="16.85546875" customWidth="1"/>
    <col min="14357" max="14357" width="4.28515625" customWidth="1"/>
    <col min="14358" max="14358" width="14.7109375" customWidth="1"/>
    <col min="14359" max="14359" width="3.28515625" customWidth="1"/>
    <col min="14360" max="14360" width="14.5703125" customWidth="1"/>
    <col min="14593" max="14593" width="4" customWidth="1"/>
    <col min="14594" max="14594" width="3.7109375" customWidth="1"/>
    <col min="14596" max="14596" width="20.5703125" customWidth="1"/>
    <col min="14597" max="14597" width="3" customWidth="1"/>
    <col min="14598" max="14598" width="16.28515625" customWidth="1"/>
    <col min="14599" max="14599" width="2.5703125" customWidth="1"/>
    <col min="14600" max="14600" width="16.85546875" customWidth="1"/>
    <col min="14601" max="14601" width="3" customWidth="1"/>
    <col min="14602" max="14602" width="16.28515625" customWidth="1"/>
    <col min="14603" max="14603" width="2.5703125" customWidth="1"/>
    <col min="14604" max="14604" width="16.85546875" customWidth="1"/>
    <col min="14605" max="14605" width="4.28515625" customWidth="1"/>
    <col min="14606" max="14606" width="14.7109375" customWidth="1"/>
    <col min="14607" max="14607" width="3.28515625" customWidth="1"/>
    <col min="14608" max="14608" width="14.5703125" customWidth="1"/>
    <col min="14609" max="14609" width="3" customWidth="1"/>
    <col min="14610" max="14610" width="16.28515625" customWidth="1"/>
    <col min="14611" max="14611" width="2.5703125" customWidth="1"/>
    <col min="14612" max="14612" width="16.85546875" customWidth="1"/>
    <col min="14613" max="14613" width="4.28515625" customWidth="1"/>
    <col min="14614" max="14614" width="14.7109375" customWidth="1"/>
    <col min="14615" max="14615" width="3.28515625" customWidth="1"/>
    <col min="14616" max="14616" width="14.5703125" customWidth="1"/>
    <col min="14849" max="14849" width="4" customWidth="1"/>
    <col min="14850" max="14850" width="3.7109375" customWidth="1"/>
    <col min="14852" max="14852" width="20.5703125" customWidth="1"/>
    <col min="14853" max="14853" width="3" customWidth="1"/>
    <col min="14854" max="14854" width="16.28515625" customWidth="1"/>
    <col min="14855" max="14855" width="2.5703125" customWidth="1"/>
    <col min="14856" max="14856" width="16.85546875" customWidth="1"/>
    <col min="14857" max="14857" width="3" customWidth="1"/>
    <col min="14858" max="14858" width="16.28515625" customWidth="1"/>
    <col min="14859" max="14859" width="2.5703125" customWidth="1"/>
    <col min="14860" max="14860" width="16.85546875" customWidth="1"/>
    <col min="14861" max="14861" width="4.28515625" customWidth="1"/>
    <col min="14862" max="14862" width="14.7109375" customWidth="1"/>
    <col min="14863" max="14863" width="3.28515625" customWidth="1"/>
    <col min="14864" max="14864" width="14.5703125" customWidth="1"/>
    <col min="14865" max="14865" width="3" customWidth="1"/>
    <col min="14866" max="14866" width="16.28515625" customWidth="1"/>
    <col min="14867" max="14867" width="2.5703125" customWidth="1"/>
    <col min="14868" max="14868" width="16.85546875" customWidth="1"/>
    <col min="14869" max="14869" width="4.28515625" customWidth="1"/>
    <col min="14870" max="14870" width="14.7109375" customWidth="1"/>
    <col min="14871" max="14871" width="3.28515625" customWidth="1"/>
    <col min="14872" max="14872" width="14.5703125" customWidth="1"/>
    <col min="15105" max="15105" width="4" customWidth="1"/>
    <col min="15106" max="15106" width="3.7109375" customWidth="1"/>
    <col min="15108" max="15108" width="20.5703125" customWidth="1"/>
    <col min="15109" max="15109" width="3" customWidth="1"/>
    <col min="15110" max="15110" width="16.28515625" customWidth="1"/>
    <col min="15111" max="15111" width="2.5703125" customWidth="1"/>
    <col min="15112" max="15112" width="16.85546875" customWidth="1"/>
    <col min="15113" max="15113" width="3" customWidth="1"/>
    <col min="15114" max="15114" width="16.28515625" customWidth="1"/>
    <col min="15115" max="15115" width="2.5703125" customWidth="1"/>
    <col min="15116" max="15116" width="16.85546875" customWidth="1"/>
    <col min="15117" max="15117" width="4.28515625" customWidth="1"/>
    <col min="15118" max="15118" width="14.7109375" customWidth="1"/>
    <col min="15119" max="15119" width="3.28515625" customWidth="1"/>
    <col min="15120" max="15120" width="14.5703125" customWidth="1"/>
    <col min="15121" max="15121" width="3" customWidth="1"/>
    <col min="15122" max="15122" width="16.28515625" customWidth="1"/>
    <col min="15123" max="15123" width="2.5703125" customWidth="1"/>
    <col min="15124" max="15124" width="16.85546875" customWidth="1"/>
    <col min="15125" max="15125" width="4.28515625" customWidth="1"/>
    <col min="15126" max="15126" width="14.7109375" customWidth="1"/>
    <col min="15127" max="15127" width="3.28515625" customWidth="1"/>
    <col min="15128" max="15128" width="14.5703125" customWidth="1"/>
    <col min="15361" max="15361" width="4" customWidth="1"/>
    <col min="15362" max="15362" width="3.7109375" customWidth="1"/>
    <col min="15364" max="15364" width="20.5703125" customWidth="1"/>
    <col min="15365" max="15365" width="3" customWidth="1"/>
    <col min="15366" max="15366" width="16.28515625" customWidth="1"/>
    <col min="15367" max="15367" width="2.5703125" customWidth="1"/>
    <col min="15368" max="15368" width="16.85546875" customWidth="1"/>
    <col min="15369" max="15369" width="3" customWidth="1"/>
    <col min="15370" max="15370" width="16.28515625" customWidth="1"/>
    <col min="15371" max="15371" width="2.5703125" customWidth="1"/>
    <col min="15372" max="15372" width="16.85546875" customWidth="1"/>
    <col min="15373" max="15373" width="4.28515625" customWidth="1"/>
    <col min="15374" max="15374" width="14.7109375" customWidth="1"/>
    <col min="15375" max="15375" width="3.28515625" customWidth="1"/>
    <col min="15376" max="15376" width="14.5703125" customWidth="1"/>
    <col min="15377" max="15377" width="3" customWidth="1"/>
    <col min="15378" max="15378" width="16.28515625" customWidth="1"/>
    <col min="15379" max="15379" width="2.5703125" customWidth="1"/>
    <col min="15380" max="15380" width="16.85546875" customWidth="1"/>
    <col min="15381" max="15381" width="4.28515625" customWidth="1"/>
    <col min="15382" max="15382" width="14.7109375" customWidth="1"/>
    <col min="15383" max="15383" width="3.28515625" customWidth="1"/>
    <col min="15384" max="15384" width="14.5703125" customWidth="1"/>
    <col min="15617" max="15617" width="4" customWidth="1"/>
    <col min="15618" max="15618" width="3.7109375" customWidth="1"/>
    <col min="15620" max="15620" width="20.5703125" customWidth="1"/>
    <col min="15621" max="15621" width="3" customWidth="1"/>
    <col min="15622" max="15622" width="16.28515625" customWidth="1"/>
    <col min="15623" max="15623" width="2.5703125" customWidth="1"/>
    <col min="15624" max="15624" width="16.85546875" customWidth="1"/>
    <col min="15625" max="15625" width="3" customWidth="1"/>
    <col min="15626" max="15626" width="16.28515625" customWidth="1"/>
    <col min="15627" max="15627" width="2.5703125" customWidth="1"/>
    <col min="15628" max="15628" width="16.85546875" customWidth="1"/>
    <col min="15629" max="15629" width="4.28515625" customWidth="1"/>
    <col min="15630" max="15630" width="14.7109375" customWidth="1"/>
    <col min="15631" max="15631" width="3.28515625" customWidth="1"/>
    <col min="15632" max="15632" width="14.5703125" customWidth="1"/>
    <col min="15633" max="15633" width="3" customWidth="1"/>
    <col min="15634" max="15634" width="16.28515625" customWidth="1"/>
    <col min="15635" max="15635" width="2.5703125" customWidth="1"/>
    <col min="15636" max="15636" width="16.85546875" customWidth="1"/>
    <col min="15637" max="15637" width="4.28515625" customWidth="1"/>
    <col min="15638" max="15638" width="14.7109375" customWidth="1"/>
    <col min="15639" max="15639" width="3.28515625" customWidth="1"/>
    <col min="15640" max="15640" width="14.5703125" customWidth="1"/>
    <col min="15873" max="15873" width="4" customWidth="1"/>
    <col min="15874" max="15874" width="3.7109375" customWidth="1"/>
    <col min="15876" max="15876" width="20.5703125" customWidth="1"/>
    <col min="15877" max="15877" width="3" customWidth="1"/>
    <col min="15878" max="15878" width="16.28515625" customWidth="1"/>
    <col min="15879" max="15879" width="2.5703125" customWidth="1"/>
    <col min="15880" max="15880" width="16.85546875" customWidth="1"/>
    <col min="15881" max="15881" width="3" customWidth="1"/>
    <col min="15882" max="15882" width="16.28515625" customWidth="1"/>
    <col min="15883" max="15883" width="2.5703125" customWidth="1"/>
    <col min="15884" max="15884" width="16.85546875" customWidth="1"/>
    <col min="15885" max="15885" width="4.28515625" customWidth="1"/>
    <col min="15886" max="15886" width="14.7109375" customWidth="1"/>
    <col min="15887" max="15887" width="3.28515625" customWidth="1"/>
    <col min="15888" max="15888" width="14.5703125" customWidth="1"/>
    <col min="15889" max="15889" width="3" customWidth="1"/>
    <col min="15890" max="15890" width="16.28515625" customWidth="1"/>
    <col min="15891" max="15891" width="2.5703125" customWidth="1"/>
    <col min="15892" max="15892" width="16.85546875" customWidth="1"/>
    <col min="15893" max="15893" width="4.28515625" customWidth="1"/>
    <col min="15894" max="15894" width="14.7109375" customWidth="1"/>
    <col min="15895" max="15895" width="3.28515625" customWidth="1"/>
    <col min="15896" max="15896" width="14.5703125" customWidth="1"/>
    <col min="16129" max="16129" width="4" customWidth="1"/>
    <col min="16130" max="16130" width="3.7109375" customWidth="1"/>
    <col min="16132" max="16132" width="20.5703125" customWidth="1"/>
    <col min="16133" max="16133" width="3" customWidth="1"/>
    <col min="16134" max="16134" width="16.28515625" customWidth="1"/>
    <col min="16135" max="16135" width="2.5703125" customWidth="1"/>
    <col min="16136" max="16136" width="16.85546875" customWidth="1"/>
    <col min="16137" max="16137" width="3" customWidth="1"/>
    <col min="16138" max="16138" width="16.28515625" customWidth="1"/>
    <col min="16139" max="16139" width="2.5703125" customWidth="1"/>
    <col min="16140" max="16140" width="16.85546875" customWidth="1"/>
    <col min="16141" max="16141" width="4.28515625" customWidth="1"/>
    <col min="16142" max="16142" width="14.7109375" customWidth="1"/>
    <col min="16143" max="16143" width="3.28515625" customWidth="1"/>
    <col min="16144" max="16144" width="14.5703125" customWidth="1"/>
    <col min="16145" max="16145" width="3" customWidth="1"/>
    <col min="16146" max="16146" width="16.28515625" customWidth="1"/>
    <col min="16147" max="16147" width="2.5703125" customWidth="1"/>
    <col min="16148" max="16148" width="16.85546875" customWidth="1"/>
    <col min="16149" max="16149" width="4.28515625" customWidth="1"/>
    <col min="16150" max="16150" width="14.7109375" customWidth="1"/>
    <col min="16151" max="16151" width="3.28515625" customWidth="1"/>
    <col min="16152" max="16152" width="14.5703125" customWidth="1"/>
  </cols>
  <sheetData>
    <row r="1" spans="1:25" x14ac:dyDescent="0.2">
      <c r="A1" s="6" t="s">
        <v>0</v>
      </c>
      <c r="P1" s="6"/>
      <c r="X1" s="6" t="s">
        <v>95</v>
      </c>
    </row>
    <row r="2" spans="1:25" x14ac:dyDescent="0.2">
      <c r="A2" s="6" t="s">
        <v>144</v>
      </c>
      <c r="P2" s="55"/>
      <c r="X2" s="53">
        <v>45107</v>
      </c>
    </row>
    <row r="3" spans="1:25" x14ac:dyDescent="0.2">
      <c r="A3" s="6" t="s">
        <v>101</v>
      </c>
      <c r="P3" s="55"/>
      <c r="X3" s="55"/>
    </row>
    <row r="4" spans="1:25" x14ac:dyDescent="0.2">
      <c r="A4" s="24" t="s">
        <v>91</v>
      </c>
    </row>
    <row r="5" spans="1:25" x14ac:dyDescent="0.2">
      <c r="A5" s="6" t="s">
        <v>140</v>
      </c>
    </row>
    <row r="6" spans="1:25" ht="12" customHeight="1" x14ac:dyDescent="0.25">
      <c r="D6" s="33"/>
    </row>
    <row r="7" spans="1:25" x14ac:dyDescent="0.2">
      <c r="F7" s="64" t="s">
        <v>5</v>
      </c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</row>
    <row r="8" spans="1:25" x14ac:dyDescent="0.2">
      <c r="D8" s="56"/>
      <c r="E8" s="56"/>
      <c r="F8" s="59">
        <v>2022</v>
      </c>
      <c r="H8" s="59">
        <v>2021</v>
      </c>
      <c r="J8" s="59">
        <v>2020</v>
      </c>
      <c r="K8" s="31"/>
      <c r="L8" s="59">
        <v>2019</v>
      </c>
      <c r="N8" s="59">
        <v>2018</v>
      </c>
      <c r="O8" s="31"/>
      <c r="P8" s="59">
        <v>2017</v>
      </c>
      <c r="Q8" s="8"/>
      <c r="R8" s="59">
        <v>2016</v>
      </c>
      <c r="S8" s="8"/>
      <c r="T8" s="59">
        <v>2015</v>
      </c>
      <c r="V8" s="59">
        <v>2014</v>
      </c>
      <c r="W8" s="31"/>
      <c r="X8" s="59">
        <v>2013</v>
      </c>
      <c r="Y8" s="8"/>
    </row>
    <row r="10" spans="1:25" x14ac:dyDescent="0.2">
      <c r="A10" s="8" t="s">
        <v>20</v>
      </c>
    </row>
    <row r="11" spans="1:25" x14ac:dyDescent="0.2">
      <c r="B11" t="s">
        <v>21</v>
      </c>
      <c r="F11" s="5">
        <v>1275000</v>
      </c>
      <c r="G11" s="5"/>
      <c r="H11" s="5">
        <v>4700000</v>
      </c>
      <c r="J11" s="5">
        <v>1275000</v>
      </c>
      <c r="K11" s="5"/>
      <c r="L11" s="5">
        <v>4700000</v>
      </c>
      <c r="M11" s="6" t="s">
        <v>97</v>
      </c>
      <c r="N11" s="5">
        <v>1300000</v>
      </c>
      <c r="P11" s="5">
        <v>2232552</v>
      </c>
      <c r="R11" s="5">
        <v>1275000</v>
      </c>
      <c r="S11" s="5"/>
      <c r="T11" s="5">
        <v>4700000</v>
      </c>
      <c r="U11" s="6" t="s">
        <v>97</v>
      </c>
      <c r="V11" s="5">
        <v>1300000</v>
      </c>
      <c r="X11" s="5">
        <v>2232552</v>
      </c>
    </row>
    <row r="12" spans="1:25" x14ac:dyDescent="0.2">
      <c r="B12" s="8" t="s">
        <v>145</v>
      </c>
      <c r="F12" s="9">
        <v>-42000</v>
      </c>
      <c r="G12" s="9"/>
      <c r="H12" s="9">
        <v>-90000</v>
      </c>
      <c r="I12" s="54"/>
      <c r="J12" s="9">
        <v>-42000</v>
      </c>
      <c r="K12" s="9"/>
      <c r="L12" s="9">
        <v>-90000</v>
      </c>
      <c r="M12" s="54"/>
      <c r="N12" s="9">
        <v>-251823</v>
      </c>
      <c r="O12" s="54"/>
      <c r="P12" s="9">
        <v>-74859</v>
      </c>
      <c r="Q12" s="54"/>
      <c r="R12" s="9">
        <v>-42000</v>
      </c>
      <c r="S12" s="9"/>
      <c r="T12" s="9">
        <v>-90000</v>
      </c>
      <c r="U12" s="54"/>
      <c r="V12" s="9">
        <v>-251823</v>
      </c>
      <c r="W12" s="54"/>
      <c r="X12" s="9">
        <v>-74859</v>
      </c>
    </row>
    <row r="13" spans="1:25" x14ac:dyDescent="0.2">
      <c r="B13" s="8" t="s">
        <v>2</v>
      </c>
      <c r="F13" s="9"/>
      <c r="G13" s="9"/>
      <c r="H13" s="9"/>
      <c r="J13" s="9"/>
      <c r="K13" s="9"/>
      <c r="L13" s="9"/>
      <c r="N13" s="9">
        <v>20000</v>
      </c>
      <c r="P13" s="9"/>
      <c r="R13" s="9"/>
      <c r="S13" s="9"/>
      <c r="T13" s="9"/>
      <c r="V13" s="9"/>
      <c r="X13" s="9"/>
    </row>
    <row r="14" spans="1:25" x14ac:dyDescent="0.2">
      <c r="B14" s="8" t="s">
        <v>146</v>
      </c>
      <c r="F14" s="3"/>
      <c r="G14" s="9"/>
      <c r="H14" s="3"/>
      <c r="J14" s="3"/>
      <c r="K14" s="9"/>
      <c r="L14" s="3"/>
      <c r="N14" s="3"/>
      <c r="P14" s="3"/>
      <c r="R14" s="3"/>
      <c r="S14" s="9"/>
      <c r="T14" s="3"/>
      <c r="V14" s="3">
        <v>-24000</v>
      </c>
      <c r="X14" s="3"/>
    </row>
    <row r="15" spans="1:25" ht="13.5" thickBot="1" x14ac:dyDescent="0.25">
      <c r="A15" t="s">
        <v>22</v>
      </c>
      <c r="F15" s="7">
        <f>SUM(F11:F14)</f>
        <v>1233000</v>
      </c>
      <c r="G15" s="10"/>
      <c r="H15" s="7">
        <f>SUM(H11:H14)</f>
        <v>4610000</v>
      </c>
      <c r="J15" s="7">
        <f>SUM(J11:J14)</f>
        <v>1233000</v>
      </c>
      <c r="K15" s="10"/>
      <c r="L15" s="7">
        <f>SUM(L11:L14)</f>
        <v>4610000</v>
      </c>
      <c r="N15" s="7">
        <f>SUM(N11:N14)</f>
        <v>1068177</v>
      </c>
      <c r="P15" s="7">
        <f>SUM(P11:P14)</f>
        <v>2157693</v>
      </c>
      <c r="R15" s="7">
        <f>SUM(R11:R14)</f>
        <v>1233000</v>
      </c>
      <c r="S15" s="10"/>
      <c r="T15" s="7">
        <f>SUM(T11:T14)</f>
        <v>4610000</v>
      </c>
      <c r="V15" s="7">
        <f>SUM(V11:V14)</f>
        <v>1024177</v>
      </c>
      <c r="X15" s="7">
        <f>SUM(X11:X14)</f>
        <v>2157693</v>
      </c>
    </row>
    <row r="16" spans="1:25" ht="13.5" thickTop="1" x14ac:dyDescent="0.2">
      <c r="G16" s="54"/>
      <c r="K16" s="54"/>
      <c r="S16" s="54"/>
    </row>
    <row r="17" spans="1:24" x14ac:dyDescent="0.2">
      <c r="A17" t="s">
        <v>23</v>
      </c>
    </row>
    <row r="18" spans="1:24" x14ac:dyDescent="0.2">
      <c r="B18" t="s">
        <v>21</v>
      </c>
      <c r="F18" s="5">
        <v>400000</v>
      </c>
      <c r="H18" s="5">
        <v>430000</v>
      </c>
      <c r="J18" s="5">
        <v>400000</v>
      </c>
      <c r="L18" s="5">
        <v>430000</v>
      </c>
      <c r="N18" s="5">
        <v>372000</v>
      </c>
      <c r="P18" s="5">
        <v>375840</v>
      </c>
      <c r="R18" s="5">
        <v>400000</v>
      </c>
      <c r="T18" s="5">
        <v>430000</v>
      </c>
      <c r="V18" s="5">
        <v>372000</v>
      </c>
      <c r="X18" s="5">
        <v>375840</v>
      </c>
    </row>
    <row r="19" spans="1:24" x14ac:dyDescent="0.2">
      <c r="B19" t="s">
        <v>24</v>
      </c>
    </row>
    <row r="20" spans="1:24" x14ac:dyDescent="0.2">
      <c r="C20" t="s">
        <v>25</v>
      </c>
      <c r="F20" s="17">
        <v>0</v>
      </c>
      <c r="G20" s="1"/>
      <c r="H20" s="17">
        <v>0</v>
      </c>
      <c r="J20" s="17">
        <v>0</v>
      </c>
      <c r="K20" s="1"/>
      <c r="L20" s="17">
        <v>0</v>
      </c>
      <c r="N20" s="17">
        <v>0</v>
      </c>
      <c r="P20" s="17">
        <v>-352255</v>
      </c>
      <c r="R20" s="17">
        <v>0</v>
      </c>
      <c r="S20" s="1"/>
      <c r="T20" s="17">
        <v>0</v>
      </c>
      <c r="V20" s="17">
        <v>0</v>
      </c>
      <c r="X20" s="17">
        <v>-352255</v>
      </c>
    </row>
    <row r="21" spans="1:24" x14ac:dyDescent="0.2">
      <c r="C21" t="s">
        <v>26</v>
      </c>
      <c r="F21" s="17">
        <v>180000</v>
      </c>
      <c r="G21" s="1"/>
      <c r="H21" s="17">
        <v>215000</v>
      </c>
      <c r="J21" s="17">
        <v>180000</v>
      </c>
      <c r="K21" s="1"/>
      <c r="L21" s="17">
        <v>215000</v>
      </c>
      <c r="N21" s="17">
        <v>99828</v>
      </c>
      <c r="P21" s="17">
        <v>564277</v>
      </c>
      <c r="R21" s="17">
        <v>180000</v>
      </c>
      <c r="S21" s="1"/>
      <c r="T21" s="17">
        <v>215000</v>
      </c>
      <c r="V21" s="17">
        <v>99828</v>
      </c>
      <c r="X21" s="17">
        <v>564277</v>
      </c>
    </row>
    <row r="22" spans="1:24" x14ac:dyDescent="0.2">
      <c r="C22" t="s">
        <v>27</v>
      </c>
      <c r="F22" s="17">
        <f>7500</f>
        <v>7500</v>
      </c>
      <c r="G22" s="1"/>
      <c r="H22" s="17">
        <f>12500</f>
        <v>12500</v>
      </c>
      <c r="J22" s="17">
        <f>7500</f>
        <v>7500</v>
      </c>
      <c r="K22" s="1"/>
      <c r="L22" s="17">
        <f>12500</f>
        <v>12500</v>
      </c>
      <c r="N22" s="17">
        <f>14000</f>
        <v>14000</v>
      </c>
      <c r="P22" s="17">
        <v>13962</v>
      </c>
      <c r="R22" s="17">
        <f>7500</f>
        <v>7500</v>
      </c>
      <c r="S22" s="1"/>
      <c r="T22" s="17">
        <f>12500</f>
        <v>12500</v>
      </c>
      <c r="V22" s="17">
        <f>14000</f>
        <v>14000</v>
      </c>
      <c r="X22" s="17">
        <v>13962</v>
      </c>
    </row>
    <row r="23" spans="1:24" x14ac:dyDescent="0.2">
      <c r="C23" t="s">
        <v>28</v>
      </c>
      <c r="F23" s="17">
        <v>0</v>
      </c>
      <c r="G23" s="9"/>
      <c r="H23" s="17">
        <v>0</v>
      </c>
      <c r="J23" s="17">
        <v>0</v>
      </c>
      <c r="K23" s="9"/>
      <c r="L23" s="17">
        <v>0</v>
      </c>
      <c r="N23" s="17">
        <v>0</v>
      </c>
      <c r="P23" s="17">
        <v>3422</v>
      </c>
      <c r="R23" s="17">
        <v>0</v>
      </c>
      <c r="S23" s="9"/>
      <c r="T23" s="17">
        <v>0</v>
      </c>
      <c r="V23" s="17">
        <v>0</v>
      </c>
      <c r="X23" s="17">
        <v>3422</v>
      </c>
    </row>
    <row r="24" spans="1:24" x14ac:dyDescent="0.2">
      <c r="B24" s="8" t="s">
        <v>2</v>
      </c>
      <c r="F24" s="17"/>
      <c r="G24" s="9"/>
      <c r="H24" s="17"/>
      <c r="J24" s="17"/>
      <c r="K24" s="9"/>
      <c r="L24" s="17"/>
      <c r="N24" s="17"/>
      <c r="P24" s="17"/>
      <c r="R24" s="17"/>
      <c r="S24" s="9"/>
      <c r="T24" s="17"/>
      <c r="V24" s="17"/>
      <c r="X24" s="17"/>
    </row>
    <row r="25" spans="1:24" x14ac:dyDescent="0.2">
      <c r="B25" s="8" t="s">
        <v>146</v>
      </c>
      <c r="F25" s="17"/>
      <c r="G25" s="9"/>
      <c r="H25" s="17"/>
      <c r="J25" s="17"/>
      <c r="K25" s="9"/>
      <c r="L25" s="17"/>
      <c r="N25" s="17"/>
      <c r="P25" s="17">
        <v>15000</v>
      </c>
      <c r="R25" s="17"/>
      <c r="S25" s="9"/>
      <c r="T25" s="17"/>
      <c r="V25" s="17"/>
      <c r="X25" s="17"/>
    </row>
    <row r="26" spans="1:24" x14ac:dyDescent="0.2">
      <c r="B26" s="8"/>
      <c r="F26" s="17"/>
      <c r="G26" s="9"/>
      <c r="H26" s="17"/>
      <c r="J26" s="17"/>
      <c r="K26" s="9"/>
      <c r="L26" s="17"/>
      <c r="N26" s="17"/>
      <c r="P26" s="17"/>
      <c r="R26" s="17"/>
      <c r="S26" s="9"/>
      <c r="T26" s="17">
        <v>15700</v>
      </c>
      <c r="V26" s="17"/>
      <c r="X26" s="17"/>
    </row>
    <row r="27" spans="1:24" ht="13.5" thickBot="1" x14ac:dyDescent="0.25">
      <c r="A27" t="s">
        <v>29</v>
      </c>
      <c r="F27" s="4">
        <f>SUM(F18:F26)</f>
        <v>587500</v>
      </c>
      <c r="G27" s="10"/>
      <c r="H27" s="4">
        <f>SUM(H18:H26)</f>
        <v>657500</v>
      </c>
      <c r="J27" s="4">
        <f>SUM(J18:J26)</f>
        <v>587500</v>
      </c>
      <c r="K27" s="10"/>
      <c r="L27" s="4">
        <f>SUM(L18:L26)</f>
        <v>657500</v>
      </c>
      <c r="N27" s="4">
        <f>SUM(N18:N26)</f>
        <v>485828</v>
      </c>
      <c r="P27" s="4">
        <f>SUM(P18:P26)</f>
        <v>620246</v>
      </c>
      <c r="R27" s="4">
        <f>SUM(R18:R26)</f>
        <v>587500</v>
      </c>
      <c r="S27" s="10"/>
      <c r="T27" s="4">
        <f>SUM(T18:T26)</f>
        <v>673200</v>
      </c>
      <c r="V27" s="4">
        <f>SUM(V18:V26)</f>
        <v>485828</v>
      </c>
      <c r="X27" s="4">
        <f>SUM(X18:X26)</f>
        <v>605246</v>
      </c>
    </row>
    <row r="28" spans="1:24" ht="13.5" thickTop="1" x14ac:dyDescent="0.2">
      <c r="F28" s="10"/>
      <c r="G28" s="10"/>
      <c r="H28" s="10"/>
      <c r="J28" s="10"/>
      <c r="K28" s="10"/>
      <c r="L28" s="10"/>
      <c r="N28" s="10"/>
      <c r="P28" s="10"/>
      <c r="R28" s="10"/>
      <c r="S28" s="10"/>
      <c r="T28" s="10"/>
      <c r="V28" s="10"/>
      <c r="X28" s="10"/>
    </row>
    <row r="29" spans="1:24" x14ac:dyDescent="0.2">
      <c r="F29" s="10"/>
      <c r="G29" s="10"/>
      <c r="H29" s="10"/>
      <c r="J29" s="10"/>
      <c r="K29" s="10"/>
      <c r="L29" s="10"/>
      <c r="R29" s="10"/>
      <c r="S29" s="10"/>
      <c r="T29" s="10"/>
    </row>
    <row r="30" spans="1:24" x14ac:dyDescent="0.2">
      <c r="D30" s="8" t="s">
        <v>132</v>
      </c>
      <c r="F30" s="10"/>
      <c r="G30" s="10"/>
      <c r="H30" s="10"/>
      <c r="J30" s="10"/>
      <c r="K30" s="10"/>
      <c r="L30" s="10"/>
      <c r="R30" s="10"/>
      <c r="S30" s="10"/>
      <c r="T30" s="10"/>
      <c r="X30" s="8" t="s">
        <v>132</v>
      </c>
    </row>
  </sheetData>
  <mergeCells count="1">
    <mergeCell ref="F7:X7"/>
  </mergeCells>
  <phoneticPr fontId="2" type="noConversion"/>
  <pageMargins left="0.75" right="0.75" top="1" bottom="1" header="0.5" footer="0.5"/>
  <pageSetup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66"/>
  <sheetViews>
    <sheetView zoomScaleNormal="100" workbookViewId="0">
      <pane xSplit="3" ySplit="9" topLeftCell="H10" activePane="bottomRight" state="frozen"/>
      <selection pane="topRight" activeCell="D1" sqref="D1"/>
      <selection pane="bottomLeft" activeCell="A10" sqref="A10"/>
      <selection pane="bottomRight" activeCell="T9" sqref="T9"/>
    </sheetView>
  </sheetViews>
  <sheetFormatPr defaultRowHeight="12.75" x14ac:dyDescent="0.2"/>
  <cols>
    <col min="1" max="1" width="3.7109375" customWidth="1"/>
    <col min="2" max="2" width="40.7109375" customWidth="1"/>
    <col min="3" max="3" width="2.140625" customWidth="1"/>
    <col min="4" max="4" width="12.7109375" customWidth="1"/>
    <col min="5" max="5" width="2.140625" customWidth="1"/>
    <col min="6" max="6" width="12.7109375" customWidth="1"/>
    <col min="7" max="7" width="2.140625" customWidth="1"/>
    <col min="8" max="8" width="12.42578125" customWidth="1"/>
    <col min="9" max="9" width="1.5703125" customWidth="1"/>
    <col min="10" max="10" width="13.28515625" bestFit="1" customWidth="1"/>
    <col min="11" max="11" width="1.5703125" customWidth="1"/>
    <col min="12" max="12" width="12.7109375" bestFit="1" customWidth="1"/>
    <col min="13" max="13" width="1.5703125" customWidth="1"/>
    <col min="14" max="14" width="13" bestFit="1" customWidth="1"/>
    <col min="15" max="15" width="1.5703125" customWidth="1"/>
    <col min="16" max="16" width="13.28515625" bestFit="1" customWidth="1"/>
    <col min="17" max="17" width="1.5703125" customWidth="1"/>
    <col min="18" max="18" width="12.7109375" bestFit="1" customWidth="1"/>
    <col min="19" max="19" width="1.5703125" customWidth="1"/>
    <col min="20" max="20" width="13" bestFit="1" customWidth="1"/>
    <col min="21" max="21" width="1.5703125" customWidth="1"/>
    <col min="22" max="22" width="12.42578125" customWidth="1"/>
    <col min="23" max="23" width="1.42578125" customWidth="1"/>
    <col min="24" max="24" width="15.42578125" customWidth="1"/>
    <col min="25" max="25" width="1.42578125" customWidth="1"/>
    <col min="256" max="256" width="3.7109375" customWidth="1"/>
    <col min="257" max="257" width="40.7109375" customWidth="1"/>
    <col min="258" max="258" width="2.140625" customWidth="1"/>
    <col min="259" max="259" width="12.7109375" customWidth="1"/>
    <col min="260" max="260" width="2.140625" customWidth="1"/>
    <col min="261" max="261" width="12.7109375" customWidth="1"/>
    <col min="262" max="262" width="2.140625" customWidth="1"/>
    <col min="263" max="263" width="12.42578125" customWidth="1"/>
    <col min="264" max="264" width="1.5703125" customWidth="1"/>
    <col min="265" max="265" width="13.28515625" bestFit="1" customWidth="1"/>
    <col min="266" max="266" width="1.5703125" customWidth="1"/>
    <col min="267" max="267" width="12.7109375" bestFit="1" customWidth="1"/>
    <col min="268" max="268" width="1.5703125" customWidth="1"/>
    <col min="269" max="269" width="13" bestFit="1" customWidth="1"/>
    <col min="270" max="270" width="1.5703125" customWidth="1"/>
    <col min="271" max="271" width="13.28515625" bestFit="1" customWidth="1"/>
    <col min="272" max="272" width="1.5703125" customWidth="1"/>
    <col min="273" max="273" width="12.7109375" bestFit="1" customWidth="1"/>
    <col min="274" max="274" width="1.5703125" customWidth="1"/>
    <col min="275" max="275" width="13" bestFit="1" customWidth="1"/>
    <col min="276" max="276" width="1.5703125" customWidth="1"/>
    <col min="277" max="277" width="12.42578125" customWidth="1"/>
    <col min="278" max="278" width="1.42578125" customWidth="1"/>
    <col min="279" max="279" width="15.42578125" customWidth="1"/>
    <col min="280" max="280" width="1.42578125" customWidth="1"/>
    <col min="281" max="281" width="12.140625" bestFit="1" customWidth="1"/>
    <col min="512" max="512" width="3.7109375" customWidth="1"/>
    <col min="513" max="513" width="40.7109375" customWidth="1"/>
    <col min="514" max="514" width="2.140625" customWidth="1"/>
    <col min="515" max="515" width="12.7109375" customWidth="1"/>
    <col min="516" max="516" width="2.140625" customWidth="1"/>
    <col min="517" max="517" width="12.7109375" customWidth="1"/>
    <col min="518" max="518" width="2.140625" customWidth="1"/>
    <col min="519" max="519" width="12.42578125" customWidth="1"/>
    <col min="520" max="520" width="1.5703125" customWidth="1"/>
    <col min="521" max="521" width="13.28515625" bestFit="1" customWidth="1"/>
    <col min="522" max="522" width="1.5703125" customWidth="1"/>
    <col min="523" max="523" width="12.7109375" bestFit="1" customWidth="1"/>
    <col min="524" max="524" width="1.5703125" customWidth="1"/>
    <col min="525" max="525" width="13" bestFit="1" customWidth="1"/>
    <col min="526" max="526" width="1.5703125" customWidth="1"/>
    <col min="527" max="527" width="13.28515625" bestFit="1" customWidth="1"/>
    <col min="528" max="528" width="1.5703125" customWidth="1"/>
    <col min="529" max="529" width="12.7109375" bestFit="1" customWidth="1"/>
    <col min="530" max="530" width="1.5703125" customWidth="1"/>
    <col min="531" max="531" width="13" bestFit="1" customWidth="1"/>
    <col min="532" max="532" width="1.5703125" customWidth="1"/>
    <col min="533" max="533" width="12.42578125" customWidth="1"/>
    <col min="534" max="534" width="1.42578125" customWidth="1"/>
    <col min="535" max="535" width="15.42578125" customWidth="1"/>
    <col min="536" max="536" width="1.42578125" customWidth="1"/>
    <col min="537" max="537" width="12.140625" bestFit="1" customWidth="1"/>
    <col min="768" max="768" width="3.7109375" customWidth="1"/>
    <col min="769" max="769" width="40.7109375" customWidth="1"/>
    <col min="770" max="770" width="2.140625" customWidth="1"/>
    <col min="771" max="771" width="12.7109375" customWidth="1"/>
    <col min="772" max="772" width="2.140625" customWidth="1"/>
    <col min="773" max="773" width="12.7109375" customWidth="1"/>
    <col min="774" max="774" width="2.140625" customWidth="1"/>
    <col min="775" max="775" width="12.42578125" customWidth="1"/>
    <col min="776" max="776" width="1.5703125" customWidth="1"/>
    <col min="777" max="777" width="13.28515625" bestFit="1" customWidth="1"/>
    <col min="778" max="778" width="1.5703125" customWidth="1"/>
    <col min="779" max="779" width="12.7109375" bestFit="1" customWidth="1"/>
    <col min="780" max="780" width="1.5703125" customWidth="1"/>
    <col min="781" max="781" width="13" bestFit="1" customWidth="1"/>
    <col min="782" max="782" width="1.5703125" customWidth="1"/>
    <col min="783" max="783" width="13.28515625" bestFit="1" customWidth="1"/>
    <col min="784" max="784" width="1.5703125" customWidth="1"/>
    <col min="785" max="785" width="12.7109375" bestFit="1" customWidth="1"/>
    <col min="786" max="786" width="1.5703125" customWidth="1"/>
    <col min="787" max="787" width="13" bestFit="1" customWidth="1"/>
    <col min="788" max="788" width="1.5703125" customWidth="1"/>
    <col min="789" max="789" width="12.42578125" customWidth="1"/>
    <col min="790" max="790" width="1.42578125" customWidth="1"/>
    <col min="791" max="791" width="15.42578125" customWidth="1"/>
    <col min="792" max="792" width="1.42578125" customWidth="1"/>
    <col min="793" max="793" width="12.140625" bestFit="1" customWidth="1"/>
    <col min="1024" max="1024" width="3.7109375" customWidth="1"/>
    <col min="1025" max="1025" width="40.7109375" customWidth="1"/>
    <col min="1026" max="1026" width="2.140625" customWidth="1"/>
    <col min="1027" max="1027" width="12.7109375" customWidth="1"/>
    <col min="1028" max="1028" width="2.140625" customWidth="1"/>
    <col min="1029" max="1029" width="12.7109375" customWidth="1"/>
    <col min="1030" max="1030" width="2.140625" customWidth="1"/>
    <col min="1031" max="1031" width="12.42578125" customWidth="1"/>
    <col min="1032" max="1032" width="1.5703125" customWidth="1"/>
    <col min="1033" max="1033" width="13.28515625" bestFit="1" customWidth="1"/>
    <col min="1034" max="1034" width="1.5703125" customWidth="1"/>
    <col min="1035" max="1035" width="12.7109375" bestFit="1" customWidth="1"/>
    <col min="1036" max="1036" width="1.5703125" customWidth="1"/>
    <col min="1037" max="1037" width="13" bestFit="1" customWidth="1"/>
    <col min="1038" max="1038" width="1.5703125" customWidth="1"/>
    <col min="1039" max="1039" width="13.28515625" bestFit="1" customWidth="1"/>
    <col min="1040" max="1040" width="1.5703125" customWidth="1"/>
    <col min="1041" max="1041" width="12.7109375" bestFit="1" customWidth="1"/>
    <col min="1042" max="1042" width="1.5703125" customWidth="1"/>
    <col min="1043" max="1043" width="13" bestFit="1" customWidth="1"/>
    <col min="1044" max="1044" width="1.5703125" customWidth="1"/>
    <col min="1045" max="1045" width="12.42578125" customWidth="1"/>
    <col min="1046" max="1046" width="1.42578125" customWidth="1"/>
    <col min="1047" max="1047" width="15.42578125" customWidth="1"/>
    <col min="1048" max="1048" width="1.42578125" customWidth="1"/>
    <col min="1049" max="1049" width="12.140625" bestFit="1" customWidth="1"/>
    <col min="1280" max="1280" width="3.7109375" customWidth="1"/>
    <col min="1281" max="1281" width="40.7109375" customWidth="1"/>
    <col min="1282" max="1282" width="2.140625" customWidth="1"/>
    <col min="1283" max="1283" width="12.7109375" customWidth="1"/>
    <col min="1284" max="1284" width="2.140625" customWidth="1"/>
    <col min="1285" max="1285" width="12.7109375" customWidth="1"/>
    <col min="1286" max="1286" width="2.140625" customWidth="1"/>
    <col min="1287" max="1287" width="12.42578125" customWidth="1"/>
    <col min="1288" max="1288" width="1.5703125" customWidth="1"/>
    <col min="1289" max="1289" width="13.28515625" bestFit="1" customWidth="1"/>
    <col min="1290" max="1290" width="1.5703125" customWidth="1"/>
    <col min="1291" max="1291" width="12.7109375" bestFit="1" customWidth="1"/>
    <col min="1292" max="1292" width="1.5703125" customWidth="1"/>
    <col min="1293" max="1293" width="13" bestFit="1" customWidth="1"/>
    <col min="1294" max="1294" width="1.5703125" customWidth="1"/>
    <col min="1295" max="1295" width="13.28515625" bestFit="1" customWidth="1"/>
    <col min="1296" max="1296" width="1.5703125" customWidth="1"/>
    <col min="1297" max="1297" width="12.7109375" bestFit="1" customWidth="1"/>
    <col min="1298" max="1298" width="1.5703125" customWidth="1"/>
    <col min="1299" max="1299" width="13" bestFit="1" customWidth="1"/>
    <col min="1300" max="1300" width="1.5703125" customWidth="1"/>
    <col min="1301" max="1301" width="12.42578125" customWidth="1"/>
    <col min="1302" max="1302" width="1.42578125" customWidth="1"/>
    <col min="1303" max="1303" width="15.42578125" customWidth="1"/>
    <col min="1304" max="1304" width="1.42578125" customWidth="1"/>
    <col min="1305" max="1305" width="12.140625" bestFit="1" customWidth="1"/>
    <col min="1536" max="1536" width="3.7109375" customWidth="1"/>
    <col min="1537" max="1537" width="40.7109375" customWidth="1"/>
    <col min="1538" max="1538" width="2.140625" customWidth="1"/>
    <col min="1539" max="1539" width="12.7109375" customWidth="1"/>
    <col min="1540" max="1540" width="2.140625" customWidth="1"/>
    <col min="1541" max="1541" width="12.7109375" customWidth="1"/>
    <col min="1542" max="1542" width="2.140625" customWidth="1"/>
    <col min="1543" max="1543" width="12.42578125" customWidth="1"/>
    <col min="1544" max="1544" width="1.5703125" customWidth="1"/>
    <col min="1545" max="1545" width="13.28515625" bestFit="1" customWidth="1"/>
    <col min="1546" max="1546" width="1.5703125" customWidth="1"/>
    <col min="1547" max="1547" width="12.7109375" bestFit="1" customWidth="1"/>
    <col min="1548" max="1548" width="1.5703125" customWidth="1"/>
    <col min="1549" max="1549" width="13" bestFit="1" customWidth="1"/>
    <col min="1550" max="1550" width="1.5703125" customWidth="1"/>
    <col min="1551" max="1551" width="13.28515625" bestFit="1" customWidth="1"/>
    <col min="1552" max="1552" width="1.5703125" customWidth="1"/>
    <col min="1553" max="1553" width="12.7109375" bestFit="1" customWidth="1"/>
    <col min="1554" max="1554" width="1.5703125" customWidth="1"/>
    <col min="1555" max="1555" width="13" bestFit="1" customWidth="1"/>
    <col min="1556" max="1556" width="1.5703125" customWidth="1"/>
    <col min="1557" max="1557" width="12.42578125" customWidth="1"/>
    <col min="1558" max="1558" width="1.42578125" customWidth="1"/>
    <col min="1559" max="1559" width="15.42578125" customWidth="1"/>
    <col min="1560" max="1560" width="1.42578125" customWidth="1"/>
    <col min="1561" max="1561" width="12.140625" bestFit="1" customWidth="1"/>
    <col min="1792" max="1792" width="3.7109375" customWidth="1"/>
    <col min="1793" max="1793" width="40.7109375" customWidth="1"/>
    <col min="1794" max="1794" width="2.140625" customWidth="1"/>
    <col min="1795" max="1795" width="12.7109375" customWidth="1"/>
    <col min="1796" max="1796" width="2.140625" customWidth="1"/>
    <col min="1797" max="1797" width="12.7109375" customWidth="1"/>
    <col min="1798" max="1798" width="2.140625" customWidth="1"/>
    <col min="1799" max="1799" width="12.42578125" customWidth="1"/>
    <col min="1800" max="1800" width="1.5703125" customWidth="1"/>
    <col min="1801" max="1801" width="13.28515625" bestFit="1" customWidth="1"/>
    <col min="1802" max="1802" width="1.5703125" customWidth="1"/>
    <col min="1803" max="1803" width="12.7109375" bestFit="1" customWidth="1"/>
    <col min="1804" max="1804" width="1.5703125" customWidth="1"/>
    <col min="1805" max="1805" width="13" bestFit="1" customWidth="1"/>
    <col min="1806" max="1806" width="1.5703125" customWidth="1"/>
    <col min="1807" max="1807" width="13.28515625" bestFit="1" customWidth="1"/>
    <col min="1808" max="1808" width="1.5703125" customWidth="1"/>
    <col min="1809" max="1809" width="12.7109375" bestFit="1" customWidth="1"/>
    <col min="1810" max="1810" width="1.5703125" customWidth="1"/>
    <col min="1811" max="1811" width="13" bestFit="1" customWidth="1"/>
    <col min="1812" max="1812" width="1.5703125" customWidth="1"/>
    <col min="1813" max="1813" width="12.42578125" customWidth="1"/>
    <col min="1814" max="1814" width="1.42578125" customWidth="1"/>
    <col min="1815" max="1815" width="15.42578125" customWidth="1"/>
    <col min="1816" max="1816" width="1.42578125" customWidth="1"/>
    <col min="1817" max="1817" width="12.140625" bestFit="1" customWidth="1"/>
    <col min="2048" max="2048" width="3.7109375" customWidth="1"/>
    <col min="2049" max="2049" width="40.7109375" customWidth="1"/>
    <col min="2050" max="2050" width="2.140625" customWidth="1"/>
    <col min="2051" max="2051" width="12.7109375" customWidth="1"/>
    <col min="2052" max="2052" width="2.140625" customWidth="1"/>
    <col min="2053" max="2053" width="12.7109375" customWidth="1"/>
    <col min="2054" max="2054" width="2.140625" customWidth="1"/>
    <col min="2055" max="2055" width="12.42578125" customWidth="1"/>
    <col min="2056" max="2056" width="1.5703125" customWidth="1"/>
    <col min="2057" max="2057" width="13.28515625" bestFit="1" customWidth="1"/>
    <col min="2058" max="2058" width="1.5703125" customWidth="1"/>
    <col min="2059" max="2059" width="12.7109375" bestFit="1" customWidth="1"/>
    <col min="2060" max="2060" width="1.5703125" customWidth="1"/>
    <col min="2061" max="2061" width="13" bestFit="1" customWidth="1"/>
    <col min="2062" max="2062" width="1.5703125" customWidth="1"/>
    <col min="2063" max="2063" width="13.28515625" bestFit="1" customWidth="1"/>
    <col min="2064" max="2064" width="1.5703125" customWidth="1"/>
    <col min="2065" max="2065" width="12.7109375" bestFit="1" customWidth="1"/>
    <col min="2066" max="2066" width="1.5703125" customWidth="1"/>
    <col min="2067" max="2067" width="13" bestFit="1" customWidth="1"/>
    <col min="2068" max="2068" width="1.5703125" customWidth="1"/>
    <col min="2069" max="2069" width="12.42578125" customWidth="1"/>
    <col min="2070" max="2070" width="1.42578125" customWidth="1"/>
    <col min="2071" max="2071" width="15.42578125" customWidth="1"/>
    <col min="2072" max="2072" width="1.42578125" customWidth="1"/>
    <col min="2073" max="2073" width="12.140625" bestFit="1" customWidth="1"/>
    <col min="2304" max="2304" width="3.7109375" customWidth="1"/>
    <col min="2305" max="2305" width="40.7109375" customWidth="1"/>
    <col min="2306" max="2306" width="2.140625" customWidth="1"/>
    <col min="2307" max="2307" width="12.7109375" customWidth="1"/>
    <col min="2308" max="2308" width="2.140625" customWidth="1"/>
    <col min="2309" max="2309" width="12.7109375" customWidth="1"/>
    <col min="2310" max="2310" width="2.140625" customWidth="1"/>
    <col min="2311" max="2311" width="12.42578125" customWidth="1"/>
    <col min="2312" max="2312" width="1.5703125" customWidth="1"/>
    <col min="2313" max="2313" width="13.28515625" bestFit="1" customWidth="1"/>
    <col min="2314" max="2314" width="1.5703125" customWidth="1"/>
    <col min="2315" max="2315" width="12.7109375" bestFit="1" customWidth="1"/>
    <col min="2316" max="2316" width="1.5703125" customWidth="1"/>
    <col min="2317" max="2317" width="13" bestFit="1" customWidth="1"/>
    <col min="2318" max="2318" width="1.5703125" customWidth="1"/>
    <col min="2319" max="2319" width="13.28515625" bestFit="1" customWidth="1"/>
    <col min="2320" max="2320" width="1.5703125" customWidth="1"/>
    <col min="2321" max="2321" width="12.7109375" bestFit="1" customWidth="1"/>
    <col min="2322" max="2322" width="1.5703125" customWidth="1"/>
    <col min="2323" max="2323" width="13" bestFit="1" customWidth="1"/>
    <col min="2324" max="2324" width="1.5703125" customWidth="1"/>
    <col min="2325" max="2325" width="12.42578125" customWidth="1"/>
    <col min="2326" max="2326" width="1.42578125" customWidth="1"/>
    <col min="2327" max="2327" width="15.42578125" customWidth="1"/>
    <col min="2328" max="2328" width="1.42578125" customWidth="1"/>
    <col min="2329" max="2329" width="12.140625" bestFit="1" customWidth="1"/>
    <col min="2560" max="2560" width="3.7109375" customWidth="1"/>
    <col min="2561" max="2561" width="40.7109375" customWidth="1"/>
    <col min="2562" max="2562" width="2.140625" customWidth="1"/>
    <col min="2563" max="2563" width="12.7109375" customWidth="1"/>
    <col min="2564" max="2564" width="2.140625" customWidth="1"/>
    <col min="2565" max="2565" width="12.7109375" customWidth="1"/>
    <col min="2566" max="2566" width="2.140625" customWidth="1"/>
    <col min="2567" max="2567" width="12.42578125" customWidth="1"/>
    <col min="2568" max="2568" width="1.5703125" customWidth="1"/>
    <col min="2569" max="2569" width="13.28515625" bestFit="1" customWidth="1"/>
    <col min="2570" max="2570" width="1.5703125" customWidth="1"/>
    <col min="2571" max="2571" width="12.7109375" bestFit="1" customWidth="1"/>
    <col min="2572" max="2572" width="1.5703125" customWidth="1"/>
    <col min="2573" max="2573" width="13" bestFit="1" customWidth="1"/>
    <col min="2574" max="2574" width="1.5703125" customWidth="1"/>
    <col min="2575" max="2575" width="13.28515625" bestFit="1" customWidth="1"/>
    <col min="2576" max="2576" width="1.5703125" customWidth="1"/>
    <col min="2577" max="2577" width="12.7109375" bestFit="1" customWidth="1"/>
    <col min="2578" max="2578" width="1.5703125" customWidth="1"/>
    <col min="2579" max="2579" width="13" bestFit="1" customWidth="1"/>
    <col min="2580" max="2580" width="1.5703125" customWidth="1"/>
    <col min="2581" max="2581" width="12.42578125" customWidth="1"/>
    <col min="2582" max="2582" width="1.42578125" customWidth="1"/>
    <col min="2583" max="2583" width="15.42578125" customWidth="1"/>
    <col min="2584" max="2584" width="1.42578125" customWidth="1"/>
    <col min="2585" max="2585" width="12.140625" bestFit="1" customWidth="1"/>
    <col min="2816" max="2816" width="3.7109375" customWidth="1"/>
    <col min="2817" max="2817" width="40.7109375" customWidth="1"/>
    <col min="2818" max="2818" width="2.140625" customWidth="1"/>
    <col min="2819" max="2819" width="12.7109375" customWidth="1"/>
    <col min="2820" max="2820" width="2.140625" customWidth="1"/>
    <col min="2821" max="2821" width="12.7109375" customWidth="1"/>
    <col min="2822" max="2822" width="2.140625" customWidth="1"/>
    <col min="2823" max="2823" width="12.42578125" customWidth="1"/>
    <col min="2824" max="2824" width="1.5703125" customWidth="1"/>
    <col min="2825" max="2825" width="13.28515625" bestFit="1" customWidth="1"/>
    <col min="2826" max="2826" width="1.5703125" customWidth="1"/>
    <col min="2827" max="2827" width="12.7109375" bestFit="1" customWidth="1"/>
    <col min="2828" max="2828" width="1.5703125" customWidth="1"/>
    <col min="2829" max="2829" width="13" bestFit="1" customWidth="1"/>
    <col min="2830" max="2830" width="1.5703125" customWidth="1"/>
    <col min="2831" max="2831" width="13.28515625" bestFit="1" customWidth="1"/>
    <col min="2832" max="2832" width="1.5703125" customWidth="1"/>
    <col min="2833" max="2833" width="12.7109375" bestFit="1" customWidth="1"/>
    <col min="2834" max="2834" width="1.5703125" customWidth="1"/>
    <col min="2835" max="2835" width="13" bestFit="1" customWidth="1"/>
    <col min="2836" max="2836" width="1.5703125" customWidth="1"/>
    <col min="2837" max="2837" width="12.42578125" customWidth="1"/>
    <col min="2838" max="2838" width="1.42578125" customWidth="1"/>
    <col min="2839" max="2839" width="15.42578125" customWidth="1"/>
    <col min="2840" max="2840" width="1.42578125" customWidth="1"/>
    <col min="2841" max="2841" width="12.140625" bestFit="1" customWidth="1"/>
    <col min="3072" max="3072" width="3.7109375" customWidth="1"/>
    <col min="3073" max="3073" width="40.7109375" customWidth="1"/>
    <col min="3074" max="3074" width="2.140625" customWidth="1"/>
    <col min="3075" max="3075" width="12.7109375" customWidth="1"/>
    <col min="3076" max="3076" width="2.140625" customWidth="1"/>
    <col min="3077" max="3077" width="12.7109375" customWidth="1"/>
    <col min="3078" max="3078" width="2.140625" customWidth="1"/>
    <col min="3079" max="3079" width="12.42578125" customWidth="1"/>
    <col min="3080" max="3080" width="1.5703125" customWidth="1"/>
    <col min="3081" max="3081" width="13.28515625" bestFit="1" customWidth="1"/>
    <col min="3082" max="3082" width="1.5703125" customWidth="1"/>
    <col min="3083" max="3083" width="12.7109375" bestFit="1" customWidth="1"/>
    <col min="3084" max="3084" width="1.5703125" customWidth="1"/>
    <col min="3085" max="3085" width="13" bestFit="1" customWidth="1"/>
    <col min="3086" max="3086" width="1.5703125" customWidth="1"/>
    <col min="3087" max="3087" width="13.28515625" bestFit="1" customWidth="1"/>
    <col min="3088" max="3088" width="1.5703125" customWidth="1"/>
    <col min="3089" max="3089" width="12.7109375" bestFit="1" customWidth="1"/>
    <col min="3090" max="3090" width="1.5703125" customWidth="1"/>
    <col min="3091" max="3091" width="13" bestFit="1" customWidth="1"/>
    <col min="3092" max="3092" width="1.5703125" customWidth="1"/>
    <col min="3093" max="3093" width="12.42578125" customWidth="1"/>
    <col min="3094" max="3094" width="1.42578125" customWidth="1"/>
    <col min="3095" max="3095" width="15.42578125" customWidth="1"/>
    <col min="3096" max="3096" width="1.42578125" customWidth="1"/>
    <col min="3097" max="3097" width="12.140625" bestFit="1" customWidth="1"/>
    <col min="3328" max="3328" width="3.7109375" customWidth="1"/>
    <col min="3329" max="3329" width="40.7109375" customWidth="1"/>
    <col min="3330" max="3330" width="2.140625" customWidth="1"/>
    <col min="3331" max="3331" width="12.7109375" customWidth="1"/>
    <col min="3332" max="3332" width="2.140625" customWidth="1"/>
    <col min="3333" max="3333" width="12.7109375" customWidth="1"/>
    <col min="3334" max="3334" width="2.140625" customWidth="1"/>
    <col min="3335" max="3335" width="12.42578125" customWidth="1"/>
    <col min="3336" max="3336" width="1.5703125" customWidth="1"/>
    <col min="3337" max="3337" width="13.28515625" bestFit="1" customWidth="1"/>
    <col min="3338" max="3338" width="1.5703125" customWidth="1"/>
    <col min="3339" max="3339" width="12.7109375" bestFit="1" customWidth="1"/>
    <col min="3340" max="3340" width="1.5703125" customWidth="1"/>
    <col min="3341" max="3341" width="13" bestFit="1" customWidth="1"/>
    <col min="3342" max="3342" width="1.5703125" customWidth="1"/>
    <col min="3343" max="3343" width="13.28515625" bestFit="1" customWidth="1"/>
    <col min="3344" max="3344" width="1.5703125" customWidth="1"/>
    <col min="3345" max="3345" width="12.7109375" bestFit="1" customWidth="1"/>
    <col min="3346" max="3346" width="1.5703125" customWidth="1"/>
    <col min="3347" max="3347" width="13" bestFit="1" customWidth="1"/>
    <col min="3348" max="3348" width="1.5703125" customWidth="1"/>
    <col min="3349" max="3349" width="12.42578125" customWidth="1"/>
    <col min="3350" max="3350" width="1.42578125" customWidth="1"/>
    <col min="3351" max="3351" width="15.42578125" customWidth="1"/>
    <col min="3352" max="3352" width="1.42578125" customWidth="1"/>
    <col min="3353" max="3353" width="12.140625" bestFit="1" customWidth="1"/>
    <col min="3584" max="3584" width="3.7109375" customWidth="1"/>
    <col min="3585" max="3585" width="40.7109375" customWidth="1"/>
    <col min="3586" max="3586" width="2.140625" customWidth="1"/>
    <col min="3587" max="3587" width="12.7109375" customWidth="1"/>
    <col min="3588" max="3588" width="2.140625" customWidth="1"/>
    <col min="3589" max="3589" width="12.7109375" customWidth="1"/>
    <col min="3590" max="3590" width="2.140625" customWidth="1"/>
    <col min="3591" max="3591" width="12.42578125" customWidth="1"/>
    <col min="3592" max="3592" width="1.5703125" customWidth="1"/>
    <col min="3593" max="3593" width="13.28515625" bestFit="1" customWidth="1"/>
    <col min="3594" max="3594" width="1.5703125" customWidth="1"/>
    <col min="3595" max="3595" width="12.7109375" bestFit="1" customWidth="1"/>
    <col min="3596" max="3596" width="1.5703125" customWidth="1"/>
    <col min="3597" max="3597" width="13" bestFit="1" customWidth="1"/>
    <col min="3598" max="3598" width="1.5703125" customWidth="1"/>
    <col min="3599" max="3599" width="13.28515625" bestFit="1" customWidth="1"/>
    <col min="3600" max="3600" width="1.5703125" customWidth="1"/>
    <col min="3601" max="3601" width="12.7109375" bestFit="1" customWidth="1"/>
    <col min="3602" max="3602" width="1.5703125" customWidth="1"/>
    <col min="3603" max="3603" width="13" bestFit="1" customWidth="1"/>
    <col min="3604" max="3604" width="1.5703125" customWidth="1"/>
    <col min="3605" max="3605" width="12.42578125" customWidth="1"/>
    <col min="3606" max="3606" width="1.42578125" customWidth="1"/>
    <col min="3607" max="3607" width="15.42578125" customWidth="1"/>
    <col min="3608" max="3608" width="1.42578125" customWidth="1"/>
    <col min="3609" max="3609" width="12.140625" bestFit="1" customWidth="1"/>
    <col min="3840" max="3840" width="3.7109375" customWidth="1"/>
    <col min="3841" max="3841" width="40.7109375" customWidth="1"/>
    <col min="3842" max="3842" width="2.140625" customWidth="1"/>
    <col min="3843" max="3843" width="12.7109375" customWidth="1"/>
    <col min="3844" max="3844" width="2.140625" customWidth="1"/>
    <col min="3845" max="3845" width="12.7109375" customWidth="1"/>
    <col min="3846" max="3846" width="2.140625" customWidth="1"/>
    <col min="3847" max="3847" width="12.42578125" customWidth="1"/>
    <col min="3848" max="3848" width="1.5703125" customWidth="1"/>
    <col min="3849" max="3849" width="13.28515625" bestFit="1" customWidth="1"/>
    <col min="3850" max="3850" width="1.5703125" customWidth="1"/>
    <col min="3851" max="3851" width="12.7109375" bestFit="1" customWidth="1"/>
    <col min="3852" max="3852" width="1.5703125" customWidth="1"/>
    <col min="3853" max="3853" width="13" bestFit="1" customWidth="1"/>
    <col min="3854" max="3854" width="1.5703125" customWidth="1"/>
    <col min="3855" max="3855" width="13.28515625" bestFit="1" customWidth="1"/>
    <col min="3856" max="3856" width="1.5703125" customWidth="1"/>
    <col min="3857" max="3857" width="12.7109375" bestFit="1" customWidth="1"/>
    <col min="3858" max="3858" width="1.5703125" customWidth="1"/>
    <col min="3859" max="3859" width="13" bestFit="1" customWidth="1"/>
    <col min="3860" max="3860" width="1.5703125" customWidth="1"/>
    <col min="3861" max="3861" width="12.42578125" customWidth="1"/>
    <col min="3862" max="3862" width="1.42578125" customWidth="1"/>
    <col min="3863" max="3863" width="15.42578125" customWidth="1"/>
    <col min="3864" max="3864" width="1.42578125" customWidth="1"/>
    <col min="3865" max="3865" width="12.140625" bestFit="1" customWidth="1"/>
    <col min="4096" max="4096" width="3.7109375" customWidth="1"/>
    <col min="4097" max="4097" width="40.7109375" customWidth="1"/>
    <col min="4098" max="4098" width="2.140625" customWidth="1"/>
    <col min="4099" max="4099" width="12.7109375" customWidth="1"/>
    <col min="4100" max="4100" width="2.140625" customWidth="1"/>
    <col min="4101" max="4101" width="12.7109375" customWidth="1"/>
    <col min="4102" max="4102" width="2.140625" customWidth="1"/>
    <col min="4103" max="4103" width="12.42578125" customWidth="1"/>
    <col min="4104" max="4104" width="1.5703125" customWidth="1"/>
    <col min="4105" max="4105" width="13.28515625" bestFit="1" customWidth="1"/>
    <col min="4106" max="4106" width="1.5703125" customWidth="1"/>
    <col min="4107" max="4107" width="12.7109375" bestFit="1" customWidth="1"/>
    <col min="4108" max="4108" width="1.5703125" customWidth="1"/>
    <col min="4109" max="4109" width="13" bestFit="1" customWidth="1"/>
    <col min="4110" max="4110" width="1.5703125" customWidth="1"/>
    <col min="4111" max="4111" width="13.28515625" bestFit="1" customWidth="1"/>
    <col min="4112" max="4112" width="1.5703125" customWidth="1"/>
    <col min="4113" max="4113" width="12.7109375" bestFit="1" customWidth="1"/>
    <col min="4114" max="4114" width="1.5703125" customWidth="1"/>
    <col min="4115" max="4115" width="13" bestFit="1" customWidth="1"/>
    <col min="4116" max="4116" width="1.5703125" customWidth="1"/>
    <col min="4117" max="4117" width="12.42578125" customWidth="1"/>
    <col min="4118" max="4118" width="1.42578125" customWidth="1"/>
    <col min="4119" max="4119" width="15.42578125" customWidth="1"/>
    <col min="4120" max="4120" width="1.42578125" customWidth="1"/>
    <col min="4121" max="4121" width="12.140625" bestFit="1" customWidth="1"/>
    <col min="4352" max="4352" width="3.7109375" customWidth="1"/>
    <col min="4353" max="4353" width="40.7109375" customWidth="1"/>
    <col min="4354" max="4354" width="2.140625" customWidth="1"/>
    <col min="4355" max="4355" width="12.7109375" customWidth="1"/>
    <col min="4356" max="4356" width="2.140625" customWidth="1"/>
    <col min="4357" max="4357" width="12.7109375" customWidth="1"/>
    <col min="4358" max="4358" width="2.140625" customWidth="1"/>
    <col min="4359" max="4359" width="12.42578125" customWidth="1"/>
    <col min="4360" max="4360" width="1.5703125" customWidth="1"/>
    <col min="4361" max="4361" width="13.28515625" bestFit="1" customWidth="1"/>
    <col min="4362" max="4362" width="1.5703125" customWidth="1"/>
    <col min="4363" max="4363" width="12.7109375" bestFit="1" customWidth="1"/>
    <col min="4364" max="4364" width="1.5703125" customWidth="1"/>
    <col min="4365" max="4365" width="13" bestFit="1" customWidth="1"/>
    <col min="4366" max="4366" width="1.5703125" customWidth="1"/>
    <col min="4367" max="4367" width="13.28515625" bestFit="1" customWidth="1"/>
    <col min="4368" max="4368" width="1.5703125" customWidth="1"/>
    <col min="4369" max="4369" width="12.7109375" bestFit="1" customWidth="1"/>
    <col min="4370" max="4370" width="1.5703125" customWidth="1"/>
    <col min="4371" max="4371" width="13" bestFit="1" customWidth="1"/>
    <col min="4372" max="4372" width="1.5703125" customWidth="1"/>
    <col min="4373" max="4373" width="12.42578125" customWidth="1"/>
    <col min="4374" max="4374" width="1.42578125" customWidth="1"/>
    <col min="4375" max="4375" width="15.42578125" customWidth="1"/>
    <col min="4376" max="4376" width="1.42578125" customWidth="1"/>
    <col min="4377" max="4377" width="12.140625" bestFit="1" customWidth="1"/>
    <col min="4608" max="4608" width="3.7109375" customWidth="1"/>
    <col min="4609" max="4609" width="40.7109375" customWidth="1"/>
    <col min="4610" max="4610" width="2.140625" customWidth="1"/>
    <col min="4611" max="4611" width="12.7109375" customWidth="1"/>
    <col min="4612" max="4612" width="2.140625" customWidth="1"/>
    <col min="4613" max="4613" width="12.7109375" customWidth="1"/>
    <col min="4614" max="4614" width="2.140625" customWidth="1"/>
    <col min="4615" max="4615" width="12.42578125" customWidth="1"/>
    <col min="4616" max="4616" width="1.5703125" customWidth="1"/>
    <col min="4617" max="4617" width="13.28515625" bestFit="1" customWidth="1"/>
    <col min="4618" max="4618" width="1.5703125" customWidth="1"/>
    <col min="4619" max="4619" width="12.7109375" bestFit="1" customWidth="1"/>
    <col min="4620" max="4620" width="1.5703125" customWidth="1"/>
    <col min="4621" max="4621" width="13" bestFit="1" customWidth="1"/>
    <col min="4622" max="4622" width="1.5703125" customWidth="1"/>
    <col min="4623" max="4623" width="13.28515625" bestFit="1" customWidth="1"/>
    <col min="4624" max="4624" width="1.5703125" customWidth="1"/>
    <col min="4625" max="4625" width="12.7109375" bestFit="1" customWidth="1"/>
    <col min="4626" max="4626" width="1.5703125" customWidth="1"/>
    <col min="4627" max="4627" width="13" bestFit="1" customWidth="1"/>
    <col min="4628" max="4628" width="1.5703125" customWidth="1"/>
    <col min="4629" max="4629" width="12.42578125" customWidth="1"/>
    <col min="4630" max="4630" width="1.42578125" customWidth="1"/>
    <col min="4631" max="4631" width="15.42578125" customWidth="1"/>
    <col min="4632" max="4632" width="1.42578125" customWidth="1"/>
    <col min="4633" max="4633" width="12.140625" bestFit="1" customWidth="1"/>
    <col min="4864" max="4864" width="3.7109375" customWidth="1"/>
    <col min="4865" max="4865" width="40.7109375" customWidth="1"/>
    <col min="4866" max="4866" width="2.140625" customWidth="1"/>
    <col min="4867" max="4867" width="12.7109375" customWidth="1"/>
    <col min="4868" max="4868" width="2.140625" customWidth="1"/>
    <col min="4869" max="4869" width="12.7109375" customWidth="1"/>
    <col min="4870" max="4870" width="2.140625" customWidth="1"/>
    <col min="4871" max="4871" width="12.42578125" customWidth="1"/>
    <col min="4872" max="4872" width="1.5703125" customWidth="1"/>
    <col min="4873" max="4873" width="13.28515625" bestFit="1" customWidth="1"/>
    <col min="4874" max="4874" width="1.5703125" customWidth="1"/>
    <col min="4875" max="4875" width="12.7109375" bestFit="1" customWidth="1"/>
    <col min="4876" max="4876" width="1.5703125" customWidth="1"/>
    <col min="4877" max="4877" width="13" bestFit="1" customWidth="1"/>
    <col min="4878" max="4878" width="1.5703125" customWidth="1"/>
    <col min="4879" max="4879" width="13.28515625" bestFit="1" customWidth="1"/>
    <col min="4880" max="4880" width="1.5703125" customWidth="1"/>
    <col min="4881" max="4881" width="12.7109375" bestFit="1" customWidth="1"/>
    <col min="4882" max="4882" width="1.5703125" customWidth="1"/>
    <col min="4883" max="4883" width="13" bestFit="1" customWidth="1"/>
    <col min="4884" max="4884" width="1.5703125" customWidth="1"/>
    <col min="4885" max="4885" width="12.42578125" customWidth="1"/>
    <col min="4886" max="4886" width="1.42578125" customWidth="1"/>
    <col min="4887" max="4887" width="15.42578125" customWidth="1"/>
    <col min="4888" max="4888" width="1.42578125" customWidth="1"/>
    <col min="4889" max="4889" width="12.140625" bestFit="1" customWidth="1"/>
    <col min="5120" max="5120" width="3.7109375" customWidth="1"/>
    <col min="5121" max="5121" width="40.7109375" customWidth="1"/>
    <col min="5122" max="5122" width="2.140625" customWidth="1"/>
    <col min="5123" max="5123" width="12.7109375" customWidth="1"/>
    <col min="5124" max="5124" width="2.140625" customWidth="1"/>
    <col min="5125" max="5125" width="12.7109375" customWidth="1"/>
    <col min="5126" max="5126" width="2.140625" customWidth="1"/>
    <col min="5127" max="5127" width="12.42578125" customWidth="1"/>
    <col min="5128" max="5128" width="1.5703125" customWidth="1"/>
    <col min="5129" max="5129" width="13.28515625" bestFit="1" customWidth="1"/>
    <col min="5130" max="5130" width="1.5703125" customWidth="1"/>
    <col min="5131" max="5131" width="12.7109375" bestFit="1" customWidth="1"/>
    <col min="5132" max="5132" width="1.5703125" customWidth="1"/>
    <col min="5133" max="5133" width="13" bestFit="1" customWidth="1"/>
    <col min="5134" max="5134" width="1.5703125" customWidth="1"/>
    <col min="5135" max="5135" width="13.28515625" bestFit="1" customWidth="1"/>
    <col min="5136" max="5136" width="1.5703125" customWidth="1"/>
    <col min="5137" max="5137" width="12.7109375" bestFit="1" customWidth="1"/>
    <col min="5138" max="5138" width="1.5703125" customWidth="1"/>
    <col min="5139" max="5139" width="13" bestFit="1" customWidth="1"/>
    <col min="5140" max="5140" width="1.5703125" customWidth="1"/>
    <col min="5141" max="5141" width="12.42578125" customWidth="1"/>
    <col min="5142" max="5142" width="1.42578125" customWidth="1"/>
    <col min="5143" max="5143" width="15.42578125" customWidth="1"/>
    <col min="5144" max="5144" width="1.42578125" customWidth="1"/>
    <col min="5145" max="5145" width="12.140625" bestFit="1" customWidth="1"/>
    <col min="5376" max="5376" width="3.7109375" customWidth="1"/>
    <col min="5377" max="5377" width="40.7109375" customWidth="1"/>
    <col min="5378" max="5378" width="2.140625" customWidth="1"/>
    <col min="5379" max="5379" width="12.7109375" customWidth="1"/>
    <col min="5380" max="5380" width="2.140625" customWidth="1"/>
    <col min="5381" max="5381" width="12.7109375" customWidth="1"/>
    <col min="5382" max="5382" width="2.140625" customWidth="1"/>
    <col min="5383" max="5383" width="12.42578125" customWidth="1"/>
    <col min="5384" max="5384" width="1.5703125" customWidth="1"/>
    <col min="5385" max="5385" width="13.28515625" bestFit="1" customWidth="1"/>
    <col min="5386" max="5386" width="1.5703125" customWidth="1"/>
    <col min="5387" max="5387" width="12.7109375" bestFit="1" customWidth="1"/>
    <col min="5388" max="5388" width="1.5703125" customWidth="1"/>
    <col min="5389" max="5389" width="13" bestFit="1" customWidth="1"/>
    <col min="5390" max="5390" width="1.5703125" customWidth="1"/>
    <col min="5391" max="5391" width="13.28515625" bestFit="1" customWidth="1"/>
    <col min="5392" max="5392" width="1.5703125" customWidth="1"/>
    <col min="5393" max="5393" width="12.7109375" bestFit="1" customWidth="1"/>
    <col min="5394" max="5394" width="1.5703125" customWidth="1"/>
    <col min="5395" max="5395" width="13" bestFit="1" customWidth="1"/>
    <col min="5396" max="5396" width="1.5703125" customWidth="1"/>
    <col min="5397" max="5397" width="12.42578125" customWidth="1"/>
    <col min="5398" max="5398" width="1.42578125" customWidth="1"/>
    <col min="5399" max="5399" width="15.42578125" customWidth="1"/>
    <col min="5400" max="5400" width="1.42578125" customWidth="1"/>
    <col min="5401" max="5401" width="12.140625" bestFit="1" customWidth="1"/>
    <col min="5632" max="5632" width="3.7109375" customWidth="1"/>
    <col min="5633" max="5633" width="40.7109375" customWidth="1"/>
    <col min="5634" max="5634" width="2.140625" customWidth="1"/>
    <col min="5635" max="5635" width="12.7109375" customWidth="1"/>
    <col min="5636" max="5636" width="2.140625" customWidth="1"/>
    <col min="5637" max="5637" width="12.7109375" customWidth="1"/>
    <col min="5638" max="5638" width="2.140625" customWidth="1"/>
    <col min="5639" max="5639" width="12.42578125" customWidth="1"/>
    <col min="5640" max="5640" width="1.5703125" customWidth="1"/>
    <col min="5641" max="5641" width="13.28515625" bestFit="1" customWidth="1"/>
    <col min="5642" max="5642" width="1.5703125" customWidth="1"/>
    <col min="5643" max="5643" width="12.7109375" bestFit="1" customWidth="1"/>
    <col min="5644" max="5644" width="1.5703125" customWidth="1"/>
    <col min="5645" max="5645" width="13" bestFit="1" customWidth="1"/>
    <col min="5646" max="5646" width="1.5703125" customWidth="1"/>
    <col min="5647" max="5647" width="13.28515625" bestFit="1" customWidth="1"/>
    <col min="5648" max="5648" width="1.5703125" customWidth="1"/>
    <col min="5649" max="5649" width="12.7109375" bestFit="1" customWidth="1"/>
    <col min="5650" max="5650" width="1.5703125" customWidth="1"/>
    <col min="5651" max="5651" width="13" bestFit="1" customWidth="1"/>
    <col min="5652" max="5652" width="1.5703125" customWidth="1"/>
    <col min="5653" max="5653" width="12.42578125" customWidth="1"/>
    <col min="5654" max="5654" width="1.42578125" customWidth="1"/>
    <col min="5655" max="5655" width="15.42578125" customWidth="1"/>
    <col min="5656" max="5656" width="1.42578125" customWidth="1"/>
    <col min="5657" max="5657" width="12.140625" bestFit="1" customWidth="1"/>
    <col min="5888" max="5888" width="3.7109375" customWidth="1"/>
    <col min="5889" max="5889" width="40.7109375" customWidth="1"/>
    <col min="5890" max="5890" width="2.140625" customWidth="1"/>
    <col min="5891" max="5891" width="12.7109375" customWidth="1"/>
    <col min="5892" max="5892" width="2.140625" customWidth="1"/>
    <col min="5893" max="5893" width="12.7109375" customWidth="1"/>
    <col min="5894" max="5894" width="2.140625" customWidth="1"/>
    <col min="5895" max="5895" width="12.42578125" customWidth="1"/>
    <col min="5896" max="5896" width="1.5703125" customWidth="1"/>
    <col min="5897" max="5897" width="13.28515625" bestFit="1" customWidth="1"/>
    <col min="5898" max="5898" width="1.5703125" customWidth="1"/>
    <col min="5899" max="5899" width="12.7109375" bestFit="1" customWidth="1"/>
    <col min="5900" max="5900" width="1.5703125" customWidth="1"/>
    <col min="5901" max="5901" width="13" bestFit="1" customWidth="1"/>
    <col min="5902" max="5902" width="1.5703125" customWidth="1"/>
    <col min="5903" max="5903" width="13.28515625" bestFit="1" customWidth="1"/>
    <col min="5904" max="5904" width="1.5703125" customWidth="1"/>
    <col min="5905" max="5905" width="12.7109375" bestFit="1" customWidth="1"/>
    <col min="5906" max="5906" width="1.5703125" customWidth="1"/>
    <col min="5907" max="5907" width="13" bestFit="1" customWidth="1"/>
    <col min="5908" max="5908" width="1.5703125" customWidth="1"/>
    <col min="5909" max="5909" width="12.42578125" customWidth="1"/>
    <col min="5910" max="5910" width="1.42578125" customWidth="1"/>
    <col min="5911" max="5911" width="15.42578125" customWidth="1"/>
    <col min="5912" max="5912" width="1.42578125" customWidth="1"/>
    <col min="5913" max="5913" width="12.140625" bestFit="1" customWidth="1"/>
    <col min="6144" max="6144" width="3.7109375" customWidth="1"/>
    <col min="6145" max="6145" width="40.7109375" customWidth="1"/>
    <col min="6146" max="6146" width="2.140625" customWidth="1"/>
    <col min="6147" max="6147" width="12.7109375" customWidth="1"/>
    <col min="6148" max="6148" width="2.140625" customWidth="1"/>
    <col min="6149" max="6149" width="12.7109375" customWidth="1"/>
    <col min="6150" max="6150" width="2.140625" customWidth="1"/>
    <col min="6151" max="6151" width="12.42578125" customWidth="1"/>
    <col min="6152" max="6152" width="1.5703125" customWidth="1"/>
    <col min="6153" max="6153" width="13.28515625" bestFit="1" customWidth="1"/>
    <col min="6154" max="6154" width="1.5703125" customWidth="1"/>
    <col min="6155" max="6155" width="12.7109375" bestFit="1" customWidth="1"/>
    <col min="6156" max="6156" width="1.5703125" customWidth="1"/>
    <col min="6157" max="6157" width="13" bestFit="1" customWidth="1"/>
    <col min="6158" max="6158" width="1.5703125" customWidth="1"/>
    <col min="6159" max="6159" width="13.28515625" bestFit="1" customWidth="1"/>
    <col min="6160" max="6160" width="1.5703125" customWidth="1"/>
    <col min="6161" max="6161" width="12.7109375" bestFit="1" customWidth="1"/>
    <col min="6162" max="6162" width="1.5703125" customWidth="1"/>
    <col min="6163" max="6163" width="13" bestFit="1" customWidth="1"/>
    <col min="6164" max="6164" width="1.5703125" customWidth="1"/>
    <col min="6165" max="6165" width="12.42578125" customWidth="1"/>
    <col min="6166" max="6166" width="1.42578125" customWidth="1"/>
    <col min="6167" max="6167" width="15.42578125" customWidth="1"/>
    <col min="6168" max="6168" width="1.42578125" customWidth="1"/>
    <col min="6169" max="6169" width="12.140625" bestFit="1" customWidth="1"/>
    <col min="6400" max="6400" width="3.7109375" customWidth="1"/>
    <col min="6401" max="6401" width="40.7109375" customWidth="1"/>
    <col min="6402" max="6402" width="2.140625" customWidth="1"/>
    <col min="6403" max="6403" width="12.7109375" customWidth="1"/>
    <col min="6404" max="6404" width="2.140625" customWidth="1"/>
    <col min="6405" max="6405" width="12.7109375" customWidth="1"/>
    <col min="6406" max="6406" width="2.140625" customWidth="1"/>
    <col min="6407" max="6407" width="12.42578125" customWidth="1"/>
    <col min="6408" max="6408" width="1.5703125" customWidth="1"/>
    <col min="6409" max="6409" width="13.28515625" bestFit="1" customWidth="1"/>
    <col min="6410" max="6410" width="1.5703125" customWidth="1"/>
    <col min="6411" max="6411" width="12.7109375" bestFit="1" customWidth="1"/>
    <col min="6412" max="6412" width="1.5703125" customWidth="1"/>
    <col min="6413" max="6413" width="13" bestFit="1" customWidth="1"/>
    <col min="6414" max="6414" width="1.5703125" customWidth="1"/>
    <col min="6415" max="6415" width="13.28515625" bestFit="1" customWidth="1"/>
    <col min="6416" max="6416" width="1.5703125" customWidth="1"/>
    <col min="6417" max="6417" width="12.7109375" bestFit="1" customWidth="1"/>
    <col min="6418" max="6418" width="1.5703125" customWidth="1"/>
    <col min="6419" max="6419" width="13" bestFit="1" customWidth="1"/>
    <col min="6420" max="6420" width="1.5703125" customWidth="1"/>
    <col min="6421" max="6421" width="12.42578125" customWidth="1"/>
    <col min="6422" max="6422" width="1.42578125" customWidth="1"/>
    <col min="6423" max="6423" width="15.42578125" customWidth="1"/>
    <col min="6424" max="6424" width="1.42578125" customWidth="1"/>
    <col min="6425" max="6425" width="12.140625" bestFit="1" customWidth="1"/>
    <col min="6656" max="6656" width="3.7109375" customWidth="1"/>
    <col min="6657" max="6657" width="40.7109375" customWidth="1"/>
    <col min="6658" max="6658" width="2.140625" customWidth="1"/>
    <col min="6659" max="6659" width="12.7109375" customWidth="1"/>
    <col min="6660" max="6660" width="2.140625" customWidth="1"/>
    <col min="6661" max="6661" width="12.7109375" customWidth="1"/>
    <col min="6662" max="6662" width="2.140625" customWidth="1"/>
    <col min="6663" max="6663" width="12.42578125" customWidth="1"/>
    <col min="6664" max="6664" width="1.5703125" customWidth="1"/>
    <col min="6665" max="6665" width="13.28515625" bestFit="1" customWidth="1"/>
    <col min="6666" max="6666" width="1.5703125" customWidth="1"/>
    <col min="6667" max="6667" width="12.7109375" bestFit="1" customWidth="1"/>
    <col min="6668" max="6668" width="1.5703125" customWidth="1"/>
    <col min="6669" max="6669" width="13" bestFit="1" customWidth="1"/>
    <col min="6670" max="6670" width="1.5703125" customWidth="1"/>
    <col min="6671" max="6671" width="13.28515625" bestFit="1" customWidth="1"/>
    <col min="6672" max="6672" width="1.5703125" customWidth="1"/>
    <col min="6673" max="6673" width="12.7109375" bestFit="1" customWidth="1"/>
    <col min="6674" max="6674" width="1.5703125" customWidth="1"/>
    <col min="6675" max="6675" width="13" bestFit="1" customWidth="1"/>
    <col min="6676" max="6676" width="1.5703125" customWidth="1"/>
    <col min="6677" max="6677" width="12.42578125" customWidth="1"/>
    <col min="6678" max="6678" width="1.42578125" customWidth="1"/>
    <col min="6679" max="6679" width="15.42578125" customWidth="1"/>
    <col min="6680" max="6680" width="1.42578125" customWidth="1"/>
    <col min="6681" max="6681" width="12.140625" bestFit="1" customWidth="1"/>
    <col min="6912" max="6912" width="3.7109375" customWidth="1"/>
    <col min="6913" max="6913" width="40.7109375" customWidth="1"/>
    <col min="6914" max="6914" width="2.140625" customWidth="1"/>
    <col min="6915" max="6915" width="12.7109375" customWidth="1"/>
    <col min="6916" max="6916" width="2.140625" customWidth="1"/>
    <col min="6917" max="6917" width="12.7109375" customWidth="1"/>
    <col min="6918" max="6918" width="2.140625" customWidth="1"/>
    <col min="6919" max="6919" width="12.42578125" customWidth="1"/>
    <col min="6920" max="6920" width="1.5703125" customWidth="1"/>
    <col min="6921" max="6921" width="13.28515625" bestFit="1" customWidth="1"/>
    <col min="6922" max="6922" width="1.5703125" customWidth="1"/>
    <col min="6923" max="6923" width="12.7109375" bestFit="1" customWidth="1"/>
    <col min="6924" max="6924" width="1.5703125" customWidth="1"/>
    <col min="6925" max="6925" width="13" bestFit="1" customWidth="1"/>
    <col min="6926" max="6926" width="1.5703125" customWidth="1"/>
    <col min="6927" max="6927" width="13.28515625" bestFit="1" customWidth="1"/>
    <col min="6928" max="6928" width="1.5703125" customWidth="1"/>
    <col min="6929" max="6929" width="12.7109375" bestFit="1" customWidth="1"/>
    <col min="6930" max="6930" width="1.5703125" customWidth="1"/>
    <col min="6931" max="6931" width="13" bestFit="1" customWidth="1"/>
    <col min="6932" max="6932" width="1.5703125" customWidth="1"/>
    <col min="6933" max="6933" width="12.42578125" customWidth="1"/>
    <col min="6934" max="6934" width="1.42578125" customWidth="1"/>
    <col min="6935" max="6935" width="15.42578125" customWidth="1"/>
    <col min="6936" max="6936" width="1.42578125" customWidth="1"/>
    <col min="6937" max="6937" width="12.140625" bestFit="1" customWidth="1"/>
    <col min="7168" max="7168" width="3.7109375" customWidth="1"/>
    <col min="7169" max="7169" width="40.7109375" customWidth="1"/>
    <col min="7170" max="7170" width="2.140625" customWidth="1"/>
    <col min="7171" max="7171" width="12.7109375" customWidth="1"/>
    <col min="7172" max="7172" width="2.140625" customWidth="1"/>
    <col min="7173" max="7173" width="12.7109375" customWidth="1"/>
    <col min="7174" max="7174" width="2.140625" customWidth="1"/>
    <col min="7175" max="7175" width="12.42578125" customWidth="1"/>
    <col min="7176" max="7176" width="1.5703125" customWidth="1"/>
    <col min="7177" max="7177" width="13.28515625" bestFit="1" customWidth="1"/>
    <col min="7178" max="7178" width="1.5703125" customWidth="1"/>
    <col min="7179" max="7179" width="12.7109375" bestFit="1" customWidth="1"/>
    <col min="7180" max="7180" width="1.5703125" customWidth="1"/>
    <col min="7181" max="7181" width="13" bestFit="1" customWidth="1"/>
    <col min="7182" max="7182" width="1.5703125" customWidth="1"/>
    <col min="7183" max="7183" width="13.28515625" bestFit="1" customWidth="1"/>
    <col min="7184" max="7184" width="1.5703125" customWidth="1"/>
    <col min="7185" max="7185" width="12.7109375" bestFit="1" customWidth="1"/>
    <col min="7186" max="7186" width="1.5703125" customWidth="1"/>
    <col min="7187" max="7187" width="13" bestFit="1" customWidth="1"/>
    <col min="7188" max="7188" width="1.5703125" customWidth="1"/>
    <col min="7189" max="7189" width="12.42578125" customWidth="1"/>
    <col min="7190" max="7190" width="1.42578125" customWidth="1"/>
    <col min="7191" max="7191" width="15.42578125" customWidth="1"/>
    <col min="7192" max="7192" width="1.42578125" customWidth="1"/>
    <col min="7193" max="7193" width="12.140625" bestFit="1" customWidth="1"/>
    <col min="7424" max="7424" width="3.7109375" customWidth="1"/>
    <col min="7425" max="7425" width="40.7109375" customWidth="1"/>
    <col min="7426" max="7426" width="2.140625" customWidth="1"/>
    <col min="7427" max="7427" width="12.7109375" customWidth="1"/>
    <col min="7428" max="7428" width="2.140625" customWidth="1"/>
    <col min="7429" max="7429" width="12.7109375" customWidth="1"/>
    <col min="7430" max="7430" width="2.140625" customWidth="1"/>
    <col min="7431" max="7431" width="12.42578125" customWidth="1"/>
    <col min="7432" max="7432" width="1.5703125" customWidth="1"/>
    <col min="7433" max="7433" width="13.28515625" bestFit="1" customWidth="1"/>
    <col min="7434" max="7434" width="1.5703125" customWidth="1"/>
    <col min="7435" max="7435" width="12.7109375" bestFit="1" customWidth="1"/>
    <col min="7436" max="7436" width="1.5703125" customWidth="1"/>
    <col min="7437" max="7437" width="13" bestFit="1" customWidth="1"/>
    <col min="7438" max="7438" width="1.5703125" customWidth="1"/>
    <col min="7439" max="7439" width="13.28515625" bestFit="1" customWidth="1"/>
    <col min="7440" max="7440" width="1.5703125" customWidth="1"/>
    <col min="7441" max="7441" width="12.7109375" bestFit="1" customWidth="1"/>
    <col min="7442" max="7442" width="1.5703125" customWidth="1"/>
    <col min="7443" max="7443" width="13" bestFit="1" customWidth="1"/>
    <col min="7444" max="7444" width="1.5703125" customWidth="1"/>
    <col min="7445" max="7445" width="12.42578125" customWidth="1"/>
    <col min="7446" max="7446" width="1.42578125" customWidth="1"/>
    <col min="7447" max="7447" width="15.42578125" customWidth="1"/>
    <col min="7448" max="7448" width="1.42578125" customWidth="1"/>
    <col min="7449" max="7449" width="12.140625" bestFit="1" customWidth="1"/>
    <col min="7680" max="7680" width="3.7109375" customWidth="1"/>
    <col min="7681" max="7681" width="40.7109375" customWidth="1"/>
    <col min="7682" max="7682" width="2.140625" customWidth="1"/>
    <col min="7683" max="7683" width="12.7109375" customWidth="1"/>
    <col min="7684" max="7684" width="2.140625" customWidth="1"/>
    <col min="7685" max="7685" width="12.7109375" customWidth="1"/>
    <col min="7686" max="7686" width="2.140625" customWidth="1"/>
    <col min="7687" max="7687" width="12.42578125" customWidth="1"/>
    <col min="7688" max="7688" width="1.5703125" customWidth="1"/>
    <col min="7689" max="7689" width="13.28515625" bestFit="1" customWidth="1"/>
    <col min="7690" max="7690" width="1.5703125" customWidth="1"/>
    <col min="7691" max="7691" width="12.7109375" bestFit="1" customWidth="1"/>
    <col min="7692" max="7692" width="1.5703125" customWidth="1"/>
    <col min="7693" max="7693" width="13" bestFit="1" customWidth="1"/>
    <col min="7694" max="7694" width="1.5703125" customWidth="1"/>
    <col min="7695" max="7695" width="13.28515625" bestFit="1" customWidth="1"/>
    <col min="7696" max="7696" width="1.5703125" customWidth="1"/>
    <col min="7697" max="7697" width="12.7109375" bestFit="1" customWidth="1"/>
    <col min="7698" max="7698" width="1.5703125" customWidth="1"/>
    <col min="7699" max="7699" width="13" bestFit="1" customWidth="1"/>
    <col min="7700" max="7700" width="1.5703125" customWidth="1"/>
    <col min="7701" max="7701" width="12.42578125" customWidth="1"/>
    <col min="7702" max="7702" width="1.42578125" customWidth="1"/>
    <col min="7703" max="7703" width="15.42578125" customWidth="1"/>
    <col min="7704" max="7704" width="1.42578125" customWidth="1"/>
    <col min="7705" max="7705" width="12.140625" bestFit="1" customWidth="1"/>
    <col min="7936" max="7936" width="3.7109375" customWidth="1"/>
    <col min="7937" max="7937" width="40.7109375" customWidth="1"/>
    <col min="7938" max="7938" width="2.140625" customWidth="1"/>
    <col min="7939" max="7939" width="12.7109375" customWidth="1"/>
    <col min="7940" max="7940" width="2.140625" customWidth="1"/>
    <col min="7941" max="7941" width="12.7109375" customWidth="1"/>
    <col min="7942" max="7942" width="2.140625" customWidth="1"/>
    <col min="7943" max="7943" width="12.42578125" customWidth="1"/>
    <col min="7944" max="7944" width="1.5703125" customWidth="1"/>
    <col min="7945" max="7945" width="13.28515625" bestFit="1" customWidth="1"/>
    <col min="7946" max="7946" width="1.5703125" customWidth="1"/>
    <col min="7947" max="7947" width="12.7109375" bestFit="1" customWidth="1"/>
    <col min="7948" max="7948" width="1.5703125" customWidth="1"/>
    <col min="7949" max="7949" width="13" bestFit="1" customWidth="1"/>
    <col min="7950" max="7950" width="1.5703125" customWidth="1"/>
    <col min="7951" max="7951" width="13.28515625" bestFit="1" customWidth="1"/>
    <col min="7952" max="7952" width="1.5703125" customWidth="1"/>
    <col min="7953" max="7953" width="12.7109375" bestFit="1" customWidth="1"/>
    <col min="7954" max="7954" width="1.5703125" customWidth="1"/>
    <col min="7955" max="7955" width="13" bestFit="1" customWidth="1"/>
    <col min="7956" max="7956" width="1.5703125" customWidth="1"/>
    <col min="7957" max="7957" width="12.42578125" customWidth="1"/>
    <col min="7958" max="7958" width="1.42578125" customWidth="1"/>
    <col min="7959" max="7959" width="15.42578125" customWidth="1"/>
    <col min="7960" max="7960" width="1.42578125" customWidth="1"/>
    <col min="7961" max="7961" width="12.140625" bestFit="1" customWidth="1"/>
    <col min="8192" max="8192" width="3.7109375" customWidth="1"/>
    <col min="8193" max="8193" width="40.7109375" customWidth="1"/>
    <col min="8194" max="8194" width="2.140625" customWidth="1"/>
    <col min="8195" max="8195" width="12.7109375" customWidth="1"/>
    <col min="8196" max="8196" width="2.140625" customWidth="1"/>
    <col min="8197" max="8197" width="12.7109375" customWidth="1"/>
    <col min="8198" max="8198" width="2.140625" customWidth="1"/>
    <col min="8199" max="8199" width="12.42578125" customWidth="1"/>
    <col min="8200" max="8200" width="1.5703125" customWidth="1"/>
    <col min="8201" max="8201" width="13.28515625" bestFit="1" customWidth="1"/>
    <col min="8202" max="8202" width="1.5703125" customWidth="1"/>
    <col min="8203" max="8203" width="12.7109375" bestFit="1" customWidth="1"/>
    <col min="8204" max="8204" width="1.5703125" customWidth="1"/>
    <col min="8205" max="8205" width="13" bestFit="1" customWidth="1"/>
    <col min="8206" max="8206" width="1.5703125" customWidth="1"/>
    <col min="8207" max="8207" width="13.28515625" bestFit="1" customWidth="1"/>
    <col min="8208" max="8208" width="1.5703125" customWidth="1"/>
    <col min="8209" max="8209" width="12.7109375" bestFit="1" customWidth="1"/>
    <col min="8210" max="8210" width="1.5703125" customWidth="1"/>
    <col min="8211" max="8211" width="13" bestFit="1" customWidth="1"/>
    <col min="8212" max="8212" width="1.5703125" customWidth="1"/>
    <col min="8213" max="8213" width="12.42578125" customWidth="1"/>
    <col min="8214" max="8214" width="1.42578125" customWidth="1"/>
    <col min="8215" max="8215" width="15.42578125" customWidth="1"/>
    <col min="8216" max="8216" width="1.42578125" customWidth="1"/>
    <col min="8217" max="8217" width="12.140625" bestFit="1" customWidth="1"/>
    <col min="8448" max="8448" width="3.7109375" customWidth="1"/>
    <col min="8449" max="8449" width="40.7109375" customWidth="1"/>
    <col min="8450" max="8450" width="2.140625" customWidth="1"/>
    <col min="8451" max="8451" width="12.7109375" customWidth="1"/>
    <col min="8452" max="8452" width="2.140625" customWidth="1"/>
    <col min="8453" max="8453" width="12.7109375" customWidth="1"/>
    <col min="8454" max="8454" width="2.140625" customWidth="1"/>
    <col min="8455" max="8455" width="12.42578125" customWidth="1"/>
    <col min="8456" max="8456" width="1.5703125" customWidth="1"/>
    <col min="8457" max="8457" width="13.28515625" bestFit="1" customWidth="1"/>
    <col min="8458" max="8458" width="1.5703125" customWidth="1"/>
    <col min="8459" max="8459" width="12.7109375" bestFit="1" customWidth="1"/>
    <col min="8460" max="8460" width="1.5703125" customWidth="1"/>
    <col min="8461" max="8461" width="13" bestFit="1" customWidth="1"/>
    <col min="8462" max="8462" width="1.5703125" customWidth="1"/>
    <col min="8463" max="8463" width="13.28515625" bestFit="1" customWidth="1"/>
    <col min="8464" max="8464" width="1.5703125" customWidth="1"/>
    <col min="8465" max="8465" width="12.7109375" bestFit="1" customWidth="1"/>
    <col min="8466" max="8466" width="1.5703125" customWidth="1"/>
    <col min="8467" max="8467" width="13" bestFit="1" customWidth="1"/>
    <col min="8468" max="8468" width="1.5703125" customWidth="1"/>
    <col min="8469" max="8469" width="12.42578125" customWidth="1"/>
    <col min="8470" max="8470" width="1.42578125" customWidth="1"/>
    <col min="8471" max="8471" width="15.42578125" customWidth="1"/>
    <col min="8472" max="8472" width="1.42578125" customWidth="1"/>
    <col min="8473" max="8473" width="12.140625" bestFit="1" customWidth="1"/>
    <col min="8704" max="8704" width="3.7109375" customWidth="1"/>
    <col min="8705" max="8705" width="40.7109375" customWidth="1"/>
    <col min="8706" max="8706" width="2.140625" customWidth="1"/>
    <col min="8707" max="8707" width="12.7109375" customWidth="1"/>
    <col min="8708" max="8708" width="2.140625" customWidth="1"/>
    <col min="8709" max="8709" width="12.7109375" customWidth="1"/>
    <col min="8710" max="8710" width="2.140625" customWidth="1"/>
    <col min="8711" max="8711" width="12.42578125" customWidth="1"/>
    <col min="8712" max="8712" width="1.5703125" customWidth="1"/>
    <col min="8713" max="8713" width="13.28515625" bestFit="1" customWidth="1"/>
    <col min="8714" max="8714" width="1.5703125" customWidth="1"/>
    <col min="8715" max="8715" width="12.7109375" bestFit="1" customWidth="1"/>
    <col min="8716" max="8716" width="1.5703125" customWidth="1"/>
    <col min="8717" max="8717" width="13" bestFit="1" customWidth="1"/>
    <col min="8718" max="8718" width="1.5703125" customWidth="1"/>
    <col min="8719" max="8719" width="13.28515625" bestFit="1" customWidth="1"/>
    <col min="8720" max="8720" width="1.5703125" customWidth="1"/>
    <col min="8721" max="8721" width="12.7109375" bestFit="1" customWidth="1"/>
    <col min="8722" max="8722" width="1.5703125" customWidth="1"/>
    <col min="8723" max="8723" width="13" bestFit="1" customWidth="1"/>
    <col min="8724" max="8724" width="1.5703125" customWidth="1"/>
    <col min="8725" max="8725" width="12.42578125" customWidth="1"/>
    <col min="8726" max="8726" width="1.42578125" customWidth="1"/>
    <col min="8727" max="8727" width="15.42578125" customWidth="1"/>
    <col min="8728" max="8728" width="1.42578125" customWidth="1"/>
    <col min="8729" max="8729" width="12.140625" bestFit="1" customWidth="1"/>
    <col min="8960" max="8960" width="3.7109375" customWidth="1"/>
    <col min="8961" max="8961" width="40.7109375" customWidth="1"/>
    <col min="8962" max="8962" width="2.140625" customWidth="1"/>
    <col min="8963" max="8963" width="12.7109375" customWidth="1"/>
    <col min="8964" max="8964" width="2.140625" customWidth="1"/>
    <col min="8965" max="8965" width="12.7109375" customWidth="1"/>
    <col min="8966" max="8966" width="2.140625" customWidth="1"/>
    <col min="8967" max="8967" width="12.42578125" customWidth="1"/>
    <col min="8968" max="8968" width="1.5703125" customWidth="1"/>
    <col min="8969" max="8969" width="13.28515625" bestFit="1" customWidth="1"/>
    <col min="8970" max="8970" width="1.5703125" customWidth="1"/>
    <col min="8971" max="8971" width="12.7109375" bestFit="1" customWidth="1"/>
    <col min="8972" max="8972" width="1.5703125" customWidth="1"/>
    <col min="8973" max="8973" width="13" bestFit="1" customWidth="1"/>
    <col min="8974" max="8974" width="1.5703125" customWidth="1"/>
    <col min="8975" max="8975" width="13.28515625" bestFit="1" customWidth="1"/>
    <col min="8976" max="8976" width="1.5703125" customWidth="1"/>
    <col min="8977" max="8977" width="12.7109375" bestFit="1" customWidth="1"/>
    <col min="8978" max="8978" width="1.5703125" customWidth="1"/>
    <col min="8979" max="8979" width="13" bestFit="1" customWidth="1"/>
    <col min="8980" max="8980" width="1.5703125" customWidth="1"/>
    <col min="8981" max="8981" width="12.42578125" customWidth="1"/>
    <col min="8982" max="8982" width="1.42578125" customWidth="1"/>
    <col min="8983" max="8983" width="15.42578125" customWidth="1"/>
    <col min="8984" max="8984" width="1.42578125" customWidth="1"/>
    <col min="8985" max="8985" width="12.140625" bestFit="1" customWidth="1"/>
    <col min="9216" max="9216" width="3.7109375" customWidth="1"/>
    <col min="9217" max="9217" width="40.7109375" customWidth="1"/>
    <col min="9218" max="9218" width="2.140625" customWidth="1"/>
    <col min="9219" max="9219" width="12.7109375" customWidth="1"/>
    <col min="9220" max="9220" width="2.140625" customWidth="1"/>
    <col min="9221" max="9221" width="12.7109375" customWidth="1"/>
    <col min="9222" max="9222" width="2.140625" customWidth="1"/>
    <col min="9223" max="9223" width="12.42578125" customWidth="1"/>
    <col min="9224" max="9224" width="1.5703125" customWidth="1"/>
    <col min="9225" max="9225" width="13.28515625" bestFit="1" customWidth="1"/>
    <col min="9226" max="9226" width="1.5703125" customWidth="1"/>
    <col min="9227" max="9227" width="12.7109375" bestFit="1" customWidth="1"/>
    <col min="9228" max="9228" width="1.5703125" customWidth="1"/>
    <col min="9229" max="9229" width="13" bestFit="1" customWidth="1"/>
    <col min="9230" max="9230" width="1.5703125" customWidth="1"/>
    <col min="9231" max="9231" width="13.28515625" bestFit="1" customWidth="1"/>
    <col min="9232" max="9232" width="1.5703125" customWidth="1"/>
    <col min="9233" max="9233" width="12.7109375" bestFit="1" customWidth="1"/>
    <col min="9234" max="9234" width="1.5703125" customWidth="1"/>
    <col min="9235" max="9235" width="13" bestFit="1" customWidth="1"/>
    <col min="9236" max="9236" width="1.5703125" customWidth="1"/>
    <col min="9237" max="9237" width="12.42578125" customWidth="1"/>
    <col min="9238" max="9238" width="1.42578125" customWidth="1"/>
    <col min="9239" max="9239" width="15.42578125" customWidth="1"/>
    <col min="9240" max="9240" width="1.42578125" customWidth="1"/>
    <col min="9241" max="9241" width="12.140625" bestFit="1" customWidth="1"/>
    <col min="9472" max="9472" width="3.7109375" customWidth="1"/>
    <col min="9473" max="9473" width="40.7109375" customWidth="1"/>
    <col min="9474" max="9474" width="2.140625" customWidth="1"/>
    <col min="9475" max="9475" width="12.7109375" customWidth="1"/>
    <col min="9476" max="9476" width="2.140625" customWidth="1"/>
    <col min="9477" max="9477" width="12.7109375" customWidth="1"/>
    <col min="9478" max="9478" width="2.140625" customWidth="1"/>
    <col min="9479" max="9479" width="12.42578125" customWidth="1"/>
    <col min="9480" max="9480" width="1.5703125" customWidth="1"/>
    <col min="9481" max="9481" width="13.28515625" bestFit="1" customWidth="1"/>
    <col min="9482" max="9482" width="1.5703125" customWidth="1"/>
    <col min="9483" max="9483" width="12.7109375" bestFit="1" customWidth="1"/>
    <col min="9484" max="9484" width="1.5703125" customWidth="1"/>
    <col min="9485" max="9485" width="13" bestFit="1" customWidth="1"/>
    <col min="9486" max="9486" width="1.5703125" customWidth="1"/>
    <col min="9487" max="9487" width="13.28515625" bestFit="1" customWidth="1"/>
    <col min="9488" max="9488" width="1.5703125" customWidth="1"/>
    <col min="9489" max="9489" width="12.7109375" bestFit="1" customWidth="1"/>
    <col min="9490" max="9490" width="1.5703125" customWidth="1"/>
    <col min="9491" max="9491" width="13" bestFit="1" customWidth="1"/>
    <col min="9492" max="9492" width="1.5703125" customWidth="1"/>
    <col min="9493" max="9493" width="12.42578125" customWidth="1"/>
    <col min="9494" max="9494" width="1.42578125" customWidth="1"/>
    <col min="9495" max="9495" width="15.42578125" customWidth="1"/>
    <col min="9496" max="9496" width="1.42578125" customWidth="1"/>
    <col min="9497" max="9497" width="12.140625" bestFit="1" customWidth="1"/>
    <col min="9728" max="9728" width="3.7109375" customWidth="1"/>
    <col min="9729" max="9729" width="40.7109375" customWidth="1"/>
    <col min="9730" max="9730" width="2.140625" customWidth="1"/>
    <col min="9731" max="9731" width="12.7109375" customWidth="1"/>
    <col min="9732" max="9732" width="2.140625" customWidth="1"/>
    <col min="9733" max="9733" width="12.7109375" customWidth="1"/>
    <col min="9734" max="9734" width="2.140625" customWidth="1"/>
    <col min="9735" max="9735" width="12.42578125" customWidth="1"/>
    <col min="9736" max="9736" width="1.5703125" customWidth="1"/>
    <col min="9737" max="9737" width="13.28515625" bestFit="1" customWidth="1"/>
    <col min="9738" max="9738" width="1.5703125" customWidth="1"/>
    <col min="9739" max="9739" width="12.7109375" bestFit="1" customWidth="1"/>
    <col min="9740" max="9740" width="1.5703125" customWidth="1"/>
    <col min="9741" max="9741" width="13" bestFit="1" customWidth="1"/>
    <col min="9742" max="9742" width="1.5703125" customWidth="1"/>
    <col min="9743" max="9743" width="13.28515625" bestFit="1" customWidth="1"/>
    <col min="9744" max="9744" width="1.5703125" customWidth="1"/>
    <col min="9745" max="9745" width="12.7109375" bestFit="1" customWidth="1"/>
    <col min="9746" max="9746" width="1.5703125" customWidth="1"/>
    <col min="9747" max="9747" width="13" bestFit="1" customWidth="1"/>
    <col min="9748" max="9748" width="1.5703125" customWidth="1"/>
    <col min="9749" max="9749" width="12.42578125" customWidth="1"/>
    <col min="9750" max="9750" width="1.42578125" customWidth="1"/>
    <col min="9751" max="9751" width="15.42578125" customWidth="1"/>
    <col min="9752" max="9752" width="1.42578125" customWidth="1"/>
    <col min="9753" max="9753" width="12.140625" bestFit="1" customWidth="1"/>
    <col min="9984" max="9984" width="3.7109375" customWidth="1"/>
    <col min="9985" max="9985" width="40.7109375" customWidth="1"/>
    <col min="9986" max="9986" width="2.140625" customWidth="1"/>
    <col min="9987" max="9987" width="12.7109375" customWidth="1"/>
    <col min="9988" max="9988" width="2.140625" customWidth="1"/>
    <col min="9989" max="9989" width="12.7109375" customWidth="1"/>
    <col min="9990" max="9990" width="2.140625" customWidth="1"/>
    <col min="9991" max="9991" width="12.42578125" customWidth="1"/>
    <col min="9992" max="9992" width="1.5703125" customWidth="1"/>
    <col min="9993" max="9993" width="13.28515625" bestFit="1" customWidth="1"/>
    <col min="9994" max="9994" width="1.5703125" customWidth="1"/>
    <col min="9995" max="9995" width="12.7109375" bestFit="1" customWidth="1"/>
    <col min="9996" max="9996" width="1.5703125" customWidth="1"/>
    <col min="9997" max="9997" width="13" bestFit="1" customWidth="1"/>
    <col min="9998" max="9998" width="1.5703125" customWidth="1"/>
    <col min="9999" max="9999" width="13.28515625" bestFit="1" customWidth="1"/>
    <col min="10000" max="10000" width="1.5703125" customWidth="1"/>
    <col min="10001" max="10001" width="12.7109375" bestFit="1" customWidth="1"/>
    <col min="10002" max="10002" width="1.5703125" customWidth="1"/>
    <col min="10003" max="10003" width="13" bestFit="1" customWidth="1"/>
    <col min="10004" max="10004" width="1.5703125" customWidth="1"/>
    <col min="10005" max="10005" width="12.42578125" customWidth="1"/>
    <col min="10006" max="10006" width="1.42578125" customWidth="1"/>
    <col min="10007" max="10007" width="15.42578125" customWidth="1"/>
    <col min="10008" max="10008" width="1.42578125" customWidth="1"/>
    <col min="10009" max="10009" width="12.140625" bestFit="1" customWidth="1"/>
    <col min="10240" max="10240" width="3.7109375" customWidth="1"/>
    <col min="10241" max="10241" width="40.7109375" customWidth="1"/>
    <col min="10242" max="10242" width="2.140625" customWidth="1"/>
    <col min="10243" max="10243" width="12.7109375" customWidth="1"/>
    <col min="10244" max="10244" width="2.140625" customWidth="1"/>
    <col min="10245" max="10245" width="12.7109375" customWidth="1"/>
    <col min="10246" max="10246" width="2.140625" customWidth="1"/>
    <col min="10247" max="10247" width="12.42578125" customWidth="1"/>
    <col min="10248" max="10248" width="1.5703125" customWidth="1"/>
    <col min="10249" max="10249" width="13.28515625" bestFit="1" customWidth="1"/>
    <col min="10250" max="10250" width="1.5703125" customWidth="1"/>
    <col min="10251" max="10251" width="12.7109375" bestFit="1" customWidth="1"/>
    <col min="10252" max="10252" width="1.5703125" customWidth="1"/>
    <col min="10253" max="10253" width="13" bestFit="1" customWidth="1"/>
    <col min="10254" max="10254" width="1.5703125" customWidth="1"/>
    <col min="10255" max="10255" width="13.28515625" bestFit="1" customWidth="1"/>
    <col min="10256" max="10256" width="1.5703125" customWidth="1"/>
    <col min="10257" max="10257" width="12.7109375" bestFit="1" customWidth="1"/>
    <col min="10258" max="10258" width="1.5703125" customWidth="1"/>
    <col min="10259" max="10259" width="13" bestFit="1" customWidth="1"/>
    <col min="10260" max="10260" width="1.5703125" customWidth="1"/>
    <col min="10261" max="10261" width="12.42578125" customWidth="1"/>
    <col min="10262" max="10262" width="1.42578125" customWidth="1"/>
    <col min="10263" max="10263" width="15.42578125" customWidth="1"/>
    <col min="10264" max="10264" width="1.42578125" customWidth="1"/>
    <col min="10265" max="10265" width="12.140625" bestFit="1" customWidth="1"/>
    <col min="10496" max="10496" width="3.7109375" customWidth="1"/>
    <col min="10497" max="10497" width="40.7109375" customWidth="1"/>
    <col min="10498" max="10498" width="2.140625" customWidth="1"/>
    <col min="10499" max="10499" width="12.7109375" customWidth="1"/>
    <col min="10500" max="10500" width="2.140625" customWidth="1"/>
    <col min="10501" max="10501" width="12.7109375" customWidth="1"/>
    <col min="10502" max="10502" width="2.140625" customWidth="1"/>
    <col min="10503" max="10503" width="12.42578125" customWidth="1"/>
    <col min="10504" max="10504" width="1.5703125" customWidth="1"/>
    <col min="10505" max="10505" width="13.28515625" bestFit="1" customWidth="1"/>
    <col min="10506" max="10506" width="1.5703125" customWidth="1"/>
    <col min="10507" max="10507" width="12.7109375" bestFit="1" customWidth="1"/>
    <col min="10508" max="10508" width="1.5703125" customWidth="1"/>
    <col min="10509" max="10509" width="13" bestFit="1" customWidth="1"/>
    <col min="10510" max="10510" width="1.5703125" customWidth="1"/>
    <col min="10511" max="10511" width="13.28515625" bestFit="1" customWidth="1"/>
    <col min="10512" max="10512" width="1.5703125" customWidth="1"/>
    <col min="10513" max="10513" width="12.7109375" bestFit="1" customWidth="1"/>
    <col min="10514" max="10514" width="1.5703125" customWidth="1"/>
    <col min="10515" max="10515" width="13" bestFit="1" customWidth="1"/>
    <col min="10516" max="10516" width="1.5703125" customWidth="1"/>
    <col min="10517" max="10517" width="12.42578125" customWidth="1"/>
    <col min="10518" max="10518" width="1.42578125" customWidth="1"/>
    <col min="10519" max="10519" width="15.42578125" customWidth="1"/>
    <col min="10520" max="10520" width="1.42578125" customWidth="1"/>
    <col min="10521" max="10521" width="12.140625" bestFit="1" customWidth="1"/>
    <col min="10752" max="10752" width="3.7109375" customWidth="1"/>
    <col min="10753" max="10753" width="40.7109375" customWidth="1"/>
    <col min="10754" max="10754" width="2.140625" customWidth="1"/>
    <col min="10755" max="10755" width="12.7109375" customWidth="1"/>
    <col min="10756" max="10756" width="2.140625" customWidth="1"/>
    <col min="10757" max="10757" width="12.7109375" customWidth="1"/>
    <col min="10758" max="10758" width="2.140625" customWidth="1"/>
    <col min="10759" max="10759" width="12.42578125" customWidth="1"/>
    <col min="10760" max="10760" width="1.5703125" customWidth="1"/>
    <col min="10761" max="10761" width="13.28515625" bestFit="1" customWidth="1"/>
    <col min="10762" max="10762" width="1.5703125" customWidth="1"/>
    <col min="10763" max="10763" width="12.7109375" bestFit="1" customWidth="1"/>
    <col min="10764" max="10764" width="1.5703125" customWidth="1"/>
    <col min="10765" max="10765" width="13" bestFit="1" customWidth="1"/>
    <col min="10766" max="10766" width="1.5703125" customWidth="1"/>
    <col min="10767" max="10767" width="13.28515625" bestFit="1" customWidth="1"/>
    <col min="10768" max="10768" width="1.5703125" customWidth="1"/>
    <col min="10769" max="10769" width="12.7109375" bestFit="1" customWidth="1"/>
    <col min="10770" max="10770" width="1.5703125" customWidth="1"/>
    <col min="10771" max="10771" width="13" bestFit="1" customWidth="1"/>
    <col min="10772" max="10772" width="1.5703125" customWidth="1"/>
    <col min="10773" max="10773" width="12.42578125" customWidth="1"/>
    <col min="10774" max="10774" width="1.42578125" customWidth="1"/>
    <col min="10775" max="10775" width="15.42578125" customWidth="1"/>
    <col min="10776" max="10776" width="1.42578125" customWidth="1"/>
    <col min="10777" max="10777" width="12.140625" bestFit="1" customWidth="1"/>
    <col min="11008" max="11008" width="3.7109375" customWidth="1"/>
    <col min="11009" max="11009" width="40.7109375" customWidth="1"/>
    <col min="11010" max="11010" width="2.140625" customWidth="1"/>
    <col min="11011" max="11011" width="12.7109375" customWidth="1"/>
    <col min="11012" max="11012" width="2.140625" customWidth="1"/>
    <col min="11013" max="11013" width="12.7109375" customWidth="1"/>
    <col min="11014" max="11014" width="2.140625" customWidth="1"/>
    <col min="11015" max="11015" width="12.42578125" customWidth="1"/>
    <col min="11016" max="11016" width="1.5703125" customWidth="1"/>
    <col min="11017" max="11017" width="13.28515625" bestFit="1" customWidth="1"/>
    <col min="11018" max="11018" width="1.5703125" customWidth="1"/>
    <col min="11019" max="11019" width="12.7109375" bestFit="1" customWidth="1"/>
    <col min="11020" max="11020" width="1.5703125" customWidth="1"/>
    <col min="11021" max="11021" width="13" bestFit="1" customWidth="1"/>
    <col min="11022" max="11022" width="1.5703125" customWidth="1"/>
    <col min="11023" max="11023" width="13.28515625" bestFit="1" customWidth="1"/>
    <col min="11024" max="11024" width="1.5703125" customWidth="1"/>
    <col min="11025" max="11025" width="12.7109375" bestFit="1" customWidth="1"/>
    <col min="11026" max="11026" width="1.5703125" customWidth="1"/>
    <col min="11027" max="11027" width="13" bestFit="1" customWidth="1"/>
    <col min="11028" max="11028" width="1.5703125" customWidth="1"/>
    <col min="11029" max="11029" width="12.42578125" customWidth="1"/>
    <col min="11030" max="11030" width="1.42578125" customWidth="1"/>
    <col min="11031" max="11031" width="15.42578125" customWidth="1"/>
    <col min="11032" max="11032" width="1.42578125" customWidth="1"/>
    <col min="11033" max="11033" width="12.140625" bestFit="1" customWidth="1"/>
    <col min="11264" max="11264" width="3.7109375" customWidth="1"/>
    <col min="11265" max="11265" width="40.7109375" customWidth="1"/>
    <col min="11266" max="11266" width="2.140625" customWidth="1"/>
    <col min="11267" max="11267" width="12.7109375" customWidth="1"/>
    <col min="11268" max="11268" width="2.140625" customWidth="1"/>
    <col min="11269" max="11269" width="12.7109375" customWidth="1"/>
    <col min="11270" max="11270" width="2.140625" customWidth="1"/>
    <col min="11271" max="11271" width="12.42578125" customWidth="1"/>
    <col min="11272" max="11272" width="1.5703125" customWidth="1"/>
    <col min="11273" max="11273" width="13.28515625" bestFit="1" customWidth="1"/>
    <col min="11274" max="11274" width="1.5703125" customWidth="1"/>
    <col min="11275" max="11275" width="12.7109375" bestFit="1" customWidth="1"/>
    <col min="11276" max="11276" width="1.5703125" customWidth="1"/>
    <col min="11277" max="11277" width="13" bestFit="1" customWidth="1"/>
    <col min="11278" max="11278" width="1.5703125" customWidth="1"/>
    <col min="11279" max="11279" width="13.28515625" bestFit="1" customWidth="1"/>
    <col min="11280" max="11280" width="1.5703125" customWidth="1"/>
    <col min="11281" max="11281" width="12.7109375" bestFit="1" customWidth="1"/>
    <col min="11282" max="11282" width="1.5703125" customWidth="1"/>
    <col min="11283" max="11283" width="13" bestFit="1" customWidth="1"/>
    <col min="11284" max="11284" width="1.5703125" customWidth="1"/>
    <col min="11285" max="11285" width="12.42578125" customWidth="1"/>
    <col min="11286" max="11286" width="1.42578125" customWidth="1"/>
    <col min="11287" max="11287" width="15.42578125" customWidth="1"/>
    <col min="11288" max="11288" width="1.42578125" customWidth="1"/>
    <col min="11289" max="11289" width="12.140625" bestFit="1" customWidth="1"/>
    <col min="11520" max="11520" width="3.7109375" customWidth="1"/>
    <col min="11521" max="11521" width="40.7109375" customWidth="1"/>
    <col min="11522" max="11522" width="2.140625" customWidth="1"/>
    <col min="11523" max="11523" width="12.7109375" customWidth="1"/>
    <col min="11524" max="11524" width="2.140625" customWidth="1"/>
    <col min="11525" max="11525" width="12.7109375" customWidth="1"/>
    <col min="11526" max="11526" width="2.140625" customWidth="1"/>
    <col min="11527" max="11527" width="12.42578125" customWidth="1"/>
    <col min="11528" max="11528" width="1.5703125" customWidth="1"/>
    <col min="11529" max="11529" width="13.28515625" bestFit="1" customWidth="1"/>
    <col min="11530" max="11530" width="1.5703125" customWidth="1"/>
    <col min="11531" max="11531" width="12.7109375" bestFit="1" customWidth="1"/>
    <col min="11532" max="11532" width="1.5703125" customWidth="1"/>
    <col min="11533" max="11533" width="13" bestFit="1" customWidth="1"/>
    <col min="11534" max="11534" width="1.5703125" customWidth="1"/>
    <col min="11535" max="11535" width="13.28515625" bestFit="1" customWidth="1"/>
    <col min="11536" max="11536" width="1.5703125" customWidth="1"/>
    <col min="11537" max="11537" width="12.7109375" bestFit="1" customWidth="1"/>
    <col min="11538" max="11538" width="1.5703125" customWidth="1"/>
    <col min="11539" max="11539" width="13" bestFit="1" customWidth="1"/>
    <col min="11540" max="11540" width="1.5703125" customWidth="1"/>
    <col min="11541" max="11541" width="12.42578125" customWidth="1"/>
    <col min="11542" max="11542" width="1.42578125" customWidth="1"/>
    <col min="11543" max="11543" width="15.42578125" customWidth="1"/>
    <col min="11544" max="11544" width="1.42578125" customWidth="1"/>
    <col min="11545" max="11545" width="12.140625" bestFit="1" customWidth="1"/>
    <col min="11776" max="11776" width="3.7109375" customWidth="1"/>
    <col min="11777" max="11777" width="40.7109375" customWidth="1"/>
    <col min="11778" max="11778" width="2.140625" customWidth="1"/>
    <col min="11779" max="11779" width="12.7109375" customWidth="1"/>
    <col min="11780" max="11780" width="2.140625" customWidth="1"/>
    <col min="11781" max="11781" width="12.7109375" customWidth="1"/>
    <col min="11782" max="11782" width="2.140625" customWidth="1"/>
    <col min="11783" max="11783" width="12.42578125" customWidth="1"/>
    <col min="11784" max="11784" width="1.5703125" customWidth="1"/>
    <col min="11785" max="11785" width="13.28515625" bestFit="1" customWidth="1"/>
    <col min="11786" max="11786" width="1.5703125" customWidth="1"/>
    <col min="11787" max="11787" width="12.7109375" bestFit="1" customWidth="1"/>
    <col min="11788" max="11788" width="1.5703125" customWidth="1"/>
    <col min="11789" max="11789" width="13" bestFit="1" customWidth="1"/>
    <col min="11790" max="11790" width="1.5703125" customWidth="1"/>
    <col min="11791" max="11791" width="13.28515625" bestFit="1" customWidth="1"/>
    <col min="11792" max="11792" width="1.5703125" customWidth="1"/>
    <col min="11793" max="11793" width="12.7109375" bestFit="1" customWidth="1"/>
    <col min="11794" max="11794" width="1.5703125" customWidth="1"/>
    <col min="11795" max="11795" width="13" bestFit="1" customWidth="1"/>
    <col min="11796" max="11796" width="1.5703125" customWidth="1"/>
    <col min="11797" max="11797" width="12.42578125" customWidth="1"/>
    <col min="11798" max="11798" width="1.42578125" customWidth="1"/>
    <col min="11799" max="11799" width="15.42578125" customWidth="1"/>
    <col min="11800" max="11800" width="1.42578125" customWidth="1"/>
    <col min="11801" max="11801" width="12.140625" bestFit="1" customWidth="1"/>
    <col min="12032" max="12032" width="3.7109375" customWidth="1"/>
    <col min="12033" max="12033" width="40.7109375" customWidth="1"/>
    <col min="12034" max="12034" width="2.140625" customWidth="1"/>
    <col min="12035" max="12035" width="12.7109375" customWidth="1"/>
    <col min="12036" max="12036" width="2.140625" customWidth="1"/>
    <col min="12037" max="12037" width="12.7109375" customWidth="1"/>
    <col min="12038" max="12038" width="2.140625" customWidth="1"/>
    <col min="12039" max="12039" width="12.42578125" customWidth="1"/>
    <col min="12040" max="12040" width="1.5703125" customWidth="1"/>
    <col min="12041" max="12041" width="13.28515625" bestFit="1" customWidth="1"/>
    <col min="12042" max="12042" width="1.5703125" customWidth="1"/>
    <col min="12043" max="12043" width="12.7109375" bestFit="1" customWidth="1"/>
    <col min="12044" max="12044" width="1.5703125" customWidth="1"/>
    <col min="12045" max="12045" width="13" bestFit="1" customWidth="1"/>
    <col min="12046" max="12046" width="1.5703125" customWidth="1"/>
    <col min="12047" max="12047" width="13.28515625" bestFit="1" customWidth="1"/>
    <col min="12048" max="12048" width="1.5703125" customWidth="1"/>
    <col min="12049" max="12049" width="12.7109375" bestFit="1" customWidth="1"/>
    <col min="12050" max="12050" width="1.5703125" customWidth="1"/>
    <col min="12051" max="12051" width="13" bestFit="1" customWidth="1"/>
    <col min="12052" max="12052" width="1.5703125" customWidth="1"/>
    <col min="12053" max="12053" width="12.42578125" customWidth="1"/>
    <col min="12054" max="12054" width="1.42578125" customWidth="1"/>
    <col min="12055" max="12055" width="15.42578125" customWidth="1"/>
    <col min="12056" max="12056" width="1.42578125" customWidth="1"/>
    <col min="12057" max="12057" width="12.140625" bestFit="1" customWidth="1"/>
    <col min="12288" max="12288" width="3.7109375" customWidth="1"/>
    <col min="12289" max="12289" width="40.7109375" customWidth="1"/>
    <col min="12290" max="12290" width="2.140625" customWidth="1"/>
    <col min="12291" max="12291" width="12.7109375" customWidth="1"/>
    <col min="12292" max="12292" width="2.140625" customWidth="1"/>
    <col min="12293" max="12293" width="12.7109375" customWidth="1"/>
    <col min="12294" max="12294" width="2.140625" customWidth="1"/>
    <col min="12295" max="12295" width="12.42578125" customWidth="1"/>
    <col min="12296" max="12296" width="1.5703125" customWidth="1"/>
    <col min="12297" max="12297" width="13.28515625" bestFit="1" customWidth="1"/>
    <col min="12298" max="12298" width="1.5703125" customWidth="1"/>
    <col min="12299" max="12299" width="12.7109375" bestFit="1" customWidth="1"/>
    <col min="12300" max="12300" width="1.5703125" customWidth="1"/>
    <col min="12301" max="12301" width="13" bestFit="1" customWidth="1"/>
    <col min="12302" max="12302" width="1.5703125" customWidth="1"/>
    <col min="12303" max="12303" width="13.28515625" bestFit="1" customWidth="1"/>
    <col min="12304" max="12304" width="1.5703125" customWidth="1"/>
    <col min="12305" max="12305" width="12.7109375" bestFit="1" customWidth="1"/>
    <col min="12306" max="12306" width="1.5703125" customWidth="1"/>
    <col min="12307" max="12307" width="13" bestFit="1" customWidth="1"/>
    <col min="12308" max="12308" width="1.5703125" customWidth="1"/>
    <col min="12309" max="12309" width="12.42578125" customWidth="1"/>
    <col min="12310" max="12310" width="1.42578125" customWidth="1"/>
    <col min="12311" max="12311" width="15.42578125" customWidth="1"/>
    <col min="12312" max="12312" width="1.42578125" customWidth="1"/>
    <col min="12313" max="12313" width="12.140625" bestFit="1" customWidth="1"/>
    <col min="12544" max="12544" width="3.7109375" customWidth="1"/>
    <col min="12545" max="12545" width="40.7109375" customWidth="1"/>
    <col min="12546" max="12546" width="2.140625" customWidth="1"/>
    <col min="12547" max="12547" width="12.7109375" customWidth="1"/>
    <col min="12548" max="12548" width="2.140625" customWidth="1"/>
    <col min="12549" max="12549" width="12.7109375" customWidth="1"/>
    <col min="12550" max="12550" width="2.140625" customWidth="1"/>
    <col min="12551" max="12551" width="12.42578125" customWidth="1"/>
    <col min="12552" max="12552" width="1.5703125" customWidth="1"/>
    <col min="12553" max="12553" width="13.28515625" bestFit="1" customWidth="1"/>
    <col min="12554" max="12554" width="1.5703125" customWidth="1"/>
    <col min="12555" max="12555" width="12.7109375" bestFit="1" customWidth="1"/>
    <col min="12556" max="12556" width="1.5703125" customWidth="1"/>
    <col min="12557" max="12557" width="13" bestFit="1" customWidth="1"/>
    <col min="12558" max="12558" width="1.5703125" customWidth="1"/>
    <col min="12559" max="12559" width="13.28515625" bestFit="1" customWidth="1"/>
    <col min="12560" max="12560" width="1.5703125" customWidth="1"/>
    <col min="12561" max="12561" width="12.7109375" bestFit="1" customWidth="1"/>
    <col min="12562" max="12562" width="1.5703125" customWidth="1"/>
    <col min="12563" max="12563" width="13" bestFit="1" customWidth="1"/>
    <col min="12564" max="12564" width="1.5703125" customWidth="1"/>
    <col min="12565" max="12565" width="12.42578125" customWidth="1"/>
    <col min="12566" max="12566" width="1.42578125" customWidth="1"/>
    <col min="12567" max="12567" width="15.42578125" customWidth="1"/>
    <col min="12568" max="12568" width="1.42578125" customWidth="1"/>
    <col min="12569" max="12569" width="12.140625" bestFit="1" customWidth="1"/>
    <col min="12800" max="12800" width="3.7109375" customWidth="1"/>
    <col min="12801" max="12801" width="40.7109375" customWidth="1"/>
    <col min="12802" max="12802" width="2.140625" customWidth="1"/>
    <col min="12803" max="12803" width="12.7109375" customWidth="1"/>
    <col min="12804" max="12804" width="2.140625" customWidth="1"/>
    <col min="12805" max="12805" width="12.7109375" customWidth="1"/>
    <col min="12806" max="12806" width="2.140625" customWidth="1"/>
    <col min="12807" max="12807" width="12.42578125" customWidth="1"/>
    <col min="12808" max="12808" width="1.5703125" customWidth="1"/>
    <col min="12809" max="12809" width="13.28515625" bestFit="1" customWidth="1"/>
    <col min="12810" max="12810" width="1.5703125" customWidth="1"/>
    <col min="12811" max="12811" width="12.7109375" bestFit="1" customWidth="1"/>
    <col min="12812" max="12812" width="1.5703125" customWidth="1"/>
    <col min="12813" max="12813" width="13" bestFit="1" customWidth="1"/>
    <col min="12814" max="12814" width="1.5703125" customWidth="1"/>
    <col min="12815" max="12815" width="13.28515625" bestFit="1" customWidth="1"/>
    <col min="12816" max="12816" width="1.5703125" customWidth="1"/>
    <col min="12817" max="12817" width="12.7109375" bestFit="1" customWidth="1"/>
    <col min="12818" max="12818" width="1.5703125" customWidth="1"/>
    <col min="12819" max="12819" width="13" bestFit="1" customWidth="1"/>
    <col min="12820" max="12820" width="1.5703125" customWidth="1"/>
    <col min="12821" max="12821" width="12.42578125" customWidth="1"/>
    <col min="12822" max="12822" width="1.42578125" customWidth="1"/>
    <col min="12823" max="12823" width="15.42578125" customWidth="1"/>
    <col min="12824" max="12824" width="1.42578125" customWidth="1"/>
    <col min="12825" max="12825" width="12.140625" bestFit="1" customWidth="1"/>
    <col min="13056" max="13056" width="3.7109375" customWidth="1"/>
    <col min="13057" max="13057" width="40.7109375" customWidth="1"/>
    <col min="13058" max="13058" width="2.140625" customWidth="1"/>
    <col min="13059" max="13059" width="12.7109375" customWidth="1"/>
    <col min="13060" max="13060" width="2.140625" customWidth="1"/>
    <col min="13061" max="13061" width="12.7109375" customWidth="1"/>
    <col min="13062" max="13062" width="2.140625" customWidth="1"/>
    <col min="13063" max="13063" width="12.42578125" customWidth="1"/>
    <col min="13064" max="13064" width="1.5703125" customWidth="1"/>
    <col min="13065" max="13065" width="13.28515625" bestFit="1" customWidth="1"/>
    <col min="13066" max="13066" width="1.5703125" customWidth="1"/>
    <col min="13067" max="13067" width="12.7109375" bestFit="1" customWidth="1"/>
    <col min="13068" max="13068" width="1.5703125" customWidth="1"/>
    <col min="13069" max="13069" width="13" bestFit="1" customWidth="1"/>
    <col min="13070" max="13070" width="1.5703125" customWidth="1"/>
    <col min="13071" max="13071" width="13.28515625" bestFit="1" customWidth="1"/>
    <col min="13072" max="13072" width="1.5703125" customWidth="1"/>
    <col min="13073" max="13073" width="12.7109375" bestFit="1" customWidth="1"/>
    <col min="13074" max="13074" width="1.5703125" customWidth="1"/>
    <col min="13075" max="13075" width="13" bestFit="1" customWidth="1"/>
    <col min="13076" max="13076" width="1.5703125" customWidth="1"/>
    <col min="13077" max="13077" width="12.42578125" customWidth="1"/>
    <col min="13078" max="13078" width="1.42578125" customWidth="1"/>
    <col min="13079" max="13079" width="15.42578125" customWidth="1"/>
    <col min="13080" max="13080" width="1.42578125" customWidth="1"/>
    <col min="13081" max="13081" width="12.140625" bestFit="1" customWidth="1"/>
    <col min="13312" max="13312" width="3.7109375" customWidth="1"/>
    <col min="13313" max="13313" width="40.7109375" customWidth="1"/>
    <col min="13314" max="13314" width="2.140625" customWidth="1"/>
    <col min="13315" max="13315" width="12.7109375" customWidth="1"/>
    <col min="13316" max="13316" width="2.140625" customWidth="1"/>
    <col min="13317" max="13317" width="12.7109375" customWidth="1"/>
    <col min="13318" max="13318" width="2.140625" customWidth="1"/>
    <col min="13319" max="13319" width="12.42578125" customWidth="1"/>
    <col min="13320" max="13320" width="1.5703125" customWidth="1"/>
    <col min="13321" max="13321" width="13.28515625" bestFit="1" customWidth="1"/>
    <col min="13322" max="13322" width="1.5703125" customWidth="1"/>
    <col min="13323" max="13323" width="12.7109375" bestFit="1" customWidth="1"/>
    <col min="13324" max="13324" width="1.5703125" customWidth="1"/>
    <col min="13325" max="13325" width="13" bestFit="1" customWidth="1"/>
    <col min="13326" max="13326" width="1.5703125" customWidth="1"/>
    <col min="13327" max="13327" width="13.28515625" bestFit="1" customWidth="1"/>
    <col min="13328" max="13328" width="1.5703125" customWidth="1"/>
    <col min="13329" max="13329" width="12.7109375" bestFit="1" customWidth="1"/>
    <col min="13330" max="13330" width="1.5703125" customWidth="1"/>
    <col min="13331" max="13331" width="13" bestFit="1" customWidth="1"/>
    <col min="13332" max="13332" width="1.5703125" customWidth="1"/>
    <col min="13333" max="13333" width="12.42578125" customWidth="1"/>
    <col min="13334" max="13334" width="1.42578125" customWidth="1"/>
    <col min="13335" max="13335" width="15.42578125" customWidth="1"/>
    <col min="13336" max="13336" width="1.42578125" customWidth="1"/>
    <col min="13337" max="13337" width="12.140625" bestFit="1" customWidth="1"/>
    <col min="13568" max="13568" width="3.7109375" customWidth="1"/>
    <col min="13569" max="13569" width="40.7109375" customWidth="1"/>
    <col min="13570" max="13570" width="2.140625" customWidth="1"/>
    <col min="13571" max="13571" width="12.7109375" customWidth="1"/>
    <col min="13572" max="13572" width="2.140625" customWidth="1"/>
    <col min="13573" max="13573" width="12.7109375" customWidth="1"/>
    <col min="13574" max="13574" width="2.140625" customWidth="1"/>
    <col min="13575" max="13575" width="12.42578125" customWidth="1"/>
    <col min="13576" max="13576" width="1.5703125" customWidth="1"/>
    <col min="13577" max="13577" width="13.28515625" bestFit="1" customWidth="1"/>
    <col min="13578" max="13578" width="1.5703125" customWidth="1"/>
    <col min="13579" max="13579" width="12.7109375" bestFit="1" customWidth="1"/>
    <col min="13580" max="13580" width="1.5703125" customWidth="1"/>
    <col min="13581" max="13581" width="13" bestFit="1" customWidth="1"/>
    <col min="13582" max="13582" width="1.5703125" customWidth="1"/>
    <col min="13583" max="13583" width="13.28515625" bestFit="1" customWidth="1"/>
    <col min="13584" max="13584" width="1.5703125" customWidth="1"/>
    <col min="13585" max="13585" width="12.7109375" bestFit="1" customWidth="1"/>
    <col min="13586" max="13586" width="1.5703125" customWidth="1"/>
    <col min="13587" max="13587" width="13" bestFit="1" customWidth="1"/>
    <col min="13588" max="13588" width="1.5703125" customWidth="1"/>
    <col min="13589" max="13589" width="12.42578125" customWidth="1"/>
    <col min="13590" max="13590" width="1.42578125" customWidth="1"/>
    <col min="13591" max="13591" width="15.42578125" customWidth="1"/>
    <col min="13592" max="13592" width="1.42578125" customWidth="1"/>
    <col min="13593" max="13593" width="12.140625" bestFit="1" customWidth="1"/>
    <col min="13824" max="13824" width="3.7109375" customWidth="1"/>
    <col min="13825" max="13825" width="40.7109375" customWidth="1"/>
    <col min="13826" max="13826" width="2.140625" customWidth="1"/>
    <col min="13827" max="13827" width="12.7109375" customWidth="1"/>
    <col min="13828" max="13828" width="2.140625" customWidth="1"/>
    <col min="13829" max="13829" width="12.7109375" customWidth="1"/>
    <col min="13830" max="13830" width="2.140625" customWidth="1"/>
    <col min="13831" max="13831" width="12.42578125" customWidth="1"/>
    <col min="13832" max="13832" width="1.5703125" customWidth="1"/>
    <col min="13833" max="13833" width="13.28515625" bestFit="1" customWidth="1"/>
    <col min="13834" max="13834" width="1.5703125" customWidth="1"/>
    <col min="13835" max="13835" width="12.7109375" bestFit="1" customWidth="1"/>
    <col min="13836" max="13836" width="1.5703125" customWidth="1"/>
    <col min="13837" max="13837" width="13" bestFit="1" customWidth="1"/>
    <col min="13838" max="13838" width="1.5703125" customWidth="1"/>
    <col min="13839" max="13839" width="13.28515625" bestFit="1" customWidth="1"/>
    <col min="13840" max="13840" width="1.5703125" customWidth="1"/>
    <col min="13841" max="13841" width="12.7109375" bestFit="1" customWidth="1"/>
    <col min="13842" max="13842" width="1.5703125" customWidth="1"/>
    <col min="13843" max="13843" width="13" bestFit="1" customWidth="1"/>
    <col min="13844" max="13844" width="1.5703125" customWidth="1"/>
    <col min="13845" max="13845" width="12.42578125" customWidth="1"/>
    <col min="13846" max="13846" width="1.42578125" customWidth="1"/>
    <col min="13847" max="13847" width="15.42578125" customWidth="1"/>
    <col min="13848" max="13848" width="1.42578125" customWidth="1"/>
    <col min="13849" max="13849" width="12.140625" bestFit="1" customWidth="1"/>
    <col min="14080" max="14080" width="3.7109375" customWidth="1"/>
    <col min="14081" max="14081" width="40.7109375" customWidth="1"/>
    <col min="14082" max="14082" width="2.140625" customWidth="1"/>
    <col min="14083" max="14083" width="12.7109375" customWidth="1"/>
    <col min="14084" max="14084" width="2.140625" customWidth="1"/>
    <col min="14085" max="14085" width="12.7109375" customWidth="1"/>
    <col min="14086" max="14086" width="2.140625" customWidth="1"/>
    <col min="14087" max="14087" width="12.42578125" customWidth="1"/>
    <col min="14088" max="14088" width="1.5703125" customWidth="1"/>
    <col min="14089" max="14089" width="13.28515625" bestFit="1" customWidth="1"/>
    <col min="14090" max="14090" width="1.5703125" customWidth="1"/>
    <col min="14091" max="14091" width="12.7109375" bestFit="1" customWidth="1"/>
    <col min="14092" max="14092" width="1.5703125" customWidth="1"/>
    <col min="14093" max="14093" width="13" bestFit="1" customWidth="1"/>
    <col min="14094" max="14094" width="1.5703125" customWidth="1"/>
    <col min="14095" max="14095" width="13.28515625" bestFit="1" customWidth="1"/>
    <col min="14096" max="14096" width="1.5703125" customWidth="1"/>
    <col min="14097" max="14097" width="12.7109375" bestFit="1" customWidth="1"/>
    <col min="14098" max="14098" width="1.5703125" customWidth="1"/>
    <col min="14099" max="14099" width="13" bestFit="1" customWidth="1"/>
    <col min="14100" max="14100" width="1.5703125" customWidth="1"/>
    <col min="14101" max="14101" width="12.42578125" customWidth="1"/>
    <col min="14102" max="14102" width="1.42578125" customWidth="1"/>
    <col min="14103" max="14103" width="15.42578125" customWidth="1"/>
    <col min="14104" max="14104" width="1.42578125" customWidth="1"/>
    <col min="14105" max="14105" width="12.140625" bestFit="1" customWidth="1"/>
    <col min="14336" max="14336" width="3.7109375" customWidth="1"/>
    <col min="14337" max="14337" width="40.7109375" customWidth="1"/>
    <col min="14338" max="14338" width="2.140625" customWidth="1"/>
    <col min="14339" max="14339" width="12.7109375" customWidth="1"/>
    <col min="14340" max="14340" width="2.140625" customWidth="1"/>
    <col min="14341" max="14341" width="12.7109375" customWidth="1"/>
    <col min="14342" max="14342" width="2.140625" customWidth="1"/>
    <col min="14343" max="14343" width="12.42578125" customWidth="1"/>
    <col min="14344" max="14344" width="1.5703125" customWidth="1"/>
    <col min="14345" max="14345" width="13.28515625" bestFit="1" customWidth="1"/>
    <col min="14346" max="14346" width="1.5703125" customWidth="1"/>
    <col min="14347" max="14347" width="12.7109375" bestFit="1" customWidth="1"/>
    <col min="14348" max="14348" width="1.5703125" customWidth="1"/>
    <col min="14349" max="14349" width="13" bestFit="1" customWidth="1"/>
    <col min="14350" max="14350" width="1.5703125" customWidth="1"/>
    <col min="14351" max="14351" width="13.28515625" bestFit="1" customWidth="1"/>
    <col min="14352" max="14352" width="1.5703125" customWidth="1"/>
    <col min="14353" max="14353" width="12.7109375" bestFit="1" customWidth="1"/>
    <col min="14354" max="14354" width="1.5703125" customWidth="1"/>
    <col min="14355" max="14355" width="13" bestFit="1" customWidth="1"/>
    <col min="14356" max="14356" width="1.5703125" customWidth="1"/>
    <col min="14357" max="14357" width="12.42578125" customWidth="1"/>
    <col min="14358" max="14358" width="1.42578125" customWidth="1"/>
    <col min="14359" max="14359" width="15.42578125" customWidth="1"/>
    <col min="14360" max="14360" width="1.42578125" customWidth="1"/>
    <col min="14361" max="14361" width="12.140625" bestFit="1" customWidth="1"/>
    <col min="14592" max="14592" width="3.7109375" customWidth="1"/>
    <col min="14593" max="14593" width="40.7109375" customWidth="1"/>
    <col min="14594" max="14594" width="2.140625" customWidth="1"/>
    <col min="14595" max="14595" width="12.7109375" customWidth="1"/>
    <col min="14596" max="14596" width="2.140625" customWidth="1"/>
    <col min="14597" max="14597" width="12.7109375" customWidth="1"/>
    <col min="14598" max="14598" width="2.140625" customWidth="1"/>
    <col min="14599" max="14599" width="12.42578125" customWidth="1"/>
    <col min="14600" max="14600" width="1.5703125" customWidth="1"/>
    <col min="14601" max="14601" width="13.28515625" bestFit="1" customWidth="1"/>
    <col min="14602" max="14602" width="1.5703125" customWidth="1"/>
    <col min="14603" max="14603" width="12.7109375" bestFit="1" customWidth="1"/>
    <col min="14604" max="14604" width="1.5703125" customWidth="1"/>
    <col min="14605" max="14605" width="13" bestFit="1" customWidth="1"/>
    <col min="14606" max="14606" width="1.5703125" customWidth="1"/>
    <col min="14607" max="14607" width="13.28515625" bestFit="1" customWidth="1"/>
    <col min="14608" max="14608" width="1.5703125" customWidth="1"/>
    <col min="14609" max="14609" width="12.7109375" bestFit="1" customWidth="1"/>
    <col min="14610" max="14610" width="1.5703125" customWidth="1"/>
    <col min="14611" max="14611" width="13" bestFit="1" customWidth="1"/>
    <col min="14612" max="14612" width="1.5703125" customWidth="1"/>
    <col min="14613" max="14613" width="12.42578125" customWidth="1"/>
    <col min="14614" max="14614" width="1.42578125" customWidth="1"/>
    <col min="14615" max="14615" width="15.42578125" customWidth="1"/>
    <col min="14616" max="14616" width="1.42578125" customWidth="1"/>
    <col min="14617" max="14617" width="12.140625" bestFit="1" customWidth="1"/>
    <col min="14848" max="14848" width="3.7109375" customWidth="1"/>
    <col min="14849" max="14849" width="40.7109375" customWidth="1"/>
    <col min="14850" max="14850" width="2.140625" customWidth="1"/>
    <col min="14851" max="14851" width="12.7109375" customWidth="1"/>
    <col min="14852" max="14852" width="2.140625" customWidth="1"/>
    <col min="14853" max="14853" width="12.7109375" customWidth="1"/>
    <col min="14854" max="14854" width="2.140625" customWidth="1"/>
    <col min="14855" max="14855" width="12.42578125" customWidth="1"/>
    <col min="14856" max="14856" width="1.5703125" customWidth="1"/>
    <col min="14857" max="14857" width="13.28515625" bestFit="1" customWidth="1"/>
    <col min="14858" max="14858" width="1.5703125" customWidth="1"/>
    <col min="14859" max="14859" width="12.7109375" bestFit="1" customWidth="1"/>
    <col min="14860" max="14860" width="1.5703125" customWidth="1"/>
    <col min="14861" max="14861" width="13" bestFit="1" customWidth="1"/>
    <col min="14862" max="14862" width="1.5703125" customWidth="1"/>
    <col min="14863" max="14863" width="13.28515625" bestFit="1" customWidth="1"/>
    <col min="14864" max="14864" width="1.5703125" customWidth="1"/>
    <col min="14865" max="14865" width="12.7109375" bestFit="1" customWidth="1"/>
    <col min="14866" max="14866" width="1.5703125" customWidth="1"/>
    <col min="14867" max="14867" width="13" bestFit="1" customWidth="1"/>
    <col min="14868" max="14868" width="1.5703125" customWidth="1"/>
    <col min="14869" max="14869" width="12.42578125" customWidth="1"/>
    <col min="14870" max="14870" width="1.42578125" customWidth="1"/>
    <col min="14871" max="14871" width="15.42578125" customWidth="1"/>
    <col min="14872" max="14872" width="1.42578125" customWidth="1"/>
    <col min="14873" max="14873" width="12.140625" bestFit="1" customWidth="1"/>
    <col min="15104" max="15104" width="3.7109375" customWidth="1"/>
    <col min="15105" max="15105" width="40.7109375" customWidth="1"/>
    <col min="15106" max="15106" width="2.140625" customWidth="1"/>
    <col min="15107" max="15107" width="12.7109375" customWidth="1"/>
    <col min="15108" max="15108" width="2.140625" customWidth="1"/>
    <col min="15109" max="15109" width="12.7109375" customWidth="1"/>
    <col min="15110" max="15110" width="2.140625" customWidth="1"/>
    <col min="15111" max="15111" width="12.42578125" customWidth="1"/>
    <col min="15112" max="15112" width="1.5703125" customWidth="1"/>
    <col min="15113" max="15113" width="13.28515625" bestFit="1" customWidth="1"/>
    <col min="15114" max="15114" width="1.5703125" customWidth="1"/>
    <col min="15115" max="15115" width="12.7109375" bestFit="1" customWidth="1"/>
    <col min="15116" max="15116" width="1.5703125" customWidth="1"/>
    <col min="15117" max="15117" width="13" bestFit="1" customWidth="1"/>
    <col min="15118" max="15118" width="1.5703125" customWidth="1"/>
    <col min="15119" max="15119" width="13.28515625" bestFit="1" customWidth="1"/>
    <col min="15120" max="15120" width="1.5703125" customWidth="1"/>
    <col min="15121" max="15121" width="12.7109375" bestFit="1" customWidth="1"/>
    <col min="15122" max="15122" width="1.5703125" customWidth="1"/>
    <col min="15123" max="15123" width="13" bestFit="1" customWidth="1"/>
    <col min="15124" max="15124" width="1.5703125" customWidth="1"/>
    <col min="15125" max="15125" width="12.42578125" customWidth="1"/>
    <col min="15126" max="15126" width="1.42578125" customWidth="1"/>
    <col min="15127" max="15127" width="15.42578125" customWidth="1"/>
    <col min="15128" max="15128" width="1.42578125" customWidth="1"/>
    <col min="15129" max="15129" width="12.140625" bestFit="1" customWidth="1"/>
    <col min="15360" max="15360" width="3.7109375" customWidth="1"/>
    <col min="15361" max="15361" width="40.7109375" customWidth="1"/>
    <col min="15362" max="15362" width="2.140625" customWidth="1"/>
    <col min="15363" max="15363" width="12.7109375" customWidth="1"/>
    <col min="15364" max="15364" width="2.140625" customWidth="1"/>
    <col min="15365" max="15365" width="12.7109375" customWidth="1"/>
    <col min="15366" max="15366" width="2.140625" customWidth="1"/>
    <col min="15367" max="15367" width="12.42578125" customWidth="1"/>
    <col min="15368" max="15368" width="1.5703125" customWidth="1"/>
    <col min="15369" max="15369" width="13.28515625" bestFit="1" customWidth="1"/>
    <col min="15370" max="15370" width="1.5703125" customWidth="1"/>
    <col min="15371" max="15371" width="12.7109375" bestFit="1" customWidth="1"/>
    <col min="15372" max="15372" width="1.5703125" customWidth="1"/>
    <col min="15373" max="15373" width="13" bestFit="1" customWidth="1"/>
    <col min="15374" max="15374" width="1.5703125" customWidth="1"/>
    <col min="15375" max="15375" width="13.28515625" bestFit="1" customWidth="1"/>
    <col min="15376" max="15376" width="1.5703125" customWidth="1"/>
    <col min="15377" max="15377" width="12.7109375" bestFit="1" customWidth="1"/>
    <col min="15378" max="15378" width="1.5703125" customWidth="1"/>
    <col min="15379" max="15379" width="13" bestFit="1" customWidth="1"/>
    <col min="15380" max="15380" width="1.5703125" customWidth="1"/>
    <col min="15381" max="15381" width="12.42578125" customWidth="1"/>
    <col min="15382" max="15382" width="1.42578125" customWidth="1"/>
    <col min="15383" max="15383" width="15.42578125" customWidth="1"/>
    <col min="15384" max="15384" width="1.42578125" customWidth="1"/>
    <col min="15385" max="15385" width="12.140625" bestFit="1" customWidth="1"/>
    <col min="15616" max="15616" width="3.7109375" customWidth="1"/>
    <col min="15617" max="15617" width="40.7109375" customWidth="1"/>
    <col min="15618" max="15618" width="2.140625" customWidth="1"/>
    <col min="15619" max="15619" width="12.7109375" customWidth="1"/>
    <col min="15620" max="15620" width="2.140625" customWidth="1"/>
    <col min="15621" max="15621" width="12.7109375" customWidth="1"/>
    <col min="15622" max="15622" width="2.140625" customWidth="1"/>
    <col min="15623" max="15623" width="12.42578125" customWidth="1"/>
    <col min="15624" max="15624" width="1.5703125" customWidth="1"/>
    <col min="15625" max="15625" width="13.28515625" bestFit="1" customWidth="1"/>
    <col min="15626" max="15626" width="1.5703125" customWidth="1"/>
    <col min="15627" max="15627" width="12.7109375" bestFit="1" customWidth="1"/>
    <col min="15628" max="15628" width="1.5703125" customWidth="1"/>
    <col min="15629" max="15629" width="13" bestFit="1" customWidth="1"/>
    <col min="15630" max="15630" width="1.5703125" customWidth="1"/>
    <col min="15631" max="15631" width="13.28515625" bestFit="1" customWidth="1"/>
    <col min="15632" max="15632" width="1.5703125" customWidth="1"/>
    <col min="15633" max="15633" width="12.7109375" bestFit="1" customWidth="1"/>
    <col min="15634" max="15634" width="1.5703125" customWidth="1"/>
    <col min="15635" max="15635" width="13" bestFit="1" customWidth="1"/>
    <col min="15636" max="15636" width="1.5703125" customWidth="1"/>
    <col min="15637" max="15637" width="12.42578125" customWidth="1"/>
    <col min="15638" max="15638" width="1.42578125" customWidth="1"/>
    <col min="15639" max="15639" width="15.42578125" customWidth="1"/>
    <col min="15640" max="15640" width="1.42578125" customWidth="1"/>
    <col min="15641" max="15641" width="12.140625" bestFit="1" customWidth="1"/>
    <col min="15872" max="15872" width="3.7109375" customWidth="1"/>
    <col min="15873" max="15873" width="40.7109375" customWidth="1"/>
    <col min="15874" max="15874" width="2.140625" customWidth="1"/>
    <col min="15875" max="15875" width="12.7109375" customWidth="1"/>
    <col min="15876" max="15876" width="2.140625" customWidth="1"/>
    <col min="15877" max="15877" width="12.7109375" customWidth="1"/>
    <col min="15878" max="15878" width="2.140625" customWidth="1"/>
    <col min="15879" max="15879" width="12.42578125" customWidth="1"/>
    <col min="15880" max="15880" width="1.5703125" customWidth="1"/>
    <col min="15881" max="15881" width="13.28515625" bestFit="1" customWidth="1"/>
    <col min="15882" max="15882" width="1.5703125" customWidth="1"/>
    <col min="15883" max="15883" width="12.7109375" bestFit="1" customWidth="1"/>
    <col min="15884" max="15884" width="1.5703125" customWidth="1"/>
    <col min="15885" max="15885" width="13" bestFit="1" customWidth="1"/>
    <col min="15886" max="15886" width="1.5703125" customWidth="1"/>
    <col min="15887" max="15887" width="13.28515625" bestFit="1" customWidth="1"/>
    <col min="15888" max="15888" width="1.5703125" customWidth="1"/>
    <col min="15889" max="15889" width="12.7109375" bestFit="1" customWidth="1"/>
    <col min="15890" max="15890" width="1.5703125" customWidth="1"/>
    <col min="15891" max="15891" width="13" bestFit="1" customWidth="1"/>
    <col min="15892" max="15892" width="1.5703125" customWidth="1"/>
    <col min="15893" max="15893" width="12.42578125" customWidth="1"/>
    <col min="15894" max="15894" width="1.42578125" customWidth="1"/>
    <col min="15895" max="15895" width="15.42578125" customWidth="1"/>
    <col min="15896" max="15896" width="1.42578125" customWidth="1"/>
    <col min="15897" max="15897" width="12.140625" bestFit="1" customWidth="1"/>
    <col min="16128" max="16128" width="3.7109375" customWidth="1"/>
    <col min="16129" max="16129" width="40.7109375" customWidth="1"/>
    <col min="16130" max="16130" width="2.140625" customWidth="1"/>
    <col min="16131" max="16131" width="12.7109375" customWidth="1"/>
    <col min="16132" max="16132" width="2.140625" customWidth="1"/>
    <col min="16133" max="16133" width="12.7109375" customWidth="1"/>
    <col min="16134" max="16134" width="2.140625" customWidth="1"/>
    <col min="16135" max="16135" width="12.42578125" customWidth="1"/>
    <col min="16136" max="16136" width="1.5703125" customWidth="1"/>
    <col min="16137" max="16137" width="13.28515625" bestFit="1" customWidth="1"/>
    <col min="16138" max="16138" width="1.5703125" customWidth="1"/>
    <col min="16139" max="16139" width="12.7109375" bestFit="1" customWidth="1"/>
    <col min="16140" max="16140" width="1.5703125" customWidth="1"/>
    <col min="16141" max="16141" width="13" bestFit="1" customWidth="1"/>
    <col min="16142" max="16142" width="1.5703125" customWidth="1"/>
    <col min="16143" max="16143" width="13.28515625" bestFit="1" customWidth="1"/>
    <col min="16144" max="16144" width="1.5703125" customWidth="1"/>
    <col min="16145" max="16145" width="12.7109375" bestFit="1" customWidth="1"/>
    <col min="16146" max="16146" width="1.5703125" customWidth="1"/>
    <col min="16147" max="16147" width="13" bestFit="1" customWidth="1"/>
    <col min="16148" max="16148" width="1.5703125" customWidth="1"/>
    <col min="16149" max="16149" width="12.42578125" customWidth="1"/>
    <col min="16150" max="16150" width="1.42578125" customWidth="1"/>
    <col min="16151" max="16151" width="15.42578125" customWidth="1"/>
    <col min="16152" max="16152" width="1.42578125" customWidth="1"/>
    <col min="16153" max="16153" width="12.140625" bestFit="1" customWidth="1"/>
  </cols>
  <sheetData>
    <row r="1" spans="1:26" x14ac:dyDescent="0.2">
      <c r="A1" s="6" t="s">
        <v>0</v>
      </c>
      <c r="V1" s="26" t="s">
        <v>96</v>
      </c>
    </row>
    <row r="2" spans="1:26" x14ac:dyDescent="0.2">
      <c r="A2" s="6" t="s">
        <v>147</v>
      </c>
      <c r="N2" t="s">
        <v>132</v>
      </c>
      <c r="V2" s="53">
        <v>45107</v>
      </c>
    </row>
    <row r="3" spans="1:26" x14ac:dyDescent="0.2">
      <c r="A3" s="6" t="s">
        <v>101</v>
      </c>
    </row>
    <row r="4" spans="1:26" ht="12.75" customHeight="1" x14ac:dyDescent="0.25">
      <c r="A4" s="24" t="s">
        <v>91</v>
      </c>
      <c r="N4" s="33"/>
      <c r="T4" s="33"/>
    </row>
    <row r="6" spans="1:26" x14ac:dyDescent="0.2">
      <c r="D6" s="64" t="s">
        <v>5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</row>
    <row r="7" spans="1:26" x14ac:dyDescent="0.2">
      <c r="V7" s="55"/>
      <c r="W7" s="55"/>
      <c r="Y7" s="55"/>
    </row>
    <row r="8" spans="1:26" x14ac:dyDescent="0.2">
      <c r="D8" s="59">
        <v>2022</v>
      </c>
      <c r="F8" s="59">
        <v>2022</v>
      </c>
      <c r="H8" s="59">
        <v>2021</v>
      </c>
      <c r="J8" s="59">
        <v>2020</v>
      </c>
      <c r="K8" s="31"/>
      <c r="L8" s="59">
        <v>2019</v>
      </c>
      <c r="N8" s="59">
        <v>2018</v>
      </c>
      <c r="O8" s="31"/>
      <c r="P8" s="59">
        <v>2017</v>
      </c>
      <c r="Q8" s="8"/>
      <c r="R8" s="59">
        <v>2016</v>
      </c>
      <c r="S8" s="8"/>
      <c r="T8" s="59">
        <v>2015</v>
      </c>
      <c r="V8" s="59">
        <v>2014</v>
      </c>
      <c r="W8" s="31"/>
      <c r="X8" s="59">
        <v>2013</v>
      </c>
      <c r="Y8" s="31"/>
      <c r="Z8" s="8"/>
    </row>
    <row r="10" spans="1:26" x14ac:dyDescent="0.2">
      <c r="A10" s="6" t="s">
        <v>30</v>
      </c>
    </row>
    <row r="11" spans="1:26" x14ac:dyDescent="0.2">
      <c r="B11" t="s">
        <v>31</v>
      </c>
      <c r="D11" s="5">
        <v>4500000</v>
      </c>
      <c r="F11" s="5">
        <v>5000000</v>
      </c>
      <c r="H11" s="5">
        <v>5500000</v>
      </c>
      <c r="J11" s="5">
        <v>6000000</v>
      </c>
      <c r="L11" s="5">
        <v>6421964</v>
      </c>
      <c r="N11" s="5">
        <v>7092268</v>
      </c>
      <c r="P11" s="5">
        <v>6000000</v>
      </c>
      <c r="R11" s="5">
        <v>6421964</v>
      </c>
      <c r="T11" s="5">
        <v>7092268</v>
      </c>
      <c r="V11" s="5">
        <v>7502273</v>
      </c>
      <c r="X11" s="17">
        <v>1693882</v>
      </c>
    </row>
    <row r="12" spans="1:26" x14ac:dyDescent="0.2">
      <c r="B12" t="s">
        <v>32</v>
      </c>
      <c r="D12" s="17">
        <v>1450000</v>
      </c>
      <c r="F12" s="17">
        <v>1500000</v>
      </c>
      <c r="H12" s="17">
        <v>1350000</v>
      </c>
      <c r="J12" s="17">
        <v>1400000</v>
      </c>
      <c r="L12" s="17">
        <v>1693882</v>
      </c>
      <c r="N12" s="17">
        <v>1930565</v>
      </c>
      <c r="P12" s="17">
        <v>1400000</v>
      </c>
      <c r="R12" s="17">
        <v>1693882</v>
      </c>
      <c r="T12" s="17">
        <v>1930565</v>
      </c>
      <c r="V12" s="17">
        <v>1380000</v>
      </c>
      <c r="X12" s="17">
        <v>78000</v>
      </c>
    </row>
    <row r="13" spans="1:26" x14ac:dyDescent="0.2">
      <c r="B13" t="s">
        <v>33</v>
      </c>
      <c r="D13" s="17">
        <v>100000</v>
      </c>
      <c r="F13" s="17">
        <v>95000</v>
      </c>
      <c r="H13" s="17">
        <v>80000</v>
      </c>
      <c r="J13" s="17">
        <v>75000</v>
      </c>
      <c r="L13" s="17">
        <v>78000</v>
      </c>
      <c r="N13" s="17">
        <v>74000</v>
      </c>
      <c r="P13" s="17">
        <v>75000</v>
      </c>
      <c r="R13" s="17">
        <v>78000</v>
      </c>
      <c r="T13" s="17">
        <v>74000</v>
      </c>
      <c r="V13" s="17">
        <v>75000</v>
      </c>
      <c r="X13" s="17">
        <v>400000</v>
      </c>
    </row>
    <row r="14" spans="1:26" x14ac:dyDescent="0.2">
      <c r="B14" t="s">
        <v>66</v>
      </c>
      <c r="D14" s="17">
        <v>420000</v>
      </c>
      <c r="F14" s="17">
        <v>440000</v>
      </c>
      <c r="H14" s="17">
        <v>430000</v>
      </c>
      <c r="J14" s="17">
        <v>425000</v>
      </c>
      <c r="L14" s="17">
        <v>400000</v>
      </c>
      <c r="N14" s="17">
        <v>250000</v>
      </c>
      <c r="P14" s="17">
        <v>425000</v>
      </c>
      <c r="R14" s="17">
        <v>400000</v>
      </c>
      <c r="T14" s="17">
        <v>250000</v>
      </c>
      <c r="V14" s="17">
        <v>55497</v>
      </c>
      <c r="X14" s="17">
        <f>7830094+7000000</f>
        <v>14830094</v>
      </c>
    </row>
    <row r="15" spans="1:26" x14ac:dyDescent="0.2">
      <c r="B15" t="s">
        <v>57</v>
      </c>
      <c r="D15" s="17">
        <f>7000000+7000000</f>
        <v>14000000</v>
      </c>
      <c r="F15" s="17">
        <f>7300000+7000000</f>
        <v>14300000</v>
      </c>
      <c r="H15" s="17">
        <f>7500000+7000000</f>
        <v>14500000</v>
      </c>
      <c r="J15" s="17">
        <f>8000000+7000000</f>
        <v>15000000</v>
      </c>
      <c r="L15" s="17">
        <f>7830094+7000000</f>
        <v>14830094</v>
      </c>
      <c r="N15" s="17">
        <f>7566451+7000000</f>
        <v>14566451</v>
      </c>
      <c r="P15" s="17">
        <f>8000000+7000000</f>
        <v>15000000</v>
      </c>
      <c r="R15" s="17">
        <f>7830094+7000000</f>
        <v>14830094</v>
      </c>
      <c r="T15" s="17">
        <f>7566451+7000000</f>
        <v>14566451</v>
      </c>
      <c r="V15" s="17">
        <f>8576491+7000000</f>
        <v>15576491</v>
      </c>
      <c r="X15" s="17">
        <v>1500000</v>
      </c>
    </row>
    <row r="16" spans="1:26" x14ac:dyDescent="0.2">
      <c r="B16" t="s">
        <v>58</v>
      </c>
      <c r="D16" s="17">
        <v>800000</v>
      </c>
      <c r="F16" s="17">
        <v>700000</v>
      </c>
      <c r="H16" s="17">
        <v>500000</v>
      </c>
      <c r="J16" s="17">
        <v>1500000</v>
      </c>
      <c r="L16" s="17">
        <v>1500000</v>
      </c>
      <c r="N16" s="17">
        <v>1500000</v>
      </c>
      <c r="P16" s="17">
        <v>1500000</v>
      </c>
      <c r="R16" s="17">
        <v>1500000</v>
      </c>
      <c r="T16" s="17">
        <v>1500000</v>
      </c>
      <c r="V16" s="17">
        <v>1500000</v>
      </c>
      <c r="X16" s="5">
        <v>7092268</v>
      </c>
    </row>
    <row r="17" spans="1:25" x14ac:dyDescent="0.2">
      <c r="A17" t="s">
        <v>34</v>
      </c>
      <c r="D17" s="22">
        <f>SUM(D11:D16)</f>
        <v>21270000</v>
      </c>
      <c r="F17" s="22">
        <f>SUM(F11:F16)</f>
        <v>22035000</v>
      </c>
      <c r="H17" s="22">
        <f>SUM(H11:H16)</f>
        <v>22360000</v>
      </c>
      <c r="J17" s="22">
        <f>SUM(J11:J16)</f>
        <v>24400000</v>
      </c>
      <c r="L17" s="22">
        <f>SUM(L11:L16)</f>
        <v>24923940</v>
      </c>
      <c r="N17" s="22">
        <f>SUM(N11:N16)</f>
        <v>25413284</v>
      </c>
      <c r="P17" s="22">
        <f>SUM(P11:P16)</f>
        <v>24400000</v>
      </c>
      <c r="R17" s="22">
        <f>SUM(R11:R16)</f>
        <v>24923940</v>
      </c>
      <c r="T17" s="22">
        <f>SUM(T11:T16)</f>
        <v>25413284</v>
      </c>
      <c r="V17" s="22">
        <f>SUM(V11:V16)</f>
        <v>26089261</v>
      </c>
      <c r="W17" s="22" t="s">
        <v>132</v>
      </c>
      <c r="X17" s="22">
        <f>SUM(X11:X16)</f>
        <v>25594244</v>
      </c>
      <c r="Y17" s="22" t="s">
        <v>132</v>
      </c>
    </row>
    <row r="19" spans="1:25" x14ac:dyDescent="0.2">
      <c r="A19" s="6" t="s">
        <v>67</v>
      </c>
    </row>
    <row r="20" spans="1:25" x14ac:dyDescent="0.2">
      <c r="A20" s="8" t="s">
        <v>35</v>
      </c>
    </row>
    <row r="21" spans="1:25" x14ac:dyDescent="0.2">
      <c r="B21" t="s">
        <v>68</v>
      </c>
      <c r="D21" s="17">
        <f>4900000+6000000</f>
        <v>10900000</v>
      </c>
      <c r="F21" s="17">
        <f>5000000+6000000</f>
        <v>11000000</v>
      </c>
      <c r="H21" s="17">
        <f>5100000+6000000</f>
        <v>11100000</v>
      </c>
      <c r="J21" s="17">
        <f>5660000+6000000</f>
        <v>11660000</v>
      </c>
      <c r="L21" s="17">
        <f>5770000+6000000</f>
        <v>11770000</v>
      </c>
      <c r="N21" s="17">
        <f>5500000+450000+6000000</f>
        <v>11950000</v>
      </c>
      <c r="P21" s="17">
        <f>5660000+6000000</f>
        <v>11660000</v>
      </c>
      <c r="R21" s="17">
        <f>5770000+6000000</f>
        <v>11770000</v>
      </c>
      <c r="T21" s="17">
        <f>5500000+450000+6000000</f>
        <v>11950000</v>
      </c>
      <c r="V21" s="17">
        <f>5800000+450000+6000000</f>
        <v>12250000</v>
      </c>
      <c r="X21" s="17">
        <v>400000</v>
      </c>
    </row>
    <row r="22" spans="1:25" x14ac:dyDescent="0.2">
      <c r="B22" t="s">
        <v>69</v>
      </c>
      <c r="D22" s="17">
        <f>800000+1000000</f>
        <v>1800000</v>
      </c>
      <c r="F22" s="17">
        <f>825000+1000000</f>
        <v>1825000</v>
      </c>
      <c r="H22" s="17">
        <f>850000+1000000</f>
        <v>1850000</v>
      </c>
      <c r="J22" s="17">
        <f>875000+1000000</f>
        <v>1875000</v>
      </c>
      <c r="L22" s="17">
        <f>900000+1000000</f>
        <v>1900000</v>
      </c>
      <c r="N22" s="17">
        <f>925000+1000000</f>
        <v>1925000</v>
      </c>
      <c r="P22" s="17">
        <f>875000+1000000</f>
        <v>1875000</v>
      </c>
      <c r="R22" s="17">
        <f>900000+1000000</f>
        <v>1900000</v>
      </c>
      <c r="T22" s="17">
        <f>925000+1000000</f>
        <v>1925000</v>
      </c>
      <c r="V22" s="17">
        <f>950000+1000000</f>
        <v>1950000</v>
      </c>
      <c r="X22" s="17">
        <f>7830094+7000000</f>
        <v>14830094</v>
      </c>
    </row>
    <row r="23" spans="1:25" x14ac:dyDescent="0.2">
      <c r="B23" t="s">
        <v>70</v>
      </c>
      <c r="D23" s="17">
        <v>24000</v>
      </c>
      <c r="F23" s="17">
        <v>25000</v>
      </c>
      <c r="H23" s="17">
        <v>26000</v>
      </c>
      <c r="J23" s="17">
        <v>27000</v>
      </c>
      <c r="L23" s="17">
        <v>30000</v>
      </c>
      <c r="N23" s="17">
        <v>38000</v>
      </c>
      <c r="P23" s="17">
        <v>27000</v>
      </c>
      <c r="R23" s="17">
        <v>30000</v>
      </c>
      <c r="T23" s="17">
        <v>38000</v>
      </c>
      <c r="V23" s="17">
        <v>40000</v>
      </c>
      <c r="X23" s="17">
        <v>1500000</v>
      </c>
    </row>
    <row r="24" spans="1:25" x14ac:dyDescent="0.2">
      <c r="B24" t="s">
        <v>71</v>
      </c>
      <c r="D24" s="17">
        <v>100000</v>
      </c>
      <c r="F24" s="17">
        <v>110000</v>
      </c>
      <c r="H24" s="17">
        <v>115000</v>
      </c>
      <c r="J24" s="17">
        <v>120000</v>
      </c>
      <c r="L24" s="17">
        <v>125000</v>
      </c>
      <c r="N24" s="17">
        <v>130000</v>
      </c>
      <c r="P24" s="17">
        <v>120000</v>
      </c>
      <c r="R24" s="17">
        <v>125000</v>
      </c>
      <c r="T24" s="17">
        <v>130000</v>
      </c>
      <c r="V24" s="17">
        <v>138000</v>
      </c>
      <c r="X24" s="17">
        <f>925000+1000000</f>
        <v>1925000</v>
      </c>
    </row>
    <row r="25" spans="1:25" x14ac:dyDescent="0.2">
      <c r="B25" t="s">
        <v>48</v>
      </c>
      <c r="D25" s="17">
        <v>650000</v>
      </c>
      <c r="F25" s="17">
        <v>650000</v>
      </c>
      <c r="H25" s="17">
        <v>650000</v>
      </c>
      <c r="J25" s="17">
        <v>700000</v>
      </c>
      <c r="L25" s="17">
        <v>700000</v>
      </c>
      <c r="N25" s="17">
        <v>750000</v>
      </c>
      <c r="P25" s="17">
        <v>700000</v>
      </c>
      <c r="R25" s="17">
        <v>700000</v>
      </c>
      <c r="T25" s="17">
        <v>750000</v>
      </c>
      <c r="V25" s="17">
        <v>800000</v>
      </c>
      <c r="X25" s="17">
        <v>38000</v>
      </c>
    </row>
    <row r="26" spans="1:25" x14ac:dyDescent="0.2">
      <c r="B26" t="s">
        <v>49</v>
      </c>
      <c r="D26" s="17">
        <v>0</v>
      </c>
      <c r="F26" s="17">
        <v>0</v>
      </c>
      <c r="H26" s="17">
        <v>0</v>
      </c>
      <c r="J26" s="17">
        <v>0</v>
      </c>
      <c r="L26" s="17">
        <v>0</v>
      </c>
      <c r="N26" s="17">
        <v>0</v>
      </c>
      <c r="P26" s="17">
        <v>0</v>
      </c>
      <c r="R26" s="17">
        <v>0</v>
      </c>
      <c r="T26" s="17">
        <v>0</v>
      </c>
      <c r="V26" s="17">
        <v>0</v>
      </c>
      <c r="X26" s="17">
        <v>130000</v>
      </c>
    </row>
    <row r="27" spans="1:25" x14ac:dyDescent="0.2">
      <c r="B27" t="s">
        <v>102</v>
      </c>
      <c r="D27" s="17">
        <v>58000</v>
      </c>
      <c r="F27" s="17">
        <v>59000</v>
      </c>
      <c r="H27" s="17">
        <v>60000</v>
      </c>
      <c r="J27" s="17">
        <v>61000</v>
      </c>
      <c r="L27" s="17">
        <v>62000</v>
      </c>
      <c r="N27" s="17">
        <v>65000</v>
      </c>
      <c r="P27" s="17">
        <v>61000</v>
      </c>
      <c r="R27" s="17">
        <v>62000</v>
      </c>
      <c r="T27" s="17">
        <v>65000</v>
      </c>
      <c r="V27" s="17">
        <v>70000</v>
      </c>
    </row>
    <row r="28" spans="1:25" x14ac:dyDescent="0.2">
      <c r="A28" t="s">
        <v>36</v>
      </c>
    </row>
    <row r="29" spans="1:25" x14ac:dyDescent="0.2">
      <c r="B29" s="49" t="s">
        <v>37</v>
      </c>
      <c r="D29" s="17">
        <v>760000</v>
      </c>
      <c r="F29" s="17">
        <v>770000</v>
      </c>
      <c r="H29" s="17">
        <v>780000</v>
      </c>
      <c r="J29" s="17">
        <v>790000</v>
      </c>
      <c r="L29" s="17">
        <v>800000</v>
      </c>
      <c r="N29" s="17">
        <v>830000</v>
      </c>
      <c r="P29" s="17">
        <v>790000</v>
      </c>
      <c r="R29" s="17">
        <v>800000</v>
      </c>
      <c r="T29" s="17">
        <v>830000</v>
      </c>
      <c r="V29" s="17">
        <v>850000</v>
      </c>
      <c r="X29" s="17">
        <v>400000</v>
      </c>
    </row>
    <row r="30" spans="1:25" x14ac:dyDescent="0.2">
      <c r="B30" s="49" t="s">
        <v>126</v>
      </c>
      <c r="D30" s="17">
        <f>1500000-120000</f>
        <v>1380000</v>
      </c>
      <c r="F30" s="17">
        <f>1550000-121000</f>
        <v>1429000</v>
      </c>
      <c r="H30" s="17">
        <f>1600000-122000</f>
        <v>1478000</v>
      </c>
      <c r="J30" s="17">
        <v>2000000</v>
      </c>
      <c r="L30" s="17">
        <v>2000000</v>
      </c>
      <c r="N30" s="17">
        <v>2100000</v>
      </c>
      <c r="P30" s="17">
        <v>2000000</v>
      </c>
      <c r="R30" s="17">
        <v>2000000</v>
      </c>
      <c r="T30" s="17">
        <v>2100000</v>
      </c>
      <c r="V30" s="17">
        <v>2300000</v>
      </c>
      <c r="X30" s="17">
        <f>7830094+7000000</f>
        <v>14830094</v>
      </c>
    </row>
    <row r="31" spans="1:25" x14ac:dyDescent="0.2">
      <c r="B31" s="49" t="s">
        <v>105</v>
      </c>
      <c r="D31" s="17">
        <v>300000</v>
      </c>
      <c r="F31" s="17">
        <v>325000</v>
      </c>
      <c r="H31" s="17">
        <v>350000</v>
      </c>
      <c r="J31" s="17">
        <v>400000</v>
      </c>
      <c r="L31" s="17">
        <v>500000</v>
      </c>
      <c r="N31" s="17">
        <v>550000</v>
      </c>
      <c r="P31" s="17">
        <v>400000</v>
      </c>
      <c r="R31" s="17">
        <v>500000</v>
      </c>
      <c r="T31" s="17">
        <v>550000</v>
      </c>
      <c r="V31" s="17">
        <v>550000</v>
      </c>
      <c r="X31" s="17">
        <v>1500000</v>
      </c>
    </row>
    <row r="32" spans="1:25" x14ac:dyDescent="0.2">
      <c r="B32" s="49" t="s">
        <v>123</v>
      </c>
      <c r="D32" s="17">
        <v>265000</v>
      </c>
      <c r="F32" s="17">
        <v>275000</v>
      </c>
      <c r="H32" s="17">
        <v>300000</v>
      </c>
      <c r="J32" s="17">
        <v>850000</v>
      </c>
      <c r="L32" s="17">
        <v>850000</v>
      </c>
      <c r="N32" s="17">
        <v>850000</v>
      </c>
      <c r="P32" s="17">
        <v>850000</v>
      </c>
      <c r="R32" s="17">
        <v>850000</v>
      </c>
      <c r="T32" s="17">
        <v>850000</v>
      </c>
      <c r="V32" s="17">
        <v>900000</v>
      </c>
      <c r="X32" s="17">
        <v>500000</v>
      </c>
    </row>
    <row r="33" spans="1:25" x14ac:dyDescent="0.2">
      <c r="B33" s="50" t="s">
        <v>124</v>
      </c>
      <c r="D33" s="17">
        <v>0</v>
      </c>
      <c r="F33" s="17">
        <v>0</v>
      </c>
      <c r="H33" s="17">
        <v>0</v>
      </c>
      <c r="J33" s="17">
        <v>20000</v>
      </c>
      <c r="L33" s="17">
        <v>20000</v>
      </c>
      <c r="N33" s="17">
        <v>20000</v>
      </c>
      <c r="P33" s="17">
        <v>20000</v>
      </c>
      <c r="R33" s="17">
        <v>20000</v>
      </c>
      <c r="T33" s="17">
        <v>20000</v>
      </c>
      <c r="V33" s="17">
        <v>20000</v>
      </c>
      <c r="X33" s="17">
        <v>850000</v>
      </c>
    </row>
    <row r="34" spans="1:25" x14ac:dyDescent="0.2">
      <c r="B34" s="50" t="s">
        <v>125</v>
      </c>
      <c r="D34" s="17">
        <v>0</v>
      </c>
      <c r="F34" s="17">
        <v>0</v>
      </c>
      <c r="H34" s="17">
        <v>0</v>
      </c>
      <c r="J34" s="17">
        <v>5000</v>
      </c>
      <c r="L34" s="17">
        <v>5000</v>
      </c>
      <c r="N34" s="17">
        <v>5000</v>
      </c>
      <c r="P34" s="17">
        <v>5000</v>
      </c>
      <c r="R34" s="17">
        <v>5000</v>
      </c>
      <c r="T34" s="17">
        <v>5000</v>
      </c>
      <c r="V34" s="17">
        <v>5000</v>
      </c>
      <c r="X34" s="17">
        <v>20000</v>
      </c>
    </row>
    <row r="35" spans="1:25" x14ac:dyDescent="0.2">
      <c r="B35" s="49" t="s">
        <v>39</v>
      </c>
      <c r="D35" s="17">
        <v>1610000</v>
      </c>
      <c r="F35" s="17">
        <v>1745000</v>
      </c>
      <c r="H35" s="17">
        <v>1800000</v>
      </c>
      <c r="J35" s="17">
        <v>2000000</v>
      </c>
      <c r="L35" s="17">
        <v>1900000</v>
      </c>
      <c r="N35" s="17">
        <v>1900000</v>
      </c>
      <c r="P35" s="17">
        <v>2000000</v>
      </c>
      <c r="R35" s="17">
        <v>1900000</v>
      </c>
      <c r="T35" s="17">
        <v>1900000</v>
      </c>
      <c r="V35" s="17">
        <v>2000000</v>
      </c>
      <c r="X35" s="17">
        <v>5000</v>
      </c>
    </row>
    <row r="36" spans="1:25" x14ac:dyDescent="0.2">
      <c r="B36" s="49" t="s">
        <v>15</v>
      </c>
      <c r="D36" s="17">
        <v>250000</v>
      </c>
      <c r="F36" s="17">
        <v>252000</v>
      </c>
      <c r="H36" s="17">
        <v>258000</v>
      </c>
      <c r="J36" s="17">
        <v>259000</v>
      </c>
      <c r="L36" s="17">
        <v>260000</v>
      </c>
      <c r="N36" s="17">
        <v>270000</v>
      </c>
      <c r="P36" s="17">
        <v>259000</v>
      </c>
      <c r="R36" s="17">
        <v>260000</v>
      </c>
      <c r="T36" s="17">
        <v>270000</v>
      </c>
      <c r="V36" s="17">
        <v>272000</v>
      </c>
      <c r="X36" s="17">
        <v>1900000</v>
      </c>
    </row>
    <row r="37" spans="1:25" x14ac:dyDescent="0.2">
      <c r="B37" s="49" t="s">
        <v>121</v>
      </c>
      <c r="D37" s="17">
        <f>120000+35000</f>
        <v>155000</v>
      </c>
      <c r="F37" s="17">
        <f>121000+35000</f>
        <v>156000</v>
      </c>
      <c r="H37" s="17">
        <f>122000+35000</f>
        <v>157000</v>
      </c>
      <c r="J37" s="17">
        <f>123000+45000</f>
        <v>168000</v>
      </c>
      <c r="L37" s="17">
        <f>124000+50000</f>
        <v>174000</v>
      </c>
      <c r="N37" s="17">
        <f>125000+52000</f>
        <v>177000</v>
      </c>
      <c r="P37" s="17">
        <f>123000+45000</f>
        <v>168000</v>
      </c>
      <c r="R37" s="17">
        <f>124000+50000</f>
        <v>174000</v>
      </c>
      <c r="T37" s="17">
        <f>125000+52000</f>
        <v>177000</v>
      </c>
      <c r="V37" s="17">
        <f>175000+55000</f>
        <v>230000</v>
      </c>
      <c r="X37" s="17">
        <f>7830094+7000000</f>
        <v>14830094</v>
      </c>
    </row>
    <row r="38" spans="1:25" x14ac:dyDescent="0.2">
      <c r="B38" s="49" t="s">
        <v>110</v>
      </c>
      <c r="D38" s="17">
        <v>1650000</v>
      </c>
      <c r="F38" s="17">
        <v>1955000</v>
      </c>
      <c r="H38" s="17">
        <v>2058000</v>
      </c>
      <c r="J38" s="17">
        <v>1700000</v>
      </c>
      <c r="L38" s="17">
        <v>1850000</v>
      </c>
      <c r="N38" s="17">
        <v>2000000</v>
      </c>
      <c r="P38" s="17">
        <v>1700000</v>
      </c>
      <c r="R38" s="17">
        <v>1850000</v>
      </c>
      <c r="T38" s="17">
        <v>2000000</v>
      </c>
      <c r="V38" s="17">
        <v>2320000</v>
      </c>
      <c r="X38" s="17">
        <v>1500000</v>
      </c>
    </row>
    <row r="39" spans="1:25" x14ac:dyDescent="0.2">
      <c r="A39" t="s">
        <v>40</v>
      </c>
      <c r="D39" s="17">
        <v>73000</v>
      </c>
      <c r="F39" s="17">
        <v>74000</v>
      </c>
      <c r="H39" s="17">
        <v>75000</v>
      </c>
      <c r="J39" s="17">
        <v>76000</v>
      </c>
      <c r="L39" s="17">
        <v>78000</v>
      </c>
      <c r="N39" s="17">
        <v>80000</v>
      </c>
      <c r="P39" s="17">
        <v>76000</v>
      </c>
      <c r="R39" s="17">
        <v>78000</v>
      </c>
      <c r="T39" s="17">
        <v>80000</v>
      </c>
      <c r="V39" s="17">
        <v>90000</v>
      </c>
      <c r="X39" s="17">
        <f>124000+50000</f>
        <v>174000</v>
      </c>
    </row>
    <row r="40" spans="1:25" x14ac:dyDescent="0.2">
      <c r="A40" t="s">
        <v>41</v>
      </c>
      <c r="D40" s="17">
        <v>300000</v>
      </c>
      <c r="F40" s="17">
        <v>300000</v>
      </c>
      <c r="H40" s="17">
        <v>302000</v>
      </c>
      <c r="J40" s="17">
        <v>303000</v>
      </c>
      <c r="L40" s="17">
        <v>305000</v>
      </c>
      <c r="N40" s="17">
        <v>300000</v>
      </c>
      <c r="P40" s="17">
        <v>303000</v>
      </c>
      <c r="R40" s="17">
        <v>305000</v>
      </c>
      <c r="T40" s="17">
        <v>300000</v>
      </c>
      <c r="V40" s="17">
        <v>320000</v>
      </c>
      <c r="X40" s="17">
        <v>1850000</v>
      </c>
    </row>
    <row r="41" spans="1:25" x14ac:dyDescent="0.2">
      <c r="A41" t="s">
        <v>75</v>
      </c>
      <c r="D41" s="17">
        <v>420000</v>
      </c>
      <c r="F41" s="17">
        <v>450000</v>
      </c>
      <c r="H41" s="17">
        <v>400000</v>
      </c>
      <c r="J41" s="17">
        <v>410000</v>
      </c>
      <c r="L41" s="17">
        <v>500000</v>
      </c>
      <c r="N41" s="17">
        <v>700000</v>
      </c>
      <c r="P41" s="17">
        <v>410000</v>
      </c>
      <c r="R41" s="17">
        <v>500000</v>
      </c>
      <c r="T41" s="17">
        <v>700000</v>
      </c>
      <c r="V41" s="17">
        <v>800000</v>
      </c>
      <c r="X41" s="17">
        <v>78000</v>
      </c>
    </row>
    <row r="42" spans="1:25" x14ac:dyDescent="0.2">
      <c r="A42" t="s">
        <v>72</v>
      </c>
      <c r="D42" s="17"/>
      <c r="F42" s="17"/>
      <c r="H42" s="17"/>
      <c r="J42" s="17"/>
      <c r="L42" s="17"/>
      <c r="N42" s="17"/>
      <c r="P42" s="17"/>
      <c r="R42" s="17"/>
      <c r="T42" s="17"/>
      <c r="V42" s="17"/>
    </row>
    <row r="43" spans="1:25" x14ac:dyDescent="0.2">
      <c r="B43" t="s">
        <v>73</v>
      </c>
      <c r="D43" s="17">
        <v>270000</v>
      </c>
      <c r="F43" s="17">
        <v>280000</v>
      </c>
      <c r="H43" s="17">
        <v>290000</v>
      </c>
      <c r="J43" s="17">
        <v>295000</v>
      </c>
      <c r="L43" s="17">
        <v>300000</v>
      </c>
      <c r="N43" s="17">
        <v>310000</v>
      </c>
      <c r="P43" s="17">
        <v>295000</v>
      </c>
      <c r="R43" s="17">
        <v>300000</v>
      </c>
      <c r="T43" s="17">
        <v>310000</v>
      </c>
      <c r="V43" s="17">
        <v>320000</v>
      </c>
      <c r="X43" s="17">
        <v>310000</v>
      </c>
    </row>
    <row r="44" spans="1:25" x14ac:dyDescent="0.2">
      <c r="B44" t="s">
        <v>74</v>
      </c>
      <c r="D44" s="17">
        <v>600000</v>
      </c>
      <c r="F44" s="17">
        <v>590000</v>
      </c>
      <c r="H44" s="17">
        <v>580000</v>
      </c>
      <c r="J44" s="17">
        <v>570000</v>
      </c>
      <c r="L44" s="17">
        <v>560000</v>
      </c>
      <c r="N44" s="17">
        <v>555000</v>
      </c>
      <c r="P44" s="17">
        <v>570000</v>
      </c>
      <c r="R44" s="17">
        <v>560000</v>
      </c>
      <c r="T44" s="17">
        <v>555000</v>
      </c>
      <c r="V44" s="17">
        <v>550000</v>
      </c>
      <c r="X44" s="17">
        <v>450000</v>
      </c>
    </row>
    <row r="45" spans="1:25" x14ac:dyDescent="0.2">
      <c r="A45" t="s">
        <v>76</v>
      </c>
      <c r="D45" s="20">
        <f>SUM(D21:D44)</f>
        <v>21565000</v>
      </c>
      <c r="F45" s="20">
        <f>SUM(F21:F44)</f>
        <v>22270000</v>
      </c>
      <c r="H45" s="20">
        <f>SUM(H21:H44)</f>
        <v>22629000</v>
      </c>
      <c r="J45" s="20">
        <f>SUM(J21:J44)</f>
        <v>24289000</v>
      </c>
      <c r="L45" s="20">
        <f>SUM(L21:L44)</f>
        <v>24689000</v>
      </c>
      <c r="N45" s="20">
        <f>SUM(N21:N44)</f>
        <v>25505000</v>
      </c>
      <c r="P45" s="20">
        <f>SUM(P21:P44)</f>
        <v>24289000</v>
      </c>
      <c r="R45" s="20">
        <f>SUM(R21:R44)</f>
        <v>24689000</v>
      </c>
      <c r="T45" s="20">
        <f>SUM(T21:T44)</f>
        <v>25505000</v>
      </c>
      <c r="U45" s="20" t="s">
        <v>132</v>
      </c>
      <c r="V45" s="20">
        <f>SUM(V21:V44)</f>
        <v>26775000</v>
      </c>
      <c r="W45" s="20" t="s">
        <v>148</v>
      </c>
      <c r="X45" s="20">
        <f>SUM(X21:X44)</f>
        <v>58020282</v>
      </c>
      <c r="Y45" s="20" t="s">
        <v>148</v>
      </c>
    </row>
    <row r="46" spans="1:25" x14ac:dyDescent="0.2">
      <c r="A46" t="s">
        <v>77</v>
      </c>
    </row>
    <row r="47" spans="1:25" x14ac:dyDescent="0.2">
      <c r="B47" t="s">
        <v>78</v>
      </c>
      <c r="D47" s="17">
        <f>D17-D45</f>
        <v>-295000</v>
      </c>
      <c r="F47" s="17">
        <f>F17-F45</f>
        <v>-235000</v>
      </c>
      <c r="H47" s="17">
        <f>H17-H45</f>
        <v>-269000</v>
      </c>
      <c r="J47" s="17">
        <f>J17-J45</f>
        <v>111000</v>
      </c>
      <c r="L47" s="17">
        <f>L17-L45</f>
        <v>234940</v>
      </c>
      <c r="N47" s="17">
        <f>N17-N45</f>
        <v>-91716</v>
      </c>
      <c r="P47" s="17">
        <f>P17-P45</f>
        <v>111000</v>
      </c>
      <c r="R47" s="17">
        <f>R17-R45</f>
        <v>234940</v>
      </c>
      <c r="T47" s="17">
        <f>T17-T45</f>
        <v>-91716</v>
      </c>
      <c r="V47" s="17">
        <f>V17-V45</f>
        <v>-685739</v>
      </c>
      <c r="W47" s="17" t="s">
        <v>148</v>
      </c>
      <c r="X47" s="17">
        <f>X17-X45</f>
        <v>-32426038</v>
      </c>
      <c r="Y47" s="17" t="s">
        <v>132</v>
      </c>
    </row>
    <row r="49" spans="1:25" x14ac:dyDescent="0.2">
      <c r="A49" s="6" t="s">
        <v>79</v>
      </c>
    </row>
    <row r="50" spans="1:25" x14ac:dyDescent="0.2">
      <c r="B50" t="s">
        <v>80</v>
      </c>
      <c r="D50" s="17">
        <v>0</v>
      </c>
      <c r="F50" s="17">
        <v>0</v>
      </c>
      <c r="H50" s="17">
        <v>0</v>
      </c>
      <c r="J50" s="17">
        <v>0</v>
      </c>
      <c r="L50" s="17">
        <v>0</v>
      </c>
      <c r="N50" s="17">
        <v>0</v>
      </c>
      <c r="P50" s="17">
        <v>0</v>
      </c>
      <c r="R50" s="17">
        <v>0</v>
      </c>
      <c r="T50" s="17">
        <v>0</v>
      </c>
      <c r="V50" s="17">
        <v>0</v>
      </c>
      <c r="W50" s="17">
        <v>0</v>
      </c>
      <c r="X50" s="17">
        <v>0</v>
      </c>
      <c r="Y50" s="17">
        <v>0</v>
      </c>
    </row>
    <row r="51" spans="1:25" x14ac:dyDescent="0.2">
      <c r="B51" t="s">
        <v>111</v>
      </c>
      <c r="D51" s="17">
        <v>0</v>
      </c>
      <c r="F51" s="17">
        <v>0</v>
      </c>
      <c r="H51" s="17">
        <v>0</v>
      </c>
      <c r="J51" s="17">
        <v>0</v>
      </c>
      <c r="L51" s="17">
        <v>0</v>
      </c>
      <c r="N51" s="17">
        <v>0</v>
      </c>
      <c r="P51" s="17">
        <v>0</v>
      </c>
      <c r="R51" s="17">
        <v>0</v>
      </c>
      <c r="T51" s="17">
        <v>0</v>
      </c>
      <c r="V51" s="17">
        <v>0</v>
      </c>
      <c r="W51" s="17">
        <v>0</v>
      </c>
      <c r="X51" s="17">
        <v>0</v>
      </c>
      <c r="Y51" s="17">
        <v>0</v>
      </c>
    </row>
    <row r="52" spans="1:25" x14ac:dyDescent="0.2">
      <c r="B52" t="s">
        <v>81</v>
      </c>
      <c r="D52" s="17">
        <v>0</v>
      </c>
      <c r="F52" s="17">
        <v>0</v>
      </c>
      <c r="H52" s="17">
        <v>0</v>
      </c>
      <c r="J52" s="17">
        <v>0</v>
      </c>
      <c r="L52" s="17">
        <v>0</v>
      </c>
      <c r="N52" s="17">
        <v>0</v>
      </c>
      <c r="P52" s="17">
        <v>0</v>
      </c>
      <c r="R52" s="17">
        <v>0</v>
      </c>
      <c r="T52" s="17">
        <v>0</v>
      </c>
      <c r="V52" s="17">
        <v>0</v>
      </c>
      <c r="W52" s="17">
        <v>0</v>
      </c>
      <c r="X52" s="17">
        <v>0</v>
      </c>
      <c r="Y52" s="17">
        <v>0</v>
      </c>
    </row>
    <row r="53" spans="1:25" x14ac:dyDescent="0.2">
      <c r="B53" t="s">
        <v>82</v>
      </c>
      <c r="D53" s="17">
        <v>0</v>
      </c>
      <c r="F53" s="17">
        <v>0</v>
      </c>
      <c r="H53" s="17">
        <v>0</v>
      </c>
      <c r="J53" s="17">
        <v>0</v>
      </c>
      <c r="L53" s="17">
        <v>0</v>
      </c>
      <c r="N53" s="17">
        <v>0</v>
      </c>
      <c r="P53" s="17">
        <v>0</v>
      </c>
      <c r="R53" s="17">
        <v>0</v>
      </c>
      <c r="T53" s="17">
        <v>0</v>
      </c>
      <c r="V53" s="17">
        <v>0</v>
      </c>
      <c r="W53" s="17">
        <v>0</v>
      </c>
      <c r="X53" s="17">
        <v>0</v>
      </c>
      <c r="Y53" s="17">
        <v>0</v>
      </c>
    </row>
    <row r="54" spans="1:25" x14ac:dyDescent="0.2">
      <c r="B54" t="s">
        <v>83</v>
      </c>
      <c r="D54" s="17">
        <v>0</v>
      </c>
      <c r="F54" s="17">
        <v>0</v>
      </c>
      <c r="H54" s="17">
        <v>0</v>
      </c>
      <c r="J54" s="17">
        <v>0</v>
      </c>
      <c r="L54" s="17">
        <v>0</v>
      </c>
      <c r="N54" s="17">
        <v>0</v>
      </c>
      <c r="P54" s="17">
        <v>0</v>
      </c>
      <c r="R54" s="17">
        <v>0</v>
      </c>
      <c r="T54" s="17">
        <v>0</v>
      </c>
      <c r="V54" s="17">
        <v>0</v>
      </c>
      <c r="W54" s="17">
        <v>0</v>
      </c>
      <c r="X54" s="17">
        <v>0</v>
      </c>
      <c r="Y54" s="17">
        <v>0</v>
      </c>
    </row>
    <row r="55" spans="1:25" x14ac:dyDescent="0.2">
      <c r="B55" t="s">
        <v>84</v>
      </c>
      <c r="D55" s="17">
        <v>0</v>
      </c>
      <c r="F55" s="17">
        <v>0</v>
      </c>
      <c r="H55" s="17">
        <v>0</v>
      </c>
      <c r="J55" s="17">
        <v>0</v>
      </c>
      <c r="L55" s="17">
        <v>0</v>
      </c>
      <c r="N55" s="17">
        <v>0</v>
      </c>
      <c r="P55" s="17">
        <v>0</v>
      </c>
      <c r="R55" s="17">
        <v>0</v>
      </c>
      <c r="T55" s="17">
        <v>0</v>
      </c>
      <c r="V55" s="17">
        <v>0</v>
      </c>
      <c r="W55" s="17">
        <v>0</v>
      </c>
      <c r="X55" s="17">
        <v>0</v>
      </c>
      <c r="Y55" s="17">
        <v>0</v>
      </c>
    </row>
    <row r="56" spans="1:25" x14ac:dyDescent="0.2">
      <c r="A56" t="s">
        <v>85</v>
      </c>
      <c r="D56" s="20">
        <f>SUM(D50:D55)</f>
        <v>0</v>
      </c>
      <c r="F56" s="20">
        <f>SUM(F50:F55)</f>
        <v>0</v>
      </c>
      <c r="H56" s="20">
        <f>SUM(H50:H55)</f>
        <v>0</v>
      </c>
      <c r="J56" s="20">
        <f>SUM(J50:J55)</f>
        <v>0</v>
      </c>
      <c r="L56" s="20">
        <f>SUM(L50:L55)</f>
        <v>0</v>
      </c>
      <c r="N56" s="20">
        <f>SUM(N50:N55)</f>
        <v>0</v>
      </c>
      <c r="P56" s="20">
        <f>SUM(P50:P55)</f>
        <v>0</v>
      </c>
      <c r="R56" s="20">
        <f>SUM(R50:R55)</f>
        <v>0</v>
      </c>
      <c r="T56" s="20">
        <f>SUM(T50:T55)</f>
        <v>0</v>
      </c>
      <c r="V56" s="20">
        <f>SUM(V50:V55)</f>
        <v>0</v>
      </c>
      <c r="W56" s="20">
        <f>SUM(W50:W55)</f>
        <v>0</v>
      </c>
      <c r="X56" s="20">
        <f>SUM(X50:X55)</f>
        <v>0</v>
      </c>
      <c r="Y56" s="20">
        <f>SUM(Y50:Y55)</f>
        <v>0</v>
      </c>
    </row>
    <row r="58" spans="1:25" ht="13.5" thickBot="1" x14ac:dyDescent="0.25">
      <c r="A58" t="s">
        <v>86</v>
      </c>
      <c r="D58" s="7">
        <f>D47+D56</f>
        <v>-295000</v>
      </c>
      <c r="F58" s="7">
        <f>F47+F56</f>
        <v>-235000</v>
      </c>
      <c r="H58" s="7">
        <f>H47+H56</f>
        <v>-269000</v>
      </c>
      <c r="J58" s="7">
        <f>J47+J56</f>
        <v>111000</v>
      </c>
      <c r="L58" s="7">
        <f>L47+L56</f>
        <v>234940</v>
      </c>
      <c r="N58" s="7">
        <f>N47+N56</f>
        <v>-91716</v>
      </c>
      <c r="P58" s="7">
        <f>P47+P56</f>
        <v>111000</v>
      </c>
      <c r="R58" s="7">
        <f>R47+R56</f>
        <v>234940</v>
      </c>
      <c r="T58" s="7">
        <f>T47+T56</f>
        <v>-91716</v>
      </c>
      <c r="V58" s="7">
        <f>V47+V56</f>
        <v>-685739</v>
      </c>
      <c r="W58" s="7" t="s">
        <v>132</v>
      </c>
      <c r="X58" s="7">
        <f>X47+X56</f>
        <v>-32426038</v>
      </c>
      <c r="Y58" s="7" t="s">
        <v>132</v>
      </c>
    </row>
    <row r="59" spans="1:25" ht="13.5" thickTop="1" x14ac:dyDescent="0.2"/>
    <row r="60" spans="1:25" x14ac:dyDescent="0.2">
      <c r="A60" t="s">
        <v>87</v>
      </c>
    </row>
    <row r="61" spans="1:25" x14ac:dyDescent="0.2">
      <c r="B61" t="s">
        <v>88</v>
      </c>
      <c r="D61" s="38">
        <f>(D43+D44)/(D45-D41)</f>
        <v>4.1144478600141879E-2</v>
      </c>
      <c r="F61" s="38">
        <f>(F43+F44)/(F45-F41)</f>
        <v>3.987167736021998E-2</v>
      </c>
      <c r="H61" s="38">
        <f>(H43+H44)/(H45-H41)</f>
        <v>3.9138062890818302E-2</v>
      </c>
      <c r="J61" s="38">
        <f>(J43+J44)/(J45-J41)</f>
        <v>3.6224297499895308E-2</v>
      </c>
      <c r="L61" s="38">
        <f>(L43+L44)/(L45-L41)</f>
        <v>3.5553350696597624E-2</v>
      </c>
      <c r="N61" s="38">
        <f>(N43+N44)/(N45-N41)</f>
        <v>3.4872001612578106E-2</v>
      </c>
      <c r="P61" s="38">
        <f>(P43+P44)/(P45-P41)</f>
        <v>3.6224297499895308E-2</v>
      </c>
      <c r="R61" s="38">
        <f>(R43+R44)/(R45-R41)</f>
        <v>3.5553350696597624E-2</v>
      </c>
      <c r="T61" s="38">
        <f>(T43+T44)/(T45-T41)</f>
        <v>3.4872001612578106E-2</v>
      </c>
      <c r="V61" s="38">
        <f>(V43+V44)/(V45-V41)</f>
        <v>3.3493743984600574E-2</v>
      </c>
      <c r="W61" s="32"/>
      <c r="X61" s="38">
        <f>(X43+X44)/(X45-X41)</f>
        <v>1.3116501003533136E-2</v>
      </c>
      <c r="Y61" s="32"/>
    </row>
    <row r="64" spans="1:25" x14ac:dyDescent="0.2">
      <c r="A64" s="6" t="s">
        <v>100</v>
      </c>
    </row>
    <row r="66" spans="2:2" x14ac:dyDescent="0.2">
      <c r="B66" t="s">
        <v>104</v>
      </c>
    </row>
  </sheetData>
  <mergeCells count="1">
    <mergeCell ref="D6:W6"/>
  </mergeCells>
  <phoneticPr fontId="2" type="noConversion"/>
  <pageMargins left="0.75" right="0.75" top="1" bottom="1" header="0.5" footer="0.5"/>
  <pageSetup scale="68" fitToHeight="2" orientation="landscape" cellComments="asDisplayed" r:id="rId1"/>
  <headerFooter alignWithMargins="0">
    <oddFooter>&amp;C&amp;P/&amp;N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0"/>
  <sheetViews>
    <sheetView zoomScaleNormal="100" workbookViewId="0">
      <selection activeCell="D22" sqref="D22"/>
    </sheetView>
  </sheetViews>
  <sheetFormatPr defaultColWidth="28.7109375" defaultRowHeight="12.75" x14ac:dyDescent="0.2"/>
  <cols>
    <col min="1" max="1" width="15.5703125" style="40" customWidth="1"/>
    <col min="2" max="2" width="3.5703125" style="40" customWidth="1"/>
    <col min="3" max="3" width="3" style="40" customWidth="1"/>
    <col min="4" max="4" width="12.42578125" style="40" customWidth="1"/>
    <col min="5" max="5" width="1.5703125" style="40" customWidth="1"/>
    <col min="6" max="6" width="11.85546875" style="40" customWidth="1"/>
    <col min="7" max="7" width="1.7109375" style="40" customWidth="1"/>
    <col min="8" max="8" width="11.85546875" style="40" customWidth="1"/>
    <col min="9" max="9" width="1.7109375" style="40" customWidth="1"/>
    <col min="10" max="10" width="11.7109375" style="40" customWidth="1"/>
    <col min="11" max="11" width="1.7109375" style="40" customWidth="1"/>
    <col min="12" max="12" width="11.85546875" style="40" customWidth="1"/>
    <col min="13" max="13" width="1.7109375" style="40" customWidth="1"/>
    <col min="14" max="14" width="14" style="40" customWidth="1"/>
    <col min="15" max="15" width="1.7109375" style="40" customWidth="1"/>
    <col min="16" max="16" width="12.28515625" style="40" customWidth="1"/>
    <col min="17" max="17" width="2.85546875" style="40" customWidth="1"/>
    <col min="18" max="18" width="11.85546875" style="40" customWidth="1"/>
    <col min="19" max="19" width="3.28515625" style="40" customWidth="1"/>
    <col min="20" max="20" width="28.7109375" style="40" customWidth="1"/>
    <col min="21" max="21" width="2.28515625" style="40" customWidth="1"/>
    <col min="22" max="256" width="28.7109375" style="40"/>
    <col min="257" max="257" width="15.5703125" style="40" customWidth="1"/>
    <col min="258" max="258" width="3.5703125" style="40" customWidth="1"/>
    <col min="259" max="259" width="3" style="40" customWidth="1"/>
    <col min="260" max="260" width="12.42578125" style="40" customWidth="1"/>
    <col min="261" max="261" width="1.5703125" style="40" customWidth="1"/>
    <col min="262" max="262" width="11.85546875" style="40" customWidth="1"/>
    <col min="263" max="263" width="1.7109375" style="40" customWidth="1"/>
    <col min="264" max="264" width="11.85546875" style="40" customWidth="1"/>
    <col min="265" max="265" width="1.7109375" style="40" customWidth="1"/>
    <col min="266" max="266" width="11.7109375" style="40" customWidth="1"/>
    <col min="267" max="267" width="1.7109375" style="40" customWidth="1"/>
    <col min="268" max="268" width="11.85546875" style="40" customWidth="1"/>
    <col min="269" max="269" width="1.7109375" style="40" customWidth="1"/>
    <col min="270" max="270" width="14" style="40" customWidth="1"/>
    <col min="271" max="271" width="1.7109375" style="40" customWidth="1"/>
    <col min="272" max="272" width="12.28515625" style="40" customWidth="1"/>
    <col min="273" max="273" width="2.85546875" style="40" customWidth="1"/>
    <col min="274" max="274" width="11.85546875" style="40" customWidth="1"/>
    <col min="275" max="275" width="3.28515625" style="40" customWidth="1"/>
    <col min="276" max="276" width="28.7109375" style="40" customWidth="1"/>
    <col min="277" max="277" width="2.28515625" style="40" customWidth="1"/>
    <col min="278" max="512" width="28.7109375" style="40"/>
    <col min="513" max="513" width="15.5703125" style="40" customWidth="1"/>
    <col min="514" max="514" width="3.5703125" style="40" customWidth="1"/>
    <col min="515" max="515" width="3" style="40" customWidth="1"/>
    <col min="516" max="516" width="12.42578125" style="40" customWidth="1"/>
    <col min="517" max="517" width="1.5703125" style="40" customWidth="1"/>
    <col min="518" max="518" width="11.85546875" style="40" customWidth="1"/>
    <col min="519" max="519" width="1.7109375" style="40" customWidth="1"/>
    <col min="520" max="520" width="11.85546875" style="40" customWidth="1"/>
    <col min="521" max="521" width="1.7109375" style="40" customWidth="1"/>
    <col min="522" max="522" width="11.7109375" style="40" customWidth="1"/>
    <col min="523" max="523" width="1.7109375" style="40" customWidth="1"/>
    <col min="524" max="524" width="11.85546875" style="40" customWidth="1"/>
    <col min="525" max="525" width="1.7109375" style="40" customWidth="1"/>
    <col min="526" max="526" width="14" style="40" customWidth="1"/>
    <col min="527" max="527" width="1.7109375" style="40" customWidth="1"/>
    <col min="528" max="528" width="12.28515625" style="40" customWidth="1"/>
    <col min="529" max="529" width="2.85546875" style="40" customWidth="1"/>
    <col min="530" max="530" width="11.85546875" style="40" customWidth="1"/>
    <col min="531" max="531" width="3.28515625" style="40" customWidth="1"/>
    <col min="532" max="532" width="28.7109375" style="40" customWidth="1"/>
    <col min="533" max="533" width="2.28515625" style="40" customWidth="1"/>
    <col min="534" max="768" width="28.7109375" style="40"/>
    <col min="769" max="769" width="15.5703125" style="40" customWidth="1"/>
    <col min="770" max="770" width="3.5703125" style="40" customWidth="1"/>
    <col min="771" max="771" width="3" style="40" customWidth="1"/>
    <col min="772" max="772" width="12.42578125" style="40" customWidth="1"/>
    <col min="773" max="773" width="1.5703125" style="40" customWidth="1"/>
    <col min="774" max="774" width="11.85546875" style="40" customWidth="1"/>
    <col min="775" max="775" width="1.7109375" style="40" customWidth="1"/>
    <col min="776" max="776" width="11.85546875" style="40" customWidth="1"/>
    <col min="777" max="777" width="1.7109375" style="40" customWidth="1"/>
    <col min="778" max="778" width="11.7109375" style="40" customWidth="1"/>
    <col min="779" max="779" width="1.7109375" style="40" customWidth="1"/>
    <col min="780" max="780" width="11.85546875" style="40" customWidth="1"/>
    <col min="781" max="781" width="1.7109375" style="40" customWidth="1"/>
    <col min="782" max="782" width="14" style="40" customWidth="1"/>
    <col min="783" max="783" width="1.7109375" style="40" customWidth="1"/>
    <col min="784" max="784" width="12.28515625" style="40" customWidth="1"/>
    <col min="785" max="785" width="2.85546875" style="40" customWidth="1"/>
    <col min="786" max="786" width="11.85546875" style="40" customWidth="1"/>
    <col min="787" max="787" width="3.28515625" style="40" customWidth="1"/>
    <col min="788" max="788" width="28.7109375" style="40" customWidth="1"/>
    <col min="789" max="789" width="2.28515625" style="40" customWidth="1"/>
    <col min="790" max="1024" width="28.7109375" style="40"/>
    <col min="1025" max="1025" width="15.5703125" style="40" customWidth="1"/>
    <col min="1026" max="1026" width="3.5703125" style="40" customWidth="1"/>
    <col min="1027" max="1027" width="3" style="40" customWidth="1"/>
    <col min="1028" max="1028" width="12.42578125" style="40" customWidth="1"/>
    <col min="1029" max="1029" width="1.5703125" style="40" customWidth="1"/>
    <col min="1030" max="1030" width="11.85546875" style="40" customWidth="1"/>
    <col min="1031" max="1031" width="1.7109375" style="40" customWidth="1"/>
    <col min="1032" max="1032" width="11.85546875" style="40" customWidth="1"/>
    <col min="1033" max="1033" width="1.7109375" style="40" customWidth="1"/>
    <col min="1034" max="1034" width="11.7109375" style="40" customWidth="1"/>
    <col min="1035" max="1035" width="1.7109375" style="40" customWidth="1"/>
    <col min="1036" max="1036" width="11.85546875" style="40" customWidth="1"/>
    <col min="1037" max="1037" width="1.7109375" style="40" customWidth="1"/>
    <col min="1038" max="1038" width="14" style="40" customWidth="1"/>
    <col min="1039" max="1039" width="1.7109375" style="40" customWidth="1"/>
    <col min="1040" max="1040" width="12.28515625" style="40" customWidth="1"/>
    <col min="1041" max="1041" width="2.85546875" style="40" customWidth="1"/>
    <col min="1042" max="1042" width="11.85546875" style="40" customWidth="1"/>
    <col min="1043" max="1043" width="3.28515625" style="40" customWidth="1"/>
    <col min="1044" max="1044" width="28.7109375" style="40" customWidth="1"/>
    <col min="1045" max="1045" width="2.28515625" style="40" customWidth="1"/>
    <col min="1046" max="1280" width="28.7109375" style="40"/>
    <col min="1281" max="1281" width="15.5703125" style="40" customWidth="1"/>
    <col min="1282" max="1282" width="3.5703125" style="40" customWidth="1"/>
    <col min="1283" max="1283" width="3" style="40" customWidth="1"/>
    <col min="1284" max="1284" width="12.42578125" style="40" customWidth="1"/>
    <col min="1285" max="1285" width="1.5703125" style="40" customWidth="1"/>
    <col min="1286" max="1286" width="11.85546875" style="40" customWidth="1"/>
    <col min="1287" max="1287" width="1.7109375" style="40" customWidth="1"/>
    <col min="1288" max="1288" width="11.85546875" style="40" customWidth="1"/>
    <col min="1289" max="1289" width="1.7109375" style="40" customWidth="1"/>
    <col min="1290" max="1290" width="11.7109375" style="40" customWidth="1"/>
    <col min="1291" max="1291" width="1.7109375" style="40" customWidth="1"/>
    <col min="1292" max="1292" width="11.85546875" style="40" customWidth="1"/>
    <col min="1293" max="1293" width="1.7109375" style="40" customWidth="1"/>
    <col min="1294" max="1294" width="14" style="40" customWidth="1"/>
    <col min="1295" max="1295" width="1.7109375" style="40" customWidth="1"/>
    <col min="1296" max="1296" width="12.28515625" style="40" customWidth="1"/>
    <col min="1297" max="1297" width="2.85546875" style="40" customWidth="1"/>
    <col min="1298" max="1298" width="11.85546875" style="40" customWidth="1"/>
    <col min="1299" max="1299" width="3.28515625" style="40" customWidth="1"/>
    <col min="1300" max="1300" width="28.7109375" style="40" customWidth="1"/>
    <col min="1301" max="1301" width="2.28515625" style="40" customWidth="1"/>
    <col min="1302" max="1536" width="28.7109375" style="40"/>
    <col min="1537" max="1537" width="15.5703125" style="40" customWidth="1"/>
    <col min="1538" max="1538" width="3.5703125" style="40" customWidth="1"/>
    <col min="1539" max="1539" width="3" style="40" customWidth="1"/>
    <col min="1540" max="1540" width="12.42578125" style="40" customWidth="1"/>
    <col min="1541" max="1541" width="1.5703125" style="40" customWidth="1"/>
    <col min="1542" max="1542" width="11.85546875" style="40" customWidth="1"/>
    <col min="1543" max="1543" width="1.7109375" style="40" customWidth="1"/>
    <col min="1544" max="1544" width="11.85546875" style="40" customWidth="1"/>
    <col min="1545" max="1545" width="1.7109375" style="40" customWidth="1"/>
    <col min="1546" max="1546" width="11.7109375" style="40" customWidth="1"/>
    <col min="1547" max="1547" width="1.7109375" style="40" customWidth="1"/>
    <col min="1548" max="1548" width="11.85546875" style="40" customWidth="1"/>
    <col min="1549" max="1549" width="1.7109375" style="40" customWidth="1"/>
    <col min="1550" max="1550" width="14" style="40" customWidth="1"/>
    <col min="1551" max="1551" width="1.7109375" style="40" customWidth="1"/>
    <col min="1552" max="1552" width="12.28515625" style="40" customWidth="1"/>
    <col min="1553" max="1553" width="2.85546875" style="40" customWidth="1"/>
    <col min="1554" max="1554" width="11.85546875" style="40" customWidth="1"/>
    <col min="1555" max="1555" width="3.28515625" style="40" customWidth="1"/>
    <col min="1556" max="1556" width="28.7109375" style="40" customWidth="1"/>
    <col min="1557" max="1557" width="2.28515625" style="40" customWidth="1"/>
    <col min="1558" max="1792" width="28.7109375" style="40"/>
    <col min="1793" max="1793" width="15.5703125" style="40" customWidth="1"/>
    <col min="1794" max="1794" width="3.5703125" style="40" customWidth="1"/>
    <col min="1795" max="1795" width="3" style="40" customWidth="1"/>
    <col min="1796" max="1796" width="12.42578125" style="40" customWidth="1"/>
    <col min="1797" max="1797" width="1.5703125" style="40" customWidth="1"/>
    <col min="1798" max="1798" width="11.85546875" style="40" customWidth="1"/>
    <col min="1799" max="1799" width="1.7109375" style="40" customWidth="1"/>
    <col min="1800" max="1800" width="11.85546875" style="40" customWidth="1"/>
    <col min="1801" max="1801" width="1.7109375" style="40" customWidth="1"/>
    <col min="1802" max="1802" width="11.7109375" style="40" customWidth="1"/>
    <col min="1803" max="1803" width="1.7109375" style="40" customWidth="1"/>
    <col min="1804" max="1804" width="11.85546875" style="40" customWidth="1"/>
    <col min="1805" max="1805" width="1.7109375" style="40" customWidth="1"/>
    <col min="1806" max="1806" width="14" style="40" customWidth="1"/>
    <col min="1807" max="1807" width="1.7109375" style="40" customWidth="1"/>
    <col min="1808" max="1808" width="12.28515625" style="40" customWidth="1"/>
    <col min="1809" max="1809" width="2.85546875" style="40" customWidth="1"/>
    <col min="1810" max="1810" width="11.85546875" style="40" customWidth="1"/>
    <col min="1811" max="1811" width="3.28515625" style="40" customWidth="1"/>
    <col min="1812" max="1812" width="28.7109375" style="40" customWidth="1"/>
    <col min="1813" max="1813" width="2.28515625" style="40" customWidth="1"/>
    <col min="1814" max="2048" width="28.7109375" style="40"/>
    <col min="2049" max="2049" width="15.5703125" style="40" customWidth="1"/>
    <col min="2050" max="2050" width="3.5703125" style="40" customWidth="1"/>
    <col min="2051" max="2051" width="3" style="40" customWidth="1"/>
    <col min="2052" max="2052" width="12.42578125" style="40" customWidth="1"/>
    <col min="2053" max="2053" width="1.5703125" style="40" customWidth="1"/>
    <col min="2054" max="2054" width="11.85546875" style="40" customWidth="1"/>
    <col min="2055" max="2055" width="1.7109375" style="40" customWidth="1"/>
    <col min="2056" max="2056" width="11.85546875" style="40" customWidth="1"/>
    <col min="2057" max="2057" width="1.7109375" style="40" customWidth="1"/>
    <col min="2058" max="2058" width="11.7109375" style="40" customWidth="1"/>
    <col min="2059" max="2059" width="1.7109375" style="40" customWidth="1"/>
    <col min="2060" max="2060" width="11.85546875" style="40" customWidth="1"/>
    <col min="2061" max="2061" width="1.7109375" style="40" customWidth="1"/>
    <col min="2062" max="2062" width="14" style="40" customWidth="1"/>
    <col min="2063" max="2063" width="1.7109375" style="40" customWidth="1"/>
    <col min="2064" max="2064" width="12.28515625" style="40" customWidth="1"/>
    <col min="2065" max="2065" width="2.85546875" style="40" customWidth="1"/>
    <col min="2066" max="2066" width="11.85546875" style="40" customWidth="1"/>
    <col min="2067" max="2067" width="3.28515625" style="40" customWidth="1"/>
    <col min="2068" max="2068" width="28.7109375" style="40" customWidth="1"/>
    <col min="2069" max="2069" width="2.28515625" style="40" customWidth="1"/>
    <col min="2070" max="2304" width="28.7109375" style="40"/>
    <col min="2305" max="2305" width="15.5703125" style="40" customWidth="1"/>
    <col min="2306" max="2306" width="3.5703125" style="40" customWidth="1"/>
    <col min="2307" max="2307" width="3" style="40" customWidth="1"/>
    <col min="2308" max="2308" width="12.42578125" style="40" customWidth="1"/>
    <col min="2309" max="2309" width="1.5703125" style="40" customWidth="1"/>
    <col min="2310" max="2310" width="11.85546875" style="40" customWidth="1"/>
    <col min="2311" max="2311" width="1.7109375" style="40" customWidth="1"/>
    <col min="2312" max="2312" width="11.85546875" style="40" customWidth="1"/>
    <col min="2313" max="2313" width="1.7109375" style="40" customWidth="1"/>
    <col min="2314" max="2314" width="11.7109375" style="40" customWidth="1"/>
    <col min="2315" max="2315" width="1.7109375" style="40" customWidth="1"/>
    <col min="2316" max="2316" width="11.85546875" style="40" customWidth="1"/>
    <col min="2317" max="2317" width="1.7109375" style="40" customWidth="1"/>
    <col min="2318" max="2318" width="14" style="40" customWidth="1"/>
    <col min="2319" max="2319" width="1.7109375" style="40" customWidth="1"/>
    <col min="2320" max="2320" width="12.28515625" style="40" customWidth="1"/>
    <col min="2321" max="2321" width="2.85546875" style="40" customWidth="1"/>
    <col min="2322" max="2322" width="11.85546875" style="40" customWidth="1"/>
    <col min="2323" max="2323" width="3.28515625" style="40" customWidth="1"/>
    <col min="2324" max="2324" width="28.7109375" style="40" customWidth="1"/>
    <col min="2325" max="2325" width="2.28515625" style="40" customWidth="1"/>
    <col min="2326" max="2560" width="28.7109375" style="40"/>
    <col min="2561" max="2561" width="15.5703125" style="40" customWidth="1"/>
    <col min="2562" max="2562" width="3.5703125" style="40" customWidth="1"/>
    <col min="2563" max="2563" width="3" style="40" customWidth="1"/>
    <col min="2564" max="2564" width="12.42578125" style="40" customWidth="1"/>
    <col min="2565" max="2565" width="1.5703125" style="40" customWidth="1"/>
    <col min="2566" max="2566" width="11.85546875" style="40" customWidth="1"/>
    <col min="2567" max="2567" width="1.7109375" style="40" customWidth="1"/>
    <col min="2568" max="2568" width="11.85546875" style="40" customWidth="1"/>
    <col min="2569" max="2569" width="1.7109375" style="40" customWidth="1"/>
    <col min="2570" max="2570" width="11.7109375" style="40" customWidth="1"/>
    <col min="2571" max="2571" width="1.7109375" style="40" customWidth="1"/>
    <col min="2572" max="2572" width="11.85546875" style="40" customWidth="1"/>
    <col min="2573" max="2573" width="1.7109375" style="40" customWidth="1"/>
    <col min="2574" max="2574" width="14" style="40" customWidth="1"/>
    <col min="2575" max="2575" width="1.7109375" style="40" customWidth="1"/>
    <col min="2576" max="2576" width="12.28515625" style="40" customWidth="1"/>
    <col min="2577" max="2577" width="2.85546875" style="40" customWidth="1"/>
    <col min="2578" max="2578" width="11.85546875" style="40" customWidth="1"/>
    <col min="2579" max="2579" width="3.28515625" style="40" customWidth="1"/>
    <col min="2580" max="2580" width="28.7109375" style="40" customWidth="1"/>
    <col min="2581" max="2581" width="2.28515625" style="40" customWidth="1"/>
    <col min="2582" max="2816" width="28.7109375" style="40"/>
    <col min="2817" max="2817" width="15.5703125" style="40" customWidth="1"/>
    <col min="2818" max="2818" width="3.5703125" style="40" customWidth="1"/>
    <col min="2819" max="2819" width="3" style="40" customWidth="1"/>
    <col min="2820" max="2820" width="12.42578125" style="40" customWidth="1"/>
    <col min="2821" max="2821" width="1.5703125" style="40" customWidth="1"/>
    <col min="2822" max="2822" width="11.85546875" style="40" customWidth="1"/>
    <col min="2823" max="2823" width="1.7109375" style="40" customWidth="1"/>
    <col min="2824" max="2824" width="11.85546875" style="40" customWidth="1"/>
    <col min="2825" max="2825" width="1.7109375" style="40" customWidth="1"/>
    <col min="2826" max="2826" width="11.7109375" style="40" customWidth="1"/>
    <col min="2827" max="2827" width="1.7109375" style="40" customWidth="1"/>
    <col min="2828" max="2828" width="11.85546875" style="40" customWidth="1"/>
    <col min="2829" max="2829" width="1.7109375" style="40" customWidth="1"/>
    <col min="2830" max="2830" width="14" style="40" customWidth="1"/>
    <col min="2831" max="2831" width="1.7109375" style="40" customWidth="1"/>
    <col min="2832" max="2832" width="12.28515625" style="40" customWidth="1"/>
    <col min="2833" max="2833" width="2.85546875" style="40" customWidth="1"/>
    <col min="2834" max="2834" width="11.85546875" style="40" customWidth="1"/>
    <col min="2835" max="2835" width="3.28515625" style="40" customWidth="1"/>
    <col min="2836" max="2836" width="28.7109375" style="40" customWidth="1"/>
    <col min="2837" max="2837" width="2.28515625" style="40" customWidth="1"/>
    <col min="2838" max="3072" width="28.7109375" style="40"/>
    <col min="3073" max="3073" width="15.5703125" style="40" customWidth="1"/>
    <col min="3074" max="3074" width="3.5703125" style="40" customWidth="1"/>
    <col min="3075" max="3075" width="3" style="40" customWidth="1"/>
    <col min="3076" max="3076" width="12.42578125" style="40" customWidth="1"/>
    <col min="3077" max="3077" width="1.5703125" style="40" customWidth="1"/>
    <col min="3078" max="3078" width="11.85546875" style="40" customWidth="1"/>
    <col min="3079" max="3079" width="1.7109375" style="40" customWidth="1"/>
    <col min="3080" max="3080" width="11.85546875" style="40" customWidth="1"/>
    <col min="3081" max="3081" width="1.7109375" style="40" customWidth="1"/>
    <col min="3082" max="3082" width="11.7109375" style="40" customWidth="1"/>
    <col min="3083" max="3083" width="1.7109375" style="40" customWidth="1"/>
    <col min="3084" max="3084" width="11.85546875" style="40" customWidth="1"/>
    <col min="3085" max="3085" width="1.7109375" style="40" customWidth="1"/>
    <col min="3086" max="3086" width="14" style="40" customWidth="1"/>
    <col min="3087" max="3087" width="1.7109375" style="40" customWidth="1"/>
    <col min="3088" max="3088" width="12.28515625" style="40" customWidth="1"/>
    <col min="3089" max="3089" width="2.85546875" style="40" customWidth="1"/>
    <col min="3090" max="3090" width="11.85546875" style="40" customWidth="1"/>
    <col min="3091" max="3091" width="3.28515625" style="40" customWidth="1"/>
    <col min="3092" max="3092" width="28.7109375" style="40" customWidth="1"/>
    <col min="3093" max="3093" width="2.28515625" style="40" customWidth="1"/>
    <col min="3094" max="3328" width="28.7109375" style="40"/>
    <col min="3329" max="3329" width="15.5703125" style="40" customWidth="1"/>
    <col min="3330" max="3330" width="3.5703125" style="40" customWidth="1"/>
    <col min="3331" max="3331" width="3" style="40" customWidth="1"/>
    <col min="3332" max="3332" width="12.42578125" style="40" customWidth="1"/>
    <col min="3333" max="3333" width="1.5703125" style="40" customWidth="1"/>
    <col min="3334" max="3334" width="11.85546875" style="40" customWidth="1"/>
    <col min="3335" max="3335" width="1.7109375" style="40" customWidth="1"/>
    <col min="3336" max="3336" width="11.85546875" style="40" customWidth="1"/>
    <col min="3337" max="3337" width="1.7109375" style="40" customWidth="1"/>
    <col min="3338" max="3338" width="11.7109375" style="40" customWidth="1"/>
    <col min="3339" max="3339" width="1.7109375" style="40" customWidth="1"/>
    <col min="3340" max="3340" width="11.85546875" style="40" customWidth="1"/>
    <col min="3341" max="3341" width="1.7109375" style="40" customWidth="1"/>
    <col min="3342" max="3342" width="14" style="40" customWidth="1"/>
    <col min="3343" max="3343" width="1.7109375" style="40" customWidth="1"/>
    <col min="3344" max="3344" width="12.28515625" style="40" customWidth="1"/>
    <col min="3345" max="3345" width="2.85546875" style="40" customWidth="1"/>
    <col min="3346" max="3346" width="11.85546875" style="40" customWidth="1"/>
    <col min="3347" max="3347" width="3.28515625" style="40" customWidth="1"/>
    <col min="3348" max="3348" width="28.7109375" style="40" customWidth="1"/>
    <col min="3349" max="3349" width="2.28515625" style="40" customWidth="1"/>
    <col min="3350" max="3584" width="28.7109375" style="40"/>
    <col min="3585" max="3585" width="15.5703125" style="40" customWidth="1"/>
    <col min="3586" max="3586" width="3.5703125" style="40" customWidth="1"/>
    <col min="3587" max="3587" width="3" style="40" customWidth="1"/>
    <col min="3588" max="3588" width="12.42578125" style="40" customWidth="1"/>
    <col min="3589" max="3589" width="1.5703125" style="40" customWidth="1"/>
    <col min="3590" max="3590" width="11.85546875" style="40" customWidth="1"/>
    <col min="3591" max="3591" width="1.7109375" style="40" customWidth="1"/>
    <col min="3592" max="3592" width="11.85546875" style="40" customWidth="1"/>
    <col min="3593" max="3593" width="1.7109375" style="40" customWidth="1"/>
    <col min="3594" max="3594" width="11.7109375" style="40" customWidth="1"/>
    <col min="3595" max="3595" width="1.7109375" style="40" customWidth="1"/>
    <col min="3596" max="3596" width="11.85546875" style="40" customWidth="1"/>
    <col min="3597" max="3597" width="1.7109375" style="40" customWidth="1"/>
    <col min="3598" max="3598" width="14" style="40" customWidth="1"/>
    <col min="3599" max="3599" width="1.7109375" style="40" customWidth="1"/>
    <col min="3600" max="3600" width="12.28515625" style="40" customWidth="1"/>
    <col min="3601" max="3601" width="2.85546875" style="40" customWidth="1"/>
    <col min="3602" max="3602" width="11.85546875" style="40" customWidth="1"/>
    <col min="3603" max="3603" width="3.28515625" style="40" customWidth="1"/>
    <col min="3604" max="3604" width="28.7109375" style="40" customWidth="1"/>
    <col min="3605" max="3605" width="2.28515625" style="40" customWidth="1"/>
    <col min="3606" max="3840" width="28.7109375" style="40"/>
    <col min="3841" max="3841" width="15.5703125" style="40" customWidth="1"/>
    <col min="3842" max="3842" width="3.5703125" style="40" customWidth="1"/>
    <col min="3843" max="3843" width="3" style="40" customWidth="1"/>
    <col min="3844" max="3844" width="12.42578125" style="40" customWidth="1"/>
    <col min="3845" max="3845" width="1.5703125" style="40" customWidth="1"/>
    <col min="3846" max="3846" width="11.85546875" style="40" customWidth="1"/>
    <col min="3847" max="3847" width="1.7109375" style="40" customWidth="1"/>
    <col min="3848" max="3848" width="11.85546875" style="40" customWidth="1"/>
    <col min="3849" max="3849" width="1.7109375" style="40" customWidth="1"/>
    <col min="3850" max="3850" width="11.7109375" style="40" customWidth="1"/>
    <col min="3851" max="3851" width="1.7109375" style="40" customWidth="1"/>
    <col min="3852" max="3852" width="11.85546875" style="40" customWidth="1"/>
    <col min="3853" max="3853" width="1.7109375" style="40" customWidth="1"/>
    <col min="3854" max="3854" width="14" style="40" customWidth="1"/>
    <col min="3855" max="3855" width="1.7109375" style="40" customWidth="1"/>
    <col min="3856" max="3856" width="12.28515625" style="40" customWidth="1"/>
    <col min="3857" max="3857" width="2.85546875" style="40" customWidth="1"/>
    <col min="3858" max="3858" width="11.85546875" style="40" customWidth="1"/>
    <col min="3859" max="3859" width="3.28515625" style="40" customWidth="1"/>
    <col min="3860" max="3860" width="28.7109375" style="40" customWidth="1"/>
    <col min="3861" max="3861" width="2.28515625" style="40" customWidth="1"/>
    <col min="3862" max="4096" width="28.7109375" style="40"/>
    <col min="4097" max="4097" width="15.5703125" style="40" customWidth="1"/>
    <col min="4098" max="4098" width="3.5703125" style="40" customWidth="1"/>
    <col min="4099" max="4099" width="3" style="40" customWidth="1"/>
    <col min="4100" max="4100" width="12.42578125" style="40" customWidth="1"/>
    <col min="4101" max="4101" width="1.5703125" style="40" customWidth="1"/>
    <col min="4102" max="4102" width="11.85546875" style="40" customWidth="1"/>
    <col min="4103" max="4103" width="1.7109375" style="40" customWidth="1"/>
    <col min="4104" max="4104" width="11.85546875" style="40" customWidth="1"/>
    <col min="4105" max="4105" width="1.7109375" style="40" customWidth="1"/>
    <col min="4106" max="4106" width="11.7109375" style="40" customWidth="1"/>
    <col min="4107" max="4107" width="1.7109375" style="40" customWidth="1"/>
    <col min="4108" max="4108" width="11.85546875" style="40" customWidth="1"/>
    <col min="4109" max="4109" width="1.7109375" style="40" customWidth="1"/>
    <col min="4110" max="4110" width="14" style="40" customWidth="1"/>
    <col min="4111" max="4111" width="1.7109375" style="40" customWidth="1"/>
    <col min="4112" max="4112" width="12.28515625" style="40" customWidth="1"/>
    <col min="4113" max="4113" width="2.85546875" style="40" customWidth="1"/>
    <col min="4114" max="4114" width="11.85546875" style="40" customWidth="1"/>
    <col min="4115" max="4115" width="3.28515625" style="40" customWidth="1"/>
    <col min="4116" max="4116" width="28.7109375" style="40" customWidth="1"/>
    <col min="4117" max="4117" width="2.28515625" style="40" customWidth="1"/>
    <col min="4118" max="4352" width="28.7109375" style="40"/>
    <col min="4353" max="4353" width="15.5703125" style="40" customWidth="1"/>
    <col min="4354" max="4354" width="3.5703125" style="40" customWidth="1"/>
    <col min="4355" max="4355" width="3" style="40" customWidth="1"/>
    <col min="4356" max="4356" width="12.42578125" style="40" customWidth="1"/>
    <col min="4357" max="4357" width="1.5703125" style="40" customWidth="1"/>
    <col min="4358" max="4358" width="11.85546875" style="40" customWidth="1"/>
    <col min="4359" max="4359" width="1.7109375" style="40" customWidth="1"/>
    <col min="4360" max="4360" width="11.85546875" style="40" customWidth="1"/>
    <col min="4361" max="4361" width="1.7109375" style="40" customWidth="1"/>
    <col min="4362" max="4362" width="11.7109375" style="40" customWidth="1"/>
    <col min="4363" max="4363" width="1.7109375" style="40" customWidth="1"/>
    <col min="4364" max="4364" width="11.85546875" style="40" customWidth="1"/>
    <col min="4365" max="4365" width="1.7109375" style="40" customWidth="1"/>
    <col min="4366" max="4366" width="14" style="40" customWidth="1"/>
    <col min="4367" max="4367" width="1.7109375" style="40" customWidth="1"/>
    <col min="4368" max="4368" width="12.28515625" style="40" customWidth="1"/>
    <col min="4369" max="4369" width="2.85546875" style="40" customWidth="1"/>
    <col min="4370" max="4370" width="11.85546875" style="40" customWidth="1"/>
    <col min="4371" max="4371" width="3.28515625" style="40" customWidth="1"/>
    <col min="4372" max="4372" width="28.7109375" style="40" customWidth="1"/>
    <col min="4373" max="4373" width="2.28515625" style="40" customWidth="1"/>
    <col min="4374" max="4608" width="28.7109375" style="40"/>
    <col min="4609" max="4609" width="15.5703125" style="40" customWidth="1"/>
    <col min="4610" max="4610" width="3.5703125" style="40" customWidth="1"/>
    <col min="4611" max="4611" width="3" style="40" customWidth="1"/>
    <col min="4612" max="4612" width="12.42578125" style="40" customWidth="1"/>
    <col min="4613" max="4613" width="1.5703125" style="40" customWidth="1"/>
    <col min="4614" max="4614" width="11.85546875" style="40" customWidth="1"/>
    <col min="4615" max="4615" width="1.7109375" style="40" customWidth="1"/>
    <col min="4616" max="4616" width="11.85546875" style="40" customWidth="1"/>
    <col min="4617" max="4617" width="1.7109375" style="40" customWidth="1"/>
    <col min="4618" max="4618" width="11.7109375" style="40" customWidth="1"/>
    <col min="4619" max="4619" width="1.7109375" style="40" customWidth="1"/>
    <col min="4620" max="4620" width="11.85546875" style="40" customWidth="1"/>
    <col min="4621" max="4621" width="1.7109375" style="40" customWidth="1"/>
    <col min="4622" max="4622" width="14" style="40" customWidth="1"/>
    <col min="4623" max="4623" width="1.7109375" style="40" customWidth="1"/>
    <col min="4624" max="4624" width="12.28515625" style="40" customWidth="1"/>
    <col min="4625" max="4625" width="2.85546875" style="40" customWidth="1"/>
    <col min="4626" max="4626" width="11.85546875" style="40" customWidth="1"/>
    <col min="4627" max="4627" width="3.28515625" style="40" customWidth="1"/>
    <col min="4628" max="4628" width="28.7109375" style="40" customWidth="1"/>
    <col min="4629" max="4629" width="2.28515625" style="40" customWidth="1"/>
    <col min="4630" max="4864" width="28.7109375" style="40"/>
    <col min="4865" max="4865" width="15.5703125" style="40" customWidth="1"/>
    <col min="4866" max="4866" width="3.5703125" style="40" customWidth="1"/>
    <col min="4867" max="4867" width="3" style="40" customWidth="1"/>
    <col min="4868" max="4868" width="12.42578125" style="40" customWidth="1"/>
    <col min="4869" max="4869" width="1.5703125" style="40" customWidth="1"/>
    <col min="4870" max="4870" width="11.85546875" style="40" customWidth="1"/>
    <col min="4871" max="4871" width="1.7109375" style="40" customWidth="1"/>
    <col min="4872" max="4872" width="11.85546875" style="40" customWidth="1"/>
    <col min="4873" max="4873" width="1.7109375" style="40" customWidth="1"/>
    <col min="4874" max="4874" width="11.7109375" style="40" customWidth="1"/>
    <col min="4875" max="4875" width="1.7109375" style="40" customWidth="1"/>
    <col min="4876" max="4876" width="11.85546875" style="40" customWidth="1"/>
    <col min="4877" max="4877" width="1.7109375" style="40" customWidth="1"/>
    <col min="4878" max="4878" width="14" style="40" customWidth="1"/>
    <col min="4879" max="4879" width="1.7109375" style="40" customWidth="1"/>
    <col min="4880" max="4880" width="12.28515625" style="40" customWidth="1"/>
    <col min="4881" max="4881" width="2.85546875" style="40" customWidth="1"/>
    <col min="4882" max="4882" width="11.85546875" style="40" customWidth="1"/>
    <col min="4883" max="4883" width="3.28515625" style="40" customWidth="1"/>
    <col min="4884" max="4884" width="28.7109375" style="40" customWidth="1"/>
    <col min="4885" max="4885" width="2.28515625" style="40" customWidth="1"/>
    <col min="4886" max="5120" width="28.7109375" style="40"/>
    <col min="5121" max="5121" width="15.5703125" style="40" customWidth="1"/>
    <col min="5122" max="5122" width="3.5703125" style="40" customWidth="1"/>
    <col min="5123" max="5123" width="3" style="40" customWidth="1"/>
    <col min="5124" max="5124" width="12.42578125" style="40" customWidth="1"/>
    <col min="5125" max="5125" width="1.5703125" style="40" customWidth="1"/>
    <col min="5126" max="5126" width="11.85546875" style="40" customWidth="1"/>
    <col min="5127" max="5127" width="1.7109375" style="40" customWidth="1"/>
    <col min="5128" max="5128" width="11.85546875" style="40" customWidth="1"/>
    <col min="5129" max="5129" width="1.7109375" style="40" customWidth="1"/>
    <col min="5130" max="5130" width="11.7109375" style="40" customWidth="1"/>
    <col min="5131" max="5131" width="1.7109375" style="40" customWidth="1"/>
    <col min="5132" max="5132" width="11.85546875" style="40" customWidth="1"/>
    <col min="5133" max="5133" width="1.7109375" style="40" customWidth="1"/>
    <col min="5134" max="5134" width="14" style="40" customWidth="1"/>
    <col min="5135" max="5135" width="1.7109375" style="40" customWidth="1"/>
    <col min="5136" max="5136" width="12.28515625" style="40" customWidth="1"/>
    <col min="5137" max="5137" width="2.85546875" style="40" customWidth="1"/>
    <col min="5138" max="5138" width="11.85546875" style="40" customWidth="1"/>
    <col min="5139" max="5139" width="3.28515625" style="40" customWidth="1"/>
    <col min="5140" max="5140" width="28.7109375" style="40" customWidth="1"/>
    <col min="5141" max="5141" width="2.28515625" style="40" customWidth="1"/>
    <col min="5142" max="5376" width="28.7109375" style="40"/>
    <col min="5377" max="5377" width="15.5703125" style="40" customWidth="1"/>
    <col min="5378" max="5378" width="3.5703125" style="40" customWidth="1"/>
    <col min="5379" max="5379" width="3" style="40" customWidth="1"/>
    <col min="5380" max="5380" width="12.42578125" style="40" customWidth="1"/>
    <col min="5381" max="5381" width="1.5703125" style="40" customWidth="1"/>
    <col min="5382" max="5382" width="11.85546875" style="40" customWidth="1"/>
    <col min="5383" max="5383" width="1.7109375" style="40" customWidth="1"/>
    <col min="5384" max="5384" width="11.85546875" style="40" customWidth="1"/>
    <col min="5385" max="5385" width="1.7109375" style="40" customWidth="1"/>
    <col min="5386" max="5386" width="11.7109375" style="40" customWidth="1"/>
    <col min="5387" max="5387" width="1.7109375" style="40" customWidth="1"/>
    <col min="5388" max="5388" width="11.85546875" style="40" customWidth="1"/>
    <col min="5389" max="5389" width="1.7109375" style="40" customWidth="1"/>
    <col min="5390" max="5390" width="14" style="40" customWidth="1"/>
    <col min="5391" max="5391" width="1.7109375" style="40" customWidth="1"/>
    <col min="5392" max="5392" width="12.28515625" style="40" customWidth="1"/>
    <col min="5393" max="5393" width="2.85546875" style="40" customWidth="1"/>
    <col min="5394" max="5394" width="11.85546875" style="40" customWidth="1"/>
    <col min="5395" max="5395" width="3.28515625" style="40" customWidth="1"/>
    <col min="5396" max="5396" width="28.7109375" style="40" customWidth="1"/>
    <col min="5397" max="5397" width="2.28515625" style="40" customWidth="1"/>
    <col min="5398" max="5632" width="28.7109375" style="40"/>
    <col min="5633" max="5633" width="15.5703125" style="40" customWidth="1"/>
    <col min="5634" max="5634" width="3.5703125" style="40" customWidth="1"/>
    <col min="5635" max="5635" width="3" style="40" customWidth="1"/>
    <col min="5636" max="5636" width="12.42578125" style="40" customWidth="1"/>
    <col min="5637" max="5637" width="1.5703125" style="40" customWidth="1"/>
    <col min="5638" max="5638" width="11.85546875" style="40" customWidth="1"/>
    <col min="5639" max="5639" width="1.7109375" style="40" customWidth="1"/>
    <col min="5640" max="5640" width="11.85546875" style="40" customWidth="1"/>
    <col min="5641" max="5641" width="1.7109375" style="40" customWidth="1"/>
    <col min="5642" max="5642" width="11.7109375" style="40" customWidth="1"/>
    <col min="5643" max="5643" width="1.7109375" style="40" customWidth="1"/>
    <col min="5644" max="5644" width="11.85546875" style="40" customWidth="1"/>
    <col min="5645" max="5645" width="1.7109375" style="40" customWidth="1"/>
    <col min="5646" max="5646" width="14" style="40" customWidth="1"/>
    <col min="5647" max="5647" width="1.7109375" style="40" customWidth="1"/>
    <col min="5648" max="5648" width="12.28515625" style="40" customWidth="1"/>
    <col min="5649" max="5649" width="2.85546875" style="40" customWidth="1"/>
    <col min="5650" max="5650" width="11.85546875" style="40" customWidth="1"/>
    <col min="5651" max="5651" width="3.28515625" style="40" customWidth="1"/>
    <col min="5652" max="5652" width="28.7109375" style="40" customWidth="1"/>
    <col min="5653" max="5653" width="2.28515625" style="40" customWidth="1"/>
    <col min="5654" max="5888" width="28.7109375" style="40"/>
    <col min="5889" max="5889" width="15.5703125" style="40" customWidth="1"/>
    <col min="5890" max="5890" width="3.5703125" style="40" customWidth="1"/>
    <col min="5891" max="5891" width="3" style="40" customWidth="1"/>
    <col min="5892" max="5892" width="12.42578125" style="40" customWidth="1"/>
    <col min="5893" max="5893" width="1.5703125" style="40" customWidth="1"/>
    <col min="5894" max="5894" width="11.85546875" style="40" customWidth="1"/>
    <col min="5895" max="5895" width="1.7109375" style="40" customWidth="1"/>
    <col min="5896" max="5896" width="11.85546875" style="40" customWidth="1"/>
    <col min="5897" max="5897" width="1.7109375" style="40" customWidth="1"/>
    <col min="5898" max="5898" width="11.7109375" style="40" customWidth="1"/>
    <col min="5899" max="5899" width="1.7109375" style="40" customWidth="1"/>
    <col min="5900" max="5900" width="11.85546875" style="40" customWidth="1"/>
    <col min="5901" max="5901" width="1.7109375" style="40" customWidth="1"/>
    <col min="5902" max="5902" width="14" style="40" customWidth="1"/>
    <col min="5903" max="5903" width="1.7109375" style="40" customWidth="1"/>
    <col min="5904" max="5904" width="12.28515625" style="40" customWidth="1"/>
    <col min="5905" max="5905" width="2.85546875" style="40" customWidth="1"/>
    <col min="5906" max="5906" width="11.85546875" style="40" customWidth="1"/>
    <col min="5907" max="5907" width="3.28515625" style="40" customWidth="1"/>
    <col min="5908" max="5908" width="28.7109375" style="40" customWidth="1"/>
    <col min="5909" max="5909" width="2.28515625" style="40" customWidth="1"/>
    <col min="5910" max="6144" width="28.7109375" style="40"/>
    <col min="6145" max="6145" width="15.5703125" style="40" customWidth="1"/>
    <col min="6146" max="6146" width="3.5703125" style="40" customWidth="1"/>
    <col min="6147" max="6147" width="3" style="40" customWidth="1"/>
    <col min="6148" max="6148" width="12.42578125" style="40" customWidth="1"/>
    <col min="6149" max="6149" width="1.5703125" style="40" customWidth="1"/>
    <col min="6150" max="6150" width="11.85546875" style="40" customWidth="1"/>
    <col min="6151" max="6151" width="1.7109375" style="40" customWidth="1"/>
    <col min="6152" max="6152" width="11.85546875" style="40" customWidth="1"/>
    <col min="6153" max="6153" width="1.7109375" style="40" customWidth="1"/>
    <col min="6154" max="6154" width="11.7109375" style="40" customWidth="1"/>
    <col min="6155" max="6155" width="1.7109375" style="40" customWidth="1"/>
    <col min="6156" max="6156" width="11.85546875" style="40" customWidth="1"/>
    <col min="6157" max="6157" width="1.7109375" style="40" customWidth="1"/>
    <col min="6158" max="6158" width="14" style="40" customWidth="1"/>
    <col min="6159" max="6159" width="1.7109375" style="40" customWidth="1"/>
    <col min="6160" max="6160" width="12.28515625" style="40" customWidth="1"/>
    <col min="6161" max="6161" width="2.85546875" style="40" customWidth="1"/>
    <col min="6162" max="6162" width="11.85546875" style="40" customWidth="1"/>
    <col min="6163" max="6163" width="3.28515625" style="40" customWidth="1"/>
    <col min="6164" max="6164" width="28.7109375" style="40" customWidth="1"/>
    <col min="6165" max="6165" width="2.28515625" style="40" customWidth="1"/>
    <col min="6166" max="6400" width="28.7109375" style="40"/>
    <col min="6401" max="6401" width="15.5703125" style="40" customWidth="1"/>
    <col min="6402" max="6402" width="3.5703125" style="40" customWidth="1"/>
    <col min="6403" max="6403" width="3" style="40" customWidth="1"/>
    <col min="6404" max="6404" width="12.42578125" style="40" customWidth="1"/>
    <col min="6405" max="6405" width="1.5703125" style="40" customWidth="1"/>
    <col min="6406" max="6406" width="11.85546875" style="40" customWidth="1"/>
    <col min="6407" max="6407" width="1.7109375" style="40" customWidth="1"/>
    <col min="6408" max="6408" width="11.85546875" style="40" customWidth="1"/>
    <col min="6409" max="6409" width="1.7109375" style="40" customWidth="1"/>
    <col min="6410" max="6410" width="11.7109375" style="40" customWidth="1"/>
    <col min="6411" max="6411" width="1.7109375" style="40" customWidth="1"/>
    <col min="6412" max="6412" width="11.85546875" style="40" customWidth="1"/>
    <col min="6413" max="6413" width="1.7109375" style="40" customWidth="1"/>
    <col min="6414" max="6414" width="14" style="40" customWidth="1"/>
    <col min="6415" max="6415" width="1.7109375" style="40" customWidth="1"/>
    <col min="6416" max="6416" width="12.28515625" style="40" customWidth="1"/>
    <col min="6417" max="6417" width="2.85546875" style="40" customWidth="1"/>
    <col min="6418" max="6418" width="11.85546875" style="40" customWidth="1"/>
    <col min="6419" max="6419" width="3.28515625" style="40" customWidth="1"/>
    <col min="6420" max="6420" width="28.7109375" style="40" customWidth="1"/>
    <col min="6421" max="6421" width="2.28515625" style="40" customWidth="1"/>
    <col min="6422" max="6656" width="28.7109375" style="40"/>
    <col min="6657" max="6657" width="15.5703125" style="40" customWidth="1"/>
    <col min="6658" max="6658" width="3.5703125" style="40" customWidth="1"/>
    <col min="6659" max="6659" width="3" style="40" customWidth="1"/>
    <col min="6660" max="6660" width="12.42578125" style="40" customWidth="1"/>
    <col min="6661" max="6661" width="1.5703125" style="40" customWidth="1"/>
    <col min="6662" max="6662" width="11.85546875" style="40" customWidth="1"/>
    <col min="6663" max="6663" width="1.7109375" style="40" customWidth="1"/>
    <col min="6664" max="6664" width="11.85546875" style="40" customWidth="1"/>
    <col min="6665" max="6665" width="1.7109375" style="40" customWidth="1"/>
    <col min="6666" max="6666" width="11.7109375" style="40" customWidth="1"/>
    <col min="6667" max="6667" width="1.7109375" style="40" customWidth="1"/>
    <col min="6668" max="6668" width="11.85546875" style="40" customWidth="1"/>
    <col min="6669" max="6669" width="1.7109375" style="40" customWidth="1"/>
    <col min="6670" max="6670" width="14" style="40" customWidth="1"/>
    <col min="6671" max="6671" width="1.7109375" style="40" customWidth="1"/>
    <col min="6672" max="6672" width="12.28515625" style="40" customWidth="1"/>
    <col min="6673" max="6673" width="2.85546875" style="40" customWidth="1"/>
    <col min="6674" max="6674" width="11.85546875" style="40" customWidth="1"/>
    <col min="6675" max="6675" width="3.28515625" style="40" customWidth="1"/>
    <col min="6676" max="6676" width="28.7109375" style="40" customWidth="1"/>
    <col min="6677" max="6677" width="2.28515625" style="40" customWidth="1"/>
    <col min="6678" max="6912" width="28.7109375" style="40"/>
    <col min="6913" max="6913" width="15.5703125" style="40" customWidth="1"/>
    <col min="6914" max="6914" width="3.5703125" style="40" customWidth="1"/>
    <col min="6915" max="6915" width="3" style="40" customWidth="1"/>
    <col min="6916" max="6916" width="12.42578125" style="40" customWidth="1"/>
    <col min="6917" max="6917" width="1.5703125" style="40" customWidth="1"/>
    <col min="6918" max="6918" width="11.85546875" style="40" customWidth="1"/>
    <col min="6919" max="6919" width="1.7109375" style="40" customWidth="1"/>
    <col min="6920" max="6920" width="11.85546875" style="40" customWidth="1"/>
    <col min="6921" max="6921" width="1.7109375" style="40" customWidth="1"/>
    <col min="6922" max="6922" width="11.7109375" style="40" customWidth="1"/>
    <col min="6923" max="6923" width="1.7109375" style="40" customWidth="1"/>
    <col min="6924" max="6924" width="11.85546875" style="40" customWidth="1"/>
    <col min="6925" max="6925" width="1.7109375" style="40" customWidth="1"/>
    <col min="6926" max="6926" width="14" style="40" customWidth="1"/>
    <col min="6927" max="6927" width="1.7109375" style="40" customWidth="1"/>
    <col min="6928" max="6928" width="12.28515625" style="40" customWidth="1"/>
    <col min="6929" max="6929" width="2.85546875" style="40" customWidth="1"/>
    <col min="6930" max="6930" width="11.85546875" style="40" customWidth="1"/>
    <col min="6931" max="6931" width="3.28515625" style="40" customWidth="1"/>
    <col min="6932" max="6932" width="28.7109375" style="40" customWidth="1"/>
    <col min="6933" max="6933" width="2.28515625" style="40" customWidth="1"/>
    <col min="6934" max="7168" width="28.7109375" style="40"/>
    <col min="7169" max="7169" width="15.5703125" style="40" customWidth="1"/>
    <col min="7170" max="7170" width="3.5703125" style="40" customWidth="1"/>
    <col min="7171" max="7171" width="3" style="40" customWidth="1"/>
    <col min="7172" max="7172" width="12.42578125" style="40" customWidth="1"/>
    <col min="7173" max="7173" width="1.5703125" style="40" customWidth="1"/>
    <col min="7174" max="7174" width="11.85546875" style="40" customWidth="1"/>
    <col min="7175" max="7175" width="1.7109375" style="40" customWidth="1"/>
    <col min="7176" max="7176" width="11.85546875" style="40" customWidth="1"/>
    <col min="7177" max="7177" width="1.7109375" style="40" customWidth="1"/>
    <col min="7178" max="7178" width="11.7109375" style="40" customWidth="1"/>
    <col min="7179" max="7179" width="1.7109375" style="40" customWidth="1"/>
    <col min="7180" max="7180" width="11.85546875" style="40" customWidth="1"/>
    <col min="7181" max="7181" width="1.7109375" style="40" customWidth="1"/>
    <col min="7182" max="7182" width="14" style="40" customWidth="1"/>
    <col min="7183" max="7183" width="1.7109375" style="40" customWidth="1"/>
    <col min="7184" max="7184" width="12.28515625" style="40" customWidth="1"/>
    <col min="7185" max="7185" width="2.85546875" style="40" customWidth="1"/>
    <col min="7186" max="7186" width="11.85546875" style="40" customWidth="1"/>
    <col min="7187" max="7187" width="3.28515625" style="40" customWidth="1"/>
    <col min="7188" max="7188" width="28.7109375" style="40" customWidth="1"/>
    <col min="7189" max="7189" width="2.28515625" style="40" customWidth="1"/>
    <col min="7190" max="7424" width="28.7109375" style="40"/>
    <col min="7425" max="7425" width="15.5703125" style="40" customWidth="1"/>
    <col min="7426" max="7426" width="3.5703125" style="40" customWidth="1"/>
    <col min="7427" max="7427" width="3" style="40" customWidth="1"/>
    <col min="7428" max="7428" width="12.42578125" style="40" customWidth="1"/>
    <col min="7429" max="7429" width="1.5703125" style="40" customWidth="1"/>
    <col min="7430" max="7430" width="11.85546875" style="40" customWidth="1"/>
    <col min="7431" max="7431" width="1.7109375" style="40" customWidth="1"/>
    <col min="7432" max="7432" width="11.85546875" style="40" customWidth="1"/>
    <col min="7433" max="7433" width="1.7109375" style="40" customWidth="1"/>
    <col min="7434" max="7434" width="11.7109375" style="40" customWidth="1"/>
    <col min="7435" max="7435" width="1.7109375" style="40" customWidth="1"/>
    <col min="7436" max="7436" width="11.85546875" style="40" customWidth="1"/>
    <col min="7437" max="7437" width="1.7109375" style="40" customWidth="1"/>
    <col min="7438" max="7438" width="14" style="40" customWidth="1"/>
    <col min="7439" max="7439" width="1.7109375" style="40" customWidth="1"/>
    <col min="7440" max="7440" width="12.28515625" style="40" customWidth="1"/>
    <col min="7441" max="7441" width="2.85546875" style="40" customWidth="1"/>
    <col min="7442" max="7442" width="11.85546875" style="40" customWidth="1"/>
    <col min="7443" max="7443" width="3.28515625" style="40" customWidth="1"/>
    <col min="7444" max="7444" width="28.7109375" style="40" customWidth="1"/>
    <col min="7445" max="7445" width="2.28515625" style="40" customWidth="1"/>
    <col min="7446" max="7680" width="28.7109375" style="40"/>
    <col min="7681" max="7681" width="15.5703125" style="40" customWidth="1"/>
    <col min="7682" max="7682" width="3.5703125" style="40" customWidth="1"/>
    <col min="7683" max="7683" width="3" style="40" customWidth="1"/>
    <col min="7684" max="7684" width="12.42578125" style="40" customWidth="1"/>
    <col min="7685" max="7685" width="1.5703125" style="40" customWidth="1"/>
    <col min="7686" max="7686" width="11.85546875" style="40" customWidth="1"/>
    <col min="7687" max="7687" width="1.7109375" style="40" customWidth="1"/>
    <col min="7688" max="7688" width="11.85546875" style="40" customWidth="1"/>
    <col min="7689" max="7689" width="1.7109375" style="40" customWidth="1"/>
    <col min="7690" max="7690" width="11.7109375" style="40" customWidth="1"/>
    <col min="7691" max="7691" width="1.7109375" style="40" customWidth="1"/>
    <col min="7692" max="7692" width="11.85546875" style="40" customWidth="1"/>
    <col min="7693" max="7693" width="1.7109375" style="40" customWidth="1"/>
    <col min="7694" max="7694" width="14" style="40" customWidth="1"/>
    <col min="7695" max="7695" width="1.7109375" style="40" customWidth="1"/>
    <col min="7696" max="7696" width="12.28515625" style="40" customWidth="1"/>
    <col min="7697" max="7697" width="2.85546875" style="40" customWidth="1"/>
    <col min="7698" max="7698" width="11.85546875" style="40" customWidth="1"/>
    <col min="7699" max="7699" width="3.28515625" style="40" customWidth="1"/>
    <col min="7700" max="7700" width="28.7109375" style="40" customWidth="1"/>
    <col min="7701" max="7701" width="2.28515625" style="40" customWidth="1"/>
    <col min="7702" max="7936" width="28.7109375" style="40"/>
    <col min="7937" max="7937" width="15.5703125" style="40" customWidth="1"/>
    <col min="7938" max="7938" width="3.5703125" style="40" customWidth="1"/>
    <col min="7939" max="7939" width="3" style="40" customWidth="1"/>
    <col min="7940" max="7940" width="12.42578125" style="40" customWidth="1"/>
    <col min="7941" max="7941" width="1.5703125" style="40" customWidth="1"/>
    <col min="7942" max="7942" width="11.85546875" style="40" customWidth="1"/>
    <col min="7943" max="7943" width="1.7109375" style="40" customWidth="1"/>
    <col min="7944" max="7944" width="11.85546875" style="40" customWidth="1"/>
    <col min="7945" max="7945" width="1.7109375" style="40" customWidth="1"/>
    <col min="7946" max="7946" width="11.7109375" style="40" customWidth="1"/>
    <col min="7947" max="7947" width="1.7109375" style="40" customWidth="1"/>
    <col min="7948" max="7948" width="11.85546875" style="40" customWidth="1"/>
    <col min="7949" max="7949" width="1.7109375" style="40" customWidth="1"/>
    <col min="7950" max="7950" width="14" style="40" customWidth="1"/>
    <col min="7951" max="7951" width="1.7109375" style="40" customWidth="1"/>
    <col min="7952" max="7952" width="12.28515625" style="40" customWidth="1"/>
    <col min="7953" max="7953" width="2.85546875" style="40" customWidth="1"/>
    <col min="7954" max="7954" width="11.85546875" style="40" customWidth="1"/>
    <col min="7955" max="7955" width="3.28515625" style="40" customWidth="1"/>
    <col min="7956" max="7956" width="28.7109375" style="40" customWidth="1"/>
    <col min="7957" max="7957" width="2.28515625" style="40" customWidth="1"/>
    <col min="7958" max="8192" width="28.7109375" style="40"/>
    <col min="8193" max="8193" width="15.5703125" style="40" customWidth="1"/>
    <col min="8194" max="8194" width="3.5703125" style="40" customWidth="1"/>
    <col min="8195" max="8195" width="3" style="40" customWidth="1"/>
    <col min="8196" max="8196" width="12.42578125" style="40" customWidth="1"/>
    <col min="8197" max="8197" width="1.5703125" style="40" customWidth="1"/>
    <col min="8198" max="8198" width="11.85546875" style="40" customWidth="1"/>
    <col min="8199" max="8199" width="1.7109375" style="40" customWidth="1"/>
    <col min="8200" max="8200" width="11.85546875" style="40" customWidth="1"/>
    <col min="8201" max="8201" width="1.7109375" style="40" customWidth="1"/>
    <col min="8202" max="8202" width="11.7109375" style="40" customWidth="1"/>
    <col min="8203" max="8203" width="1.7109375" style="40" customWidth="1"/>
    <col min="8204" max="8204" width="11.85546875" style="40" customWidth="1"/>
    <col min="8205" max="8205" width="1.7109375" style="40" customWidth="1"/>
    <col min="8206" max="8206" width="14" style="40" customWidth="1"/>
    <col min="8207" max="8207" width="1.7109375" style="40" customWidth="1"/>
    <col min="8208" max="8208" width="12.28515625" style="40" customWidth="1"/>
    <col min="8209" max="8209" width="2.85546875" style="40" customWidth="1"/>
    <col min="8210" max="8210" width="11.85546875" style="40" customWidth="1"/>
    <col min="8211" max="8211" width="3.28515625" style="40" customWidth="1"/>
    <col min="8212" max="8212" width="28.7109375" style="40" customWidth="1"/>
    <col min="8213" max="8213" width="2.28515625" style="40" customWidth="1"/>
    <col min="8214" max="8448" width="28.7109375" style="40"/>
    <col min="8449" max="8449" width="15.5703125" style="40" customWidth="1"/>
    <col min="8450" max="8450" width="3.5703125" style="40" customWidth="1"/>
    <col min="8451" max="8451" width="3" style="40" customWidth="1"/>
    <col min="8452" max="8452" width="12.42578125" style="40" customWidth="1"/>
    <col min="8453" max="8453" width="1.5703125" style="40" customWidth="1"/>
    <col min="8454" max="8454" width="11.85546875" style="40" customWidth="1"/>
    <col min="8455" max="8455" width="1.7109375" style="40" customWidth="1"/>
    <col min="8456" max="8456" width="11.85546875" style="40" customWidth="1"/>
    <col min="8457" max="8457" width="1.7109375" style="40" customWidth="1"/>
    <col min="8458" max="8458" width="11.7109375" style="40" customWidth="1"/>
    <col min="8459" max="8459" width="1.7109375" style="40" customWidth="1"/>
    <col min="8460" max="8460" width="11.85546875" style="40" customWidth="1"/>
    <col min="8461" max="8461" width="1.7109375" style="40" customWidth="1"/>
    <col min="8462" max="8462" width="14" style="40" customWidth="1"/>
    <col min="8463" max="8463" width="1.7109375" style="40" customWidth="1"/>
    <col min="8464" max="8464" width="12.28515625" style="40" customWidth="1"/>
    <col min="8465" max="8465" width="2.85546875" style="40" customWidth="1"/>
    <col min="8466" max="8466" width="11.85546875" style="40" customWidth="1"/>
    <col min="8467" max="8467" width="3.28515625" style="40" customWidth="1"/>
    <col min="8468" max="8468" width="28.7109375" style="40" customWidth="1"/>
    <col min="8469" max="8469" width="2.28515625" style="40" customWidth="1"/>
    <col min="8470" max="8704" width="28.7109375" style="40"/>
    <col min="8705" max="8705" width="15.5703125" style="40" customWidth="1"/>
    <col min="8706" max="8706" width="3.5703125" style="40" customWidth="1"/>
    <col min="8707" max="8707" width="3" style="40" customWidth="1"/>
    <col min="8708" max="8708" width="12.42578125" style="40" customWidth="1"/>
    <col min="8709" max="8709" width="1.5703125" style="40" customWidth="1"/>
    <col min="8710" max="8710" width="11.85546875" style="40" customWidth="1"/>
    <col min="8711" max="8711" width="1.7109375" style="40" customWidth="1"/>
    <col min="8712" max="8712" width="11.85546875" style="40" customWidth="1"/>
    <col min="8713" max="8713" width="1.7109375" style="40" customWidth="1"/>
    <col min="8714" max="8714" width="11.7109375" style="40" customWidth="1"/>
    <col min="8715" max="8715" width="1.7109375" style="40" customWidth="1"/>
    <col min="8716" max="8716" width="11.85546875" style="40" customWidth="1"/>
    <col min="8717" max="8717" width="1.7109375" style="40" customWidth="1"/>
    <col min="8718" max="8718" width="14" style="40" customWidth="1"/>
    <col min="8719" max="8719" width="1.7109375" style="40" customWidth="1"/>
    <col min="8720" max="8720" width="12.28515625" style="40" customWidth="1"/>
    <col min="8721" max="8721" width="2.85546875" style="40" customWidth="1"/>
    <col min="8722" max="8722" width="11.85546875" style="40" customWidth="1"/>
    <col min="8723" max="8723" width="3.28515625" style="40" customWidth="1"/>
    <col min="8724" max="8724" width="28.7109375" style="40" customWidth="1"/>
    <col min="8725" max="8725" width="2.28515625" style="40" customWidth="1"/>
    <col min="8726" max="8960" width="28.7109375" style="40"/>
    <col min="8961" max="8961" width="15.5703125" style="40" customWidth="1"/>
    <col min="8962" max="8962" width="3.5703125" style="40" customWidth="1"/>
    <col min="8963" max="8963" width="3" style="40" customWidth="1"/>
    <col min="8964" max="8964" width="12.42578125" style="40" customWidth="1"/>
    <col min="8965" max="8965" width="1.5703125" style="40" customWidth="1"/>
    <col min="8966" max="8966" width="11.85546875" style="40" customWidth="1"/>
    <col min="8967" max="8967" width="1.7109375" style="40" customWidth="1"/>
    <col min="8968" max="8968" width="11.85546875" style="40" customWidth="1"/>
    <col min="8969" max="8969" width="1.7109375" style="40" customWidth="1"/>
    <col min="8970" max="8970" width="11.7109375" style="40" customWidth="1"/>
    <col min="8971" max="8971" width="1.7109375" style="40" customWidth="1"/>
    <col min="8972" max="8972" width="11.85546875" style="40" customWidth="1"/>
    <col min="8973" max="8973" width="1.7109375" style="40" customWidth="1"/>
    <col min="8974" max="8974" width="14" style="40" customWidth="1"/>
    <col min="8975" max="8975" width="1.7109375" style="40" customWidth="1"/>
    <col min="8976" max="8976" width="12.28515625" style="40" customWidth="1"/>
    <col min="8977" max="8977" width="2.85546875" style="40" customWidth="1"/>
    <col min="8978" max="8978" width="11.85546875" style="40" customWidth="1"/>
    <col min="8979" max="8979" width="3.28515625" style="40" customWidth="1"/>
    <col min="8980" max="8980" width="28.7109375" style="40" customWidth="1"/>
    <col min="8981" max="8981" width="2.28515625" style="40" customWidth="1"/>
    <col min="8982" max="9216" width="28.7109375" style="40"/>
    <col min="9217" max="9217" width="15.5703125" style="40" customWidth="1"/>
    <col min="9218" max="9218" width="3.5703125" style="40" customWidth="1"/>
    <col min="9219" max="9219" width="3" style="40" customWidth="1"/>
    <col min="9220" max="9220" width="12.42578125" style="40" customWidth="1"/>
    <col min="9221" max="9221" width="1.5703125" style="40" customWidth="1"/>
    <col min="9222" max="9222" width="11.85546875" style="40" customWidth="1"/>
    <col min="9223" max="9223" width="1.7109375" style="40" customWidth="1"/>
    <col min="9224" max="9224" width="11.85546875" style="40" customWidth="1"/>
    <col min="9225" max="9225" width="1.7109375" style="40" customWidth="1"/>
    <col min="9226" max="9226" width="11.7109375" style="40" customWidth="1"/>
    <col min="9227" max="9227" width="1.7109375" style="40" customWidth="1"/>
    <col min="9228" max="9228" width="11.85546875" style="40" customWidth="1"/>
    <col min="9229" max="9229" width="1.7109375" style="40" customWidth="1"/>
    <col min="9230" max="9230" width="14" style="40" customWidth="1"/>
    <col min="9231" max="9231" width="1.7109375" style="40" customWidth="1"/>
    <col min="9232" max="9232" width="12.28515625" style="40" customWidth="1"/>
    <col min="9233" max="9233" width="2.85546875" style="40" customWidth="1"/>
    <col min="9234" max="9234" width="11.85546875" style="40" customWidth="1"/>
    <col min="9235" max="9235" width="3.28515625" style="40" customWidth="1"/>
    <col min="9236" max="9236" width="28.7109375" style="40" customWidth="1"/>
    <col min="9237" max="9237" width="2.28515625" style="40" customWidth="1"/>
    <col min="9238" max="9472" width="28.7109375" style="40"/>
    <col min="9473" max="9473" width="15.5703125" style="40" customWidth="1"/>
    <col min="9474" max="9474" width="3.5703125" style="40" customWidth="1"/>
    <col min="9475" max="9475" width="3" style="40" customWidth="1"/>
    <col min="9476" max="9476" width="12.42578125" style="40" customWidth="1"/>
    <col min="9477" max="9477" width="1.5703125" style="40" customWidth="1"/>
    <col min="9478" max="9478" width="11.85546875" style="40" customWidth="1"/>
    <col min="9479" max="9479" width="1.7109375" style="40" customWidth="1"/>
    <col min="9480" max="9480" width="11.85546875" style="40" customWidth="1"/>
    <col min="9481" max="9481" width="1.7109375" style="40" customWidth="1"/>
    <col min="9482" max="9482" width="11.7109375" style="40" customWidth="1"/>
    <col min="9483" max="9483" width="1.7109375" style="40" customWidth="1"/>
    <col min="9484" max="9484" width="11.85546875" style="40" customWidth="1"/>
    <col min="9485" max="9485" width="1.7109375" style="40" customWidth="1"/>
    <col min="9486" max="9486" width="14" style="40" customWidth="1"/>
    <col min="9487" max="9487" width="1.7109375" style="40" customWidth="1"/>
    <col min="9488" max="9488" width="12.28515625" style="40" customWidth="1"/>
    <col min="9489" max="9489" width="2.85546875" style="40" customWidth="1"/>
    <col min="9490" max="9490" width="11.85546875" style="40" customWidth="1"/>
    <col min="9491" max="9491" width="3.28515625" style="40" customWidth="1"/>
    <col min="9492" max="9492" width="28.7109375" style="40" customWidth="1"/>
    <col min="9493" max="9493" width="2.28515625" style="40" customWidth="1"/>
    <col min="9494" max="9728" width="28.7109375" style="40"/>
    <col min="9729" max="9729" width="15.5703125" style="40" customWidth="1"/>
    <col min="9730" max="9730" width="3.5703125" style="40" customWidth="1"/>
    <col min="9731" max="9731" width="3" style="40" customWidth="1"/>
    <col min="9732" max="9732" width="12.42578125" style="40" customWidth="1"/>
    <col min="9733" max="9733" width="1.5703125" style="40" customWidth="1"/>
    <col min="9734" max="9734" width="11.85546875" style="40" customWidth="1"/>
    <col min="9735" max="9735" width="1.7109375" style="40" customWidth="1"/>
    <col min="9736" max="9736" width="11.85546875" style="40" customWidth="1"/>
    <col min="9737" max="9737" width="1.7109375" style="40" customWidth="1"/>
    <col min="9738" max="9738" width="11.7109375" style="40" customWidth="1"/>
    <col min="9739" max="9739" width="1.7109375" style="40" customWidth="1"/>
    <col min="9740" max="9740" width="11.85546875" style="40" customWidth="1"/>
    <col min="9741" max="9741" width="1.7109375" style="40" customWidth="1"/>
    <col min="9742" max="9742" width="14" style="40" customWidth="1"/>
    <col min="9743" max="9743" width="1.7109375" style="40" customWidth="1"/>
    <col min="9744" max="9744" width="12.28515625" style="40" customWidth="1"/>
    <col min="9745" max="9745" width="2.85546875" style="40" customWidth="1"/>
    <col min="9746" max="9746" width="11.85546875" style="40" customWidth="1"/>
    <col min="9747" max="9747" width="3.28515625" style="40" customWidth="1"/>
    <col min="9748" max="9748" width="28.7109375" style="40" customWidth="1"/>
    <col min="9749" max="9749" width="2.28515625" style="40" customWidth="1"/>
    <col min="9750" max="9984" width="28.7109375" style="40"/>
    <col min="9985" max="9985" width="15.5703125" style="40" customWidth="1"/>
    <col min="9986" max="9986" width="3.5703125" style="40" customWidth="1"/>
    <col min="9987" max="9987" width="3" style="40" customWidth="1"/>
    <col min="9988" max="9988" width="12.42578125" style="40" customWidth="1"/>
    <col min="9989" max="9989" width="1.5703125" style="40" customWidth="1"/>
    <col min="9990" max="9990" width="11.85546875" style="40" customWidth="1"/>
    <col min="9991" max="9991" width="1.7109375" style="40" customWidth="1"/>
    <col min="9992" max="9992" width="11.85546875" style="40" customWidth="1"/>
    <col min="9993" max="9993" width="1.7109375" style="40" customWidth="1"/>
    <col min="9994" max="9994" width="11.7109375" style="40" customWidth="1"/>
    <col min="9995" max="9995" width="1.7109375" style="40" customWidth="1"/>
    <col min="9996" max="9996" width="11.85546875" style="40" customWidth="1"/>
    <col min="9997" max="9997" width="1.7109375" style="40" customWidth="1"/>
    <col min="9998" max="9998" width="14" style="40" customWidth="1"/>
    <col min="9999" max="9999" width="1.7109375" style="40" customWidth="1"/>
    <col min="10000" max="10000" width="12.28515625" style="40" customWidth="1"/>
    <col min="10001" max="10001" width="2.85546875" style="40" customWidth="1"/>
    <col min="10002" max="10002" width="11.85546875" style="40" customWidth="1"/>
    <col min="10003" max="10003" width="3.28515625" style="40" customWidth="1"/>
    <col min="10004" max="10004" width="28.7109375" style="40" customWidth="1"/>
    <col min="10005" max="10005" width="2.28515625" style="40" customWidth="1"/>
    <col min="10006" max="10240" width="28.7109375" style="40"/>
    <col min="10241" max="10241" width="15.5703125" style="40" customWidth="1"/>
    <col min="10242" max="10242" width="3.5703125" style="40" customWidth="1"/>
    <col min="10243" max="10243" width="3" style="40" customWidth="1"/>
    <col min="10244" max="10244" width="12.42578125" style="40" customWidth="1"/>
    <col min="10245" max="10245" width="1.5703125" style="40" customWidth="1"/>
    <col min="10246" max="10246" width="11.85546875" style="40" customWidth="1"/>
    <col min="10247" max="10247" width="1.7109375" style="40" customWidth="1"/>
    <col min="10248" max="10248" width="11.85546875" style="40" customWidth="1"/>
    <col min="10249" max="10249" width="1.7109375" style="40" customWidth="1"/>
    <col min="10250" max="10250" width="11.7109375" style="40" customWidth="1"/>
    <col min="10251" max="10251" width="1.7109375" style="40" customWidth="1"/>
    <col min="10252" max="10252" width="11.85546875" style="40" customWidth="1"/>
    <col min="10253" max="10253" width="1.7109375" style="40" customWidth="1"/>
    <col min="10254" max="10254" width="14" style="40" customWidth="1"/>
    <col min="10255" max="10255" width="1.7109375" style="40" customWidth="1"/>
    <col min="10256" max="10256" width="12.28515625" style="40" customWidth="1"/>
    <col min="10257" max="10257" width="2.85546875" style="40" customWidth="1"/>
    <col min="10258" max="10258" width="11.85546875" style="40" customWidth="1"/>
    <col min="10259" max="10259" width="3.28515625" style="40" customWidth="1"/>
    <col min="10260" max="10260" width="28.7109375" style="40" customWidth="1"/>
    <col min="10261" max="10261" width="2.28515625" style="40" customWidth="1"/>
    <col min="10262" max="10496" width="28.7109375" style="40"/>
    <col min="10497" max="10497" width="15.5703125" style="40" customWidth="1"/>
    <col min="10498" max="10498" width="3.5703125" style="40" customWidth="1"/>
    <col min="10499" max="10499" width="3" style="40" customWidth="1"/>
    <col min="10500" max="10500" width="12.42578125" style="40" customWidth="1"/>
    <col min="10501" max="10501" width="1.5703125" style="40" customWidth="1"/>
    <col min="10502" max="10502" width="11.85546875" style="40" customWidth="1"/>
    <col min="10503" max="10503" width="1.7109375" style="40" customWidth="1"/>
    <col min="10504" max="10504" width="11.85546875" style="40" customWidth="1"/>
    <col min="10505" max="10505" width="1.7109375" style="40" customWidth="1"/>
    <col min="10506" max="10506" width="11.7109375" style="40" customWidth="1"/>
    <col min="10507" max="10507" width="1.7109375" style="40" customWidth="1"/>
    <col min="10508" max="10508" width="11.85546875" style="40" customWidth="1"/>
    <col min="10509" max="10509" width="1.7109375" style="40" customWidth="1"/>
    <col min="10510" max="10510" width="14" style="40" customWidth="1"/>
    <col min="10511" max="10511" width="1.7109375" style="40" customWidth="1"/>
    <col min="10512" max="10512" width="12.28515625" style="40" customWidth="1"/>
    <col min="10513" max="10513" width="2.85546875" style="40" customWidth="1"/>
    <col min="10514" max="10514" width="11.85546875" style="40" customWidth="1"/>
    <col min="10515" max="10515" width="3.28515625" style="40" customWidth="1"/>
    <col min="10516" max="10516" width="28.7109375" style="40" customWidth="1"/>
    <col min="10517" max="10517" width="2.28515625" style="40" customWidth="1"/>
    <col min="10518" max="10752" width="28.7109375" style="40"/>
    <col min="10753" max="10753" width="15.5703125" style="40" customWidth="1"/>
    <col min="10754" max="10754" width="3.5703125" style="40" customWidth="1"/>
    <col min="10755" max="10755" width="3" style="40" customWidth="1"/>
    <col min="10756" max="10756" width="12.42578125" style="40" customWidth="1"/>
    <col min="10757" max="10757" width="1.5703125" style="40" customWidth="1"/>
    <col min="10758" max="10758" width="11.85546875" style="40" customWidth="1"/>
    <col min="10759" max="10759" width="1.7109375" style="40" customWidth="1"/>
    <col min="10760" max="10760" width="11.85546875" style="40" customWidth="1"/>
    <col min="10761" max="10761" width="1.7109375" style="40" customWidth="1"/>
    <col min="10762" max="10762" width="11.7109375" style="40" customWidth="1"/>
    <col min="10763" max="10763" width="1.7109375" style="40" customWidth="1"/>
    <col min="10764" max="10764" width="11.85546875" style="40" customWidth="1"/>
    <col min="10765" max="10765" width="1.7109375" style="40" customWidth="1"/>
    <col min="10766" max="10766" width="14" style="40" customWidth="1"/>
    <col min="10767" max="10767" width="1.7109375" style="40" customWidth="1"/>
    <col min="10768" max="10768" width="12.28515625" style="40" customWidth="1"/>
    <col min="10769" max="10769" width="2.85546875" style="40" customWidth="1"/>
    <col min="10770" max="10770" width="11.85546875" style="40" customWidth="1"/>
    <col min="10771" max="10771" width="3.28515625" style="40" customWidth="1"/>
    <col min="10772" max="10772" width="28.7109375" style="40" customWidth="1"/>
    <col min="10773" max="10773" width="2.28515625" style="40" customWidth="1"/>
    <col min="10774" max="11008" width="28.7109375" style="40"/>
    <col min="11009" max="11009" width="15.5703125" style="40" customWidth="1"/>
    <col min="11010" max="11010" width="3.5703125" style="40" customWidth="1"/>
    <col min="11011" max="11011" width="3" style="40" customWidth="1"/>
    <col min="11012" max="11012" width="12.42578125" style="40" customWidth="1"/>
    <col min="11013" max="11013" width="1.5703125" style="40" customWidth="1"/>
    <col min="11014" max="11014" width="11.85546875" style="40" customWidth="1"/>
    <col min="11015" max="11015" width="1.7109375" style="40" customWidth="1"/>
    <col min="11016" max="11016" width="11.85546875" style="40" customWidth="1"/>
    <col min="11017" max="11017" width="1.7109375" style="40" customWidth="1"/>
    <col min="11018" max="11018" width="11.7109375" style="40" customWidth="1"/>
    <col min="11019" max="11019" width="1.7109375" style="40" customWidth="1"/>
    <col min="11020" max="11020" width="11.85546875" style="40" customWidth="1"/>
    <col min="11021" max="11021" width="1.7109375" style="40" customWidth="1"/>
    <col min="11022" max="11022" width="14" style="40" customWidth="1"/>
    <col min="11023" max="11023" width="1.7109375" style="40" customWidth="1"/>
    <col min="11024" max="11024" width="12.28515625" style="40" customWidth="1"/>
    <col min="11025" max="11025" width="2.85546875" style="40" customWidth="1"/>
    <col min="11026" max="11026" width="11.85546875" style="40" customWidth="1"/>
    <col min="11027" max="11027" width="3.28515625" style="40" customWidth="1"/>
    <col min="11028" max="11028" width="28.7109375" style="40" customWidth="1"/>
    <col min="11029" max="11029" width="2.28515625" style="40" customWidth="1"/>
    <col min="11030" max="11264" width="28.7109375" style="40"/>
    <col min="11265" max="11265" width="15.5703125" style="40" customWidth="1"/>
    <col min="11266" max="11266" width="3.5703125" style="40" customWidth="1"/>
    <col min="11267" max="11267" width="3" style="40" customWidth="1"/>
    <col min="11268" max="11268" width="12.42578125" style="40" customWidth="1"/>
    <col min="11269" max="11269" width="1.5703125" style="40" customWidth="1"/>
    <col min="11270" max="11270" width="11.85546875" style="40" customWidth="1"/>
    <col min="11271" max="11271" width="1.7109375" style="40" customWidth="1"/>
    <col min="11272" max="11272" width="11.85546875" style="40" customWidth="1"/>
    <col min="11273" max="11273" width="1.7109375" style="40" customWidth="1"/>
    <col min="11274" max="11274" width="11.7109375" style="40" customWidth="1"/>
    <col min="11275" max="11275" width="1.7109375" style="40" customWidth="1"/>
    <col min="11276" max="11276" width="11.85546875" style="40" customWidth="1"/>
    <col min="11277" max="11277" width="1.7109375" style="40" customWidth="1"/>
    <col min="11278" max="11278" width="14" style="40" customWidth="1"/>
    <col min="11279" max="11279" width="1.7109375" style="40" customWidth="1"/>
    <col min="11280" max="11280" width="12.28515625" style="40" customWidth="1"/>
    <col min="11281" max="11281" width="2.85546875" style="40" customWidth="1"/>
    <col min="11282" max="11282" width="11.85546875" style="40" customWidth="1"/>
    <col min="11283" max="11283" width="3.28515625" style="40" customWidth="1"/>
    <col min="11284" max="11284" width="28.7109375" style="40" customWidth="1"/>
    <col min="11285" max="11285" width="2.28515625" style="40" customWidth="1"/>
    <col min="11286" max="11520" width="28.7109375" style="40"/>
    <col min="11521" max="11521" width="15.5703125" style="40" customWidth="1"/>
    <col min="11522" max="11522" width="3.5703125" style="40" customWidth="1"/>
    <col min="11523" max="11523" width="3" style="40" customWidth="1"/>
    <col min="11524" max="11524" width="12.42578125" style="40" customWidth="1"/>
    <col min="11525" max="11525" width="1.5703125" style="40" customWidth="1"/>
    <col min="11526" max="11526" width="11.85546875" style="40" customWidth="1"/>
    <col min="11527" max="11527" width="1.7109375" style="40" customWidth="1"/>
    <col min="11528" max="11528" width="11.85546875" style="40" customWidth="1"/>
    <col min="11529" max="11529" width="1.7109375" style="40" customWidth="1"/>
    <col min="11530" max="11530" width="11.7109375" style="40" customWidth="1"/>
    <col min="11531" max="11531" width="1.7109375" style="40" customWidth="1"/>
    <col min="11532" max="11532" width="11.85546875" style="40" customWidth="1"/>
    <col min="11533" max="11533" width="1.7109375" style="40" customWidth="1"/>
    <col min="11534" max="11534" width="14" style="40" customWidth="1"/>
    <col min="11535" max="11535" width="1.7109375" style="40" customWidth="1"/>
    <col min="11536" max="11536" width="12.28515625" style="40" customWidth="1"/>
    <col min="11537" max="11537" width="2.85546875" style="40" customWidth="1"/>
    <col min="11538" max="11538" width="11.85546875" style="40" customWidth="1"/>
    <col min="11539" max="11539" width="3.28515625" style="40" customWidth="1"/>
    <col min="11540" max="11540" width="28.7109375" style="40" customWidth="1"/>
    <col min="11541" max="11541" width="2.28515625" style="40" customWidth="1"/>
    <col min="11542" max="11776" width="28.7109375" style="40"/>
    <col min="11777" max="11777" width="15.5703125" style="40" customWidth="1"/>
    <col min="11778" max="11778" width="3.5703125" style="40" customWidth="1"/>
    <col min="11779" max="11779" width="3" style="40" customWidth="1"/>
    <col min="11780" max="11780" width="12.42578125" style="40" customWidth="1"/>
    <col min="11781" max="11781" width="1.5703125" style="40" customWidth="1"/>
    <col min="11782" max="11782" width="11.85546875" style="40" customWidth="1"/>
    <col min="11783" max="11783" width="1.7109375" style="40" customWidth="1"/>
    <col min="11784" max="11784" width="11.85546875" style="40" customWidth="1"/>
    <col min="11785" max="11785" width="1.7109375" style="40" customWidth="1"/>
    <col min="11786" max="11786" width="11.7109375" style="40" customWidth="1"/>
    <col min="11787" max="11787" width="1.7109375" style="40" customWidth="1"/>
    <col min="11788" max="11788" width="11.85546875" style="40" customWidth="1"/>
    <col min="11789" max="11789" width="1.7109375" style="40" customWidth="1"/>
    <col min="11790" max="11790" width="14" style="40" customWidth="1"/>
    <col min="11791" max="11791" width="1.7109375" style="40" customWidth="1"/>
    <col min="11792" max="11792" width="12.28515625" style="40" customWidth="1"/>
    <col min="11793" max="11793" width="2.85546875" style="40" customWidth="1"/>
    <col min="11794" max="11794" width="11.85546875" style="40" customWidth="1"/>
    <col min="11795" max="11795" width="3.28515625" style="40" customWidth="1"/>
    <col min="11796" max="11796" width="28.7109375" style="40" customWidth="1"/>
    <col min="11797" max="11797" width="2.28515625" style="40" customWidth="1"/>
    <col min="11798" max="12032" width="28.7109375" style="40"/>
    <col min="12033" max="12033" width="15.5703125" style="40" customWidth="1"/>
    <col min="12034" max="12034" width="3.5703125" style="40" customWidth="1"/>
    <col min="12035" max="12035" width="3" style="40" customWidth="1"/>
    <col min="12036" max="12036" width="12.42578125" style="40" customWidth="1"/>
    <col min="12037" max="12037" width="1.5703125" style="40" customWidth="1"/>
    <col min="12038" max="12038" width="11.85546875" style="40" customWidth="1"/>
    <col min="12039" max="12039" width="1.7109375" style="40" customWidth="1"/>
    <col min="12040" max="12040" width="11.85546875" style="40" customWidth="1"/>
    <col min="12041" max="12041" width="1.7109375" style="40" customWidth="1"/>
    <col min="12042" max="12042" width="11.7109375" style="40" customWidth="1"/>
    <col min="12043" max="12043" width="1.7109375" style="40" customWidth="1"/>
    <col min="12044" max="12044" width="11.85546875" style="40" customWidth="1"/>
    <col min="12045" max="12045" width="1.7109375" style="40" customWidth="1"/>
    <col min="12046" max="12046" width="14" style="40" customWidth="1"/>
    <col min="12047" max="12047" width="1.7109375" style="40" customWidth="1"/>
    <col min="12048" max="12048" width="12.28515625" style="40" customWidth="1"/>
    <col min="12049" max="12049" width="2.85546875" style="40" customWidth="1"/>
    <col min="12050" max="12050" width="11.85546875" style="40" customWidth="1"/>
    <col min="12051" max="12051" width="3.28515625" style="40" customWidth="1"/>
    <col min="12052" max="12052" width="28.7109375" style="40" customWidth="1"/>
    <col min="12053" max="12053" width="2.28515625" style="40" customWidth="1"/>
    <col min="12054" max="12288" width="28.7109375" style="40"/>
    <col min="12289" max="12289" width="15.5703125" style="40" customWidth="1"/>
    <col min="12290" max="12290" width="3.5703125" style="40" customWidth="1"/>
    <col min="12291" max="12291" width="3" style="40" customWidth="1"/>
    <col min="12292" max="12292" width="12.42578125" style="40" customWidth="1"/>
    <col min="12293" max="12293" width="1.5703125" style="40" customWidth="1"/>
    <col min="12294" max="12294" width="11.85546875" style="40" customWidth="1"/>
    <col min="12295" max="12295" width="1.7109375" style="40" customWidth="1"/>
    <col min="12296" max="12296" width="11.85546875" style="40" customWidth="1"/>
    <col min="12297" max="12297" width="1.7109375" style="40" customWidth="1"/>
    <col min="12298" max="12298" width="11.7109375" style="40" customWidth="1"/>
    <col min="12299" max="12299" width="1.7109375" style="40" customWidth="1"/>
    <col min="12300" max="12300" width="11.85546875" style="40" customWidth="1"/>
    <col min="12301" max="12301" width="1.7109375" style="40" customWidth="1"/>
    <col min="12302" max="12302" width="14" style="40" customWidth="1"/>
    <col min="12303" max="12303" width="1.7109375" style="40" customWidth="1"/>
    <col min="12304" max="12304" width="12.28515625" style="40" customWidth="1"/>
    <col min="12305" max="12305" width="2.85546875" style="40" customWidth="1"/>
    <col min="12306" max="12306" width="11.85546875" style="40" customWidth="1"/>
    <col min="12307" max="12307" width="3.28515625" style="40" customWidth="1"/>
    <col min="12308" max="12308" width="28.7109375" style="40" customWidth="1"/>
    <col min="12309" max="12309" width="2.28515625" style="40" customWidth="1"/>
    <col min="12310" max="12544" width="28.7109375" style="40"/>
    <col min="12545" max="12545" width="15.5703125" style="40" customWidth="1"/>
    <col min="12546" max="12546" width="3.5703125" style="40" customWidth="1"/>
    <col min="12547" max="12547" width="3" style="40" customWidth="1"/>
    <col min="12548" max="12548" width="12.42578125" style="40" customWidth="1"/>
    <col min="12549" max="12549" width="1.5703125" style="40" customWidth="1"/>
    <col min="12550" max="12550" width="11.85546875" style="40" customWidth="1"/>
    <col min="12551" max="12551" width="1.7109375" style="40" customWidth="1"/>
    <col min="12552" max="12552" width="11.85546875" style="40" customWidth="1"/>
    <col min="12553" max="12553" width="1.7109375" style="40" customWidth="1"/>
    <col min="12554" max="12554" width="11.7109375" style="40" customWidth="1"/>
    <col min="12555" max="12555" width="1.7109375" style="40" customWidth="1"/>
    <col min="12556" max="12556" width="11.85546875" style="40" customWidth="1"/>
    <col min="12557" max="12557" width="1.7109375" style="40" customWidth="1"/>
    <col min="12558" max="12558" width="14" style="40" customWidth="1"/>
    <col min="12559" max="12559" width="1.7109375" style="40" customWidth="1"/>
    <col min="12560" max="12560" width="12.28515625" style="40" customWidth="1"/>
    <col min="12561" max="12561" width="2.85546875" style="40" customWidth="1"/>
    <col min="12562" max="12562" width="11.85546875" style="40" customWidth="1"/>
    <col min="12563" max="12563" width="3.28515625" style="40" customWidth="1"/>
    <col min="12564" max="12564" width="28.7109375" style="40" customWidth="1"/>
    <col min="12565" max="12565" width="2.28515625" style="40" customWidth="1"/>
    <col min="12566" max="12800" width="28.7109375" style="40"/>
    <col min="12801" max="12801" width="15.5703125" style="40" customWidth="1"/>
    <col min="12802" max="12802" width="3.5703125" style="40" customWidth="1"/>
    <col min="12803" max="12803" width="3" style="40" customWidth="1"/>
    <col min="12804" max="12804" width="12.42578125" style="40" customWidth="1"/>
    <col min="12805" max="12805" width="1.5703125" style="40" customWidth="1"/>
    <col min="12806" max="12806" width="11.85546875" style="40" customWidth="1"/>
    <col min="12807" max="12807" width="1.7109375" style="40" customWidth="1"/>
    <col min="12808" max="12808" width="11.85546875" style="40" customWidth="1"/>
    <col min="12809" max="12809" width="1.7109375" style="40" customWidth="1"/>
    <col min="12810" max="12810" width="11.7109375" style="40" customWidth="1"/>
    <col min="12811" max="12811" width="1.7109375" style="40" customWidth="1"/>
    <col min="12812" max="12812" width="11.85546875" style="40" customWidth="1"/>
    <col min="12813" max="12813" width="1.7109375" style="40" customWidth="1"/>
    <col min="12814" max="12814" width="14" style="40" customWidth="1"/>
    <col min="12815" max="12815" width="1.7109375" style="40" customWidth="1"/>
    <col min="12816" max="12816" width="12.28515625" style="40" customWidth="1"/>
    <col min="12817" max="12817" width="2.85546875" style="40" customWidth="1"/>
    <col min="12818" max="12818" width="11.85546875" style="40" customWidth="1"/>
    <col min="12819" max="12819" width="3.28515625" style="40" customWidth="1"/>
    <col min="12820" max="12820" width="28.7109375" style="40" customWidth="1"/>
    <col min="12821" max="12821" width="2.28515625" style="40" customWidth="1"/>
    <col min="12822" max="13056" width="28.7109375" style="40"/>
    <col min="13057" max="13057" width="15.5703125" style="40" customWidth="1"/>
    <col min="13058" max="13058" width="3.5703125" style="40" customWidth="1"/>
    <col min="13059" max="13059" width="3" style="40" customWidth="1"/>
    <col min="13060" max="13060" width="12.42578125" style="40" customWidth="1"/>
    <col min="13061" max="13061" width="1.5703125" style="40" customWidth="1"/>
    <col min="13062" max="13062" width="11.85546875" style="40" customWidth="1"/>
    <col min="13063" max="13063" width="1.7109375" style="40" customWidth="1"/>
    <col min="13064" max="13064" width="11.85546875" style="40" customWidth="1"/>
    <col min="13065" max="13065" width="1.7109375" style="40" customWidth="1"/>
    <col min="13066" max="13066" width="11.7109375" style="40" customWidth="1"/>
    <col min="13067" max="13067" width="1.7109375" style="40" customWidth="1"/>
    <col min="13068" max="13068" width="11.85546875" style="40" customWidth="1"/>
    <col min="13069" max="13069" width="1.7109375" style="40" customWidth="1"/>
    <col min="13070" max="13070" width="14" style="40" customWidth="1"/>
    <col min="13071" max="13071" width="1.7109375" style="40" customWidth="1"/>
    <col min="13072" max="13072" width="12.28515625" style="40" customWidth="1"/>
    <col min="13073" max="13073" width="2.85546875" style="40" customWidth="1"/>
    <col min="13074" max="13074" width="11.85546875" style="40" customWidth="1"/>
    <col min="13075" max="13075" width="3.28515625" style="40" customWidth="1"/>
    <col min="13076" max="13076" width="28.7109375" style="40" customWidth="1"/>
    <col min="13077" max="13077" width="2.28515625" style="40" customWidth="1"/>
    <col min="13078" max="13312" width="28.7109375" style="40"/>
    <col min="13313" max="13313" width="15.5703125" style="40" customWidth="1"/>
    <col min="13314" max="13314" width="3.5703125" style="40" customWidth="1"/>
    <col min="13315" max="13315" width="3" style="40" customWidth="1"/>
    <col min="13316" max="13316" width="12.42578125" style="40" customWidth="1"/>
    <col min="13317" max="13317" width="1.5703125" style="40" customWidth="1"/>
    <col min="13318" max="13318" width="11.85546875" style="40" customWidth="1"/>
    <col min="13319" max="13319" width="1.7109375" style="40" customWidth="1"/>
    <col min="13320" max="13320" width="11.85546875" style="40" customWidth="1"/>
    <col min="13321" max="13321" width="1.7109375" style="40" customWidth="1"/>
    <col min="13322" max="13322" width="11.7109375" style="40" customWidth="1"/>
    <col min="13323" max="13323" width="1.7109375" style="40" customWidth="1"/>
    <col min="13324" max="13324" width="11.85546875" style="40" customWidth="1"/>
    <col min="13325" max="13325" width="1.7109375" style="40" customWidth="1"/>
    <col min="13326" max="13326" width="14" style="40" customWidth="1"/>
    <col min="13327" max="13327" width="1.7109375" style="40" customWidth="1"/>
    <col min="13328" max="13328" width="12.28515625" style="40" customWidth="1"/>
    <col min="13329" max="13329" width="2.85546875" style="40" customWidth="1"/>
    <col min="13330" max="13330" width="11.85546875" style="40" customWidth="1"/>
    <col min="13331" max="13331" width="3.28515625" style="40" customWidth="1"/>
    <col min="13332" max="13332" width="28.7109375" style="40" customWidth="1"/>
    <col min="13333" max="13333" width="2.28515625" style="40" customWidth="1"/>
    <col min="13334" max="13568" width="28.7109375" style="40"/>
    <col min="13569" max="13569" width="15.5703125" style="40" customWidth="1"/>
    <col min="13570" max="13570" width="3.5703125" style="40" customWidth="1"/>
    <col min="13571" max="13571" width="3" style="40" customWidth="1"/>
    <col min="13572" max="13572" width="12.42578125" style="40" customWidth="1"/>
    <col min="13573" max="13573" width="1.5703125" style="40" customWidth="1"/>
    <col min="13574" max="13574" width="11.85546875" style="40" customWidth="1"/>
    <col min="13575" max="13575" width="1.7109375" style="40" customWidth="1"/>
    <col min="13576" max="13576" width="11.85546875" style="40" customWidth="1"/>
    <col min="13577" max="13577" width="1.7109375" style="40" customWidth="1"/>
    <col min="13578" max="13578" width="11.7109375" style="40" customWidth="1"/>
    <col min="13579" max="13579" width="1.7109375" style="40" customWidth="1"/>
    <col min="13580" max="13580" width="11.85546875" style="40" customWidth="1"/>
    <col min="13581" max="13581" width="1.7109375" style="40" customWidth="1"/>
    <col min="13582" max="13582" width="14" style="40" customWidth="1"/>
    <col min="13583" max="13583" width="1.7109375" style="40" customWidth="1"/>
    <col min="13584" max="13584" width="12.28515625" style="40" customWidth="1"/>
    <col min="13585" max="13585" width="2.85546875" style="40" customWidth="1"/>
    <col min="13586" max="13586" width="11.85546875" style="40" customWidth="1"/>
    <col min="13587" max="13587" width="3.28515625" style="40" customWidth="1"/>
    <col min="13588" max="13588" width="28.7109375" style="40" customWidth="1"/>
    <col min="13589" max="13589" width="2.28515625" style="40" customWidth="1"/>
    <col min="13590" max="13824" width="28.7109375" style="40"/>
    <col min="13825" max="13825" width="15.5703125" style="40" customWidth="1"/>
    <col min="13826" max="13826" width="3.5703125" style="40" customWidth="1"/>
    <col min="13827" max="13827" width="3" style="40" customWidth="1"/>
    <col min="13828" max="13828" width="12.42578125" style="40" customWidth="1"/>
    <col min="13829" max="13829" width="1.5703125" style="40" customWidth="1"/>
    <col min="13830" max="13830" width="11.85546875" style="40" customWidth="1"/>
    <col min="13831" max="13831" width="1.7109375" style="40" customWidth="1"/>
    <col min="13832" max="13832" width="11.85546875" style="40" customWidth="1"/>
    <col min="13833" max="13833" width="1.7109375" style="40" customWidth="1"/>
    <col min="13834" max="13834" width="11.7109375" style="40" customWidth="1"/>
    <col min="13835" max="13835" width="1.7109375" style="40" customWidth="1"/>
    <col min="13836" max="13836" width="11.85546875" style="40" customWidth="1"/>
    <col min="13837" max="13837" width="1.7109375" style="40" customWidth="1"/>
    <col min="13838" max="13838" width="14" style="40" customWidth="1"/>
    <col min="13839" max="13839" width="1.7109375" style="40" customWidth="1"/>
    <col min="13840" max="13840" width="12.28515625" style="40" customWidth="1"/>
    <col min="13841" max="13841" width="2.85546875" style="40" customWidth="1"/>
    <col min="13842" max="13842" width="11.85546875" style="40" customWidth="1"/>
    <col min="13843" max="13843" width="3.28515625" style="40" customWidth="1"/>
    <col min="13844" max="13844" width="28.7109375" style="40" customWidth="1"/>
    <col min="13845" max="13845" width="2.28515625" style="40" customWidth="1"/>
    <col min="13846" max="14080" width="28.7109375" style="40"/>
    <col min="14081" max="14081" width="15.5703125" style="40" customWidth="1"/>
    <col min="14082" max="14082" width="3.5703125" style="40" customWidth="1"/>
    <col min="14083" max="14083" width="3" style="40" customWidth="1"/>
    <col min="14084" max="14084" width="12.42578125" style="40" customWidth="1"/>
    <col min="14085" max="14085" width="1.5703125" style="40" customWidth="1"/>
    <col min="14086" max="14086" width="11.85546875" style="40" customWidth="1"/>
    <col min="14087" max="14087" width="1.7109375" style="40" customWidth="1"/>
    <col min="14088" max="14088" width="11.85546875" style="40" customWidth="1"/>
    <col min="14089" max="14089" width="1.7109375" style="40" customWidth="1"/>
    <col min="14090" max="14090" width="11.7109375" style="40" customWidth="1"/>
    <col min="14091" max="14091" width="1.7109375" style="40" customWidth="1"/>
    <col min="14092" max="14092" width="11.85546875" style="40" customWidth="1"/>
    <col min="14093" max="14093" width="1.7109375" style="40" customWidth="1"/>
    <col min="14094" max="14094" width="14" style="40" customWidth="1"/>
    <col min="14095" max="14095" width="1.7109375" style="40" customWidth="1"/>
    <col min="14096" max="14096" width="12.28515625" style="40" customWidth="1"/>
    <col min="14097" max="14097" width="2.85546875" style="40" customWidth="1"/>
    <col min="14098" max="14098" width="11.85546875" style="40" customWidth="1"/>
    <col min="14099" max="14099" width="3.28515625" style="40" customWidth="1"/>
    <col min="14100" max="14100" width="28.7109375" style="40" customWidth="1"/>
    <col min="14101" max="14101" width="2.28515625" style="40" customWidth="1"/>
    <col min="14102" max="14336" width="28.7109375" style="40"/>
    <col min="14337" max="14337" width="15.5703125" style="40" customWidth="1"/>
    <col min="14338" max="14338" width="3.5703125" style="40" customWidth="1"/>
    <col min="14339" max="14339" width="3" style="40" customWidth="1"/>
    <col min="14340" max="14340" width="12.42578125" style="40" customWidth="1"/>
    <col min="14341" max="14341" width="1.5703125" style="40" customWidth="1"/>
    <col min="14342" max="14342" width="11.85546875" style="40" customWidth="1"/>
    <col min="14343" max="14343" width="1.7109375" style="40" customWidth="1"/>
    <col min="14344" max="14344" width="11.85546875" style="40" customWidth="1"/>
    <col min="14345" max="14345" width="1.7109375" style="40" customWidth="1"/>
    <col min="14346" max="14346" width="11.7109375" style="40" customWidth="1"/>
    <col min="14347" max="14347" width="1.7109375" style="40" customWidth="1"/>
    <col min="14348" max="14348" width="11.85546875" style="40" customWidth="1"/>
    <col min="14349" max="14349" width="1.7109375" style="40" customWidth="1"/>
    <col min="14350" max="14350" width="14" style="40" customWidth="1"/>
    <col min="14351" max="14351" width="1.7109375" style="40" customWidth="1"/>
    <col min="14352" max="14352" width="12.28515625" style="40" customWidth="1"/>
    <col min="14353" max="14353" width="2.85546875" style="40" customWidth="1"/>
    <col min="14354" max="14354" width="11.85546875" style="40" customWidth="1"/>
    <col min="14355" max="14355" width="3.28515625" style="40" customWidth="1"/>
    <col min="14356" max="14356" width="28.7109375" style="40" customWidth="1"/>
    <col min="14357" max="14357" width="2.28515625" style="40" customWidth="1"/>
    <col min="14358" max="14592" width="28.7109375" style="40"/>
    <col min="14593" max="14593" width="15.5703125" style="40" customWidth="1"/>
    <col min="14594" max="14594" width="3.5703125" style="40" customWidth="1"/>
    <col min="14595" max="14595" width="3" style="40" customWidth="1"/>
    <col min="14596" max="14596" width="12.42578125" style="40" customWidth="1"/>
    <col min="14597" max="14597" width="1.5703125" style="40" customWidth="1"/>
    <col min="14598" max="14598" width="11.85546875" style="40" customWidth="1"/>
    <col min="14599" max="14599" width="1.7109375" style="40" customWidth="1"/>
    <col min="14600" max="14600" width="11.85546875" style="40" customWidth="1"/>
    <col min="14601" max="14601" width="1.7109375" style="40" customWidth="1"/>
    <col min="14602" max="14602" width="11.7109375" style="40" customWidth="1"/>
    <col min="14603" max="14603" width="1.7109375" style="40" customWidth="1"/>
    <col min="14604" max="14604" width="11.85546875" style="40" customWidth="1"/>
    <col min="14605" max="14605" width="1.7109375" style="40" customWidth="1"/>
    <col min="14606" max="14606" width="14" style="40" customWidth="1"/>
    <col min="14607" max="14607" width="1.7109375" style="40" customWidth="1"/>
    <col min="14608" max="14608" width="12.28515625" style="40" customWidth="1"/>
    <col min="14609" max="14609" width="2.85546875" style="40" customWidth="1"/>
    <col min="14610" max="14610" width="11.85546875" style="40" customWidth="1"/>
    <col min="14611" max="14611" width="3.28515625" style="40" customWidth="1"/>
    <col min="14612" max="14612" width="28.7109375" style="40" customWidth="1"/>
    <col min="14613" max="14613" width="2.28515625" style="40" customWidth="1"/>
    <col min="14614" max="14848" width="28.7109375" style="40"/>
    <col min="14849" max="14849" width="15.5703125" style="40" customWidth="1"/>
    <col min="14850" max="14850" width="3.5703125" style="40" customWidth="1"/>
    <col min="14851" max="14851" width="3" style="40" customWidth="1"/>
    <col min="14852" max="14852" width="12.42578125" style="40" customWidth="1"/>
    <col min="14853" max="14853" width="1.5703125" style="40" customWidth="1"/>
    <col min="14854" max="14854" width="11.85546875" style="40" customWidth="1"/>
    <col min="14855" max="14855" width="1.7109375" style="40" customWidth="1"/>
    <col min="14856" max="14856" width="11.85546875" style="40" customWidth="1"/>
    <col min="14857" max="14857" width="1.7109375" style="40" customWidth="1"/>
    <col min="14858" max="14858" width="11.7109375" style="40" customWidth="1"/>
    <col min="14859" max="14859" width="1.7109375" style="40" customWidth="1"/>
    <col min="14860" max="14860" width="11.85546875" style="40" customWidth="1"/>
    <col min="14861" max="14861" width="1.7109375" style="40" customWidth="1"/>
    <col min="14862" max="14862" width="14" style="40" customWidth="1"/>
    <col min="14863" max="14863" width="1.7109375" style="40" customWidth="1"/>
    <col min="14864" max="14864" width="12.28515625" style="40" customWidth="1"/>
    <col min="14865" max="14865" width="2.85546875" style="40" customWidth="1"/>
    <col min="14866" max="14866" width="11.85546875" style="40" customWidth="1"/>
    <col min="14867" max="14867" width="3.28515625" style="40" customWidth="1"/>
    <col min="14868" max="14868" width="28.7109375" style="40" customWidth="1"/>
    <col min="14869" max="14869" width="2.28515625" style="40" customWidth="1"/>
    <col min="14870" max="15104" width="28.7109375" style="40"/>
    <col min="15105" max="15105" width="15.5703125" style="40" customWidth="1"/>
    <col min="15106" max="15106" width="3.5703125" style="40" customWidth="1"/>
    <col min="15107" max="15107" width="3" style="40" customWidth="1"/>
    <col min="15108" max="15108" width="12.42578125" style="40" customWidth="1"/>
    <col min="15109" max="15109" width="1.5703125" style="40" customWidth="1"/>
    <col min="15110" max="15110" width="11.85546875" style="40" customWidth="1"/>
    <col min="15111" max="15111" width="1.7109375" style="40" customWidth="1"/>
    <col min="15112" max="15112" width="11.85546875" style="40" customWidth="1"/>
    <col min="15113" max="15113" width="1.7109375" style="40" customWidth="1"/>
    <col min="15114" max="15114" width="11.7109375" style="40" customWidth="1"/>
    <col min="15115" max="15115" width="1.7109375" style="40" customWidth="1"/>
    <col min="15116" max="15116" width="11.85546875" style="40" customWidth="1"/>
    <col min="15117" max="15117" width="1.7109375" style="40" customWidth="1"/>
    <col min="15118" max="15118" width="14" style="40" customWidth="1"/>
    <col min="15119" max="15119" width="1.7109375" style="40" customWidth="1"/>
    <col min="15120" max="15120" width="12.28515625" style="40" customWidth="1"/>
    <col min="15121" max="15121" width="2.85546875" style="40" customWidth="1"/>
    <col min="15122" max="15122" width="11.85546875" style="40" customWidth="1"/>
    <col min="15123" max="15123" width="3.28515625" style="40" customWidth="1"/>
    <col min="15124" max="15124" width="28.7109375" style="40" customWidth="1"/>
    <col min="15125" max="15125" width="2.28515625" style="40" customWidth="1"/>
    <col min="15126" max="15360" width="28.7109375" style="40"/>
    <col min="15361" max="15361" width="15.5703125" style="40" customWidth="1"/>
    <col min="15362" max="15362" width="3.5703125" style="40" customWidth="1"/>
    <col min="15363" max="15363" width="3" style="40" customWidth="1"/>
    <col min="15364" max="15364" width="12.42578125" style="40" customWidth="1"/>
    <col min="15365" max="15365" width="1.5703125" style="40" customWidth="1"/>
    <col min="15366" max="15366" width="11.85546875" style="40" customWidth="1"/>
    <col min="15367" max="15367" width="1.7109375" style="40" customWidth="1"/>
    <col min="15368" max="15368" width="11.85546875" style="40" customWidth="1"/>
    <col min="15369" max="15369" width="1.7109375" style="40" customWidth="1"/>
    <col min="15370" max="15370" width="11.7109375" style="40" customWidth="1"/>
    <col min="15371" max="15371" width="1.7109375" style="40" customWidth="1"/>
    <col min="15372" max="15372" width="11.85546875" style="40" customWidth="1"/>
    <col min="15373" max="15373" width="1.7109375" style="40" customWidth="1"/>
    <col min="15374" max="15374" width="14" style="40" customWidth="1"/>
    <col min="15375" max="15375" width="1.7109375" style="40" customWidth="1"/>
    <col min="15376" max="15376" width="12.28515625" style="40" customWidth="1"/>
    <col min="15377" max="15377" width="2.85546875" style="40" customWidth="1"/>
    <col min="15378" max="15378" width="11.85546875" style="40" customWidth="1"/>
    <col min="15379" max="15379" width="3.28515625" style="40" customWidth="1"/>
    <col min="15380" max="15380" width="28.7109375" style="40" customWidth="1"/>
    <col min="15381" max="15381" width="2.28515625" style="40" customWidth="1"/>
    <col min="15382" max="15616" width="28.7109375" style="40"/>
    <col min="15617" max="15617" width="15.5703125" style="40" customWidth="1"/>
    <col min="15618" max="15618" width="3.5703125" style="40" customWidth="1"/>
    <col min="15619" max="15619" width="3" style="40" customWidth="1"/>
    <col min="15620" max="15620" width="12.42578125" style="40" customWidth="1"/>
    <col min="15621" max="15621" width="1.5703125" style="40" customWidth="1"/>
    <col min="15622" max="15622" width="11.85546875" style="40" customWidth="1"/>
    <col min="15623" max="15623" width="1.7109375" style="40" customWidth="1"/>
    <col min="15624" max="15624" width="11.85546875" style="40" customWidth="1"/>
    <col min="15625" max="15625" width="1.7109375" style="40" customWidth="1"/>
    <col min="15626" max="15626" width="11.7109375" style="40" customWidth="1"/>
    <col min="15627" max="15627" width="1.7109375" style="40" customWidth="1"/>
    <col min="15628" max="15628" width="11.85546875" style="40" customWidth="1"/>
    <col min="15629" max="15629" width="1.7109375" style="40" customWidth="1"/>
    <col min="15630" max="15630" width="14" style="40" customWidth="1"/>
    <col min="15631" max="15631" width="1.7109375" style="40" customWidth="1"/>
    <col min="15632" max="15632" width="12.28515625" style="40" customWidth="1"/>
    <col min="15633" max="15633" width="2.85546875" style="40" customWidth="1"/>
    <col min="15634" max="15634" width="11.85546875" style="40" customWidth="1"/>
    <col min="15635" max="15635" width="3.28515625" style="40" customWidth="1"/>
    <col min="15636" max="15636" width="28.7109375" style="40" customWidth="1"/>
    <col min="15637" max="15637" width="2.28515625" style="40" customWidth="1"/>
    <col min="15638" max="15872" width="28.7109375" style="40"/>
    <col min="15873" max="15873" width="15.5703125" style="40" customWidth="1"/>
    <col min="15874" max="15874" width="3.5703125" style="40" customWidth="1"/>
    <col min="15875" max="15875" width="3" style="40" customWidth="1"/>
    <col min="15876" max="15876" width="12.42578125" style="40" customWidth="1"/>
    <col min="15877" max="15877" width="1.5703125" style="40" customWidth="1"/>
    <col min="15878" max="15878" width="11.85546875" style="40" customWidth="1"/>
    <col min="15879" max="15879" width="1.7109375" style="40" customWidth="1"/>
    <col min="15880" max="15880" width="11.85546875" style="40" customWidth="1"/>
    <col min="15881" max="15881" width="1.7109375" style="40" customWidth="1"/>
    <col min="15882" max="15882" width="11.7109375" style="40" customWidth="1"/>
    <col min="15883" max="15883" width="1.7109375" style="40" customWidth="1"/>
    <col min="15884" max="15884" width="11.85546875" style="40" customWidth="1"/>
    <col min="15885" max="15885" width="1.7109375" style="40" customWidth="1"/>
    <col min="15886" max="15886" width="14" style="40" customWidth="1"/>
    <col min="15887" max="15887" width="1.7109375" style="40" customWidth="1"/>
    <col min="15888" max="15888" width="12.28515625" style="40" customWidth="1"/>
    <col min="15889" max="15889" width="2.85546875" style="40" customWidth="1"/>
    <col min="15890" max="15890" width="11.85546875" style="40" customWidth="1"/>
    <col min="15891" max="15891" width="3.28515625" style="40" customWidth="1"/>
    <col min="15892" max="15892" width="28.7109375" style="40" customWidth="1"/>
    <col min="15893" max="15893" width="2.28515625" style="40" customWidth="1"/>
    <col min="15894" max="16128" width="28.7109375" style="40"/>
    <col min="16129" max="16129" width="15.5703125" style="40" customWidth="1"/>
    <col min="16130" max="16130" width="3.5703125" style="40" customWidth="1"/>
    <col min="16131" max="16131" width="3" style="40" customWidth="1"/>
    <col min="16132" max="16132" width="12.42578125" style="40" customWidth="1"/>
    <col min="16133" max="16133" width="1.5703125" style="40" customWidth="1"/>
    <col min="16134" max="16134" width="11.85546875" style="40" customWidth="1"/>
    <col min="16135" max="16135" width="1.7109375" style="40" customWidth="1"/>
    <col min="16136" max="16136" width="11.85546875" style="40" customWidth="1"/>
    <col min="16137" max="16137" width="1.7109375" style="40" customWidth="1"/>
    <col min="16138" max="16138" width="11.7109375" style="40" customWidth="1"/>
    <col min="16139" max="16139" width="1.7109375" style="40" customWidth="1"/>
    <col min="16140" max="16140" width="11.85546875" style="40" customWidth="1"/>
    <col min="16141" max="16141" width="1.7109375" style="40" customWidth="1"/>
    <col min="16142" max="16142" width="14" style="40" customWidth="1"/>
    <col min="16143" max="16143" width="1.7109375" style="40" customWidth="1"/>
    <col min="16144" max="16144" width="12.28515625" style="40" customWidth="1"/>
    <col min="16145" max="16145" width="2.85546875" style="40" customWidth="1"/>
    <col min="16146" max="16146" width="11.85546875" style="40" customWidth="1"/>
    <col min="16147" max="16147" width="3.28515625" style="40" customWidth="1"/>
    <col min="16148" max="16148" width="28.7109375" style="40" customWidth="1"/>
    <col min="16149" max="16149" width="2.28515625" style="40" customWidth="1"/>
    <col min="16150" max="16384" width="28.7109375" style="40"/>
  </cols>
  <sheetData>
    <row r="1" spans="1:18" x14ac:dyDescent="0.2">
      <c r="A1" s="39" t="s">
        <v>0</v>
      </c>
      <c r="P1" s="39" t="s">
        <v>119</v>
      </c>
    </row>
    <row r="2" spans="1:18" x14ac:dyDescent="0.2">
      <c r="A2" s="39" t="s">
        <v>112</v>
      </c>
      <c r="P2" s="58" t="s">
        <v>149</v>
      </c>
    </row>
    <row r="3" spans="1:18" x14ac:dyDescent="0.2">
      <c r="A3" s="39" t="s">
        <v>101</v>
      </c>
      <c r="P3" s="41"/>
    </row>
    <row r="4" spans="1:18" x14ac:dyDescent="0.2">
      <c r="A4" s="24" t="s">
        <v>91</v>
      </c>
      <c r="P4" s="41"/>
    </row>
    <row r="5" spans="1:18" x14ac:dyDescent="0.2">
      <c r="A5" s="39"/>
      <c r="P5" s="41"/>
    </row>
    <row r="7" spans="1:18" ht="38.25" x14ac:dyDescent="0.2">
      <c r="D7" s="42" t="s">
        <v>122</v>
      </c>
      <c r="F7" s="42" t="s">
        <v>113</v>
      </c>
      <c r="H7" s="42" t="s">
        <v>114</v>
      </c>
      <c r="J7" s="42" t="s">
        <v>115</v>
      </c>
      <c r="L7" s="42" t="s">
        <v>116</v>
      </c>
      <c r="N7" s="42" t="s">
        <v>66</v>
      </c>
      <c r="P7" s="42" t="s">
        <v>120</v>
      </c>
    </row>
    <row r="8" spans="1:18" x14ac:dyDescent="0.2">
      <c r="B8" s="43"/>
      <c r="C8" s="43"/>
      <c r="E8" s="43"/>
      <c r="G8" s="43"/>
      <c r="I8" s="43"/>
      <c r="K8" s="43"/>
      <c r="M8" s="43"/>
      <c r="O8" s="43"/>
      <c r="Q8" s="43"/>
    </row>
    <row r="9" spans="1:18" x14ac:dyDescent="0.2">
      <c r="A9" s="40" t="s">
        <v>117</v>
      </c>
    </row>
    <row r="10" spans="1:18" x14ac:dyDescent="0.2">
      <c r="A10" s="40" t="s">
        <v>118</v>
      </c>
    </row>
    <row r="11" spans="1:18" x14ac:dyDescent="0.2">
      <c r="A11" s="41"/>
    </row>
    <row r="12" spans="1:18" x14ac:dyDescent="0.2">
      <c r="A12" s="41">
        <v>2022</v>
      </c>
      <c r="D12" s="44">
        <v>0</v>
      </c>
      <c r="F12" s="44">
        <v>0</v>
      </c>
      <c r="H12" s="44">
        <v>340000</v>
      </c>
      <c r="J12" s="44">
        <v>62100</v>
      </c>
      <c r="L12" s="44">
        <v>0</v>
      </c>
      <c r="N12" s="44">
        <v>2900</v>
      </c>
      <c r="P12" s="44">
        <f t="shared" ref="P12:P21" si="0">SUM(C12:N12)</f>
        <v>405000</v>
      </c>
      <c r="R12" s="44"/>
    </row>
    <row r="13" spans="1:18" x14ac:dyDescent="0.2">
      <c r="A13" s="41">
        <v>2021</v>
      </c>
      <c r="D13" s="47">
        <v>0</v>
      </c>
      <c r="F13" s="47">
        <v>0</v>
      </c>
      <c r="H13" s="47">
        <v>362000</v>
      </c>
      <c r="J13" s="47">
        <v>57300</v>
      </c>
      <c r="L13" s="47">
        <v>0</v>
      </c>
      <c r="N13" s="47">
        <v>800</v>
      </c>
      <c r="P13" s="47">
        <f t="shared" si="0"/>
        <v>420100</v>
      </c>
    </row>
    <row r="14" spans="1:18" x14ac:dyDescent="0.2">
      <c r="A14" s="41">
        <v>2020</v>
      </c>
      <c r="D14" s="47">
        <v>0</v>
      </c>
      <c r="F14" s="47">
        <v>0</v>
      </c>
      <c r="H14" s="47">
        <v>360000</v>
      </c>
      <c r="J14" s="47">
        <v>42300</v>
      </c>
      <c r="L14" s="47">
        <v>0</v>
      </c>
      <c r="N14" s="47">
        <v>1200</v>
      </c>
      <c r="P14" s="47">
        <f t="shared" si="0"/>
        <v>403500</v>
      </c>
    </row>
    <row r="15" spans="1:18" x14ac:dyDescent="0.2">
      <c r="A15" s="41">
        <v>2019</v>
      </c>
      <c r="D15" s="47">
        <v>0</v>
      </c>
      <c r="F15" s="47">
        <v>0</v>
      </c>
      <c r="H15" s="47">
        <v>355000</v>
      </c>
      <c r="J15" s="47">
        <v>38500</v>
      </c>
      <c r="L15" s="47">
        <v>0</v>
      </c>
      <c r="N15" s="47">
        <v>600</v>
      </c>
      <c r="P15" s="47">
        <f t="shared" si="0"/>
        <v>394100</v>
      </c>
    </row>
    <row r="16" spans="1:18" x14ac:dyDescent="0.2">
      <c r="A16" s="43">
        <v>2018</v>
      </c>
      <c r="D16" s="47">
        <v>0</v>
      </c>
      <c r="F16" s="47">
        <v>0</v>
      </c>
      <c r="H16" s="47">
        <v>350000</v>
      </c>
      <c r="J16" s="47">
        <v>18200</v>
      </c>
      <c r="L16" s="47">
        <v>0</v>
      </c>
      <c r="N16" s="47">
        <v>2200</v>
      </c>
      <c r="P16" s="47">
        <f t="shared" si="0"/>
        <v>370400</v>
      </c>
    </row>
    <row r="17" spans="1:18" x14ac:dyDescent="0.2">
      <c r="A17" s="41">
        <v>2017</v>
      </c>
      <c r="D17" s="47">
        <v>0</v>
      </c>
      <c r="F17" s="47">
        <v>0</v>
      </c>
      <c r="H17" s="47">
        <v>220000</v>
      </c>
      <c r="J17" s="47">
        <v>8200</v>
      </c>
      <c r="L17" s="47">
        <v>0</v>
      </c>
      <c r="N17" s="47">
        <v>1800</v>
      </c>
      <c r="P17" s="47">
        <f t="shared" si="0"/>
        <v>230000</v>
      </c>
    </row>
    <row r="18" spans="1:18" x14ac:dyDescent="0.2">
      <c r="A18" s="43">
        <v>2016</v>
      </c>
      <c r="D18" s="47">
        <v>0</v>
      </c>
      <c r="F18" s="47">
        <v>0</v>
      </c>
      <c r="H18" s="47">
        <v>0</v>
      </c>
      <c r="J18" s="47">
        <v>0</v>
      </c>
      <c r="L18" s="47">
        <v>45897</v>
      </c>
      <c r="N18" s="47">
        <v>1600</v>
      </c>
      <c r="P18" s="47">
        <f t="shared" si="0"/>
        <v>47497</v>
      </c>
      <c r="R18" s="45"/>
    </row>
    <row r="19" spans="1:18" x14ac:dyDescent="0.2">
      <c r="A19" s="41">
        <v>2015</v>
      </c>
      <c r="D19" s="47">
        <v>2069000</v>
      </c>
      <c r="F19" s="47">
        <v>0</v>
      </c>
      <c r="H19" s="47">
        <v>550048</v>
      </c>
      <c r="J19" s="47">
        <v>19552</v>
      </c>
      <c r="L19" s="47">
        <v>0</v>
      </c>
      <c r="N19" s="47">
        <v>1400</v>
      </c>
      <c r="P19" s="47">
        <f t="shared" si="0"/>
        <v>2640000</v>
      </c>
      <c r="R19" s="45"/>
    </row>
    <row r="20" spans="1:18" x14ac:dyDescent="0.2">
      <c r="A20" s="43">
        <v>2014</v>
      </c>
      <c r="D20" s="47">
        <v>0</v>
      </c>
      <c r="F20" s="47"/>
      <c r="H20" s="47">
        <v>420000</v>
      </c>
      <c r="J20" s="47">
        <v>82000</v>
      </c>
      <c r="L20" s="47">
        <v>0</v>
      </c>
      <c r="N20" s="47">
        <v>1200</v>
      </c>
      <c r="P20" s="47">
        <f t="shared" si="0"/>
        <v>503200</v>
      </c>
      <c r="R20" s="45"/>
    </row>
    <row r="21" spans="1:18" x14ac:dyDescent="0.2">
      <c r="A21" s="41">
        <v>2013</v>
      </c>
      <c r="D21" s="47">
        <v>0</v>
      </c>
      <c r="F21" s="47">
        <v>100000</v>
      </c>
      <c r="H21" s="47">
        <v>450000</v>
      </c>
      <c r="J21" s="47">
        <v>50000</v>
      </c>
      <c r="L21" s="47">
        <v>0</v>
      </c>
      <c r="N21" s="47">
        <v>552</v>
      </c>
      <c r="P21" s="47">
        <f t="shared" si="0"/>
        <v>600552</v>
      </c>
      <c r="R21" s="45"/>
    </row>
    <row r="22" spans="1:18" x14ac:dyDescent="0.2">
      <c r="A22" s="43" t="s">
        <v>132</v>
      </c>
      <c r="D22" s="46"/>
      <c r="F22" s="46"/>
      <c r="H22" s="46"/>
      <c r="J22" s="46"/>
      <c r="L22" s="46"/>
      <c r="N22" s="46"/>
      <c r="P22" s="46"/>
      <c r="R22" s="46"/>
    </row>
    <row r="23" spans="1:18" x14ac:dyDescent="0.2">
      <c r="A23" s="41" t="s">
        <v>132</v>
      </c>
      <c r="R23" s="45"/>
    </row>
    <row r="24" spans="1:18" x14ac:dyDescent="0.2">
      <c r="A24" s="43" t="s">
        <v>132</v>
      </c>
    </row>
    <row r="30" spans="1:18" x14ac:dyDescent="0.2">
      <c r="A30" s="40" t="s">
        <v>100</v>
      </c>
    </row>
  </sheetData>
  <phoneticPr fontId="2" type="noConversion"/>
  <pageMargins left="0.25" right="0.2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J-1</vt:lpstr>
      <vt:lpstr>J-2</vt:lpstr>
      <vt:lpstr>J-3</vt:lpstr>
      <vt:lpstr>J-4</vt:lpstr>
      <vt:lpstr>J-5</vt:lpstr>
      <vt:lpstr>'J-2'!Print_Titles</vt:lpstr>
      <vt:lpstr>'J-4'!Print_Titles</vt:lpstr>
    </vt:vector>
  </TitlesOfParts>
  <Company>NJDOE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pscott</dc:creator>
  <cp:lastModifiedBy>Grama, Jacqueline</cp:lastModifiedBy>
  <cp:lastPrinted>2006-09-06T16:03:52Z</cp:lastPrinted>
  <dcterms:created xsi:type="dcterms:W3CDTF">2004-11-23T19:05:26Z</dcterms:created>
  <dcterms:modified xsi:type="dcterms:W3CDTF">2023-08-04T03:30:51Z</dcterms:modified>
</cp:coreProperties>
</file>