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O:\Policy\Board Secretary Report\2022-23 Draft\"/>
    </mc:Choice>
  </mc:AlternateContent>
  <xr:revisionPtr revIDLastSave="0" documentId="13_ncr:1_{94428CAC-1A29-475D-B241-5DF199ECB0B4}" xr6:coauthVersionLast="45" xr6:coauthVersionMax="47" xr10:uidLastSave="{00000000-0000-0000-0000-000000000000}"/>
  <bookViews>
    <workbookView xWindow="-110" yWindow="-110" windowWidth="19420" windowHeight="10420" tabRatio="593" xr2:uid="{00000000-000D-0000-FFFF-FFFF00000000}"/>
  </bookViews>
  <sheets>
    <sheet name="Notes Regarding Fund 15 BSR" sheetId="8" r:id="rId1"/>
    <sheet name="Balance Sheet" sheetId="1" r:id="rId2"/>
    <sheet name="Summary Budget to Actual " sheetId="5" r:id="rId3"/>
    <sheet name="Schedule of Revenues" sheetId="6" r:id="rId4"/>
    <sheet name="Stmt of Appropriations-OPTION 1" sheetId="7" r:id="rId5"/>
    <sheet name="Stmt of Appropriations-OPTION 2" sheetId="9" r:id="rId6"/>
  </sheets>
  <definedNames>
    <definedName name="_xlnm.Print_Area" localSheetId="5">'Stmt of Appropriations-OPTION 2'!$A$2:$N$466</definedName>
    <definedName name="_xlnm.Print_Area" localSheetId="2">'Summary Budget to Actual '!$A$2:$M$21</definedName>
    <definedName name="_xlnm.Print_Titles" localSheetId="3">'Schedule of Revenues'!$9:$9</definedName>
    <definedName name="_xlnm.Print_Titles" localSheetId="4">'Stmt of Appropriations-OPTION 1'!$8:$8</definedName>
    <definedName name="_xlnm.Print_Titles" localSheetId="5">'Stmt of Appropriations-OPTION 2'!$8:$8</definedName>
    <definedName name="_xlnm.Print_Titles" localSheetId="2">'Summary Budget to Actual '!$17:$17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36" i="7" l="1"/>
  <c r="I27" i="6"/>
  <c r="J50" i="1" l="1"/>
  <c r="J23" i="1"/>
  <c r="K442" i="9" l="1"/>
  <c r="I442" i="9"/>
  <c r="E442" i="9"/>
  <c r="D442" i="9"/>
  <c r="K70" i="9"/>
  <c r="I70" i="9"/>
  <c r="E70" i="9"/>
  <c r="D70" i="9"/>
  <c r="K69" i="9"/>
  <c r="I69" i="9"/>
  <c r="E69" i="9"/>
  <c r="D69" i="9"/>
  <c r="K68" i="9"/>
  <c r="I68" i="9"/>
  <c r="E68" i="9"/>
  <c r="D68" i="9"/>
  <c r="K67" i="9"/>
  <c r="I67" i="9"/>
  <c r="E67" i="9"/>
  <c r="D67" i="9"/>
  <c r="K66" i="9"/>
  <c r="I66" i="9"/>
  <c r="E66" i="9"/>
  <c r="D66" i="9"/>
  <c r="K65" i="9"/>
  <c r="I65" i="9"/>
  <c r="E65" i="9"/>
  <c r="D65" i="9"/>
  <c r="M64" i="9"/>
  <c r="K63" i="9"/>
  <c r="I63" i="9"/>
  <c r="E63" i="9"/>
  <c r="D63" i="9"/>
  <c r="K62" i="9"/>
  <c r="I62" i="9"/>
  <c r="E62" i="9"/>
  <c r="D62" i="9"/>
  <c r="G442" i="7"/>
  <c r="M442" i="7" s="1"/>
  <c r="G907" i="7"/>
  <c r="M907" i="7" s="1"/>
  <c r="G442" i="9" l="1"/>
  <c r="M442" i="9" s="1"/>
  <c r="D71" i="9"/>
  <c r="E71" i="9"/>
  <c r="I71" i="9"/>
  <c r="K71" i="9"/>
  <c r="K536" i="7"/>
  <c r="I536" i="7"/>
  <c r="E536" i="7"/>
  <c r="D536" i="7"/>
  <c r="G535" i="7"/>
  <c r="M535" i="7" s="1"/>
  <c r="G534" i="7"/>
  <c r="M534" i="7" s="1"/>
  <c r="G533" i="7"/>
  <c r="M533" i="7" s="1"/>
  <c r="G532" i="7"/>
  <c r="M532" i="7" s="1"/>
  <c r="G531" i="7"/>
  <c r="M531" i="7" s="1"/>
  <c r="G530" i="7"/>
  <c r="M530" i="7" s="1"/>
  <c r="G529" i="7"/>
  <c r="M529" i="7" s="1"/>
  <c r="G528" i="7"/>
  <c r="M528" i="7" s="1"/>
  <c r="G527" i="7"/>
  <c r="K71" i="7"/>
  <c r="I71" i="7"/>
  <c r="E71" i="7"/>
  <c r="D71" i="7"/>
  <c r="G70" i="7"/>
  <c r="G69" i="7"/>
  <c r="G68" i="7"/>
  <c r="G67" i="7"/>
  <c r="G66" i="7"/>
  <c r="G65" i="7"/>
  <c r="G64" i="7"/>
  <c r="M64" i="7" s="1"/>
  <c r="G63" i="7"/>
  <c r="G62" i="7"/>
  <c r="G24" i="6"/>
  <c r="G23" i="6"/>
  <c r="G22" i="6"/>
  <c r="G21" i="6"/>
  <c r="G20" i="6"/>
  <c r="G19" i="6"/>
  <c r="G18" i="6"/>
  <c r="G15" i="6"/>
  <c r="G13" i="6"/>
  <c r="G27" i="6" s="1"/>
  <c r="G11" i="6"/>
  <c r="O430" i="7"/>
  <c r="O431" i="7"/>
  <c r="O429" i="7"/>
  <c r="G62" i="9" l="1"/>
  <c r="M62" i="9" s="1"/>
  <c r="M70" i="7"/>
  <c r="G70" i="9"/>
  <c r="M70" i="9" s="1"/>
  <c r="M65" i="7"/>
  <c r="G65" i="9"/>
  <c r="M65" i="9" s="1"/>
  <c r="M66" i="7"/>
  <c r="G66" i="9"/>
  <c r="M66" i="9" s="1"/>
  <c r="M67" i="7"/>
  <c r="G67" i="9"/>
  <c r="M67" i="9" s="1"/>
  <c r="M68" i="7"/>
  <c r="G68" i="9"/>
  <c r="M68" i="9" s="1"/>
  <c r="M63" i="7"/>
  <c r="G63" i="9"/>
  <c r="M69" i="7"/>
  <c r="G69" i="9"/>
  <c r="M69" i="9" s="1"/>
  <c r="G536" i="7"/>
  <c r="M527" i="7"/>
  <c r="M536" i="7" s="1"/>
  <c r="G71" i="7"/>
  <c r="M62" i="7"/>
  <c r="D12" i="5"/>
  <c r="D11" i="5"/>
  <c r="C12" i="5"/>
  <c r="C11" i="5"/>
  <c r="J16" i="5"/>
  <c r="E25" i="6"/>
  <c r="D14" i="5" s="1"/>
  <c r="E16" i="6"/>
  <c r="D13" i="5" s="1"/>
  <c r="D25" i="6"/>
  <c r="C14" i="5" s="1"/>
  <c r="D16" i="6"/>
  <c r="C13" i="5" s="1"/>
  <c r="E463" i="9"/>
  <c r="E462" i="9"/>
  <c r="E461" i="9"/>
  <c r="E460" i="9"/>
  <c r="E459" i="9"/>
  <c r="E458" i="9"/>
  <c r="E457" i="9"/>
  <c r="E456" i="9"/>
  <c r="E455" i="9"/>
  <c r="E454" i="9"/>
  <c r="E453" i="9"/>
  <c r="E452" i="9"/>
  <c r="E451" i="9"/>
  <c r="E450" i="9"/>
  <c r="E449" i="9"/>
  <c r="E448" i="9"/>
  <c r="E447" i="9"/>
  <c r="E446" i="9"/>
  <c r="E445" i="9"/>
  <c r="E444" i="9"/>
  <c r="E443" i="9"/>
  <c r="E441" i="9"/>
  <c r="E440" i="9"/>
  <c r="E439" i="9"/>
  <c r="E438" i="9"/>
  <c r="E437" i="9"/>
  <c r="E436" i="9"/>
  <c r="E435" i="9"/>
  <c r="E434" i="9"/>
  <c r="E424" i="9"/>
  <c r="E423" i="9"/>
  <c r="E422" i="9"/>
  <c r="E421" i="9"/>
  <c r="E420" i="9"/>
  <c r="E419" i="9"/>
  <c r="E418" i="9"/>
  <c r="E417" i="9"/>
  <c r="E416" i="9"/>
  <c r="E415" i="9"/>
  <c r="E414" i="9"/>
  <c r="E413" i="9"/>
  <c r="E410" i="9"/>
  <c r="E411" i="9" s="1"/>
  <c r="E406" i="9"/>
  <c r="E405" i="9"/>
  <c r="E404" i="9"/>
  <c r="E403" i="9"/>
  <c r="E401" i="9"/>
  <c r="E398" i="9"/>
  <c r="E397" i="9"/>
  <c r="E394" i="9"/>
  <c r="E393" i="9"/>
  <c r="E392" i="9"/>
  <c r="E391" i="9"/>
  <c r="E389" i="9"/>
  <c r="E388" i="9"/>
  <c r="E387" i="9"/>
  <c r="E386" i="9"/>
  <c r="E383" i="9"/>
  <c r="E382" i="9"/>
  <c r="E381" i="9"/>
  <c r="E380" i="9"/>
  <c r="E379" i="9"/>
  <c r="E376" i="9"/>
  <c r="E375" i="9"/>
  <c r="E374" i="9"/>
  <c r="E373" i="9"/>
  <c r="E371" i="9"/>
  <c r="E370" i="9"/>
  <c r="E367" i="9"/>
  <c r="E366" i="9"/>
  <c r="E365" i="9"/>
  <c r="E364" i="9"/>
  <c r="E363" i="9"/>
  <c r="E362" i="9"/>
  <c r="E360" i="9"/>
  <c r="E359" i="9"/>
  <c r="E358" i="9"/>
  <c r="E357" i="9"/>
  <c r="E354" i="9"/>
  <c r="E353" i="9"/>
  <c r="E352" i="9"/>
  <c r="E351" i="9"/>
  <c r="E350" i="9"/>
  <c r="E348" i="9"/>
  <c r="E347" i="9"/>
  <c r="E346" i="9"/>
  <c r="E343" i="9"/>
  <c r="E342" i="9"/>
  <c r="E341" i="9"/>
  <c r="E340" i="9"/>
  <c r="E338" i="9"/>
  <c r="E337" i="9"/>
  <c r="E334" i="9"/>
  <c r="E333" i="9"/>
  <c r="E332" i="9"/>
  <c r="E331" i="9"/>
  <c r="E329" i="9"/>
  <c r="E328" i="9"/>
  <c r="E327" i="9"/>
  <c r="E326" i="9"/>
  <c r="E325" i="9"/>
  <c r="E321" i="9"/>
  <c r="E320" i="9"/>
  <c r="E319" i="9"/>
  <c r="E317" i="9"/>
  <c r="E313" i="9"/>
  <c r="E312" i="9"/>
  <c r="E311" i="9"/>
  <c r="E310" i="9"/>
  <c r="E308" i="9"/>
  <c r="E306" i="9"/>
  <c r="E305" i="9"/>
  <c r="E304" i="9"/>
  <c r="E303" i="9"/>
  <c r="E302" i="9"/>
  <c r="E300" i="9"/>
  <c r="E299" i="9"/>
  <c r="E298" i="9"/>
  <c r="E297" i="9"/>
  <c r="E293" i="9"/>
  <c r="E292" i="9"/>
  <c r="E291" i="9"/>
  <c r="E290" i="9"/>
  <c r="E288" i="9"/>
  <c r="E286" i="9"/>
  <c r="E285" i="9"/>
  <c r="E284" i="9"/>
  <c r="E283" i="9"/>
  <c r="E282" i="9"/>
  <c r="E280" i="9"/>
  <c r="E279" i="9"/>
  <c r="E278" i="9"/>
  <c r="E277" i="9"/>
  <c r="E273" i="9"/>
  <c r="E272" i="9"/>
  <c r="E271" i="9"/>
  <c r="E270" i="9"/>
  <c r="E268" i="9"/>
  <c r="E266" i="9"/>
  <c r="E265" i="9"/>
  <c r="E264" i="9"/>
  <c r="E263" i="9"/>
  <c r="E262" i="9"/>
  <c r="E260" i="9"/>
  <c r="E259" i="9"/>
  <c r="E258" i="9"/>
  <c r="E257" i="9"/>
  <c r="E253" i="9"/>
  <c r="E252" i="9"/>
  <c r="E251" i="9"/>
  <c r="E250" i="9"/>
  <c r="E248" i="9"/>
  <c r="E246" i="9"/>
  <c r="E245" i="9"/>
  <c r="E244" i="9"/>
  <c r="E243" i="9"/>
  <c r="E242" i="9"/>
  <c r="E240" i="9"/>
  <c r="E239" i="9"/>
  <c r="E238" i="9"/>
  <c r="E237" i="9"/>
  <c r="E233" i="9"/>
  <c r="E232" i="9"/>
  <c r="E231" i="9"/>
  <c r="E230" i="9"/>
  <c r="E228" i="9"/>
  <c r="E226" i="9"/>
  <c r="E225" i="9"/>
  <c r="E224" i="9"/>
  <c r="E223" i="9"/>
  <c r="E221" i="9"/>
  <c r="E220" i="9"/>
  <c r="E219" i="9"/>
  <c r="E218" i="9"/>
  <c r="E215" i="9"/>
  <c r="E214" i="9"/>
  <c r="E213" i="9"/>
  <c r="E211" i="9"/>
  <c r="E208" i="9"/>
  <c r="E207" i="9"/>
  <c r="E206" i="9"/>
  <c r="E204" i="9"/>
  <c r="E201" i="9"/>
  <c r="E200" i="9"/>
  <c r="E199" i="9"/>
  <c r="E198" i="9"/>
  <c r="E197" i="9"/>
  <c r="E196" i="9"/>
  <c r="E194" i="9"/>
  <c r="E193" i="9"/>
  <c r="E190" i="9"/>
  <c r="E189" i="9"/>
  <c r="E188" i="9"/>
  <c r="E187" i="9"/>
  <c r="E186" i="9"/>
  <c r="E185" i="9"/>
  <c r="E183" i="9"/>
  <c r="E182" i="9"/>
  <c r="E179" i="9"/>
  <c r="E178" i="9"/>
  <c r="E177" i="9"/>
  <c r="E176" i="9"/>
  <c r="E175" i="9"/>
  <c r="E174" i="9"/>
  <c r="E172" i="9"/>
  <c r="E171" i="9"/>
  <c r="E167" i="9"/>
  <c r="E166" i="9"/>
  <c r="E165" i="9"/>
  <c r="E164" i="9"/>
  <c r="E163" i="9"/>
  <c r="E162" i="9"/>
  <c r="E160" i="9"/>
  <c r="E159" i="9"/>
  <c r="E156" i="9"/>
  <c r="E155" i="9"/>
  <c r="E154" i="9"/>
  <c r="E153" i="9"/>
  <c r="E152" i="9"/>
  <c r="E150" i="9"/>
  <c r="E149" i="9"/>
  <c r="E146" i="9"/>
  <c r="E145" i="9"/>
  <c r="E144" i="9"/>
  <c r="E143" i="9"/>
  <c r="E142" i="9"/>
  <c r="E140" i="9"/>
  <c r="E139" i="9"/>
  <c r="E136" i="9"/>
  <c r="E135" i="9"/>
  <c r="E134" i="9"/>
  <c r="E133" i="9"/>
  <c r="E132" i="9"/>
  <c r="E131" i="9"/>
  <c r="E129" i="9"/>
  <c r="E128" i="9"/>
  <c r="E125" i="9"/>
  <c r="E124" i="9"/>
  <c r="E123" i="9"/>
  <c r="E122" i="9"/>
  <c r="E121" i="9"/>
  <c r="E120" i="9"/>
  <c r="E118" i="9"/>
  <c r="E117" i="9"/>
  <c r="E114" i="9"/>
  <c r="E113" i="9"/>
  <c r="E112" i="9"/>
  <c r="E111" i="9"/>
  <c r="E110" i="9"/>
  <c r="E109" i="9"/>
  <c r="E107" i="9"/>
  <c r="E106" i="9"/>
  <c r="E103" i="9"/>
  <c r="E102" i="9"/>
  <c r="E101" i="9"/>
  <c r="E100" i="9"/>
  <c r="E99" i="9"/>
  <c r="E98" i="9"/>
  <c r="E96" i="9"/>
  <c r="E95" i="9"/>
  <c r="E92" i="9"/>
  <c r="E91" i="9"/>
  <c r="E90" i="9"/>
  <c r="E89" i="9"/>
  <c r="E88" i="9"/>
  <c r="E87" i="9"/>
  <c r="E85" i="9"/>
  <c r="E84" i="9"/>
  <c r="E81" i="9"/>
  <c r="E80" i="9"/>
  <c r="E79" i="9"/>
  <c r="E78" i="9"/>
  <c r="E77" i="9"/>
  <c r="E76" i="9"/>
  <c r="E74" i="9"/>
  <c r="E73" i="9"/>
  <c r="E59" i="9"/>
  <c r="E58" i="9"/>
  <c r="E57" i="9"/>
  <c r="E56" i="9"/>
  <c r="E55" i="9"/>
  <c r="E54" i="9"/>
  <c r="E52" i="9"/>
  <c r="E51" i="9"/>
  <c r="E48" i="9"/>
  <c r="E47" i="9"/>
  <c r="E46" i="9"/>
  <c r="E45" i="9"/>
  <c r="E44" i="9"/>
  <c r="E43" i="9"/>
  <c r="E41" i="9"/>
  <c r="E40" i="9"/>
  <c r="E37" i="9"/>
  <c r="E36" i="9"/>
  <c r="E35" i="9"/>
  <c r="E34" i="9"/>
  <c r="E33" i="9"/>
  <c r="E32" i="9"/>
  <c r="E30" i="9"/>
  <c r="E29" i="9"/>
  <c r="E24" i="9"/>
  <c r="E23" i="9"/>
  <c r="E22" i="9"/>
  <c r="E21" i="9"/>
  <c r="E20" i="9"/>
  <c r="E19" i="9"/>
  <c r="E17" i="9"/>
  <c r="E14" i="9"/>
  <c r="E13" i="9"/>
  <c r="E12" i="9"/>
  <c r="E11" i="9"/>
  <c r="D463" i="9"/>
  <c r="D462" i="9"/>
  <c r="D461" i="9"/>
  <c r="D460" i="9"/>
  <c r="D459" i="9"/>
  <c r="D458" i="9"/>
  <c r="D457" i="9"/>
  <c r="D456" i="9"/>
  <c r="D455" i="9"/>
  <c r="D454" i="9"/>
  <c r="D453" i="9"/>
  <c r="D452" i="9"/>
  <c r="D451" i="9"/>
  <c r="D450" i="9"/>
  <c r="D449" i="9"/>
  <c r="D448" i="9"/>
  <c r="D447" i="9"/>
  <c r="D446" i="9"/>
  <c r="D445" i="9"/>
  <c r="D444" i="9"/>
  <c r="D443" i="9"/>
  <c r="D441" i="9"/>
  <c r="D440" i="9"/>
  <c r="D439" i="9"/>
  <c r="D438" i="9"/>
  <c r="D437" i="9"/>
  <c r="D436" i="9"/>
  <c r="D435" i="9"/>
  <c r="D434" i="9"/>
  <c r="D424" i="9"/>
  <c r="D423" i="9"/>
  <c r="D422" i="9"/>
  <c r="D421" i="9"/>
  <c r="D420" i="9"/>
  <c r="D419" i="9"/>
  <c r="D418" i="9"/>
  <c r="D417" i="9"/>
  <c r="D416" i="9"/>
  <c r="D415" i="9"/>
  <c r="D414" i="9"/>
  <c r="D413" i="9"/>
  <c r="D410" i="9"/>
  <c r="D411" i="9" s="1"/>
  <c r="D406" i="9"/>
  <c r="D405" i="9"/>
  <c r="D404" i="9"/>
  <c r="D403" i="9"/>
  <c r="D401" i="9"/>
  <c r="D398" i="9"/>
  <c r="D397" i="9"/>
  <c r="D394" i="9"/>
  <c r="D393" i="9"/>
  <c r="D392" i="9"/>
  <c r="D391" i="9"/>
  <c r="D389" i="9"/>
  <c r="D388" i="9"/>
  <c r="D387" i="9"/>
  <c r="D386" i="9"/>
  <c r="D383" i="9"/>
  <c r="D382" i="9"/>
  <c r="D381" i="9"/>
  <c r="D380" i="9"/>
  <c r="D379" i="9"/>
  <c r="D376" i="9"/>
  <c r="D375" i="9"/>
  <c r="D374" i="9"/>
  <c r="D373" i="9"/>
  <c r="D371" i="9"/>
  <c r="D370" i="9"/>
  <c r="D367" i="9"/>
  <c r="D366" i="9"/>
  <c r="D365" i="9"/>
  <c r="D364" i="9"/>
  <c r="D363" i="9"/>
  <c r="D362" i="9"/>
  <c r="D360" i="9"/>
  <c r="D359" i="9"/>
  <c r="D358" i="9"/>
  <c r="D357" i="9"/>
  <c r="D354" i="9"/>
  <c r="D353" i="9"/>
  <c r="D352" i="9"/>
  <c r="D351" i="9"/>
  <c r="D350" i="9"/>
  <c r="D348" i="9"/>
  <c r="D347" i="9"/>
  <c r="D346" i="9"/>
  <c r="D343" i="9"/>
  <c r="D342" i="9"/>
  <c r="D341" i="9"/>
  <c r="D340" i="9"/>
  <c r="D338" i="9"/>
  <c r="D337" i="9"/>
  <c r="D334" i="9"/>
  <c r="D333" i="9"/>
  <c r="D332" i="9"/>
  <c r="D331" i="9"/>
  <c r="D329" i="9"/>
  <c r="D328" i="9"/>
  <c r="D327" i="9"/>
  <c r="D326" i="9"/>
  <c r="D325" i="9"/>
  <c r="D321" i="9"/>
  <c r="D320" i="9"/>
  <c r="D319" i="9"/>
  <c r="D317" i="9"/>
  <c r="D313" i="9"/>
  <c r="D312" i="9"/>
  <c r="D311" i="9"/>
  <c r="D310" i="9"/>
  <c r="D308" i="9"/>
  <c r="D306" i="9"/>
  <c r="D305" i="9"/>
  <c r="D304" i="9"/>
  <c r="D303" i="9"/>
  <c r="D302" i="9"/>
  <c r="D300" i="9"/>
  <c r="D299" i="9"/>
  <c r="D298" i="9"/>
  <c r="D297" i="9"/>
  <c r="D293" i="9"/>
  <c r="D292" i="9"/>
  <c r="D291" i="9"/>
  <c r="D290" i="9"/>
  <c r="D288" i="9"/>
  <c r="D286" i="9"/>
  <c r="D285" i="9"/>
  <c r="D284" i="9"/>
  <c r="D283" i="9"/>
  <c r="D282" i="9"/>
  <c r="D280" i="9"/>
  <c r="D279" i="9"/>
  <c r="D278" i="9"/>
  <c r="D277" i="9"/>
  <c r="D273" i="9"/>
  <c r="D272" i="9"/>
  <c r="D271" i="9"/>
  <c r="D270" i="9"/>
  <c r="D268" i="9"/>
  <c r="D266" i="9"/>
  <c r="D265" i="9"/>
  <c r="D264" i="9"/>
  <c r="D263" i="9"/>
  <c r="D262" i="9"/>
  <c r="D260" i="9"/>
  <c r="D259" i="9"/>
  <c r="D258" i="9"/>
  <c r="D257" i="9"/>
  <c r="D253" i="9"/>
  <c r="D252" i="9"/>
  <c r="D251" i="9"/>
  <c r="D250" i="9"/>
  <c r="D248" i="9"/>
  <c r="D246" i="9"/>
  <c r="D245" i="9"/>
  <c r="D244" i="9"/>
  <c r="D243" i="9"/>
  <c r="D242" i="9"/>
  <c r="D240" i="9"/>
  <c r="D239" i="9"/>
  <c r="D238" i="9"/>
  <c r="D237" i="9"/>
  <c r="D233" i="9"/>
  <c r="D232" i="9"/>
  <c r="D231" i="9"/>
  <c r="D230" i="9"/>
  <c r="D228" i="9"/>
  <c r="D226" i="9"/>
  <c r="D225" i="9"/>
  <c r="D224" i="9"/>
  <c r="D223" i="9"/>
  <c r="D221" i="9"/>
  <c r="D220" i="9"/>
  <c r="D219" i="9"/>
  <c r="D218" i="9"/>
  <c r="D215" i="9"/>
  <c r="D214" i="9"/>
  <c r="D213" i="9"/>
  <c r="D211" i="9"/>
  <c r="D208" i="9"/>
  <c r="D207" i="9"/>
  <c r="D206" i="9"/>
  <c r="D204" i="9"/>
  <c r="D201" i="9"/>
  <c r="D200" i="9"/>
  <c r="D199" i="9"/>
  <c r="D198" i="9"/>
  <c r="D197" i="9"/>
  <c r="D196" i="9"/>
  <c r="D194" i="9"/>
  <c r="D193" i="9"/>
  <c r="D190" i="9"/>
  <c r="D189" i="9"/>
  <c r="D188" i="9"/>
  <c r="D187" i="9"/>
  <c r="D186" i="9"/>
  <c r="D185" i="9"/>
  <c r="D183" i="9"/>
  <c r="D182" i="9"/>
  <c r="D179" i="9"/>
  <c r="D178" i="9"/>
  <c r="D177" i="9"/>
  <c r="D176" i="9"/>
  <c r="D175" i="9"/>
  <c r="D174" i="9"/>
  <c r="D172" i="9"/>
  <c r="D171" i="9"/>
  <c r="D167" i="9"/>
  <c r="D166" i="9"/>
  <c r="D165" i="9"/>
  <c r="D164" i="9"/>
  <c r="D163" i="9"/>
  <c r="D162" i="9"/>
  <c r="D160" i="9"/>
  <c r="D159" i="9"/>
  <c r="D156" i="9"/>
  <c r="D155" i="9"/>
  <c r="D154" i="9"/>
  <c r="D153" i="9"/>
  <c r="D152" i="9"/>
  <c r="D150" i="9"/>
  <c r="D149" i="9"/>
  <c r="D146" i="9"/>
  <c r="D145" i="9"/>
  <c r="D144" i="9"/>
  <c r="D143" i="9"/>
  <c r="D142" i="9"/>
  <c r="D140" i="9"/>
  <c r="D139" i="9"/>
  <c r="D136" i="9"/>
  <c r="D135" i="9"/>
  <c r="D134" i="9"/>
  <c r="D133" i="9"/>
  <c r="D132" i="9"/>
  <c r="D131" i="9"/>
  <c r="D129" i="9"/>
  <c r="D128" i="9"/>
  <c r="D125" i="9"/>
  <c r="D124" i="9"/>
  <c r="D123" i="9"/>
  <c r="D122" i="9"/>
  <c r="D121" i="9"/>
  <c r="D120" i="9"/>
  <c r="D118" i="9"/>
  <c r="D117" i="9"/>
  <c r="D114" i="9"/>
  <c r="D113" i="9"/>
  <c r="D112" i="9"/>
  <c r="D111" i="9"/>
  <c r="D110" i="9"/>
  <c r="D109" i="9"/>
  <c r="D107" i="9"/>
  <c r="D106" i="9"/>
  <c r="D103" i="9"/>
  <c r="D102" i="9"/>
  <c r="D101" i="9"/>
  <c r="D100" i="9"/>
  <c r="D99" i="9"/>
  <c r="D98" i="9"/>
  <c r="D96" i="9"/>
  <c r="D95" i="9"/>
  <c r="D92" i="9"/>
  <c r="D91" i="9"/>
  <c r="D90" i="9"/>
  <c r="D89" i="9"/>
  <c r="D88" i="9"/>
  <c r="D87" i="9"/>
  <c r="D85" i="9"/>
  <c r="D84" i="9"/>
  <c r="D81" i="9"/>
  <c r="D80" i="9"/>
  <c r="D79" i="9"/>
  <c r="D78" i="9"/>
  <c r="D77" i="9"/>
  <c r="D76" i="9"/>
  <c r="D74" i="9"/>
  <c r="D73" i="9"/>
  <c r="D59" i="9"/>
  <c r="D58" i="9"/>
  <c r="D57" i="9"/>
  <c r="D56" i="9"/>
  <c r="D55" i="9"/>
  <c r="D54" i="9"/>
  <c r="D52" i="9"/>
  <c r="D51" i="9"/>
  <c r="D48" i="9"/>
  <c r="D47" i="9"/>
  <c r="D46" i="9"/>
  <c r="D45" i="9"/>
  <c r="D44" i="9"/>
  <c r="D43" i="9"/>
  <c r="D41" i="9"/>
  <c r="D40" i="9"/>
  <c r="D37" i="9"/>
  <c r="D36" i="9"/>
  <c r="D35" i="9"/>
  <c r="D34" i="9"/>
  <c r="D33" i="9"/>
  <c r="D32" i="9"/>
  <c r="D30" i="9"/>
  <c r="D29" i="9"/>
  <c r="D24" i="9"/>
  <c r="D23" i="9"/>
  <c r="D22" i="9"/>
  <c r="D21" i="9"/>
  <c r="D20" i="9"/>
  <c r="D19" i="9"/>
  <c r="D17" i="9"/>
  <c r="D14" i="9"/>
  <c r="D13" i="9"/>
  <c r="D12" i="9"/>
  <c r="D11" i="9"/>
  <c r="M71" i="7" l="1"/>
  <c r="M63" i="9"/>
  <c r="M71" i="9" s="1"/>
  <c r="G71" i="9"/>
  <c r="E254" i="9"/>
  <c r="E126" i="9"/>
  <c r="D15" i="9"/>
  <c r="D307" i="9"/>
  <c r="D335" i="9"/>
  <c r="D384" i="9"/>
  <c r="E49" i="9"/>
  <c r="D247" i="9"/>
  <c r="D287" i="9"/>
  <c r="D294" i="9"/>
  <c r="E399" i="9"/>
  <c r="D216" i="9"/>
  <c r="D322" i="9"/>
  <c r="E294" i="9"/>
  <c r="D126" i="9"/>
  <c r="E287" i="9"/>
  <c r="D25" i="9"/>
  <c r="D104" i="9"/>
  <c r="E168" i="9"/>
  <c r="E202" i="9"/>
  <c r="E216" i="9"/>
  <c r="E234" i="9"/>
  <c r="D15" i="5"/>
  <c r="C15" i="5"/>
  <c r="D26" i="6"/>
  <c r="D368" i="9"/>
  <c r="E115" i="9"/>
  <c r="E274" i="9"/>
  <c r="E428" i="9"/>
  <c r="E429" i="9" s="1"/>
  <c r="E464" i="9"/>
  <c r="E465" i="9" s="1"/>
  <c r="D20" i="5" s="1"/>
  <c r="D38" i="9"/>
  <c r="D115" i="9"/>
  <c r="D234" i="9"/>
  <c r="D274" i="9"/>
  <c r="D395" i="9"/>
  <c r="E38" i="9"/>
  <c r="E137" i="9"/>
  <c r="E180" i="9"/>
  <c r="E307" i="9"/>
  <c r="E335" i="9"/>
  <c r="E384" i="9"/>
  <c r="D82" i="9"/>
  <c r="D147" i="9"/>
  <c r="D191" i="9"/>
  <c r="D267" i="9"/>
  <c r="D344" i="9"/>
  <c r="D377" i="9"/>
  <c r="D464" i="9"/>
  <c r="D465" i="9" s="1"/>
  <c r="C20" i="5" s="1"/>
  <c r="E15" i="9"/>
  <c r="E104" i="9"/>
  <c r="D157" i="9"/>
  <c r="D209" i="9"/>
  <c r="D227" i="9"/>
  <c r="D399" i="9"/>
  <c r="E147" i="9"/>
  <c r="E191" i="9"/>
  <c r="E267" i="9"/>
  <c r="E322" i="9"/>
  <c r="E368" i="9"/>
  <c r="E395" i="9"/>
  <c r="D137" i="9"/>
  <c r="D180" i="9"/>
  <c r="D428" i="9"/>
  <c r="D429" i="9" s="1"/>
  <c r="E25" i="9"/>
  <c r="E60" i="9"/>
  <c r="E247" i="9"/>
  <c r="D93" i="9"/>
  <c r="D314" i="9"/>
  <c r="D355" i="9"/>
  <c r="D407" i="9"/>
  <c r="D49" i="9"/>
  <c r="D60" i="9"/>
  <c r="D168" i="9"/>
  <c r="D202" i="9"/>
  <c r="D254" i="9"/>
  <c r="D255" i="9" s="1"/>
  <c r="E82" i="9"/>
  <c r="E93" i="9"/>
  <c r="E157" i="9"/>
  <c r="E209" i="9"/>
  <c r="E227" i="9"/>
  <c r="E314" i="9"/>
  <c r="E344" i="9"/>
  <c r="E355" i="9"/>
  <c r="E377" i="9"/>
  <c r="E407" i="9"/>
  <c r="E26" i="6"/>
  <c r="G928" i="7"/>
  <c r="G927" i="7"/>
  <c r="G926" i="7"/>
  <c r="G925" i="7"/>
  <c r="G924" i="7"/>
  <c r="G922" i="7"/>
  <c r="G921" i="7"/>
  <c r="G920" i="7"/>
  <c r="G919" i="7"/>
  <c r="G918" i="7"/>
  <c r="G916" i="7"/>
  <c r="G915" i="7"/>
  <c r="G914" i="7"/>
  <c r="G913" i="7"/>
  <c r="G912" i="7"/>
  <c r="G911" i="7"/>
  <c r="G910" i="7"/>
  <c r="G909" i="7"/>
  <c r="G908" i="7"/>
  <c r="G906" i="7"/>
  <c r="G905" i="7"/>
  <c r="G904" i="7"/>
  <c r="G902" i="7"/>
  <c r="G901" i="7"/>
  <c r="G900" i="7"/>
  <c r="G899" i="7"/>
  <c r="G892" i="7"/>
  <c r="G891" i="7"/>
  <c r="G890" i="7"/>
  <c r="G889" i="7"/>
  <c r="G888" i="7"/>
  <c r="G887" i="7"/>
  <c r="G886" i="7"/>
  <c r="G885" i="7"/>
  <c r="G884" i="7"/>
  <c r="G883" i="7"/>
  <c r="G882" i="7"/>
  <c r="G881" i="7"/>
  <c r="G880" i="7"/>
  <c r="G879" i="7"/>
  <c r="G878" i="7"/>
  <c r="G875" i="7"/>
  <c r="G871" i="7"/>
  <c r="G870" i="7"/>
  <c r="G869" i="7"/>
  <c r="G868" i="7"/>
  <c r="G867" i="7"/>
  <c r="G866" i="7"/>
  <c r="G863" i="7"/>
  <c r="G862" i="7"/>
  <c r="G859" i="7"/>
  <c r="G858" i="7"/>
  <c r="G857" i="7"/>
  <c r="G856" i="7"/>
  <c r="G855" i="7"/>
  <c r="G854" i="7"/>
  <c r="G853" i="7"/>
  <c r="G852" i="7"/>
  <c r="G851" i="7"/>
  <c r="G848" i="7"/>
  <c r="G847" i="7"/>
  <c r="G846" i="7"/>
  <c r="G845" i="7"/>
  <c r="G844" i="7"/>
  <c r="G841" i="7"/>
  <c r="G840" i="7"/>
  <c r="G839" i="7"/>
  <c r="G838" i="7"/>
  <c r="G837" i="7"/>
  <c r="G836" i="7"/>
  <c r="G835" i="7"/>
  <c r="G832" i="7"/>
  <c r="G831" i="7"/>
  <c r="G830" i="7"/>
  <c r="G829" i="7"/>
  <c r="G828" i="7"/>
  <c r="G827" i="7"/>
  <c r="G826" i="7"/>
  <c r="G825" i="7"/>
  <c r="G824" i="7"/>
  <c r="G823" i="7"/>
  <c r="G822" i="7"/>
  <c r="G819" i="7"/>
  <c r="G818" i="7"/>
  <c r="G817" i="7"/>
  <c r="G816" i="7"/>
  <c r="G815" i="7"/>
  <c r="G814" i="7"/>
  <c r="G813" i="7"/>
  <c r="G812" i="7"/>
  <c r="G811" i="7"/>
  <c r="G808" i="7"/>
  <c r="G807" i="7"/>
  <c r="G806" i="7"/>
  <c r="G805" i="7"/>
  <c r="G804" i="7"/>
  <c r="G803" i="7"/>
  <c r="G802" i="7"/>
  <c r="G799" i="7"/>
  <c r="G798" i="7"/>
  <c r="G797" i="7"/>
  <c r="G796" i="7"/>
  <c r="G795" i="7"/>
  <c r="G794" i="7"/>
  <c r="G793" i="7"/>
  <c r="G792" i="7"/>
  <c r="G791" i="7"/>
  <c r="G790" i="7"/>
  <c r="G786" i="7"/>
  <c r="G785" i="7"/>
  <c r="G784" i="7"/>
  <c r="G783" i="7"/>
  <c r="G782" i="7"/>
  <c r="G778" i="7"/>
  <c r="G777" i="7"/>
  <c r="G776" i="7"/>
  <c r="G775" i="7"/>
  <c r="G774" i="7"/>
  <c r="G773" i="7"/>
  <c r="G771" i="7"/>
  <c r="G770" i="7"/>
  <c r="G769" i="7"/>
  <c r="G768" i="7"/>
  <c r="G767" i="7"/>
  <c r="G766" i="7"/>
  <c r="G765" i="7"/>
  <c r="G764" i="7"/>
  <c r="G763" i="7"/>
  <c r="G762" i="7"/>
  <c r="G758" i="7"/>
  <c r="G757" i="7"/>
  <c r="G756" i="7"/>
  <c r="G755" i="7"/>
  <c r="G754" i="7"/>
  <c r="G753" i="7"/>
  <c r="G751" i="7"/>
  <c r="G750" i="7"/>
  <c r="G749" i="7"/>
  <c r="G748" i="7"/>
  <c r="G747" i="7"/>
  <c r="G746" i="7"/>
  <c r="G745" i="7"/>
  <c r="G744" i="7"/>
  <c r="G743" i="7"/>
  <c r="G742" i="7"/>
  <c r="G738" i="7"/>
  <c r="G737" i="7"/>
  <c r="G736" i="7"/>
  <c r="G735" i="7"/>
  <c r="G734" i="7"/>
  <c r="G733" i="7"/>
  <c r="G731" i="7"/>
  <c r="G730" i="7"/>
  <c r="G729" i="7"/>
  <c r="G728" i="7"/>
  <c r="G727" i="7"/>
  <c r="G726" i="7"/>
  <c r="G725" i="7"/>
  <c r="G724" i="7"/>
  <c r="G723" i="7"/>
  <c r="G722" i="7"/>
  <c r="G718" i="7"/>
  <c r="G717" i="7"/>
  <c r="G716" i="7"/>
  <c r="G715" i="7"/>
  <c r="G714" i="7"/>
  <c r="G713" i="7"/>
  <c r="G711" i="7"/>
  <c r="G710" i="7"/>
  <c r="G709" i="7"/>
  <c r="G708" i="7"/>
  <c r="G707" i="7"/>
  <c r="G706" i="7"/>
  <c r="G705" i="7"/>
  <c r="G704" i="7"/>
  <c r="G703" i="7"/>
  <c r="G702" i="7"/>
  <c r="G698" i="7"/>
  <c r="G697" i="7"/>
  <c r="G696" i="7"/>
  <c r="G695" i="7"/>
  <c r="G694" i="7"/>
  <c r="G693" i="7"/>
  <c r="G691" i="7"/>
  <c r="G690" i="7"/>
  <c r="G689" i="7"/>
  <c r="G688" i="7"/>
  <c r="G687" i="7"/>
  <c r="G686" i="7"/>
  <c r="G685" i="7"/>
  <c r="G684" i="7"/>
  <c r="G683" i="7"/>
  <c r="G680" i="7"/>
  <c r="G679" i="7"/>
  <c r="G678" i="7"/>
  <c r="G677" i="7"/>
  <c r="G676" i="7"/>
  <c r="G673" i="7"/>
  <c r="G672" i="7"/>
  <c r="G671" i="7"/>
  <c r="G670" i="7"/>
  <c r="G669" i="7"/>
  <c r="G666" i="7"/>
  <c r="G665" i="7"/>
  <c r="G664" i="7"/>
  <c r="G663" i="7"/>
  <c r="G662" i="7"/>
  <c r="G661" i="7"/>
  <c r="G660" i="7"/>
  <c r="G659" i="7"/>
  <c r="G658" i="7"/>
  <c r="G655" i="7"/>
  <c r="G654" i="7"/>
  <c r="G653" i="7"/>
  <c r="G652" i="7"/>
  <c r="G651" i="7"/>
  <c r="G650" i="7"/>
  <c r="G649" i="7"/>
  <c r="G648" i="7"/>
  <c r="G647" i="7"/>
  <c r="G644" i="7"/>
  <c r="G643" i="7"/>
  <c r="G642" i="7"/>
  <c r="G641" i="7"/>
  <c r="G640" i="7"/>
  <c r="G639" i="7"/>
  <c r="G638" i="7"/>
  <c r="G637" i="7"/>
  <c r="G636" i="7"/>
  <c r="G632" i="7"/>
  <c r="G631" i="7"/>
  <c r="G630" i="7"/>
  <c r="G629" i="7"/>
  <c r="G628" i="7"/>
  <c r="G627" i="7"/>
  <c r="G626" i="7"/>
  <c r="G625" i="7"/>
  <c r="G624" i="7"/>
  <c r="G621" i="7"/>
  <c r="G620" i="7"/>
  <c r="G619" i="7"/>
  <c r="G618" i="7"/>
  <c r="G617" i="7"/>
  <c r="G616" i="7"/>
  <c r="G615" i="7"/>
  <c r="G614" i="7"/>
  <c r="G611" i="7"/>
  <c r="G610" i="7"/>
  <c r="G609" i="7"/>
  <c r="G608" i="7"/>
  <c r="G607" i="7"/>
  <c r="G606" i="7"/>
  <c r="G605" i="7"/>
  <c r="G604" i="7"/>
  <c r="G601" i="7"/>
  <c r="G600" i="7"/>
  <c r="G599" i="7"/>
  <c r="G598" i="7"/>
  <c r="G597" i="7"/>
  <c r="G596" i="7"/>
  <c r="G595" i="7"/>
  <c r="G594" i="7"/>
  <c r="G593" i="7"/>
  <c r="G590" i="7"/>
  <c r="G589" i="7"/>
  <c r="G588" i="7"/>
  <c r="G587" i="7"/>
  <c r="G586" i="7"/>
  <c r="G585" i="7"/>
  <c r="G584" i="7"/>
  <c r="G583" i="7"/>
  <c r="G582" i="7"/>
  <c r="G579" i="7"/>
  <c r="G578" i="7"/>
  <c r="G577" i="7"/>
  <c r="G576" i="7"/>
  <c r="G575" i="7"/>
  <c r="G574" i="7"/>
  <c r="G573" i="7"/>
  <c r="G572" i="7"/>
  <c r="G571" i="7"/>
  <c r="G568" i="7"/>
  <c r="G567" i="7"/>
  <c r="G566" i="7"/>
  <c r="G565" i="7"/>
  <c r="G564" i="7"/>
  <c r="G563" i="7"/>
  <c r="G562" i="7"/>
  <c r="G561" i="7"/>
  <c r="G560" i="7"/>
  <c r="G557" i="7"/>
  <c r="G556" i="7"/>
  <c r="G555" i="7"/>
  <c r="G554" i="7"/>
  <c r="G553" i="7"/>
  <c r="G552" i="7"/>
  <c r="G551" i="7"/>
  <c r="G550" i="7"/>
  <c r="G549" i="7"/>
  <c r="G546" i="7"/>
  <c r="G545" i="7"/>
  <c r="G544" i="7"/>
  <c r="G543" i="7"/>
  <c r="G542" i="7"/>
  <c r="G541" i="7"/>
  <c r="G540" i="7"/>
  <c r="G539" i="7"/>
  <c r="G538" i="7"/>
  <c r="G524" i="7"/>
  <c r="G523" i="7"/>
  <c r="G522" i="7"/>
  <c r="G521" i="7"/>
  <c r="G520" i="7"/>
  <c r="G519" i="7"/>
  <c r="G518" i="7"/>
  <c r="G517" i="7"/>
  <c r="G516" i="7"/>
  <c r="G513" i="7"/>
  <c r="G512" i="7"/>
  <c r="G511" i="7"/>
  <c r="G510" i="7"/>
  <c r="G509" i="7"/>
  <c r="G508" i="7"/>
  <c r="G507" i="7"/>
  <c r="G506" i="7"/>
  <c r="G505" i="7"/>
  <c r="G502" i="7"/>
  <c r="G501" i="7"/>
  <c r="G500" i="7"/>
  <c r="G499" i="7"/>
  <c r="G498" i="7"/>
  <c r="G497" i="7"/>
  <c r="G496" i="7"/>
  <c r="G495" i="7"/>
  <c r="G494" i="7"/>
  <c r="G489" i="7"/>
  <c r="G488" i="7"/>
  <c r="G487" i="7"/>
  <c r="G486" i="7"/>
  <c r="G485" i="7"/>
  <c r="G484" i="7"/>
  <c r="G483" i="7"/>
  <c r="G482" i="7"/>
  <c r="G479" i="7"/>
  <c r="G478" i="7"/>
  <c r="G477" i="7"/>
  <c r="G476" i="7"/>
  <c r="E929" i="7"/>
  <c r="E930" i="7" s="1"/>
  <c r="E893" i="7"/>
  <c r="E894" i="7" s="1"/>
  <c r="E876" i="7"/>
  <c r="E872" i="7"/>
  <c r="E864" i="7"/>
  <c r="E860" i="7"/>
  <c r="E849" i="7"/>
  <c r="E842" i="7"/>
  <c r="E833" i="7"/>
  <c r="E820" i="7"/>
  <c r="E809" i="7"/>
  <c r="E800" i="7"/>
  <c r="E787" i="7"/>
  <c r="E779" i="7"/>
  <c r="E772" i="7"/>
  <c r="E759" i="7"/>
  <c r="E752" i="7"/>
  <c r="E739" i="7"/>
  <c r="E732" i="7"/>
  <c r="E719" i="7"/>
  <c r="E712" i="7"/>
  <c r="E699" i="7"/>
  <c r="E692" i="7"/>
  <c r="E681" i="7"/>
  <c r="E674" i="7"/>
  <c r="E667" i="7"/>
  <c r="E656" i="7"/>
  <c r="E645" i="7"/>
  <c r="E633" i="7"/>
  <c r="E622" i="7"/>
  <c r="E612" i="7"/>
  <c r="E602" i="7"/>
  <c r="E591" i="7"/>
  <c r="E580" i="7"/>
  <c r="E569" i="7"/>
  <c r="E558" i="7"/>
  <c r="E547" i="7"/>
  <c r="E525" i="7"/>
  <c r="E514" i="7"/>
  <c r="E503" i="7"/>
  <c r="E490" i="7"/>
  <c r="E480" i="7"/>
  <c r="D929" i="7"/>
  <c r="D930" i="7" s="1"/>
  <c r="D893" i="7"/>
  <c r="D894" i="7" s="1"/>
  <c r="D876" i="7"/>
  <c r="D872" i="7"/>
  <c r="D864" i="7"/>
  <c r="D860" i="7"/>
  <c r="D849" i="7"/>
  <c r="D842" i="7"/>
  <c r="D833" i="7"/>
  <c r="D820" i="7"/>
  <c r="D809" i="7"/>
  <c r="D800" i="7"/>
  <c r="D787" i="7"/>
  <c r="D779" i="7"/>
  <c r="D772" i="7"/>
  <c r="D759" i="7"/>
  <c r="D752" i="7"/>
  <c r="D739" i="7"/>
  <c r="D732" i="7"/>
  <c r="D719" i="7"/>
  <c r="D712" i="7"/>
  <c r="D699" i="7"/>
  <c r="D692" i="7"/>
  <c r="D681" i="7"/>
  <c r="D674" i="7"/>
  <c r="D667" i="7"/>
  <c r="D656" i="7"/>
  <c r="D645" i="7"/>
  <c r="D633" i="7"/>
  <c r="D622" i="7"/>
  <c r="D612" i="7"/>
  <c r="D602" i="7"/>
  <c r="D591" i="7"/>
  <c r="D580" i="7"/>
  <c r="D569" i="7"/>
  <c r="D558" i="7"/>
  <c r="D547" i="7"/>
  <c r="D525" i="7"/>
  <c r="D514" i="7"/>
  <c r="D503" i="7"/>
  <c r="D490" i="7"/>
  <c r="D480" i="7"/>
  <c r="G463" i="7"/>
  <c r="G462" i="7"/>
  <c r="G461" i="7"/>
  <c r="G460" i="7"/>
  <c r="G459" i="7"/>
  <c r="G457" i="7"/>
  <c r="G456" i="7"/>
  <c r="G455" i="7"/>
  <c r="G454" i="7"/>
  <c r="G453" i="7"/>
  <c r="G451" i="7"/>
  <c r="G450" i="7"/>
  <c r="G449" i="7"/>
  <c r="G448" i="7"/>
  <c r="G447" i="7"/>
  <c r="G446" i="7"/>
  <c r="G445" i="7"/>
  <c r="G444" i="7"/>
  <c r="G443" i="7"/>
  <c r="G441" i="7"/>
  <c r="G440" i="7"/>
  <c r="G439" i="7"/>
  <c r="G437" i="7"/>
  <c r="G436" i="7"/>
  <c r="G435" i="7"/>
  <c r="G434" i="7"/>
  <c r="G427" i="7"/>
  <c r="G426" i="7"/>
  <c r="G425" i="7"/>
  <c r="G424" i="7"/>
  <c r="G423" i="7"/>
  <c r="G422" i="7"/>
  <c r="G421" i="7"/>
  <c r="G420" i="7"/>
  <c r="G419" i="7"/>
  <c r="G418" i="7"/>
  <c r="G417" i="7"/>
  <c r="G416" i="7"/>
  <c r="G415" i="7"/>
  <c r="G414" i="7"/>
  <c r="G413" i="7"/>
  <c r="G410" i="7"/>
  <c r="G406" i="7"/>
  <c r="G405" i="7"/>
  <c r="G404" i="7"/>
  <c r="G403" i="7"/>
  <c r="G402" i="7"/>
  <c r="G401" i="7"/>
  <c r="G398" i="7"/>
  <c r="G397" i="7"/>
  <c r="G394" i="7"/>
  <c r="G393" i="7"/>
  <c r="G392" i="7"/>
  <c r="G391" i="7"/>
  <c r="G390" i="7"/>
  <c r="G389" i="7"/>
  <c r="G388" i="7"/>
  <c r="G387" i="7"/>
  <c r="G386" i="7"/>
  <c r="G383" i="7"/>
  <c r="G382" i="7"/>
  <c r="G381" i="7"/>
  <c r="G380" i="7"/>
  <c r="G379" i="7"/>
  <c r="G376" i="7"/>
  <c r="G375" i="7"/>
  <c r="G374" i="7"/>
  <c r="G373" i="7"/>
  <c r="G372" i="7"/>
  <c r="G371" i="7"/>
  <c r="G370" i="7"/>
  <c r="G367" i="7"/>
  <c r="G366" i="7"/>
  <c r="G365" i="7"/>
  <c r="G364" i="7"/>
  <c r="G363" i="7"/>
  <c r="G362" i="7"/>
  <c r="G361" i="7"/>
  <c r="G360" i="7"/>
  <c r="G359" i="7"/>
  <c r="G358" i="7"/>
  <c r="G357" i="7"/>
  <c r="G354" i="7"/>
  <c r="G353" i="7"/>
  <c r="G352" i="7"/>
  <c r="G351" i="7"/>
  <c r="G350" i="7"/>
  <c r="G349" i="7"/>
  <c r="G348" i="7"/>
  <c r="G347" i="7"/>
  <c r="G346" i="7"/>
  <c r="G343" i="7"/>
  <c r="G342" i="7"/>
  <c r="G341" i="7"/>
  <c r="G340" i="7"/>
  <c r="G339" i="7"/>
  <c r="G338" i="7"/>
  <c r="G337" i="7"/>
  <c r="G334" i="7"/>
  <c r="G333" i="7"/>
  <c r="G332" i="7"/>
  <c r="G331" i="7"/>
  <c r="G330" i="7"/>
  <c r="G329" i="7"/>
  <c r="G328" i="7"/>
  <c r="G327" i="7"/>
  <c r="G326" i="7"/>
  <c r="G325" i="7"/>
  <c r="G321" i="7"/>
  <c r="G320" i="7"/>
  <c r="G319" i="7"/>
  <c r="G318" i="7"/>
  <c r="G317" i="7"/>
  <c r="G313" i="7"/>
  <c r="G312" i="7"/>
  <c r="G311" i="7"/>
  <c r="G310" i="7"/>
  <c r="G309" i="7"/>
  <c r="G308" i="7"/>
  <c r="G306" i="7"/>
  <c r="G305" i="7"/>
  <c r="G304" i="7"/>
  <c r="G303" i="7"/>
  <c r="G302" i="7"/>
  <c r="G301" i="7"/>
  <c r="G300" i="7"/>
  <c r="G299" i="7"/>
  <c r="G298" i="7"/>
  <c r="G297" i="7"/>
  <c r="G293" i="7"/>
  <c r="G292" i="7"/>
  <c r="G291" i="7"/>
  <c r="G290" i="7"/>
  <c r="G289" i="7"/>
  <c r="G288" i="7"/>
  <c r="G286" i="7"/>
  <c r="G285" i="7"/>
  <c r="G284" i="7"/>
  <c r="G283" i="7"/>
  <c r="G282" i="7"/>
  <c r="G281" i="7"/>
  <c r="G280" i="7"/>
  <c r="G279" i="7"/>
  <c r="G278" i="7"/>
  <c r="G277" i="7"/>
  <c r="G273" i="7"/>
  <c r="G272" i="7"/>
  <c r="G271" i="7"/>
  <c r="G270" i="7"/>
  <c r="G269" i="7"/>
  <c r="G268" i="7"/>
  <c r="G266" i="7"/>
  <c r="G265" i="7"/>
  <c r="G264" i="7"/>
  <c r="G263" i="7"/>
  <c r="G262" i="7"/>
  <c r="G261" i="7"/>
  <c r="G260" i="7"/>
  <c r="G259" i="7"/>
  <c r="G258" i="7"/>
  <c r="G257" i="7"/>
  <c r="G253" i="7"/>
  <c r="G252" i="7"/>
  <c r="G251" i="7"/>
  <c r="G250" i="7"/>
  <c r="G249" i="7"/>
  <c r="G248" i="7"/>
  <c r="G228" i="7"/>
  <c r="G246" i="7"/>
  <c r="G245" i="7"/>
  <c r="G244" i="7"/>
  <c r="G243" i="7"/>
  <c r="G242" i="7"/>
  <c r="G241" i="7"/>
  <c r="G240" i="7"/>
  <c r="G239" i="7"/>
  <c r="G238" i="7"/>
  <c r="G237" i="7"/>
  <c r="G233" i="7"/>
  <c r="G232" i="7"/>
  <c r="G231" i="7"/>
  <c r="G230" i="7"/>
  <c r="G229" i="7"/>
  <c r="G226" i="7"/>
  <c r="G225" i="7"/>
  <c r="G224" i="7"/>
  <c r="G223" i="7"/>
  <c r="G222" i="7"/>
  <c r="G221" i="7"/>
  <c r="G220" i="7"/>
  <c r="G219" i="7"/>
  <c r="G218" i="7"/>
  <c r="G215" i="7"/>
  <c r="G214" i="7"/>
  <c r="G213" i="7"/>
  <c r="G212" i="7"/>
  <c r="G211" i="7"/>
  <c r="G208" i="7"/>
  <c r="G207" i="7"/>
  <c r="G206" i="7"/>
  <c r="G205" i="7"/>
  <c r="G204" i="7"/>
  <c r="G201" i="7"/>
  <c r="G200" i="7"/>
  <c r="G199" i="7"/>
  <c r="G198" i="7"/>
  <c r="G197" i="7"/>
  <c r="G196" i="7"/>
  <c r="G195" i="7"/>
  <c r="G194" i="7"/>
  <c r="G193" i="7"/>
  <c r="G190" i="7"/>
  <c r="G189" i="7"/>
  <c r="G188" i="7"/>
  <c r="G187" i="7"/>
  <c r="G186" i="7"/>
  <c r="G185" i="7"/>
  <c r="G184" i="7"/>
  <c r="G183" i="7"/>
  <c r="G182" i="7"/>
  <c r="G179" i="7"/>
  <c r="G178" i="7"/>
  <c r="G177" i="7"/>
  <c r="G176" i="7"/>
  <c r="G175" i="7"/>
  <c r="G174" i="7"/>
  <c r="G173" i="7"/>
  <c r="G172" i="7"/>
  <c r="G171" i="7"/>
  <c r="G167" i="7"/>
  <c r="G166" i="7"/>
  <c r="G165" i="7"/>
  <c r="G164" i="7"/>
  <c r="G163" i="7"/>
  <c r="G162" i="7"/>
  <c r="G161" i="7"/>
  <c r="G160" i="7"/>
  <c r="G159" i="7"/>
  <c r="G156" i="7"/>
  <c r="G155" i="7"/>
  <c r="G154" i="7"/>
  <c r="G153" i="7"/>
  <c r="G152" i="7"/>
  <c r="G151" i="7"/>
  <c r="G150" i="7"/>
  <c r="G149" i="7"/>
  <c r="G146" i="7"/>
  <c r="G145" i="7"/>
  <c r="G144" i="7"/>
  <c r="G143" i="7"/>
  <c r="G142" i="7"/>
  <c r="G141" i="7"/>
  <c r="G140" i="7"/>
  <c r="G139" i="7"/>
  <c r="G136" i="7"/>
  <c r="G135" i="7"/>
  <c r="G134" i="7"/>
  <c r="G133" i="7"/>
  <c r="G132" i="7"/>
  <c r="G131" i="7"/>
  <c r="G130" i="7"/>
  <c r="G129" i="7"/>
  <c r="G128" i="7"/>
  <c r="G125" i="7"/>
  <c r="G124" i="7"/>
  <c r="G123" i="7"/>
  <c r="G122" i="7"/>
  <c r="G121" i="7"/>
  <c r="G120" i="7"/>
  <c r="G119" i="7"/>
  <c r="G118" i="7"/>
  <c r="G117" i="7"/>
  <c r="G114" i="7"/>
  <c r="G113" i="7"/>
  <c r="G112" i="7"/>
  <c r="G111" i="7"/>
  <c r="G110" i="7"/>
  <c r="G109" i="7"/>
  <c r="G108" i="7"/>
  <c r="G107" i="7"/>
  <c r="G106" i="7"/>
  <c r="G103" i="7"/>
  <c r="G102" i="7"/>
  <c r="G101" i="7"/>
  <c r="G100" i="7"/>
  <c r="G99" i="7"/>
  <c r="G98" i="7"/>
  <c r="G97" i="7"/>
  <c r="G96" i="7"/>
  <c r="G95" i="7"/>
  <c r="G92" i="7"/>
  <c r="G91" i="7"/>
  <c r="G90" i="7"/>
  <c r="G89" i="7"/>
  <c r="G88" i="7"/>
  <c r="G87" i="7"/>
  <c r="G86" i="7"/>
  <c r="G85" i="7"/>
  <c r="G84" i="7"/>
  <c r="G81" i="7"/>
  <c r="G80" i="7"/>
  <c r="G79" i="7"/>
  <c r="G78" i="7"/>
  <c r="G77" i="7"/>
  <c r="G76" i="7"/>
  <c r="G75" i="7"/>
  <c r="G74" i="7"/>
  <c r="G73" i="7"/>
  <c r="G59" i="7"/>
  <c r="G58" i="7"/>
  <c r="G57" i="7"/>
  <c r="G56" i="7"/>
  <c r="G55" i="7"/>
  <c r="G54" i="7"/>
  <c r="G53" i="7"/>
  <c r="G52" i="7"/>
  <c r="G51" i="7"/>
  <c r="G48" i="7"/>
  <c r="G47" i="7"/>
  <c r="G46" i="7"/>
  <c r="G45" i="7"/>
  <c r="G44" i="7"/>
  <c r="G43" i="7"/>
  <c r="G42" i="7"/>
  <c r="G41" i="7"/>
  <c r="G40" i="7"/>
  <c r="G37" i="7"/>
  <c r="G36" i="7"/>
  <c r="G35" i="7"/>
  <c r="G34" i="7"/>
  <c r="G33" i="7"/>
  <c r="G32" i="7"/>
  <c r="G31" i="7"/>
  <c r="G30" i="7"/>
  <c r="G29" i="7"/>
  <c r="G24" i="7"/>
  <c r="G23" i="7"/>
  <c r="G22" i="7"/>
  <c r="G21" i="7"/>
  <c r="G20" i="7"/>
  <c r="G19" i="7"/>
  <c r="G18" i="7"/>
  <c r="G17" i="7"/>
  <c r="G14" i="7"/>
  <c r="G13" i="7"/>
  <c r="G12" i="7"/>
  <c r="G11" i="7"/>
  <c r="E464" i="7"/>
  <c r="E465" i="7" s="1"/>
  <c r="E428" i="7"/>
  <c r="E429" i="7" s="1"/>
  <c r="E411" i="7"/>
  <c r="E407" i="7"/>
  <c r="E399" i="7"/>
  <c r="E395" i="7"/>
  <c r="E384" i="7"/>
  <c r="E377" i="7"/>
  <c r="E368" i="7"/>
  <c r="E355" i="7"/>
  <c r="E344" i="7"/>
  <c r="E335" i="7"/>
  <c r="E322" i="7"/>
  <c r="E314" i="7"/>
  <c r="E307" i="7"/>
  <c r="E294" i="7"/>
  <c r="E287" i="7"/>
  <c r="E274" i="7"/>
  <c r="E267" i="7"/>
  <c r="E254" i="7"/>
  <c r="E247" i="7"/>
  <c r="E234" i="7"/>
  <c r="E227" i="7"/>
  <c r="E216" i="7"/>
  <c r="E209" i="7"/>
  <c r="E202" i="7"/>
  <c r="E191" i="7"/>
  <c r="E180" i="7"/>
  <c r="E168" i="7"/>
  <c r="E157" i="7"/>
  <c r="E147" i="7"/>
  <c r="E137" i="7"/>
  <c r="E126" i="7"/>
  <c r="E115" i="7"/>
  <c r="E104" i="7"/>
  <c r="E93" i="7"/>
  <c r="E82" i="7"/>
  <c r="E60" i="7"/>
  <c r="E49" i="7"/>
  <c r="E38" i="7"/>
  <c r="E25" i="7"/>
  <c r="E15" i="7"/>
  <c r="D464" i="7"/>
  <c r="D465" i="7" s="1"/>
  <c r="D428" i="7"/>
  <c r="D429" i="7" s="1"/>
  <c r="D411" i="7"/>
  <c r="D407" i="7"/>
  <c r="D399" i="7"/>
  <c r="D395" i="7"/>
  <c r="D384" i="7"/>
  <c r="D377" i="7"/>
  <c r="D368" i="7"/>
  <c r="D355" i="7"/>
  <c r="D344" i="7"/>
  <c r="D335" i="7"/>
  <c r="D322" i="7"/>
  <c r="D314" i="7"/>
  <c r="D307" i="7"/>
  <c r="D294" i="7"/>
  <c r="D287" i="7"/>
  <c r="D274" i="7"/>
  <c r="D267" i="7"/>
  <c r="D254" i="7"/>
  <c r="D247" i="7"/>
  <c r="D234" i="7"/>
  <c r="D227" i="7"/>
  <c r="D216" i="7"/>
  <c r="D209" i="7"/>
  <c r="D202" i="7"/>
  <c r="D191" i="7"/>
  <c r="D180" i="7"/>
  <c r="D168" i="7"/>
  <c r="D157" i="7"/>
  <c r="D147" i="7"/>
  <c r="D137" i="7"/>
  <c r="D126" i="7"/>
  <c r="D115" i="7"/>
  <c r="D104" i="7"/>
  <c r="D93" i="7"/>
  <c r="D82" i="7"/>
  <c r="D60" i="7"/>
  <c r="D49" i="7"/>
  <c r="D38" i="7"/>
  <c r="D25" i="7"/>
  <c r="D15" i="7"/>
  <c r="D634" i="7" l="1"/>
  <c r="E634" i="7"/>
  <c r="D169" i="7"/>
  <c r="E169" i="7"/>
  <c r="D169" i="9"/>
  <c r="E169" i="9"/>
  <c r="D26" i="9"/>
  <c r="E255" i="9"/>
  <c r="G13" i="9"/>
  <c r="G12" i="9"/>
  <c r="D235" i="9"/>
  <c r="G14" i="9"/>
  <c r="D491" i="7"/>
  <c r="E295" i="9"/>
  <c r="E295" i="7"/>
  <c r="E408" i="7"/>
  <c r="E430" i="7" s="1"/>
  <c r="D700" i="7"/>
  <c r="E275" i="9"/>
  <c r="E408" i="9"/>
  <c r="E430" i="9" s="1"/>
  <c r="D19" i="5" s="1"/>
  <c r="D408" i="7"/>
  <c r="D430" i="7" s="1"/>
  <c r="D760" i="7"/>
  <c r="E700" i="7"/>
  <c r="E235" i="9"/>
  <c r="D315" i="9"/>
  <c r="D295" i="9"/>
  <c r="D720" i="7"/>
  <c r="D255" i="7"/>
  <c r="D315" i="7"/>
  <c r="E255" i="7"/>
  <c r="E315" i="7"/>
  <c r="D873" i="7"/>
  <c r="D895" i="7" s="1"/>
  <c r="E491" i="7"/>
  <c r="D408" i="9"/>
  <c r="D430" i="9" s="1"/>
  <c r="C19" i="5" s="1"/>
  <c r="D780" i="7"/>
  <c r="D275" i="9"/>
  <c r="D26" i="7"/>
  <c r="D740" i="7"/>
  <c r="E720" i="7"/>
  <c r="E780" i="7"/>
  <c r="E315" i="9"/>
  <c r="E26" i="9"/>
  <c r="E873" i="7"/>
  <c r="E895" i="7" s="1"/>
  <c r="E760" i="7"/>
  <c r="E740" i="7"/>
  <c r="D295" i="7"/>
  <c r="D275" i="7"/>
  <c r="D235" i="7"/>
  <c r="E275" i="7"/>
  <c r="E235" i="7"/>
  <c r="E26" i="7"/>
  <c r="K893" i="7"/>
  <c r="K894" i="7" s="1"/>
  <c r="I893" i="7"/>
  <c r="I894" i="7" s="1"/>
  <c r="G893" i="7"/>
  <c r="G894" i="7" s="1"/>
  <c r="K428" i="7"/>
  <c r="K429" i="7" s="1"/>
  <c r="I428" i="7"/>
  <c r="I429" i="7" s="1"/>
  <c r="G428" i="7"/>
  <c r="G429" i="7" s="1"/>
  <c r="M425" i="9"/>
  <c r="M426" i="9"/>
  <c r="M427" i="9"/>
  <c r="M402" i="9"/>
  <c r="M390" i="9"/>
  <c r="M372" i="9"/>
  <c r="M361" i="9"/>
  <c r="M349" i="9"/>
  <c r="M339" i="9"/>
  <c r="M330" i="9"/>
  <c r="M318" i="9"/>
  <c r="M309" i="9"/>
  <c r="M301" i="9"/>
  <c r="M289" i="9"/>
  <c r="M281" i="9"/>
  <c r="M269" i="9"/>
  <c r="M261" i="9"/>
  <c r="M249" i="9"/>
  <c r="M241" i="9"/>
  <c r="M229" i="9"/>
  <c r="M222" i="9"/>
  <c r="M212" i="9"/>
  <c r="M205" i="9"/>
  <c r="M195" i="9"/>
  <c r="M184" i="9"/>
  <c r="M173" i="9"/>
  <c r="M161" i="9"/>
  <c r="M151" i="9"/>
  <c r="M141" i="9"/>
  <c r="M130" i="9"/>
  <c r="M119" i="9"/>
  <c r="M108" i="9"/>
  <c r="M97" i="9"/>
  <c r="M86" i="9"/>
  <c r="M75" i="9"/>
  <c r="M53" i="9"/>
  <c r="M42" i="9"/>
  <c r="M31" i="9"/>
  <c r="M18" i="9"/>
  <c r="M891" i="7"/>
  <c r="M890" i="7"/>
  <c r="M892" i="7"/>
  <c r="M867" i="7"/>
  <c r="M855" i="7"/>
  <c r="M837" i="7"/>
  <c r="M826" i="7"/>
  <c r="M814" i="7"/>
  <c r="M804" i="7"/>
  <c r="M795" i="7"/>
  <c r="M783" i="7"/>
  <c r="M774" i="7"/>
  <c r="M766" i="7"/>
  <c r="M754" i="7"/>
  <c r="M746" i="7"/>
  <c r="M734" i="7"/>
  <c r="M726" i="7"/>
  <c r="M714" i="7"/>
  <c r="M706" i="7"/>
  <c r="M694" i="7"/>
  <c r="M687" i="7"/>
  <c r="M677" i="7"/>
  <c r="M670" i="7"/>
  <c r="M660" i="7"/>
  <c r="M649" i="7"/>
  <c r="M638" i="7"/>
  <c r="M626" i="7"/>
  <c r="M616" i="7"/>
  <c r="M606" i="7"/>
  <c r="M595" i="7"/>
  <c r="M584" i="7"/>
  <c r="M573" i="7"/>
  <c r="M562" i="7"/>
  <c r="M551" i="7"/>
  <c r="M540" i="7"/>
  <c r="M518" i="7"/>
  <c r="M519" i="7"/>
  <c r="M507" i="7"/>
  <c r="M496" i="7"/>
  <c r="M483" i="7"/>
  <c r="M426" i="7"/>
  <c r="M425" i="7"/>
  <c r="M427" i="7"/>
  <c r="M402" i="7"/>
  <c r="M390" i="7"/>
  <c r="M372" i="7"/>
  <c r="M361" i="7"/>
  <c r="M349" i="7"/>
  <c r="M339" i="7"/>
  <c r="M330" i="7"/>
  <c r="M318" i="7"/>
  <c r="M309" i="7"/>
  <c r="M301" i="7"/>
  <c r="M289" i="7"/>
  <c r="M281" i="7"/>
  <c r="M269" i="7"/>
  <c r="M261" i="7"/>
  <c r="M249" i="7"/>
  <c r="M241" i="7"/>
  <c r="M229" i="7"/>
  <c r="M222" i="7"/>
  <c r="M212" i="7"/>
  <c r="M205" i="7"/>
  <c r="M195" i="7"/>
  <c r="M184" i="7"/>
  <c r="M173" i="7"/>
  <c r="M161" i="7"/>
  <c r="M151" i="7"/>
  <c r="M141" i="7"/>
  <c r="M130" i="7"/>
  <c r="M119" i="7"/>
  <c r="M108" i="7"/>
  <c r="M97" i="7"/>
  <c r="M86" i="7"/>
  <c r="M75" i="7"/>
  <c r="M53" i="7"/>
  <c r="M42" i="7"/>
  <c r="M31" i="7"/>
  <c r="M18" i="7"/>
  <c r="K463" i="9"/>
  <c r="I463" i="9"/>
  <c r="G463" i="9"/>
  <c r="K462" i="9"/>
  <c r="I462" i="9"/>
  <c r="G462" i="9"/>
  <c r="K461" i="9"/>
  <c r="I461" i="9"/>
  <c r="G461" i="9"/>
  <c r="K460" i="9"/>
  <c r="I460" i="9"/>
  <c r="G460" i="9"/>
  <c r="K459" i="9"/>
  <c r="I459" i="9"/>
  <c r="G459" i="9"/>
  <c r="K458" i="9"/>
  <c r="I458" i="9"/>
  <c r="G458" i="9"/>
  <c r="K457" i="9"/>
  <c r="I457" i="9"/>
  <c r="G457" i="9"/>
  <c r="K456" i="9"/>
  <c r="I456" i="9"/>
  <c r="G456" i="9"/>
  <c r="K455" i="9"/>
  <c r="I455" i="9"/>
  <c r="G455" i="9"/>
  <c r="K454" i="9"/>
  <c r="I454" i="9"/>
  <c r="G454" i="9"/>
  <c r="K453" i="9"/>
  <c r="I453" i="9"/>
  <c r="G453" i="9"/>
  <c r="K452" i="9"/>
  <c r="I452" i="9"/>
  <c r="G452" i="9"/>
  <c r="K451" i="9"/>
  <c r="I451" i="9"/>
  <c r="G451" i="9"/>
  <c r="K450" i="9"/>
  <c r="I450" i="9"/>
  <c r="G450" i="9"/>
  <c r="K449" i="9"/>
  <c r="I449" i="9"/>
  <c r="G449" i="9"/>
  <c r="K448" i="9"/>
  <c r="I448" i="9"/>
  <c r="G448" i="9"/>
  <c r="K447" i="9"/>
  <c r="I447" i="9"/>
  <c r="G447" i="9"/>
  <c r="K446" i="9"/>
  <c r="I446" i="9"/>
  <c r="G446" i="9"/>
  <c r="K445" i="9"/>
  <c r="I445" i="9"/>
  <c r="G445" i="9"/>
  <c r="K444" i="9"/>
  <c r="I444" i="9"/>
  <c r="G444" i="9"/>
  <c r="K443" i="9"/>
  <c r="I443" i="9"/>
  <c r="G443" i="9"/>
  <c r="K441" i="9"/>
  <c r="I441" i="9"/>
  <c r="G441" i="9"/>
  <c r="K440" i="9"/>
  <c r="I440" i="9"/>
  <c r="G440" i="9"/>
  <c r="K439" i="9"/>
  <c r="I439" i="9"/>
  <c r="G439" i="9"/>
  <c r="K438" i="9"/>
  <c r="I438" i="9"/>
  <c r="G438" i="9"/>
  <c r="K437" i="9"/>
  <c r="I437" i="9"/>
  <c r="G437" i="9"/>
  <c r="K436" i="9"/>
  <c r="I436" i="9"/>
  <c r="G436" i="9"/>
  <c r="K435" i="9"/>
  <c r="I435" i="9"/>
  <c r="G435" i="9"/>
  <c r="K434" i="9"/>
  <c r="I434" i="9"/>
  <c r="G434" i="9"/>
  <c r="K424" i="9"/>
  <c r="I424" i="9"/>
  <c r="G424" i="9"/>
  <c r="K423" i="9"/>
  <c r="I423" i="9"/>
  <c r="G423" i="9"/>
  <c r="K422" i="9"/>
  <c r="I422" i="9"/>
  <c r="G422" i="9"/>
  <c r="K421" i="9"/>
  <c r="I421" i="9"/>
  <c r="G421" i="9"/>
  <c r="K420" i="9"/>
  <c r="I420" i="9"/>
  <c r="G420" i="9"/>
  <c r="K419" i="9"/>
  <c r="I419" i="9"/>
  <c r="G419" i="9"/>
  <c r="K418" i="9"/>
  <c r="I418" i="9"/>
  <c r="G418" i="9"/>
  <c r="K417" i="9"/>
  <c r="I417" i="9"/>
  <c r="G417" i="9"/>
  <c r="K416" i="9"/>
  <c r="I416" i="9"/>
  <c r="G416" i="9"/>
  <c r="K415" i="9"/>
  <c r="I415" i="9"/>
  <c r="G415" i="9"/>
  <c r="K414" i="9"/>
  <c r="I414" i="9"/>
  <c r="G414" i="9"/>
  <c r="K413" i="9"/>
  <c r="I413" i="9"/>
  <c r="G413" i="9"/>
  <c r="K410" i="9"/>
  <c r="K411" i="9" s="1"/>
  <c r="I410" i="9"/>
  <c r="I411" i="9" s="1"/>
  <c r="G410" i="9"/>
  <c r="K406" i="9"/>
  <c r="I406" i="9"/>
  <c r="G406" i="9"/>
  <c r="K405" i="9"/>
  <c r="I405" i="9"/>
  <c r="G405" i="9"/>
  <c r="K404" i="9"/>
  <c r="I404" i="9"/>
  <c r="G404" i="9"/>
  <c r="K403" i="9"/>
  <c r="I403" i="9"/>
  <c r="G403" i="9"/>
  <c r="K401" i="9"/>
  <c r="I401" i="9"/>
  <c r="G401" i="9"/>
  <c r="K398" i="9"/>
  <c r="I398" i="9"/>
  <c r="G398" i="9"/>
  <c r="K397" i="9"/>
  <c r="I397" i="9"/>
  <c r="G397" i="9"/>
  <c r="K394" i="9"/>
  <c r="I394" i="9"/>
  <c r="G394" i="9"/>
  <c r="K393" i="9"/>
  <c r="I393" i="9"/>
  <c r="G393" i="9"/>
  <c r="K392" i="9"/>
  <c r="I392" i="9"/>
  <c r="G392" i="9"/>
  <c r="K391" i="9"/>
  <c r="I391" i="9"/>
  <c r="G391" i="9"/>
  <c r="K389" i="9"/>
  <c r="I389" i="9"/>
  <c r="G389" i="9"/>
  <c r="K388" i="9"/>
  <c r="I388" i="9"/>
  <c r="G388" i="9"/>
  <c r="K387" i="9"/>
  <c r="I387" i="9"/>
  <c r="G387" i="9"/>
  <c r="K386" i="9"/>
  <c r="I386" i="9"/>
  <c r="G386" i="9"/>
  <c r="K383" i="9"/>
  <c r="I383" i="9"/>
  <c r="G383" i="9"/>
  <c r="K382" i="9"/>
  <c r="I382" i="9"/>
  <c r="G382" i="9"/>
  <c r="K381" i="9"/>
  <c r="I381" i="9"/>
  <c r="G381" i="9"/>
  <c r="K380" i="9"/>
  <c r="I380" i="9"/>
  <c r="G380" i="9"/>
  <c r="K379" i="9"/>
  <c r="I379" i="9"/>
  <c r="G379" i="9"/>
  <c r="K376" i="9"/>
  <c r="I376" i="9"/>
  <c r="G376" i="9"/>
  <c r="K375" i="9"/>
  <c r="I375" i="9"/>
  <c r="G375" i="9"/>
  <c r="K374" i="9"/>
  <c r="I374" i="9"/>
  <c r="G374" i="9"/>
  <c r="K373" i="9"/>
  <c r="I373" i="9"/>
  <c r="G373" i="9"/>
  <c r="K371" i="9"/>
  <c r="I371" i="9"/>
  <c r="G371" i="9"/>
  <c r="K370" i="9"/>
  <c r="I370" i="9"/>
  <c r="G370" i="9"/>
  <c r="K367" i="9"/>
  <c r="I367" i="9"/>
  <c r="G367" i="9"/>
  <c r="K366" i="9"/>
  <c r="I366" i="9"/>
  <c r="G366" i="9"/>
  <c r="K365" i="9"/>
  <c r="I365" i="9"/>
  <c r="G365" i="9"/>
  <c r="K364" i="9"/>
  <c r="I364" i="9"/>
  <c r="G364" i="9"/>
  <c r="K363" i="9"/>
  <c r="I363" i="9"/>
  <c r="G363" i="9"/>
  <c r="K362" i="9"/>
  <c r="I362" i="9"/>
  <c r="G362" i="9"/>
  <c r="K360" i="9"/>
  <c r="I360" i="9"/>
  <c r="G360" i="9"/>
  <c r="K359" i="9"/>
  <c r="I359" i="9"/>
  <c r="G359" i="9"/>
  <c r="K358" i="9"/>
  <c r="I358" i="9"/>
  <c r="G358" i="9"/>
  <c r="K357" i="9"/>
  <c r="I357" i="9"/>
  <c r="G357" i="9"/>
  <c r="K354" i="9"/>
  <c r="I354" i="9"/>
  <c r="G354" i="9"/>
  <c r="K353" i="9"/>
  <c r="I353" i="9"/>
  <c r="G353" i="9"/>
  <c r="K352" i="9"/>
  <c r="I352" i="9"/>
  <c r="G352" i="9"/>
  <c r="K351" i="9"/>
  <c r="I351" i="9"/>
  <c r="G351" i="9"/>
  <c r="K350" i="9"/>
  <c r="I350" i="9"/>
  <c r="G350" i="9"/>
  <c r="K348" i="9"/>
  <c r="I348" i="9"/>
  <c r="G348" i="9"/>
  <c r="K347" i="9"/>
  <c r="I347" i="9"/>
  <c r="G347" i="9"/>
  <c r="K346" i="9"/>
  <c r="I346" i="9"/>
  <c r="G346" i="9"/>
  <c r="K343" i="9"/>
  <c r="I343" i="9"/>
  <c r="G343" i="9"/>
  <c r="K342" i="9"/>
  <c r="I342" i="9"/>
  <c r="G342" i="9"/>
  <c r="K341" i="9"/>
  <c r="I341" i="9"/>
  <c r="G341" i="9"/>
  <c r="K340" i="9"/>
  <c r="I340" i="9"/>
  <c r="G340" i="9"/>
  <c r="K338" i="9"/>
  <c r="I338" i="9"/>
  <c r="G338" i="9"/>
  <c r="K337" i="9"/>
  <c r="I337" i="9"/>
  <c r="G337" i="9"/>
  <c r="K334" i="9"/>
  <c r="I334" i="9"/>
  <c r="G334" i="9"/>
  <c r="K333" i="9"/>
  <c r="I333" i="9"/>
  <c r="G333" i="9"/>
  <c r="K332" i="9"/>
  <c r="I332" i="9"/>
  <c r="G332" i="9"/>
  <c r="K331" i="9"/>
  <c r="I331" i="9"/>
  <c r="G331" i="9"/>
  <c r="K329" i="9"/>
  <c r="I329" i="9"/>
  <c r="G329" i="9"/>
  <c r="K328" i="9"/>
  <c r="I328" i="9"/>
  <c r="G328" i="9"/>
  <c r="K327" i="9"/>
  <c r="I327" i="9"/>
  <c r="G327" i="9"/>
  <c r="K326" i="9"/>
  <c r="I326" i="9"/>
  <c r="G326" i="9"/>
  <c r="K325" i="9"/>
  <c r="I325" i="9"/>
  <c r="G325" i="9"/>
  <c r="K321" i="9"/>
  <c r="I321" i="9"/>
  <c r="G321" i="9"/>
  <c r="K320" i="9"/>
  <c r="I320" i="9"/>
  <c r="G320" i="9"/>
  <c r="K319" i="9"/>
  <c r="I319" i="9"/>
  <c r="G319" i="9"/>
  <c r="K317" i="9"/>
  <c r="I317" i="9"/>
  <c r="G317" i="9"/>
  <c r="K313" i="9"/>
  <c r="I313" i="9"/>
  <c r="G313" i="9"/>
  <c r="K312" i="9"/>
  <c r="I312" i="9"/>
  <c r="G312" i="9"/>
  <c r="K311" i="9"/>
  <c r="I311" i="9"/>
  <c r="G311" i="9"/>
  <c r="K310" i="9"/>
  <c r="I310" i="9"/>
  <c r="G310" i="9"/>
  <c r="K308" i="9"/>
  <c r="I308" i="9"/>
  <c r="G308" i="9"/>
  <c r="K306" i="9"/>
  <c r="I306" i="9"/>
  <c r="G306" i="9"/>
  <c r="K305" i="9"/>
  <c r="I305" i="9"/>
  <c r="G305" i="9"/>
  <c r="K304" i="9"/>
  <c r="I304" i="9"/>
  <c r="G304" i="9"/>
  <c r="K303" i="9"/>
  <c r="I303" i="9"/>
  <c r="G303" i="9"/>
  <c r="K302" i="9"/>
  <c r="I302" i="9"/>
  <c r="G302" i="9"/>
  <c r="K300" i="9"/>
  <c r="I300" i="9"/>
  <c r="G300" i="9"/>
  <c r="K299" i="9"/>
  <c r="I299" i="9"/>
  <c r="G299" i="9"/>
  <c r="K298" i="9"/>
  <c r="I298" i="9"/>
  <c r="G298" i="9"/>
  <c r="K297" i="9"/>
  <c r="I297" i="9"/>
  <c r="G297" i="9"/>
  <c r="K293" i="9"/>
  <c r="I293" i="9"/>
  <c r="G293" i="9"/>
  <c r="K292" i="9"/>
  <c r="I292" i="9"/>
  <c r="G292" i="9"/>
  <c r="K291" i="9"/>
  <c r="I291" i="9"/>
  <c r="G291" i="9"/>
  <c r="K290" i="9"/>
  <c r="I290" i="9"/>
  <c r="G290" i="9"/>
  <c r="K288" i="9"/>
  <c r="I288" i="9"/>
  <c r="G288" i="9"/>
  <c r="K286" i="9"/>
  <c r="I286" i="9"/>
  <c r="G286" i="9"/>
  <c r="K285" i="9"/>
  <c r="I285" i="9"/>
  <c r="G285" i="9"/>
  <c r="K284" i="9"/>
  <c r="I284" i="9"/>
  <c r="G284" i="9"/>
  <c r="K283" i="9"/>
  <c r="I283" i="9"/>
  <c r="G283" i="9"/>
  <c r="K282" i="9"/>
  <c r="I282" i="9"/>
  <c r="G282" i="9"/>
  <c r="K280" i="9"/>
  <c r="I280" i="9"/>
  <c r="G280" i="9"/>
  <c r="K279" i="9"/>
  <c r="I279" i="9"/>
  <c r="G279" i="9"/>
  <c r="K278" i="9"/>
  <c r="I278" i="9"/>
  <c r="G278" i="9"/>
  <c r="K277" i="9"/>
  <c r="I277" i="9"/>
  <c r="G277" i="9"/>
  <c r="K273" i="9"/>
  <c r="I273" i="9"/>
  <c r="G273" i="9"/>
  <c r="K272" i="9"/>
  <c r="I272" i="9"/>
  <c r="G272" i="9"/>
  <c r="K271" i="9"/>
  <c r="I271" i="9"/>
  <c r="G271" i="9"/>
  <c r="K270" i="9"/>
  <c r="I270" i="9"/>
  <c r="G270" i="9"/>
  <c r="K268" i="9"/>
  <c r="I268" i="9"/>
  <c r="G268" i="9"/>
  <c r="K266" i="9"/>
  <c r="I266" i="9"/>
  <c r="G266" i="9"/>
  <c r="K265" i="9"/>
  <c r="I265" i="9"/>
  <c r="G265" i="9"/>
  <c r="K264" i="9"/>
  <c r="I264" i="9"/>
  <c r="G264" i="9"/>
  <c r="K263" i="9"/>
  <c r="I263" i="9"/>
  <c r="G263" i="9"/>
  <c r="K262" i="9"/>
  <c r="I262" i="9"/>
  <c r="G262" i="9"/>
  <c r="K260" i="9"/>
  <c r="I260" i="9"/>
  <c r="G260" i="9"/>
  <c r="K259" i="9"/>
  <c r="I259" i="9"/>
  <c r="G259" i="9"/>
  <c r="K258" i="9"/>
  <c r="I258" i="9"/>
  <c r="G258" i="9"/>
  <c r="K257" i="9"/>
  <c r="I257" i="9"/>
  <c r="G257" i="9"/>
  <c r="K253" i="9"/>
  <c r="I253" i="9"/>
  <c r="G253" i="9"/>
  <c r="K252" i="9"/>
  <c r="I252" i="9"/>
  <c r="G252" i="9"/>
  <c r="K251" i="9"/>
  <c r="I251" i="9"/>
  <c r="G251" i="9"/>
  <c r="K250" i="9"/>
  <c r="I250" i="9"/>
  <c r="G250" i="9"/>
  <c r="K248" i="9"/>
  <c r="I248" i="9"/>
  <c r="G248" i="9"/>
  <c r="K246" i="9"/>
  <c r="I246" i="9"/>
  <c r="G246" i="9"/>
  <c r="K245" i="9"/>
  <c r="I245" i="9"/>
  <c r="G245" i="9"/>
  <c r="K244" i="9"/>
  <c r="I244" i="9"/>
  <c r="G244" i="9"/>
  <c r="K243" i="9"/>
  <c r="I243" i="9"/>
  <c r="G243" i="9"/>
  <c r="K242" i="9"/>
  <c r="I242" i="9"/>
  <c r="G242" i="9"/>
  <c r="K240" i="9"/>
  <c r="I240" i="9"/>
  <c r="G240" i="9"/>
  <c r="K239" i="9"/>
  <c r="I239" i="9"/>
  <c r="G239" i="9"/>
  <c r="K238" i="9"/>
  <c r="I238" i="9"/>
  <c r="G238" i="9"/>
  <c r="K237" i="9"/>
  <c r="I237" i="9"/>
  <c r="G237" i="9"/>
  <c r="K233" i="9"/>
  <c r="I233" i="9"/>
  <c r="G233" i="9"/>
  <c r="K232" i="9"/>
  <c r="I232" i="9"/>
  <c r="G232" i="9"/>
  <c r="K231" i="9"/>
  <c r="I231" i="9"/>
  <c r="G231" i="9"/>
  <c r="K230" i="9"/>
  <c r="I230" i="9"/>
  <c r="G230" i="9"/>
  <c r="K228" i="9"/>
  <c r="I228" i="9"/>
  <c r="G228" i="9"/>
  <c r="K226" i="9"/>
  <c r="I226" i="9"/>
  <c r="G226" i="9"/>
  <c r="K225" i="9"/>
  <c r="I225" i="9"/>
  <c r="G225" i="9"/>
  <c r="K224" i="9"/>
  <c r="I224" i="9"/>
  <c r="G224" i="9"/>
  <c r="K223" i="9"/>
  <c r="I223" i="9"/>
  <c r="G223" i="9"/>
  <c r="K221" i="9"/>
  <c r="I221" i="9"/>
  <c r="G221" i="9"/>
  <c r="K220" i="9"/>
  <c r="I220" i="9"/>
  <c r="G220" i="9"/>
  <c r="K219" i="9"/>
  <c r="I219" i="9"/>
  <c r="G219" i="9"/>
  <c r="K218" i="9"/>
  <c r="I218" i="9"/>
  <c r="G218" i="9"/>
  <c r="K215" i="9"/>
  <c r="I215" i="9"/>
  <c r="G215" i="9"/>
  <c r="K214" i="9"/>
  <c r="I214" i="9"/>
  <c r="G214" i="9"/>
  <c r="K213" i="9"/>
  <c r="I213" i="9"/>
  <c r="G213" i="9"/>
  <c r="K211" i="9"/>
  <c r="I211" i="9"/>
  <c r="G211" i="9"/>
  <c r="K208" i="9"/>
  <c r="I208" i="9"/>
  <c r="G208" i="9"/>
  <c r="K207" i="9"/>
  <c r="I207" i="9"/>
  <c r="G207" i="9"/>
  <c r="K206" i="9"/>
  <c r="I206" i="9"/>
  <c r="G206" i="9"/>
  <c r="K204" i="9"/>
  <c r="I204" i="9"/>
  <c r="G204" i="9"/>
  <c r="K201" i="9"/>
  <c r="I201" i="9"/>
  <c r="G201" i="9"/>
  <c r="K200" i="9"/>
  <c r="I200" i="9"/>
  <c r="G200" i="9"/>
  <c r="K199" i="9"/>
  <c r="I199" i="9"/>
  <c r="G199" i="9"/>
  <c r="K198" i="9"/>
  <c r="I198" i="9"/>
  <c r="G198" i="9"/>
  <c r="K197" i="9"/>
  <c r="I197" i="9"/>
  <c r="G197" i="9"/>
  <c r="K196" i="9"/>
  <c r="I196" i="9"/>
  <c r="G196" i="9"/>
  <c r="K194" i="9"/>
  <c r="I194" i="9"/>
  <c r="G194" i="9"/>
  <c r="K193" i="9"/>
  <c r="I193" i="9"/>
  <c r="G193" i="9"/>
  <c r="K190" i="9"/>
  <c r="I190" i="9"/>
  <c r="G190" i="9"/>
  <c r="K189" i="9"/>
  <c r="I189" i="9"/>
  <c r="G189" i="9"/>
  <c r="K188" i="9"/>
  <c r="I188" i="9"/>
  <c r="G188" i="9"/>
  <c r="K187" i="9"/>
  <c r="I187" i="9"/>
  <c r="G187" i="9"/>
  <c r="K186" i="9"/>
  <c r="I186" i="9"/>
  <c r="G186" i="9"/>
  <c r="K185" i="9"/>
  <c r="I185" i="9"/>
  <c r="G185" i="9"/>
  <c r="K183" i="9"/>
  <c r="I183" i="9"/>
  <c r="G183" i="9"/>
  <c r="K182" i="9"/>
  <c r="I182" i="9"/>
  <c r="G182" i="9"/>
  <c r="K179" i="9"/>
  <c r="I179" i="9"/>
  <c r="G179" i="9"/>
  <c r="K178" i="9"/>
  <c r="I178" i="9"/>
  <c r="G178" i="9"/>
  <c r="K177" i="9"/>
  <c r="I177" i="9"/>
  <c r="G177" i="9"/>
  <c r="K176" i="9"/>
  <c r="I176" i="9"/>
  <c r="G176" i="9"/>
  <c r="K175" i="9"/>
  <c r="I175" i="9"/>
  <c r="G175" i="9"/>
  <c r="K174" i="9"/>
  <c r="I174" i="9"/>
  <c r="G174" i="9"/>
  <c r="K172" i="9"/>
  <c r="I172" i="9"/>
  <c r="G172" i="9"/>
  <c r="K171" i="9"/>
  <c r="I171" i="9"/>
  <c r="G171" i="9"/>
  <c r="K167" i="9"/>
  <c r="I167" i="9"/>
  <c r="G167" i="9"/>
  <c r="K166" i="9"/>
  <c r="I166" i="9"/>
  <c r="G166" i="9"/>
  <c r="K165" i="9"/>
  <c r="I165" i="9"/>
  <c r="G165" i="9"/>
  <c r="K164" i="9"/>
  <c r="I164" i="9"/>
  <c r="G164" i="9"/>
  <c r="K163" i="9"/>
  <c r="I163" i="9"/>
  <c r="G163" i="9"/>
  <c r="K162" i="9"/>
  <c r="I162" i="9"/>
  <c r="G162" i="9"/>
  <c r="K160" i="9"/>
  <c r="I160" i="9"/>
  <c r="G160" i="9"/>
  <c r="K159" i="9"/>
  <c r="I159" i="9"/>
  <c r="G159" i="9"/>
  <c r="K156" i="9"/>
  <c r="I156" i="9"/>
  <c r="G156" i="9"/>
  <c r="K155" i="9"/>
  <c r="I155" i="9"/>
  <c r="G155" i="9"/>
  <c r="K154" i="9"/>
  <c r="I154" i="9"/>
  <c r="G154" i="9"/>
  <c r="K153" i="9"/>
  <c r="I153" i="9"/>
  <c r="G153" i="9"/>
  <c r="K152" i="9"/>
  <c r="I152" i="9"/>
  <c r="G152" i="9"/>
  <c r="K150" i="9"/>
  <c r="I150" i="9"/>
  <c r="G150" i="9"/>
  <c r="K149" i="9"/>
  <c r="I149" i="9"/>
  <c r="G149" i="9"/>
  <c r="K146" i="9"/>
  <c r="I146" i="9"/>
  <c r="G146" i="9"/>
  <c r="K145" i="9"/>
  <c r="I145" i="9"/>
  <c r="G145" i="9"/>
  <c r="K144" i="9"/>
  <c r="I144" i="9"/>
  <c r="G144" i="9"/>
  <c r="K143" i="9"/>
  <c r="I143" i="9"/>
  <c r="G143" i="9"/>
  <c r="K142" i="9"/>
  <c r="I142" i="9"/>
  <c r="G142" i="9"/>
  <c r="K140" i="9"/>
  <c r="I140" i="9"/>
  <c r="G140" i="9"/>
  <c r="K139" i="9"/>
  <c r="I139" i="9"/>
  <c r="G139" i="9"/>
  <c r="K136" i="9"/>
  <c r="I136" i="9"/>
  <c r="G136" i="9"/>
  <c r="K135" i="9"/>
  <c r="I135" i="9"/>
  <c r="G135" i="9"/>
  <c r="K134" i="9"/>
  <c r="I134" i="9"/>
  <c r="G134" i="9"/>
  <c r="K133" i="9"/>
  <c r="I133" i="9"/>
  <c r="G133" i="9"/>
  <c r="K132" i="9"/>
  <c r="I132" i="9"/>
  <c r="G132" i="9"/>
  <c r="K131" i="9"/>
  <c r="I131" i="9"/>
  <c r="G131" i="9"/>
  <c r="K129" i="9"/>
  <c r="I129" i="9"/>
  <c r="G129" i="9"/>
  <c r="K128" i="9"/>
  <c r="I128" i="9"/>
  <c r="G128" i="9"/>
  <c r="K125" i="9"/>
  <c r="I125" i="9"/>
  <c r="G125" i="9"/>
  <c r="K124" i="9"/>
  <c r="I124" i="9"/>
  <c r="G124" i="9"/>
  <c r="K123" i="9"/>
  <c r="I123" i="9"/>
  <c r="G123" i="9"/>
  <c r="K122" i="9"/>
  <c r="I122" i="9"/>
  <c r="G122" i="9"/>
  <c r="K121" i="9"/>
  <c r="I121" i="9"/>
  <c r="G121" i="9"/>
  <c r="K120" i="9"/>
  <c r="I120" i="9"/>
  <c r="G120" i="9"/>
  <c r="K118" i="9"/>
  <c r="I118" i="9"/>
  <c r="G118" i="9"/>
  <c r="K117" i="9"/>
  <c r="I117" i="9"/>
  <c r="G117" i="9"/>
  <c r="K114" i="9"/>
  <c r="I114" i="9"/>
  <c r="G114" i="9"/>
  <c r="K113" i="9"/>
  <c r="I113" i="9"/>
  <c r="G113" i="9"/>
  <c r="K112" i="9"/>
  <c r="I112" i="9"/>
  <c r="G112" i="9"/>
  <c r="K111" i="9"/>
  <c r="I111" i="9"/>
  <c r="G111" i="9"/>
  <c r="K110" i="9"/>
  <c r="I110" i="9"/>
  <c r="G110" i="9"/>
  <c r="K109" i="9"/>
  <c r="I109" i="9"/>
  <c r="G109" i="9"/>
  <c r="K107" i="9"/>
  <c r="I107" i="9"/>
  <c r="G107" i="9"/>
  <c r="K106" i="9"/>
  <c r="I106" i="9"/>
  <c r="G106" i="9"/>
  <c r="K103" i="9"/>
  <c r="I103" i="9"/>
  <c r="G103" i="9"/>
  <c r="K102" i="9"/>
  <c r="I102" i="9"/>
  <c r="G102" i="9"/>
  <c r="K101" i="9"/>
  <c r="I101" i="9"/>
  <c r="G101" i="9"/>
  <c r="K100" i="9"/>
  <c r="I100" i="9"/>
  <c r="G100" i="9"/>
  <c r="K99" i="9"/>
  <c r="I99" i="9"/>
  <c r="G99" i="9"/>
  <c r="K98" i="9"/>
  <c r="I98" i="9"/>
  <c r="G98" i="9"/>
  <c r="K96" i="9"/>
  <c r="I96" i="9"/>
  <c r="G96" i="9"/>
  <c r="K95" i="9"/>
  <c r="I95" i="9"/>
  <c r="G95" i="9"/>
  <c r="K92" i="9"/>
  <c r="I92" i="9"/>
  <c r="G92" i="9"/>
  <c r="K91" i="9"/>
  <c r="I91" i="9"/>
  <c r="G91" i="9"/>
  <c r="K90" i="9"/>
  <c r="I90" i="9"/>
  <c r="G90" i="9"/>
  <c r="K89" i="9"/>
  <c r="I89" i="9"/>
  <c r="G89" i="9"/>
  <c r="K88" i="9"/>
  <c r="I88" i="9"/>
  <c r="G88" i="9"/>
  <c r="K87" i="9"/>
  <c r="I87" i="9"/>
  <c r="G87" i="9"/>
  <c r="K85" i="9"/>
  <c r="I85" i="9"/>
  <c r="G85" i="9"/>
  <c r="K84" i="9"/>
  <c r="I84" i="9"/>
  <c r="G84" i="9"/>
  <c r="K81" i="9"/>
  <c r="I81" i="9"/>
  <c r="G81" i="9"/>
  <c r="K80" i="9"/>
  <c r="I80" i="9"/>
  <c r="G80" i="9"/>
  <c r="K79" i="9"/>
  <c r="I79" i="9"/>
  <c r="G79" i="9"/>
  <c r="K78" i="9"/>
  <c r="I78" i="9"/>
  <c r="G78" i="9"/>
  <c r="K77" i="9"/>
  <c r="I77" i="9"/>
  <c r="G77" i="9"/>
  <c r="K76" i="9"/>
  <c r="I76" i="9"/>
  <c r="G76" i="9"/>
  <c r="K74" i="9"/>
  <c r="I74" i="9"/>
  <c r="G74" i="9"/>
  <c r="K73" i="9"/>
  <c r="I73" i="9"/>
  <c r="G73" i="9"/>
  <c r="K59" i="9"/>
  <c r="I59" i="9"/>
  <c r="G59" i="9"/>
  <c r="K58" i="9"/>
  <c r="I58" i="9"/>
  <c r="G58" i="9"/>
  <c r="K57" i="9"/>
  <c r="I57" i="9"/>
  <c r="G57" i="9"/>
  <c r="K56" i="9"/>
  <c r="I56" i="9"/>
  <c r="G56" i="9"/>
  <c r="K55" i="9"/>
  <c r="I55" i="9"/>
  <c r="G55" i="9"/>
  <c r="K54" i="9"/>
  <c r="I54" i="9"/>
  <c r="G54" i="9"/>
  <c r="K52" i="9"/>
  <c r="I52" i="9"/>
  <c r="G52" i="9"/>
  <c r="K51" i="9"/>
  <c r="I51" i="9"/>
  <c r="G51" i="9"/>
  <c r="K48" i="9"/>
  <c r="I48" i="9"/>
  <c r="G48" i="9"/>
  <c r="K47" i="9"/>
  <c r="I47" i="9"/>
  <c r="G47" i="9"/>
  <c r="K46" i="9"/>
  <c r="I46" i="9"/>
  <c r="G46" i="9"/>
  <c r="K45" i="9"/>
  <c r="I45" i="9"/>
  <c r="G45" i="9"/>
  <c r="K44" i="9"/>
  <c r="I44" i="9"/>
  <c r="G44" i="9"/>
  <c r="K43" i="9"/>
  <c r="I43" i="9"/>
  <c r="G43" i="9"/>
  <c r="K41" i="9"/>
  <c r="I41" i="9"/>
  <c r="G41" i="9"/>
  <c r="K40" i="9"/>
  <c r="I40" i="9"/>
  <c r="G40" i="9"/>
  <c r="K37" i="9"/>
  <c r="I37" i="9"/>
  <c r="G37" i="9"/>
  <c r="K36" i="9"/>
  <c r="I36" i="9"/>
  <c r="G36" i="9"/>
  <c r="K35" i="9"/>
  <c r="I35" i="9"/>
  <c r="G35" i="9"/>
  <c r="K34" i="9"/>
  <c r="I34" i="9"/>
  <c r="G34" i="9"/>
  <c r="K33" i="9"/>
  <c r="I33" i="9"/>
  <c r="G33" i="9"/>
  <c r="K32" i="9"/>
  <c r="I32" i="9"/>
  <c r="G32" i="9"/>
  <c r="K30" i="9"/>
  <c r="I30" i="9"/>
  <c r="G30" i="9"/>
  <c r="K29" i="9"/>
  <c r="I29" i="9"/>
  <c r="G29" i="9"/>
  <c r="K24" i="9"/>
  <c r="I24" i="9"/>
  <c r="G24" i="9"/>
  <c r="K23" i="9"/>
  <c r="I23" i="9"/>
  <c r="G23" i="9"/>
  <c r="K22" i="9"/>
  <c r="I22" i="9"/>
  <c r="G22" i="9"/>
  <c r="K21" i="9"/>
  <c r="I21" i="9"/>
  <c r="G21" i="9"/>
  <c r="K20" i="9"/>
  <c r="I20" i="9"/>
  <c r="G20" i="9"/>
  <c r="K19" i="9"/>
  <c r="I19" i="9"/>
  <c r="G19" i="9"/>
  <c r="K17" i="9"/>
  <c r="I17" i="9"/>
  <c r="G17" i="9"/>
  <c r="K14" i="9"/>
  <c r="K13" i="9"/>
  <c r="K12" i="9"/>
  <c r="K11" i="9"/>
  <c r="I14" i="9"/>
  <c r="I13" i="9"/>
  <c r="I12" i="9"/>
  <c r="I11" i="9"/>
  <c r="G11" i="9"/>
  <c r="K929" i="7"/>
  <c r="K930" i="7" s="1"/>
  <c r="I929" i="7"/>
  <c r="I930" i="7" s="1"/>
  <c r="G929" i="7"/>
  <c r="G930" i="7" s="1"/>
  <c r="M791" i="7"/>
  <c r="M792" i="7"/>
  <c r="M793" i="7"/>
  <c r="M794" i="7"/>
  <c r="M796" i="7"/>
  <c r="M797" i="7"/>
  <c r="M798" i="7"/>
  <c r="M799" i="7"/>
  <c r="K622" i="7"/>
  <c r="I622" i="7"/>
  <c r="M928" i="7"/>
  <c r="M927" i="7"/>
  <c r="M926" i="7"/>
  <c r="M925" i="7"/>
  <c r="M924" i="7"/>
  <c r="M921" i="7"/>
  <c r="M920" i="7"/>
  <c r="M919" i="7"/>
  <c r="M918" i="7"/>
  <c r="M916" i="7"/>
  <c r="M915" i="7"/>
  <c r="M914" i="7"/>
  <c r="M913" i="7"/>
  <c r="M912" i="7"/>
  <c r="M911" i="7"/>
  <c r="M910" i="7"/>
  <c r="M909" i="7"/>
  <c r="M908" i="7"/>
  <c r="M906" i="7"/>
  <c r="M905" i="7"/>
  <c r="M904" i="7"/>
  <c r="M902" i="7"/>
  <c r="M901" i="7"/>
  <c r="M900" i="7"/>
  <c r="M899" i="7"/>
  <c r="M889" i="7"/>
  <c r="M888" i="7"/>
  <c r="M887" i="7"/>
  <c r="M886" i="7"/>
  <c r="M885" i="7"/>
  <c r="M884" i="7"/>
  <c r="M883" i="7"/>
  <c r="M882" i="7"/>
  <c r="M881" i="7"/>
  <c r="M880" i="7"/>
  <c r="M879" i="7"/>
  <c r="M878" i="7"/>
  <c r="K876" i="7"/>
  <c r="I876" i="7"/>
  <c r="G876" i="7"/>
  <c r="M875" i="7"/>
  <c r="M876" i="7" s="1"/>
  <c r="K872" i="7"/>
  <c r="I872" i="7"/>
  <c r="G872" i="7"/>
  <c r="M871" i="7"/>
  <c r="M870" i="7"/>
  <c r="M869" i="7"/>
  <c r="M868" i="7"/>
  <c r="M866" i="7"/>
  <c r="K864" i="7"/>
  <c r="I864" i="7"/>
  <c r="G864" i="7"/>
  <c r="M863" i="7"/>
  <c r="M862" i="7"/>
  <c r="K860" i="7"/>
  <c r="I860" i="7"/>
  <c r="G860" i="7"/>
  <c r="M859" i="7"/>
  <c r="M858" i="7"/>
  <c r="M857" i="7"/>
  <c r="M856" i="7"/>
  <c r="M854" i="7"/>
  <c r="M853" i="7"/>
  <c r="M852" i="7"/>
  <c r="M851" i="7"/>
  <c r="K849" i="7"/>
  <c r="I849" i="7"/>
  <c r="G849" i="7"/>
  <c r="M848" i="7"/>
  <c r="M847" i="7"/>
  <c r="M846" i="7"/>
  <c r="M845" i="7"/>
  <c r="M844" i="7"/>
  <c r="K842" i="7"/>
  <c r="I842" i="7"/>
  <c r="G842" i="7"/>
  <c r="M841" i="7"/>
  <c r="M840" i="7"/>
  <c r="M839" i="7"/>
  <c r="M838" i="7"/>
  <c r="M836" i="7"/>
  <c r="M835" i="7"/>
  <c r="K833" i="7"/>
  <c r="I833" i="7"/>
  <c r="G833" i="7"/>
  <c r="M832" i="7"/>
  <c r="M831" i="7"/>
  <c r="M830" i="7"/>
  <c r="M829" i="7"/>
  <c r="M828" i="7"/>
  <c r="M827" i="7"/>
  <c r="M825" i="7"/>
  <c r="M824" i="7"/>
  <c r="M823" i="7"/>
  <c r="M822" i="7"/>
  <c r="K820" i="7"/>
  <c r="I820" i="7"/>
  <c r="G820" i="7"/>
  <c r="M819" i="7"/>
  <c r="M818" i="7"/>
  <c r="M817" i="7"/>
  <c r="M816" i="7"/>
  <c r="M815" i="7"/>
  <c r="M813" i="7"/>
  <c r="M812" i="7"/>
  <c r="M811" i="7"/>
  <c r="K809" i="7"/>
  <c r="I809" i="7"/>
  <c r="G809" i="7"/>
  <c r="M808" i="7"/>
  <c r="M807" i="7"/>
  <c r="M806" i="7"/>
  <c r="M805" i="7"/>
  <c r="M803" i="7"/>
  <c r="M802" i="7"/>
  <c r="K800" i="7"/>
  <c r="I800" i="7"/>
  <c r="G800" i="7"/>
  <c r="M790" i="7"/>
  <c r="K787" i="7"/>
  <c r="I787" i="7"/>
  <c r="G787" i="7"/>
  <c r="M786" i="7"/>
  <c r="M785" i="7"/>
  <c r="M784" i="7"/>
  <c r="M782" i="7"/>
  <c r="K779" i="7"/>
  <c r="I779" i="7"/>
  <c r="G779" i="7"/>
  <c r="M778" i="7"/>
  <c r="M777" i="7"/>
  <c r="M776" i="7"/>
  <c r="M775" i="7"/>
  <c r="M773" i="7"/>
  <c r="K772" i="7"/>
  <c r="I772" i="7"/>
  <c r="G772" i="7"/>
  <c r="M771" i="7"/>
  <c r="M770" i="7"/>
  <c r="M769" i="7"/>
  <c r="M768" i="7"/>
  <c r="M767" i="7"/>
  <c r="M765" i="7"/>
  <c r="M764" i="7"/>
  <c r="M762" i="7"/>
  <c r="K759" i="7"/>
  <c r="I759" i="7"/>
  <c r="G759" i="7"/>
  <c r="M758" i="7"/>
  <c r="M757" i="7"/>
  <c r="M756" i="7"/>
  <c r="M755" i="7"/>
  <c r="M753" i="7"/>
  <c r="K752" i="7"/>
  <c r="I752" i="7"/>
  <c r="G752" i="7"/>
  <c r="M751" i="7"/>
  <c r="M750" i="7"/>
  <c r="M749" i="7"/>
  <c r="M748" i="7"/>
  <c r="M747" i="7"/>
  <c r="M745" i="7"/>
  <c r="M744" i="7"/>
  <c r="M742" i="7"/>
  <c r="K739" i="7"/>
  <c r="I739" i="7"/>
  <c r="G739" i="7"/>
  <c r="M738" i="7"/>
  <c r="M737" i="7"/>
  <c r="M736" i="7"/>
  <c r="M735" i="7"/>
  <c r="M733" i="7"/>
  <c r="K732" i="7"/>
  <c r="I732" i="7"/>
  <c r="G732" i="7"/>
  <c r="M731" i="7"/>
  <c r="M730" i="7"/>
  <c r="M729" i="7"/>
  <c r="M728" i="7"/>
  <c r="M727" i="7"/>
  <c r="M725" i="7"/>
  <c r="M724" i="7"/>
  <c r="M722" i="7"/>
  <c r="K719" i="7"/>
  <c r="I719" i="7"/>
  <c r="G719" i="7"/>
  <c r="M718" i="7"/>
  <c r="M717" i="7"/>
  <c r="M716" i="7"/>
  <c r="M715" i="7"/>
  <c r="M713" i="7"/>
  <c r="K712" i="7"/>
  <c r="I712" i="7"/>
  <c r="G712" i="7"/>
  <c r="M711" i="7"/>
  <c r="M710" i="7"/>
  <c r="M709" i="7"/>
  <c r="M708" i="7"/>
  <c r="M707" i="7"/>
  <c r="M705" i="7"/>
  <c r="M704" i="7"/>
  <c r="M702" i="7"/>
  <c r="K699" i="7"/>
  <c r="I699" i="7"/>
  <c r="G699" i="7"/>
  <c r="M698" i="7"/>
  <c r="M697" i="7"/>
  <c r="M696" i="7"/>
  <c r="M695" i="7"/>
  <c r="M693" i="7"/>
  <c r="K692" i="7"/>
  <c r="I692" i="7"/>
  <c r="G692" i="7"/>
  <c r="M691" i="7"/>
  <c r="M690" i="7"/>
  <c r="M689" i="7"/>
  <c r="M688" i="7"/>
  <c r="M686" i="7"/>
  <c r="M685" i="7"/>
  <c r="M684" i="7"/>
  <c r="M683" i="7"/>
  <c r="K681" i="7"/>
  <c r="I681" i="7"/>
  <c r="G681" i="7"/>
  <c r="M680" i="7"/>
  <c r="M679" i="7"/>
  <c r="M678" i="7"/>
  <c r="M676" i="7"/>
  <c r="K674" i="7"/>
  <c r="I674" i="7"/>
  <c r="G674" i="7"/>
  <c r="M673" i="7"/>
  <c r="M672" i="7"/>
  <c r="M671" i="7"/>
  <c r="M669" i="7"/>
  <c r="K667" i="7"/>
  <c r="I667" i="7"/>
  <c r="G667" i="7"/>
  <c r="M666" i="7"/>
  <c r="M665" i="7"/>
  <c r="M664" i="7"/>
  <c r="M663" i="7"/>
  <c r="M662" i="7"/>
  <c r="M661" i="7"/>
  <c r="M659" i="7"/>
  <c r="M658" i="7"/>
  <c r="K656" i="7"/>
  <c r="I656" i="7"/>
  <c r="G656" i="7"/>
  <c r="M655" i="7"/>
  <c r="M654" i="7"/>
  <c r="M653" i="7"/>
  <c r="M652" i="7"/>
  <c r="M651" i="7"/>
  <c r="M650" i="7"/>
  <c r="M648" i="7"/>
  <c r="M647" i="7"/>
  <c r="K645" i="7"/>
  <c r="I645" i="7"/>
  <c r="G645" i="7"/>
  <c r="M644" i="7"/>
  <c r="M643" i="7"/>
  <c r="M642" i="7"/>
  <c r="M641" i="7"/>
  <c r="M640" i="7"/>
  <c r="M639" i="7"/>
  <c r="M637" i="7"/>
  <c r="M636" i="7"/>
  <c r="K633" i="7"/>
  <c r="I633" i="7"/>
  <c r="G633" i="7"/>
  <c r="M632" i="7"/>
  <c r="M631" i="7"/>
  <c r="M630" i="7"/>
  <c r="M629" i="7"/>
  <c r="M628" i="7"/>
  <c r="M627" i="7"/>
  <c r="M625" i="7"/>
  <c r="M624" i="7"/>
  <c r="G622" i="7"/>
  <c r="M621" i="7"/>
  <c r="M620" i="7"/>
  <c r="M619" i="7"/>
  <c r="M618" i="7"/>
  <c r="M617" i="7"/>
  <c r="M615" i="7"/>
  <c r="M614" i="7"/>
  <c r="K612" i="7"/>
  <c r="I612" i="7"/>
  <c r="G612" i="7"/>
  <c r="M611" i="7"/>
  <c r="M610" i="7"/>
  <c r="M609" i="7"/>
  <c r="M608" i="7"/>
  <c r="M607" i="7"/>
  <c r="M605" i="7"/>
  <c r="M604" i="7"/>
  <c r="K602" i="7"/>
  <c r="I602" i="7"/>
  <c r="G602" i="7"/>
  <c r="M601" i="7"/>
  <c r="M600" i="7"/>
  <c r="M599" i="7"/>
  <c r="M598" i="7"/>
  <c r="M597" i="7"/>
  <c r="M596" i="7"/>
  <c r="M594" i="7"/>
  <c r="M593" i="7"/>
  <c r="K591" i="7"/>
  <c r="I591" i="7"/>
  <c r="G591" i="7"/>
  <c r="M590" i="7"/>
  <c r="M589" i="7"/>
  <c r="M588" i="7"/>
  <c r="M587" i="7"/>
  <c r="M586" i="7"/>
  <c r="M585" i="7"/>
  <c r="M583" i="7"/>
  <c r="M582" i="7"/>
  <c r="K580" i="7"/>
  <c r="I580" i="7"/>
  <c r="G580" i="7"/>
  <c r="M579" i="7"/>
  <c r="M578" i="7"/>
  <c r="M577" i="7"/>
  <c r="M576" i="7"/>
  <c r="M575" i="7"/>
  <c r="M574" i="7"/>
  <c r="M572" i="7"/>
  <c r="M571" i="7"/>
  <c r="K569" i="7"/>
  <c r="I569" i="7"/>
  <c r="G569" i="7"/>
  <c r="M568" i="7"/>
  <c r="M567" i="7"/>
  <c r="M566" i="7"/>
  <c r="M565" i="7"/>
  <c r="M564" i="7"/>
  <c r="M563" i="7"/>
  <c r="M561" i="7"/>
  <c r="M560" i="7"/>
  <c r="K558" i="7"/>
  <c r="I558" i="7"/>
  <c r="G558" i="7"/>
  <c r="M557" i="7"/>
  <c r="M556" i="7"/>
  <c r="M555" i="7"/>
  <c r="M554" i="7"/>
  <c r="M553" i="7"/>
  <c r="M552" i="7"/>
  <c r="M550" i="7"/>
  <c r="M549" i="7"/>
  <c r="K547" i="7"/>
  <c r="I547" i="7"/>
  <c r="G547" i="7"/>
  <c r="M546" i="7"/>
  <c r="M545" i="7"/>
  <c r="M544" i="7"/>
  <c r="M543" i="7"/>
  <c r="M542" i="7"/>
  <c r="M541" i="7"/>
  <c r="M539" i="7"/>
  <c r="M538" i="7"/>
  <c r="K525" i="7"/>
  <c r="I525" i="7"/>
  <c r="G525" i="7"/>
  <c r="M524" i="7"/>
  <c r="M523" i="7"/>
  <c r="M522" i="7"/>
  <c r="M521" i="7"/>
  <c r="M520" i="7"/>
  <c r="M517" i="7"/>
  <c r="M516" i="7"/>
  <c r="K514" i="7"/>
  <c r="I514" i="7"/>
  <c r="G514" i="7"/>
  <c r="M513" i="7"/>
  <c r="M512" i="7"/>
  <c r="M511" i="7"/>
  <c r="M510" i="7"/>
  <c r="M509" i="7"/>
  <c r="M508" i="7"/>
  <c r="M506" i="7"/>
  <c r="M505" i="7"/>
  <c r="K503" i="7"/>
  <c r="I503" i="7"/>
  <c r="G503" i="7"/>
  <c r="M502" i="7"/>
  <c r="M501" i="7"/>
  <c r="M500" i="7"/>
  <c r="M499" i="7"/>
  <c r="M498" i="7"/>
  <c r="M497" i="7"/>
  <c r="M495" i="7"/>
  <c r="M494" i="7"/>
  <c r="K490" i="7"/>
  <c r="I490" i="7"/>
  <c r="G490" i="7"/>
  <c r="M489" i="7"/>
  <c r="M488" i="7"/>
  <c r="M487" i="7"/>
  <c r="M486" i="7"/>
  <c r="M485" i="7"/>
  <c r="M484" i="7"/>
  <c r="M482" i="7"/>
  <c r="K480" i="7"/>
  <c r="I480" i="7"/>
  <c r="G480" i="7"/>
  <c r="M479" i="7"/>
  <c r="M478" i="7"/>
  <c r="M477" i="7"/>
  <c r="M476" i="7"/>
  <c r="M419" i="7"/>
  <c r="M418" i="7"/>
  <c r="K157" i="7"/>
  <c r="K147" i="7"/>
  <c r="M404" i="7"/>
  <c r="M308" i="7"/>
  <c r="F11" i="5"/>
  <c r="H12" i="5"/>
  <c r="F12" i="5"/>
  <c r="K20" i="6"/>
  <c r="K21" i="6"/>
  <c r="K22" i="6"/>
  <c r="K23" i="6"/>
  <c r="K24" i="6"/>
  <c r="I25" i="6"/>
  <c r="G25" i="6"/>
  <c r="F14" i="5" s="1"/>
  <c r="K13" i="6"/>
  <c r="I16" i="6"/>
  <c r="K16" i="6" s="1"/>
  <c r="G16" i="6"/>
  <c r="F13" i="5" s="1"/>
  <c r="M463" i="7"/>
  <c r="M456" i="7"/>
  <c r="M434" i="7"/>
  <c r="I464" i="7"/>
  <c r="I465" i="7" s="1"/>
  <c r="I935" i="7" s="1"/>
  <c r="I15" i="7"/>
  <c r="G15" i="7"/>
  <c r="M405" i="7"/>
  <c r="M403" i="7"/>
  <c r="M401" i="7"/>
  <c r="K399" i="7"/>
  <c r="I399" i="7"/>
  <c r="G399" i="7"/>
  <c r="M406" i="7"/>
  <c r="K407" i="7"/>
  <c r="I407" i="7"/>
  <c r="G407" i="7"/>
  <c r="M397" i="7"/>
  <c r="M371" i="7"/>
  <c r="M362" i="7"/>
  <c r="M338" i="7"/>
  <c r="M326" i="7"/>
  <c r="M327" i="7"/>
  <c r="M328" i="7"/>
  <c r="M329" i="7"/>
  <c r="G322" i="7"/>
  <c r="I322" i="7"/>
  <c r="K322" i="7"/>
  <c r="K314" i="7"/>
  <c r="I314" i="7"/>
  <c r="G314" i="7"/>
  <c r="M313" i="7"/>
  <c r="M312" i="7"/>
  <c r="M311" i="7"/>
  <c r="M310" i="7"/>
  <c r="K307" i="7"/>
  <c r="I307" i="7"/>
  <c r="G307" i="7"/>
  <c r="M306" i="7"/>
  <c r="M305" i="7"/>
  <c r="M304" i="7"/>
  <c r="M303" i="7"/>
  <c r="M302" i="7"/>
  <c r="M300" i="7"/>
  <c r="M299" i="7"/>
  <c r="M297" i="7"/>
  <c r="K294" i="7"/>
  <c r="I294" i="7"/>
  <c r="G294" i="7"/>
  <c r="M293" i="7"/>
  <c r="M292" i="7"/>
  <c r="M291" i="7"/>
  <c r="M290" i="7"/>
  <c r="M288" i="7"/>
  <c r="K287" i="7"/>
  <c r="I287" i="7"/>
  <c r="G287" i="7"/>
  <c r="M286" i="7"/>
  <c r="M285" i="7"/>
  <c r="M284" i="7"/>
  <c r="M283" i="7"/>
  <c r="M282" i="7"/>
  <c r="M280" i="7"/>
  <c r="M279" i="7"/>
  <c r="M277" i="7"/>
  <c r="K274" i="7"/>
  <c r="I274" i="7"/>
  <c r="G274" i="7"/>
  <c r="M273" i="7"/>
  <c r="M272" i="7"/>
  <c r="M271" i="7"/>
  <c r="M270" i="7"/>
  <c r="M268" i="7"/>
  <c r="K267" i="7"/>
  <c r="I267" i="7"/>
  <c r="G267" i="7"/>
  <c r="M266" i="7"/>
  <c r="M265" i="7"/>
  <c r="M264" i="7"/>
  <c r="M263" i="7"/>
  <c r="M262" i="7"/>
  <c r="M260" i="7"/>
  <c r="M259" i="7"/>
  <c r="M257" i="7"/>
  <c r="K254" i="7"/>
  <c r="I254" i="7"/>
  <c r="G254" i="7"/>
  <c r="M253" i="7"/>
  <c r="M252" i="7"/>
  <c r="M251" i="7"/>
  <c r="M250" i="7"/>
  <c r="M248" i="7"/>
  <c r="K247" i="7"/>
  <c r="I247" i="7"/>
  <c r="G247" i="7"/>
  <c r="M246" i="7"/>
  <c r="M245" i="7"/>
  <c r="M244" i="7"/>
  <c r="M243" i="7"/>
  <c r="M242" i="7"/>
  <c r="M240" i="7"/>
  <c r="M239" i="7"/>
  <c r="M237" i="7"/>
  <c r="G234" i="7"/>
  <c r="K227" i="7"/>
  <c r="I227" i="7"/>
  <c r="G227" i="7"/>
  <c r="M233" i="7"/>
  <c r="M232" i="7"/>
  <c r="M231" i="7"/>
  <c r="M230" i="7"/>
  <c r="M228" i="7"/>
  <c r="M226" i="7"/>
  <c r="M225" i="7"/>
  <c r="M224" i="7"/>
  <c r="M223" i="7"/>
  <c r="M221" i="7"/>
  <c r="M220" i="7"/>
  <c r="M219" i="7"/>
  <c r="M218" i="7"/>
  <c r="K234" i="7"/>
  <c r="I234" i="7"/>
  <c r="M394" i="7"/>
  <c r="M393" i="7"/>
  <c r="M392" i="7"/>
  <c r="M391" i="7"/>
  <c r="M389" i="7"/>
  <c r="M388" i="7"/>
  <c r="M387" i="7"/>
  <c r="M386" i="7"/>
  <c r="M453" i="7"/>
  <c r="M454" i="7"/>
  <c r="M455" i="7"/>
  <c r="M457" i="7"/>
  <c r="M439" i="7"/>
  <c r="M440" i="7"/>
  <c r="K464" i="7"/>
  <c r="K465" i="7" s="1"/>
  <c r="K935" i="7" s="1"/>
  <c r="M443" i="7"/>
  <c r="M444" i="7"/>
  <c r="M445" i="7"/>
  <c r="M446" i="7"/>
  <c r="M447" i="7"/>
  <c r="M448" i="7"/>
  <c r="M449" i="7"/>
  <c r="M450" i="7"/>
  <c r="M451" i="7"/>
  <c r="M462" i="7"/>
  <c r="M461" i="7"/>
  <c r="M460" i="7"/>
  <c r="M459" i="7"/>
  <c r="G216" i="7"/>
  <c r="G209" i="7"/>
  <c r="G202" i="7"/>
  <c r="G191" i="7"/>
  <c r="G180" i="7"/>
  <c r="G38" i="7"/>
  <c r="G49" i="7"/>
  <c r="M55" i="7"/>
  <c r="M56" i="7"/>
  <c r="M57" i="7"/>
  <c r="M58" i="7"/>
  <c r="M59" i="7"/>
  <c r="G82" i="7"/>
  <c r="G93" i="7"/>
  <c r="M98" i="7"/>
  <c r="M103" i="7"/>
  <c r="G115" i="7"/>
  <c r="M123" i="7"/>
  <c r="M124" i="7"/>
  <c r="M125" i="7"/>
  <c r="G137" i="7"/>
  <c r="G147" i="7"/>
  <c r="G157" i="7"/>
  <c r="G168" i="7"/>
  <c r="G25" i="7"/>
  <c r="G335" i="7"/>
  <c r="G344" i="7"/>
  <c r="G355" i="7"/>
  <c r="G368" i="7"/>
  <c r="G377" i="7"/>
  <c r="G384" i="7"/>
  <c r="G395" i="7"/>
  <c r="G411" i="7"/>
  <c r="I216" i="7"/>
  <c r="I209" i="7"/>
  <c r="I202" i="7"/>
  <c r="I191" i="7"/>
  <c r="I180" i="7"/>
  <c r="I38" i="7"/>
  <c r="I49" i="7"/>
  <c r="I60" i="7"/>
  <c r="I82" i="7"/>
  <c r="I93" i="7"/>
  <c r="I115" i="7"/>
  <c r="I137" i="7"/>
  <c r="I147" i="7"/>
  <c r="I157" i="7"/>
  <c r="I168" i="7"/>
  <c r="I25" i="7"/>
  <c r="I335" i="7"/>
  <c r="I344" i="7"/>
  <c r="I355" i="7"/>
  <c r="I368" i="7"/>
  <c r="I377" i="7"/>
  <c r="I384" i="7"/>
  <c r="I395" i="7"/>
  <c r="I411" i="7"/>
  <c r="K216" i="7"/>
  <c r="K209" i="7"/>
  <c r="K202" i="7"/>
  <c r="K191" i="7"/>
  <c r="K180" i="7"/>
  <c r="K38" i="7"/>
  <c r="K49" i="7"/>
  <c r="K82" i="7"/>
  <c r="K93" i="7"/>
  <c r="K115" i="7"/>
  <c r="K137" i="7"/>
  <c r="K168" i="7"/>
  <c r="M11" i="7"/>
  <c r="K25" i="7"/>
  <c r="K335" i="7"/>
  <c r="K344" i="7"/>
  <c r="K355" i="7"/>
  <c r="K368" i="7"/>
  <c r="K377" i="7"/>
  <c r="K384" i="7"/>
  <c r="K395" i="7"/>
  <c r="K411" i="7"/>
  <c r="M14" i="7"/>
  <c r="M13" i="7"/>
  <c r="M12" i="7"/>
  <c r="M17" i="7"/>
  <c r="M19" i="7"/>
  <c r="M20" i="7"/>
  <c r="M21" i="7"/>
  <c r="M22" i="7"/>
  <c r="M23" i="7"/>
  <c r="M24" i="7"/>
  <c r="M317" i="7"/>
  <c r="M319" i="7"/>
  <c r="M320" i="7"/>
  <c r="M321" i="7"/>
  <c r="M211" i="7"/>
  <c r="M213" i="7"/>
  <c r="M214" i="7"/>
  <c r="M215" i="7"/>
  <c r="M204" i="7"/>
  <c r="M206" i="7"/>
  <c r="M207" i="7"/>
  <c r="M208" i="7"/>
  <c r="M193" i="7"/>
  <c r="M194" i="7"/>
  <c r="M196" i="7"/>
  <c r="M197" i="7"/>
  <c r="M198" i="7"/>
  <c r="M199" i="7"/>
  <c r="M200" i="7"/>
  <c r="M201" i="7"/>
  <c r="M182" i="7"/>
  <c r="M183" i="7"/>
  <c r="M185" i="7"/>
  <c r="M186" i="7"/>
  <c r="M187" i="7"/>
  <c r="M188" i="7"/>
  <c r="M189" i="7"/>
  <c r="M190" i="7"/>
  <c r="M171" i="7"/>
  <c r="M172" i="7"/>
  <c r="M174" i="7"/>
  <c r="M175" i="7"/>
  <c r="M176" i="7"/>
  <c r="M177" i="7"/>
  <c r="M178" i="7"/>
  <c r="M179" i="7"/>
  <c r="M29" i="7"/>
  <c r="M30" i="7"/>
  <c r="M32" i="7"/>
  <c r="M33" i="7"/>
  <c r="M34" i="7"/>
  <c r="M35" i="7"/>
  <c r="M36" i="7"/>
  <c r="M37" i="7"/>
  <c r="M40" i="7"/>
  <c r="M41" i="7"/>
  <c r="M43" i="7"/>
  <c r="M44" i="7"/>
  <c r="M45" i="7"/>
  <c r="M46" i="7"/>
  <c r="M47" i="7"/>
  <c r="M48" i="7"/>
  <c r="M73" i="7"/>
  <c r="M74" i="7"/>
  <c r="M76" i="7"/>
  <c r="M77" i="7"/>
  <c r="M78" i="7"/>
  <c r="M79" i="7"/>
  <c r="M80" i="7"/>
  <c r="M81" i="7"/>
  <c r="M84" i="7"/>
  <c r="M85" i="7"/>
  <c r="M87" i="7"/>
  <c r="M88" i="7"/>
  <c r="M89" i="7"/>
  <c r="M90" i="7"/>
  <c r="M91" i="7"/>
  <c r="M92" i="7"/>
  <c r="M99" i="7"/>
  <c r="M106" i="7"/>
  <c r="M107" i="7"/>
  <c r="M109" i="7"/>
  <c r="M110" i="7"/>
  <c r="M111" i="7"/>
  <c r="M112" i="7"/>
  <c r="M113" i="7"/>
  <c r="M114" i="7"/>
  <c r="M120" i="7"/>
  <c r="M121" i="7"/>
  <c r="M122" i="7"/>
  <c r="M129" i="7"/>
  <c r="M131" i="7"/>
  <c r="M132" i="7"/>
  <c r="M133" i="7"/>
  <c r="M134" i="7"/>
  <c r="M135" i="7"/>
  <c r="M136" i="7"/>
  <c r="M139" i="7"/>
  <c r="M140" i="7"/>
  <c r="M142" i="7"/>
  <c r="M143" i="7"/>
  <c r="M144" i="7"/>
  <c r="M145" i="7"/>
  <c r="M146" i="7"/>
  <c r="M149" i="7"/>
  <c r="M150" i="7"/>
  <c r="M153" i="7"/>
  <c r="M154" i="7"/>
  <c r="M155" i="7"/>
  <c r="M156" i="7"/>
  <c r="M159" i="7"/>
  <c r="M160" i="7"/>
  <c r="M162" i="7"/>
  <c r="M163" i="7"/>
  <c r="M164" i="7"/>
  <c r="M165" i="7"/>
  <c r="M166" i="7"/>
  <c r="M167" i="7"/>
  <c r="M325" i="7"/>
  <c r="M331" i="7"/>
  <c r="M332" i="7"/>
  <c r="M333" i="7"/>
  <c r="M334" i="7"/>
  <c r="M337" i="7"/>
  <c r="M340" i="7"/>
  <c r="M341" i="7"/>
  <c r="M342" i="7"/>
  <c r="M343" i="7"/>
  <c r="M346" i="7"/>
  <c r="M347" i="7"/>
  <c r="M348" i="7"/>
  <c r="M350" i="7"/>
  <c r="M351" i="7"/>
  <c r="M352" i="7"/>
  <c r="M353" i="7"/>
  <c r="M354" i="7"/>
  <c r="M357" i="7"/>
  <c r="M358" i="7"/>
  <c r="M359" i="7"/>
  <c r="M360" i="7"/>
  <c r="M363" i="7"/>
  <c r="M364" i="7"/>
  <c r="M365" i="7"/>
  <c r="M366" i="7"/>
  <c r="M367" i="7"/>
  <c r="M370" i="7"/>
  <c r="M373" i="7"/>
  <c r="M374" i="7"/>
  <c r="M375" i="7"/>
  <c r="M376" i="7"/>
  <c r="M379" i="7"/>
  <c r="M380" i="7"/>
  <c r="M381" i="7"/>
  <c r="M382" i="7"/>
  <c r="M383" i="7"/>
  <c r="M410" i="7"/>
  <c r="M411" i="7" s="1"/>
  <c r="M413" i="7"/>
  <c r="M414" i="7"/>
  <c r="M415" i="7"/>
  <c r="M416" i="7"/>
  <c r="M417" i="7"/>
  <c r="M420" i="7"/>
  <c r="M421" i="7"/>
  <c r="M422" i="7"/>
  <c r="M423" i="7"/>
  <c r="M424" i="7"/>
  <c r="M435" i="7"/>
  <c r="M436" i="7"/>
  <c r="M437" i="7"/>
  <c r="K19" i="6"/>
  <c r="K18" i="6"/>
  <c r="K15" i="6"/>
  <c r="M398" i="7"/>
  <c r="M922" i="7"/>
  <c r="M152" i="7"/>
  <c r="M52" i="7"/>
  <c r="M102" i="7"/>
  <c r="M54" i="7"/>
  <c r="M96" i="7"/>
  <c r="K126" i="7"/>
  <c r="M101" i="7"/>
  <c r="K60" i="7"/>
  <c r="M100" i="7"/>
  <c r="I126" i="7"/>
  <c r="M441" i="7"/>
  <c r="G126" i="7"/>
  <c r="G104" i="7"/>
  <c r="M51" i="7"/>
  <c r="G60" i="7"/>
  <c r="M95" i="7"/>
  <c r="M128" i="7"/>
  <c r="G464" i="7"/>
  <c r="G465" i="7" s="1"/>
  <c r="G935" i="7" s="1"/>
  <c r="M118" i="7"/>
  <c r="M117" i="7"/>
  <c r="K104" i="7"/>
  <c r="I104" i="7"/>
  <c r="K15" i="7"/>
  <c r="G634" i="7" l="1"/>
  <c r="K634" i="7"/>
  <c r="I634" i="7"/>
  <c r="K169" i="7"/>
  <c r="I169" i="7"/>
  <c r="G169" i="7"/>
  <c r="G15" i="9"/>
  <c r="D788" i="7"/>
  <c r="D896" i="7" s="1"/>
  <c r="D931" i="7" s="1"/>
  <c r="G315" i="7"/>
  <c r="E323" i="9"/>
  <c r="E431" i="9" s="1"/>
  <c r="E466" i="9" s="1"/>
  <c r="I873" i="7"/>
  <c r="I895" i="7" s="1"/>
  <c r="D323" i="7"/>
  <c r="D431" i="7" s="1"/>
  <c r="D466" i="7" s="1"/>
  <c r="D323" i="9"/>
  <c r="K25" i="6"/>
  <c r="H13" i="5"/>
  <c r="J13" i="5" s="1"/>
  <c r="L13" i="5"/>
  <c r="E788" i="7"/>
  <c r="E896" i="7" s="1"/>
  <c r="E931" i="7" s="1"/>
  <c r="G780" i="7"/>
  <c r="G202" i="9"/>
  <c r="M213" i="9"/>
  <c r="M286" i="9"/>
  <c r="M374" i="9"/>
  <c r="M376" i="9"/>
  <c r="M419" i="9"/>
  <c r="M421" i="9"/>
  <c r="M423" i="9"/>
  <c r="M440" i="9"/>
  <c r="M445" i="9"/>
  <c r="M447" i="9"/>
  <c r="M449" i="9"/>
  <c r="M455" i="9"/>
  <c r="M457" i="9"/>
  <c r="M459" i="9"/>
  <c r="M461" i="9"/>
  <c r="M752" i="7"/>
  <c r="K873" i="7"/>
  <c r="K895" i="7" s="1"/>
  <c r="M98" i="9"/>
  <c r="G255" i="7"/>
  <c r="I115" i="9"/>
  <c r="I126" i="9"/>
  <c r="I322" i="9"/>
  <c r="M162" i="9"/>
  <c r="K720" i="7"/>
  <c r="I740" i="7"/>
  <c r="I26" i="7"/>
  <c r="K275" i="7"/>
  <c r="G491" i="7"/>
  <c r="M809" i="7"/>
  <c r="M13" i="9"/>
  <c r="I491" i="7"/>
  <c r="G873" i="7"/>
  <c r="G895" i="7" s="1"/>
  <c r="M416" i="9"/>
  <c r="K780" i="7"/>
  <c r="I235" i="7"/>
  <c r="I720" i="7"/>
  <c r="M864" i="7"/>
  <c r="M448" i="9"/>
  <c r="M420" i="9"/>
  <c r="M359" i="9"/>
  <c r="M283" i="9"/>
  <c r="G275" i="7"/>
  <c r="M267" i="7"/>
  <c r="M180" i="7"/>
  <c r="M90" i="9"/>
  <c r="E323" i="7"/>
  <c r="E431" i="7" s="1"/>
  <c r="E466" i="7" s="1"/>
  <c r="G26" i="7"/>
  <c r="M81" i="9"/>
  <c r="M732" i="7"/>
  <c r="M15" i="7"/>
  <c r="K491" i="7"/>
  <c r="M674" i="7"/>
  <c r="M391" i="9"/>
  <c r="M24" i="9"/>
  <c r="M48" i="9"/>
  <c r="M88" i="9"/>
  <c r="M558" i="7"/>
  <c r="M719" i="7"/>
  <c r="M397" i="9"/>
  <c r="I399" i="9"/>
  <c r="M115" i="7"/>
  <c r="M247" i="7"/>
  <c r="M307" i="7"/>
  <c r="M547" i="7"/>
  <c r="M34" i="9"/>
  <c r="I60" i="9"/>
  <c r="I82" i="9"/>
  <c r="I275" i="7"/>
  <c r="K295" i="7"/>
  <c r="G408" i="7"/>
  <c r="G430" i="7" s="1"/>
  <c r="G934" i="7" s="1"/>
  <c r="G720" i="7"/>
  <c r="K760" i="7"/>
  <c r="G760" i="7"/>
  <c r="I780" i="7"/>
  <c r="K38" i="9"/>
  <c r="M100" i="9"/>
  <c r="M111" i="9"/>
  <c r="M133" i="9"/>
  <c r="M418" i="9"/>
  <c r="M441" i="9"/>
  <c r="M460" i="9"/>
  <c r="M712" i="7"/>
  <c r="G235" i="7"/>
  <c r="M368" i="7"/>
  <c r="M202" i="7"/>
  <c r="M322" i="7"/>
  <c r="M395" i="7"/>
  <c r="M234" i="7"/>
  <c r="K235" i="7"/>
  <c r="I255" i="7"/>
  <c r="I408" i="7"/>
  <c r="I430" i="7" s="1"/>
  <c r="K740" i="7"/>
  <c r="M759" i="7"/>
  <c r="I760" i="7"/>
  <c r="K157" i="9"/>
  <c r="K180" i="9"/>
  <c r="M201" i="9"/>
  <c r="K227" i="9"/>
  <c r="M230" i="9"/>
  <c r="M246" i="9"/>
  <c r="K267" i="9"/>
  <c r="M282" i="9"/>
  <c r="M299" i="9"/>
  <c r="M317" i="9"/>
  <c r="M338" i="9"/>
  <c r="K355" i="9"/>
  <c r="M352" i="9"/>
  <c r="M358" i="9"/>
  <c r="M380" i="9"/>
  <c r="M401" i="9"/>
  <c r="G464" i="9"/>
  <c r="G465" i="9" s="1"/>
  <c r="F20" i="5" s="1"/>
  <c r="M142" i="9"/>
  <c r="M144" i="9"/>
  <c r="G157" i="9"/>
  <c r="M155" i="9"/>
  <c r="M166" i="9"/>
  <c r="M171" i="9"/>
  <c r="M187" i="9"/>
  <c r="M189" i="9"/>
  <c r="M196" i="9"/>
  <c r="G209" i="9"/>
  <c r="G216" i="9"/>
  <c r="M228" i="9"/>
  <c r="M231" i="9"/>
  <c r="G247" i="9"/>
  <c r="M240" i="9"/>
  <c r="M243" i="9"/>
  <c r="M245" i="9"/>
  <c r="M253" i="9"/>
  <c r="M260" i="9"/>
  <c r="M263" i="9"/>
  <c r="M265" i="9"/>
  <c r="G287" i="9"/>
  <c r="G294" i="9"/>
  <c r="M293" i="9"/>
  <c r="M300" i="9"/>
  <c r="M305" i="9"/>
  <c r="G322" i="9"/>
  <c r="G355" i="9"/>
  <c r="M351" i="9"/>
  <c r="G368" i="9"/>
  <c r="M364" i="9"/>
  <c r="M366" i="9"/>
  <c r="G377" i="9"/>
  <c r="M373" i="9"/>
  <c r="M375" i="9"/>
  <c r="M379" i="9"/>
  <c r="M389" i="9"/>
  <c r="M394" i="9"/>
  <c r="G407" i="9"/>
  <c r="I428" i="9"/>
  <c r="I429" i="9" s="1"/>
  <c r="I464" i="9"/>
  <c r="I465" i="9" s="1"/>
  <c r="H20" i="5" s="1"/>
  <c r="K168" i="9"/>
  <c r="M199" i="9"/>
  <c r="M206" i="9"/>
  <c r="M224" i="9"/>
  <c r="K247" i="9"/>
  <c r="M250" i="9"/>
  <c r="K274" i="9"/>
  <c r="M302" i="9"/>
  <c r="K314" i="9"/>
  <c r="M354" i="9"/>
  <c r="M360" i="9"/>
  <c r="M367" i="9"/>
  <c r="M386" i="9"/>
  <c r="K399" i="9"/>
  <c r="M106" i="9"/>
  <c r="K126" i="9"/>
  <c r="M128" i="9"/>
  <c r="M131" i="9"/>
  <c r="I209" i="9"/>
  <c r="I216" i="9"/>
  <c r="I227" i="9"/>
  <c r="I234" i="9"/>
  <c r="I254" i="9"/>
  <c r="I368" i="9"/>
  <c r="K464" i="9"/>
  <c r="K465" i="9" s="1"/>
  <c r="J20" i="5" s="1"/>
  <c r="M422" i="9"/>
  <c r="M424" i="9"/>
  <c r="M435" i="9"/>
  <c r="M437" i="9"/>
  <c r="M439" i="9"/>
  <c r="M446" i="9"/>
  <c r="M450" i="9"/>
  <c r="M454" i="9"/>
  <c r="M456" i="9"/>
  <c r="M462" i="9"/>
  <c r="M101" i="9"/>
  <c r="M112" i="9"/>
  <c r="M121" i="9"/>
  <c r="M123" i="9"/>
  <c r="M125" i="9"/>
  <c r="M129" i="9"/>
  <c r="M132" i="9"/>
  <c r="M444" i="9"/>
  <c r="M12" i="9"/>
  <c r="K15" i="9"/>
  <c r="M45" i="9"/>
  <c r="M134" i="9"/>
  <c r="G411" i="9"/>
  <c r="M410" i="9"/>
  <c r="M411" i="9" s="1"/>
  <c r="M443" i="9"/>
  <c r="M139" i="9"/>
  <c r="G147" i="9"/>
  <c r="M248" i="9"/>
  <c r="G254" i="9"/>
  <c r="G395" i="9"/>
  <c r="M387" i="9"/>
  <c r="M436" i="9"/>
  <c r="M453" i="9"/>
  <c r="M347" i="9"/>
  <c r="M118" i="9"/>
  <c r="G126" i="9"/>
  <c r="K191" i="9"/>
  <c r="M99" i="9"/>
  <c r="M434" i="9"/>
  <c r="M451" i="9"/>
  <c r="M463" i="9"/>
  <c r="K384" i="9"/>
  <c r="G115" i="9"/>
  <c r="K216" i="9"/>
  <c r="M211" i="9"/>
  <c r="M23" i="9"/>
  <c r="M87" i="9"/>
  <c r="M89" i="9"/>
  <c r="G104" i="9"/>
  <c r="M95" i="9"/>
  <c r="I104" i="9"/>
  <c r="I137" i="9"/>
  <c r="M145" i="9"/>
  <c r="G25" i="9"/>
  <c r="M176" i="9"/>
  <c r="M198" i="9"/>
  <c r="M214" i="9"/>
  <c r="M225" i="9"/>
  <c r="M319" i="9"/>
  <c r="M383" i="9"/>
  <c r="M392" i="9"/>
  <c r="M398" i="9"/>
  <c r="M51" i="9"/>
  <c r="M73" i="9"/>
  <c r="M84" i="9"/>
  <c r="M150" i="9"/>
  <c r="M193" i="9"/>
  <c r="K209" i="9"/>
  <c r="K307" i="9"/>
  <c r="K335" i="9"/>
  <c r="K377" i="9"/>
  <c r="M14" i="9"/>
  <c r="M17" i="9"/>
  <c r="M20" i="9"/>
  <c r="M33" i="9"/>
  <c r="M37" i="9"/>
  <c r="M41" i="9"/>
  <c r="M44" i="9"/>
  <c r="G49" i="9"/>
  <c r="M55" i="9"/>
  <c r="M77" i="9"/>
  <c r="M85" i="9"/>
  <c r="M136" i="9"/>
  <c r="M177" i="9"/>
  <c r="M179" i="9"/>
  <c r="G191" i="9"/>
  <c r="M188" i="9"/>
  <c r="M190" i="9"/>
  <c r="M194" i="9"/>
  <c r="M197" i="9"/>
  <c r="M232" i="9"/>
  <c r="M304" i="9"/>
  <c r="M306" i="9"/>
  <c r="M320" i="9"/>
  <c r="M325" i="9"/>
  <c r="M327" i="9"/>
  <c r="M329" i="9"/>
  <c r="M371" i="9"/>
  <c r="M382" i="9"/>
  <c r="M393" i="9"/>
  <c r="G399" i="9"/>
  <c r="M404" i="9"/>
  <c r="M178" i="9"/>
  <c r="M207" i="9"/>
  <c r="M220" i="9"/>
  <c r="M313" i="9"/>
  <c r="M348" i="9"/>
  <c r="M11" i="9"/>
  <c r="M109" i="9"/>
  <c r="K147" i="9"/>
  <c r="I157" i="9"/>
  <c r="M154" i="9"/>
  <c r="M156" i="9"/>
  <c r="M165" i="9"/>
  <c r="M172" i="9"/>
  <c r="M175" i="9"/>
  <c r="M219" i="9"/>
  <c r="M221" i="9"/>
  <c r="M226" i="9"/>
  <c r="I247" i="9"/>
  <c r="M264" i="9"/>
  <c r="M277" i="9"/>
  <c r="M290" i="9"/>
  <c r="M292" i="9"/>
  <c r="I307" i="9"/>
  <c r="M312" i="9"/>
  <c r="M363" i="9"/>
  <c r="I377" i="9"/>
  <c r="M30" i="9"/>
  <c r="I38" i="9"/>
  <c r="I168" i="9"/>
  <c r="M160" i="9"/>
  <c r="I344" i="9"/>
  <c r="M346" i="9"/>
  <c r="I355" i="9"/>
  <c r="I180" i="9"/>
  <c r="K104" i="9"/>
  <c r="M183" i="9"/>
  <c r="J12" i="5"/>
  <c r="L12" i="5"/>
  <c r="M91" i="9"/>
  <c r="M135" i="9"/>
  <c r="I191" i="9"/>
  <c r="M218" i="9"/>
  <c r="M266" i="9"/>
  <c r="K287" i="9"/>
  <c r="K344" i="9"/>
  <c r="M209" i="7"/>
  <c r="M117" i="9"/>
  <c r="M344" i="7"/>
  <c r="M126" i="7"/>
  <c r="M82" i="7"/>
  <c r="M25" i="7"/>
  <c r="M60" i="7"/>
  <c r="M287" i="7"/>
  <c r="M399" i="7"/>
  <c r="F68" i="1"/>
  <c r="H29" i="1"/>
  <c r="G26" i="6"/>
  <c r="M602" i="7"/>
  <c r="I700" i="7"/>
  <c r="M19" i="9"/>
  <c r="M21" i="9"/>
  <c r="G38" i="9"/>
  <c r="M29" i="9"/>
  <c r="M32" i="9"/>
  <c r="M40" i="9"/>
  <c r="M43" i="9"/>
  <c r="M46" i="9"/>
  <c r="M57" i="9"/>
  <c r="M59" i="9"/>
  <c r="M79" i="9"/>
  <c r="G93" i="9"/>
  <c r="M164" i="9"/>
  <c r="G180" i="9"/>
  <c r="M174" i="9"/>
  <c r="M285" i="9"/>
  <c r="M288" i="9"/>
  <c r="M332" i="9"/>
  <c r="M343" i="9"/>
  <c r="K428" i="9"/>
  <c r="K429" i="9" s="1"/>
  <c r="M274" i="7"/>
  <c r="M110" i="9"/>
  <c r="K93" i="9"/>
  <c r="I25" i="9"/>
  <c r="M355" i="7"/>
  <c r="M294" i="7"/>
  <c r="K408" i="7"/>
  <c r="K430" i="7" s="1"/>
  <c r="K934" i="7" s="1"/>
  <c r="M514" i="7"/>
  <c r="M591" i="7"/>
  <c r="M860" i="7"/>
  <c r="M872" i="7"/>
  <c r="M893" i="7"/>
  <c r="M894" i="7" s="1"/>
  <c r="M185" i="9"/>
  <c r="K254" i="9"/>
  <c r="I274" i="9"/>
  <c r="M280" i="9"/>
  <c r="I294" i="9"/>
  <c r="M303" i="9"/>
  <c r="G314" i="9"/>
  <c r="M311" i="9"/>
  <c r="K322" i="9"/>
  <c r="M403" i="9"/>
  <c r="I93" i="9"/>
  <c r="M227" i="7"/>
  <c r="G295" i="7"/>
  <c r="M490" i="7"/>
  <c r="M503" i="7"/>
  <c r="M833" i="7"/>
  <c r="I15" i="9"/>
  <c r="K49" i="9"/>
  <c r="M54" i="9"/>
  <c r="M56" i="9"/>
  <c r="M58" i="9"/>
  <c r="M76" i="9"/>
  <c r="M78" i="9"/>
  <c r="M80" i="9"/>
  <c r="K115" i="9"/>
  <c r="M120" i="9"/>
  <c r="M122" i="9"/>
  <c r="M143" i="9"/>
  <c r="M321" i="9"/>
  <c r="M326" i="9"/>
  <c r="M328" i="9"/>
  <c r="M103" i="9"/>
  <c r="M377" i="7"/>
  <c r="M370" i="9"/>
  <c r="G234" i="9"/>
  <c r="I49" i="9"/>
  <c r="M428" i="7"/>
  <c r="M429" i="7" s="1"/>
  <c r="M464" i="7"/>
  <c r="M465" i="7" s="1"/>
  <c r="M569" i="7"/>
  <c r="M692" i="7"/>
  <c r="G740" i="7"/>
  <c r="I202" i="9"/>
  <c r="M200" i="9"/>
  <c r="M204" i="9"/>
  <c r="G227" i="9"/>
  <c r="M223" i="9"/>
  <c r="K234" i="9"/>
  <c r="M242" i="9"/>
  <c r="M244" i="9"/>
  <c r="I267" i="9"/>
  <c r="M259" i="9"/>
  <c r="M262" i="9"/>
  <c r="M270" i="9"/>
  <c r="M272" i="9"/>
  <c r="M279" i="9"/>
  <c r="M284" i="9"/>
  <c r="M340" i="9"/>
  <c r="M353" i="9"/>
  <c r="M357" i="9"/>
  <c r="I384" i="9"/>
  <c r="K255" i="7"/>
  <c r="I315" i="7"/>
  <c r="M335" i="7"/>
  <c r="M525" i="7"/>
  <c r="M667" i="7"/>
  <c r="K700" i="7"/>
  <c r="M739" i="7"/>
  <c r="M772" i="7"/>
  <c r="M842" i="7"/>
  <c r="M929" i="7"/>
  <c r="M930" i="7" s="1"/>
  <c r="M800" i="7"/>
  <c r="M22" i="9"/>
  <c r="M35" i="9"/>
  <c r="M47" i="9"/>
  <c r="M92" i="9"/>
  <c r="M107" i="9"/>
  <c r="M113" i="9"/>
  <c r="K137" i="9"/>
  <c r="M152" i="9"/>
  <c r="M167" i="9"/>
  <c r="K202" i="9"/>
  <c r="M215" i="9"/>
  <c r="M237" i="9"/>
  <c r="M252" i="9"/>
  <c r="M257" i="9"/>
  <c r="M268" i="9"/>
  <c r="K294" i="9"/>
  <c r="M333" i="9"/>
  <c r="M365" i="9"/>
  <c r="M405" i="9"/>
  <c r="G428" i="9"/>
  <c r="G429" i="9" s="1"/>
  <c r="M417" i="9"/>
  <c r="I295" i="7"/>
  <c r="M612" i="7"/>
  <c r="M622" i="7"/>
  <c r="M645" i="7"/>
  <c r="G700" i="7"/>
  <c r="M699" i="7"/>
  <c r="M820" i="7"/>
  <c r="M849" i="7"/>
  <c r="M96" i="9"/>
  <c r="M102" i="9"/>
  <c r="M114" i="9"/>
  <c r="M140" i="9"/>
  <c r="M159" i="9"/>
  <c r="M182" i="9"/>
  <c r="M186" i="9"/>
  <c r="M208" i="9"/>
  <c r="M233" i="9"/>
  <c r="M273" i="9"/>
  <c r="M297" i="9"/>
  <c r="I335" i="9"/>
  <c r="M341" i="9"/>
  <c r="M388" i="9"/>
  <c r="M414" i="9"/>
  <c r="M350" i="9"/>
  <c r="K395" i="9"/>
  <c r="M415" i="9"/>
  <c r="M334" i="9"/>
  <c r="I287" i="9"/>
  <c r="K407" i="9"/>
  <c r="M147" i="7"/>
  <c r="M93" i="7"/>
  <c r="M49" i="7"/>
  <c r="M38" i="7"/>
  <c r="M191" i="7"/>
  <c r="M254" i="7"/>
  <c r="K315" i="7"/>
  <c r="M342" i="9"/>
  <c r="I395" i="9"/>
  <c r="M413" i="9"/>
  <c r="G344" i="9"/>
  <c r="M146" i="9"/>
  <c r="I147" i="9"/>
  <c r="M163" i="9"/>
  <c r="G168" i="9"/>
  <c r="M407" i="7"/>
  <c r="M406" i="9"/>
  <c r="I407" i="9"/>
  <c r="M337" i="9"/>
  <c r="G307" i="9"/>
  <c r="M656" i="7"/>
  <c r="K82" i="9"/>
  <c r="G137" i="9"/>
  <c r="K60" i="9"/>
  <c r="I314" i="9"/>
  <c r="M308" i="9"/>
  <c r="G60" i="9"/>
  <c r="K25" i="9"/>
  <c r="G335" i="9"/>
  <c r="M384" i="7"/>
  <c r="M168" i="7"/>
  <c r="M216" i="7"/>
  <c r="M314" i="7"/>
  <c r="H14" i="5"/>
  <c r="L14" i="5" s="1"/>
  <c r="H68" i="1"/>
  <c r="H30" i="1"/>
  <c r="F15" i="5"/>
  <c r="M580" i="7"/>
  <c r="M633" i="7"/>
  <c r="M681" i="7"/>
  <c r="M779" i="7"/>
  <c r="M787" i="7"/>
  <c r="M52" i="9"/>
  <c r="M74" i="9"/>
  <c r="M149" i="9"/>
  <c r="M239" i="9"/>
  <c r="M251" i="9"/>
  <c r="G267" i="9"/>
  <c r="G274" i="9"/>
  <c r="M271" i="9"/>
  <c r="M331" i="9"/>
  <c r="K368" i="9"/>
  <c r="K26" i="7"/>
  <c r="M137" i="7"/>
  <c r="M104" i="7"/>
  <c r="M157" i="7"/>
  <c r="M480" i="7"/>
  <c r="M36" i="9"/>
  <c r="G82" i="9"/>
  <c r="M124" i="9"/>
  <c r="M153" i="9"/>
  <c r="M291" i="9"/>
  <c r="M310" i="9"/>
  <c r="M362" i="9"/>
  <c r="G384" i="9"/>
  <c r="M381" i="9"/>
  <c r="I934" i="7" l="1"/>
  <c r="G169" i="9"/>
  <c r="M169" i="7"/>
  <c r="M634" i="7"/>
  <c r="I169" i="9"/>
  <c r="K169" i="9"/>
  <c r="E932" i="7"/>
  <c r="D18" i="5"/>
  <c r="D21" i="5" s="1"/>
  <c r="M780" i="7"/>
  <c r="M255" i="7"/>
  <c r="D431" i="9"/>
  <c r="D466" i="9" s="1"/>
  <c r="C18" i="5"/>
  <c r="C21" i="5" s="1"/>
  <c r="D932" i="7"/>
  <c r="K315" i="9"/>
  <c r="M720" i="7"/>
  <c r="M491" i="7"/>
  <c r="M760" i="7"/>
  <c r="M740" i="7"/>
  <c r="K788" i="7"/>
  <c r="K896" i="7" s="1"/>
  <c r="K931" i="7" s="1"/>
  <c r="I235" i="9"/>
  <c r="K26" i="9"/>
  <c r="I255" i="9"/>
  <c r="M873" i="7"/>
  <c r="M895" i="7" s="1"/>
  <c r="I408" i="9"/>
  <c r="I430" i="9" s="1"/>
  <c r="H19" i="5" s="1"/>
  <c r="K255" i="9"/>
  <c r="G788" i="7"/>
  <c r="G896" i="7" s="1"/>
  <c r="G931" i="7" s="1"/>
  <c r="M275" i="7"/>
  <c r="G408" i="9"/>
  <c r="G430" i="9" s="1"/>
  <c r="L20" i="5"/>
  <c r="M399" i="9"/>
  <c r="M408" i="7"/>
  <c r="M430" i="7" s="1"/>
  <c r="G295" i="9"/>
  <c r="M295" i="7"/>
  <c r="G255" i="9"/>
  <c r="M26" i="7"/>
  <c r="M315" i="7"/>
  <c r="G323" i="7"/>
  <c r="I788" i="7"/>
  <c r="I896" i="7" s="1"/>
  <c r="I931" i="7" s="1"/>
  <c r="M235" i="7"/>
  <c r="I323" i="7"/>
  <c r="K408" i="9"/>
  <c r="K430" i="9" s="1"/>
  <c r="M700" i="7"/>
  <c r="M377" i="9"/>
  <c r="M368" i="9"/>
  <c r="M355" i="9"/>
  <c r="M234" i="9"/>
  <c r="M267" i="9"/>
  <c r="M395" i="9"/>
  <c r="M15" i="9"/>
  <c r="M464" i="9"/>
  <c r="M465" i="9" s="1"/>
  <c r="M384" i="9"/>
  <c r="M274" i="9"/>
  <c r="M82" i="9"/>
  <c r="K235" i="9"/>
  <c r="G235" i="9"/>
  <c r="M202" i="9"/>
  <c r="M93" i="9"/>
  <c r="K275" i="9"/>
  <c r="M287" i="9"/>
  <c r="M209" i="9"/>
  <c r="G26" i="9"/>
  <c r="I315" i="9"/>
  <c r="M104" i="9"/>
  <c r="M294" i="9"/>
  <c r="M216" i="9"/>
  <c r="M322" i="9"/>
  <c r="I26" i="9"/>
  <c r="M180" i="9"/>
  <c r="M137" i="9"/>
  <c r="M227" i="9"/>
  <c r="M335" i="9"/>
  <c r="M344" i="9"/>
  <c r="M168" i="9"/>
  <c r="M428" i="9"/>
  <c r="M429" i="9" s="1"/>
  <c r="M60" i="9"/>
  <c r="K323" i="7"/>
  <c r="M254" i="9"/>
  <c r="J30" i="1"/>
  <c r="J31" i="1" s="1"/>
  <c r="M407" i="9"/>
  <c r="M147" i="9"/>
  <c r="M307" i="9"/>
  <c r="I275" i="9"/>
  <c r="M49" i="9"/>
  <c r="K295" i="9"/>
  <c r="M191" i="9"/>
  <c r="M38" i="9"/>
  <c r="G315" i="9"/>
  <c r="M314" i="9"/>
  <c r="M25" i="9"/>
  <c r="M115" i="9"/>
  <c r="M126" i="9"/>
  <c r="M247" i="9"/>
  <c r="J68" i="1"/>
  <c r="I295" i="9"/>
  <c r="G275" i="9"/>
  <c r="J14" i="5"/>
  <c r="M157" i="9"/>
  <c r="K431" i="7" l="1"/>
  <c r="K466" i="7" s="1"/>
  <c r="K933" i="7"/>
  <c r="I431" i="7"/>
  <c r="I466" i="7" s="1"/>
  <c r="I933" i="7"/>
  <c r="G431" i="7"/>
  <c r="G466" i="7" s="1"/>
  <c r="G932" i="7" s="1"/>
  <c r="G933" i="7"/>
  <c r="M169" i="9"/>
  <c r="M295" i="9"/>
  <c r="K932" i="7"/>
  <c r="M275" i="9"/>
  <c r="I932" i="7"/>
  <c r="M408" i="9"/>
  <c r="M430" i="9" s="1"/>
  <c r="M255" i="9"/>
  <c r="M788" i="7"/>
  <c r="M896" i="7" s="1"/>
  <c r="M931" i="7" s="1"/>
  <c r="M235" i="9"/>
  <c r="M323" i="7"/>
  <c r="M431" i="7" s="1"/>
  <c r="M466" i="7" s="1"/>
  <c r="M26" i="9"/>
  <c r="M315" i="9"/>
  <c r="G323" i="9"/>
  <c r="F18" i="5" s="1"/>
  <c r="I323" i="9"/>
  <c r="H18" i="5" s="1"/>
  <c r="H21" i="5" s="1"/>
  <c r="K323" i="9"/>
  <c r="J18" i="5" s="1"/>
  <c r="F19" i="5"/>
  <c r="J19" i="5"/>
  <c r="M932" i="7" l="1"/>
  <c r="G431" i="9"/>
  <c r="G466" i="9" s="1"/>
  <c r="F55" i="1" s="1"/>
  <c r="K431" i="9"/>
  <c r="K466" i="9" s="1"/>
  <c r="H53" i="1" s="1"/>
  <c r="M323" i="9"/>
  <c r="M431" i="9" s="1"/>
  <c r="M466" i="9" s="1"/>
  <c r="L18" i="5"/>
  <c r="J21" i="5"/>
  <c r="J22" i="5" s="1"/>
  <c r="I431" i="9"/>
  <c r="I466" i="9" s="1"/>
  <c r="L19" i="5"/>
  <c r="F21" i="5"/>
  <c r="D57" i="1" l="1"/>
  <c r="K467" i="9"/>
  <c r="H67" i="1" s="1"/>
  <c r="H69" i="1" s="1"/>
  <c r="F67" i="1"/>
  <c r="F69" i="1" s="1"/>
  <c r="F71" i="1" s="1"/>
  <c r="D56" i="1"/>
  <c r="L21" i="5"/>
  <c r="F57" i="1" l="1"/>
  <c r="H57" i="1" s="1"/>
  <c r="H58" i="1" s="1"/>
  <c r="J62" i="1" s="1"/>
  <c r="J63" i="1" s="1"/>
  <c r="H71" i="1"/>
  <c r="I11" i="6"/>
  <c r="J67" i="1"/>
  <c r="J69" i="1" s="1"/>
  <c r="J71" i="1" s="1"/>
  <c r="H11" i="5" l="1"/>
  <c r="K11" i="6"/>
  <c r="K26" i="6" s="1"/>
  <c r="I26" i="6"/>
  <c r="J11" i="5" l="1"/>
  <c r="L11" i="5"/>
  <c r="L15" i="5" s="1"/>
  <c r="H15" i="5"/>
  <c r="J15" i="5" s="1"/>
</calcChain>
</file>

<file path=xl/sharedStrings.xml><?xml version="1.0" encoding="utf-8"?>
<sst xmlns="http://schemas.openxmlformats.org/spreadsheetml/2006/main" count="2942" uniqueCount="788">
  <si>
    <t>Notes Regarding Fund 15 Board Secretary's Report</t>
  </si>
  <si>
    <t>Fund 15 was created to account for school-level data under whole-school reform.  Districts which have been required to prepare fund 15 school-level information under whole school reform in the past are required to continue fund 15 school-level information in 2022-23.</t>
  </si>
  <si>
    <t>The Department offers two options for presentation of the school-level information:</t>
  </si>
  <si>
    <r>
      <rPr>
        <b/>
        <sz val="11"/>
        <rFont val="Calibri"/>
        <family val="2"/>
        <scheme val="minor"/>
      </rPr>
      <t>Option 1:</t>
    </r>
    <r>
      <rPr>
        <sz val="11"/>
        <rFont val="Calibri"/>
        <family val="2"/>
        <scheme val="minor"/>
      </rPr>
      <t xml:space="preserve">  Prepare a board secretary's report that details appropriations for each school; or</t>
    </r>
  </si>
  <si>
    <r>
      <rPr>
        <b/>
        <sz val="11"/>
        <rFont val="Calibri"/>
        <family val="2"/>
        <scheme val="minor"/>
      </rPr>
      <t>Option 2:</t>
    </r>
    <r>
      <rPr>
        <sz val="11"/>
        <rFont val="Calibri"/>
        <family val="2"/>
        <scheme val="minor"/>
      </rPr>
      <t xml:space="preserve">  Prepare a board secretary's report that combines all fund 15 into a single report for all schools.</t>
    </r>
  </si>
  <si>
    <t>Note:  If a district chooses to prepare a combined report (Option 2), the district accounting records must still be maintained at the location level.</t>
  </si>
  <si>
    <t>Sample reports for both these options are in the last two tabs in this file.  In either case, there is no budgeted fund balance (303) in Fund 15.  The amount of the "Adjustment for Prior Year Encumbrances" should be recorded on the interim balance sheet in "Reserve For Encumbrances - Prior Year" (15-754) and included as a Source of Funds on the secretary's report to balance the revenues and appropriations.</t>
  </si>
  <si>
    <t>If a district chooses to prepare a secretary's report detailing appropriations at the school level, there is no need to prepare a separate Balance Sheet or Revenues/Sources of Funds for each location.</t>
  </si>
  <si>
    <t>End of worksheet</t>
  </si>
  <si>
    <t>The worksheet below shows an example of balance sheet for Fund 15. The worksheet has three tables: Assets and Resources; Liabilities and  Fund Equity; and Recapitulation of Budgeted Fund Balance.The columns "Ref", "Ref2", "Ref3", and "Ref4" are included only to show cross-reference information for cells that should agree in the reports on other tabs in this file.</t>
  </si>
  <si>
    <t>Report of the Secretary</t>
  </si>
  <si>
    <t xml:space="preserve">To the Board of Education of the District of </t>
  </si>
  <si>
    <t>Anytown</t>
  </si>
  <si>
    <t>Blended Resource Fund - Fund 15</t>
  </si>
  <si>
    <t>Interim Balance Sheet</t>
  </si>
  <si>
    <t>July 31, 2022</t>
  </si>
  <si>
    <t>Assets and Resources</t>
  </si>
  <si>
    <t>Account Number</t>
  </si>
  <si>
    <t>Account Name</t>
  </si>
  <si>
    <t>N/A</t>
  </si>
  <si>
    <t>N/A2</t>
  </si>
  <si>
    <t>N/A3</t>
  </si>
  <si>
    <t>N/A4</t>
  </si>
  <si>
    <t>Ref</t>
  </si>
  <si>
    <t>Sub Balance</t>
  </si>
  <si>
    <t>Ref2</t>
  </si>
  <si>
    <t>Balance</t>
  </si>
  <si>
    <t>Assets: (subheader for rows 11 through 33)</t>
  </si>
  <si>
    <t>Cash in Bank</t>
  </si>
  <si>
    <t>102-106</t>
  </si>
  <si>
    <t>Cash Equivalents</t>
  </si>
  <si>
    <t>Investments</t>
  </si>
  <si>
    <t>Unamortized Premiums on Investments</t>
  </si>
  <si>
    <t>Unamortized Discounts on Investments (Credit)</t>
  </si>
  <si>
    <t>Interest Receivable on Investments</t>
  </si>
  <si>
    <t>Accrued Interest on Investments Purchased</t>
  </si>
  <si>
    <t>Subtitle</t>
  </si>
  <si>
    <t>Accounts Receivable:</t>
  </si>
  <si>
    <t xml:space="preserve">    Interfund</t>
  </si>
  <si>
    <t>Intergovernmental Accounts Receivable</t>
  </si>
  <si>
    <t xml:space="preserve">    Intergovernmental - State</t>
  </si>
  <si>
    <t xml:space="preserve">    Intergovernmental - Federal</t>
  </si>
  <si>
    <t xml:space="preserve">    Intergovernmental - Other</t>
  </si>
  <si>
    <t>Prepaid Expenses</t>
  </si>
  <si>
    <t>Deposits</t>
  </si>
  <si>
    <t>Deferred Expenditures</t>
  </si>
  <si>
    <t>1xx</t>
  </si>
  <si>
    <t>Other Current Assets</t>
  </si>
  <si>
    <t>Resources: (subheader for rows 29 and 30)</t>
  </si>
  <si>
    <t>Estimated Revenues/Transfers In</t>
  </si>
  <si>
    <t xml:space="preserve">    Less Revenues/Transfers In</t>
  </si>
  <si>
    <t>Subtotal</t>
  </si>
  <si>
    <t>Total Assets and Resources</t>
  </si>
  <si>
    <t>Liabilities and Fund Equity</t>
  </si>
  <si>
    <t>Sub Balance2</t>
  </si>
  <si>
    <t>Ref3</t>
  </si>
  <si>
    <t>Sub Balance3</t>
  </si>
  <si>
    <t>Ref4</t>
  </si>
  <si>
    <t>Liabilities: (subheader for rows 35 through 50)</t>
  </si>
  <si>
    <t>Cash Overdraft</t>
  </si>
  <si>
    <t>Interfund Loans Payable</t>
  </si>
  <si>
    <t>Interfund Accounts Payable</t>
  </si>
  <si>
    <t>Intergovernmental Accounts Payable</t>
  </si>
  <si>
    <t xml:space="preserve">    Intergovernmental Accounts Payable - State</t>
  </si>
  <si>
    <t xml:space="preserve">    Intergovernmental Accounts Payable - Federal</t>
  </si>
  <si>
    <t xml:space="preserve">    Intergovernmental Accounts Payable - Other</t>
  </si>
  <si>
    <t>Accounts Payable</t>
  </si>
  <si>
    <t>Judgments Payable</t>
  </si>
  <si>
    <t>Compensated Absences Payable</t>
  </si>
  <si>
    <t>Accrued Salaries and Benefits</t>
  </si>
  <si>
    <t>Payroll Deductions and Withholdings</t>
  </si>
  <si>
    <t>Deferred Revenues</t>
  </si>
  <si>
    <t>Deposits Payable</t>
  </si>
  <si>
    <t>Other Current Liabilities</t>
  </si>
  <si>
    <t>Total Liabilities</t>
  </si>
  <si>
    <t>Fund Balance: (subheader for rows 52 through 62)</t>
  </si>
  <si>
    <t>Appropriated:</t>
  </si>
  <si>
    <t>753, 754</t>
  </si>
  <si>
    <t>Reserve for Encumbrances</t>
  </si>
  <si>
    <t>Reserved Fund Balance:</t>
  </si>
  <si>
    <t>Appropriations</t>
  </si>
  <si>
    <t>Less:  Expenditures</t>
  </si>
  <si>
    <t>Encumbrances</t>
  </si>
  <si>
    <t xml:space="preserve">  Total Appropriated</t>
  </si>
  <si>
    <t>Unappropriated:</t>
  </si>
  <si>
    <t xml:space="preserve">    Fund Balance, July 1, 2022</t>
  </si>
  <si>
    <t xml:space="preserve">    Budgeted Fund Balance</t>
  </si>
  <si>
    <t>Total Fund Balance</t>
  </si>
  <si>
    <t>Total</t>
  </si>
  <si>
    <t>Total Liabilities and Fund Equity</t>
  </si>
  <si>
    <t>Recapitulation of Budgeted Fund Balance:</t>
  </si>
  <si>
    <t>Budgeted</t>
  </si>
  <si>
    <t>Actual</t>
  </si>
  <si>
    <t>Variance</t>
  </si>
  <si>
    <t>Revenues</t>
  </si>
  <si>
    <t>Less:  Adjustment for prior year encumbrances</t>
  </si>
  <si>
    <t>Budgeted Fund Balance</t>
  </si>
  <si>
    <t>The worksheet below shows an example of Summary Budget to Actual for Fund 15. This worksheet contains two tables, each spanning columns A through L. The columns "Ref", "Ref2", "Ref3", and "Ref4" are included only to show cross-reference information for cells that should agree in the reports on other tabs in this file.</t>
  </si>
  <si>
    <t>Interim Statements Comparing</t>
  </si>
  <si>
    <t>Budgeted Revenue with Actual to Date and Appropriations with Expenditures and Encumbrances to Date</t>
  </si>
  <si>
    <t>(For the one month period ending July 31, 2022)</t>
  </si>
  <si>
    <t>Revenues/Sources of Funds</t>
  </si>
  <si>
    <t>Original Budget Certified for Taxes</t>
  </si>
  <si>
    <t>Budget Transfers</t>
  </si>
  <si>
    <t>Budgeted Estimated</t>
  </si>
  <si>
    <t>Actual to Date</t>
  </si>
  <si>
    <t>n/a</t>
  </si>
  <si>
    <t>Note:  Over or (Under)</t>
  </si>
  <si>
    <t>Unrealized Balance</t>
  </si>
  <si>
    <t>Recap</t>
  </si>
  <si>
    <t>52xx</t>
  </si>
  <si>
    <t>Transfer from General Fund Contribution</t>
  </si>
  <si>
    <t>3xxx</t>
  </si>
  <si>
    <t>Transfer From Restricted State Entitlements</t>
  </si>
  <si>
    <t>4xxx</t>
  </si>
  <si>
    <t>Transfer From Restricted Federal Entitlements</t>
  </si>
  <si>
    <t>Total School-Based Revenues/Sources Of Funds</t>
  </si>
  <si>
    <t>Expenditures</t>
  </si>
  <si>
    <t>Expenditures Description</t>
  </si>
  <si>
    <t>Available Balance</t>
  </si>
  <si>
    <t>15-xxx-100-xxx</t>
  </si>
  <si>
    <t>Instruction</t>
  </si>
  <si>
    <t>15-xxx-2xx-xxx</t>
  </si>
  <si>
    <t>Support Services</t>
  </si>
  <si>
    <t>15-xxx-xxx-73x</t>
  </si>
  <si>
    <t>Equipment</t>
  </si>
  <si>
    <t>Total School-Based Expenditures</t>
  </si>
  <si>
    <t>Note - item 5 plus item 7 equals item 8 for cross-references</t>
  </si>
  <si>
    <t>7 + 5 = 8</t>
  </si>
  <si>
    <t>The worksheet below shows an example of Schedule of Revenues for Fund 15. This worksheet contains one table spanning columns A through K. The columns "Ref", "Ref2", "Ref3", and "Ref4" are included only to show cross-reference information for cells that should agree in the reports on other tabs in this file.</t>
  </si>
  <si>
    <t>Schedule of Revenues</t>
  </si>
  <si>
    <t>Actual Compared with Estimated</t>
  </si>
  <si>
    <t>Line Number (for reference only)</t>
  </si>
  <si>
    <t>Estimated</t>
  </si>
  <si>
    <t>Unrealized</t>
  </si>
  <si>
    <t>Budgeted Fund Balance (subheader for row 11)</t>
  </si>
  <si>
    <t>Transfer from General Fund (subheader for row 13)</t>
  </si>
  <si>
    <t>Transfer from General Fund</t>
  </si>
  <si>
    <t>Restricted State Sources (subheader for rows 15 and 16)</t>
  </si>
  <si>
    <t>3XXX</t>
  </si>
  <si>
    <t>Other Restricted State Entitlements</t>
  </si>
  <si>
    <t>Total from Restricted State Sources</t>
  </si>
  <si>
    <t>Restricted Federal Sources (subheader for rows 18 through 25)</t>
  </si>
  <si>
    <t>4411-4416</t>
  </si>
  <si>
    <t>Title I - Part A</t>
  </si>
  <si>
    <t>4451-4455</t>
  </si>
  <si>
    <t>Title II - Part A - Principal &amp; Teacher Training</t>
  </si>
  <si>
    <t>4471-4474</t>
  </si>
  <si>
    <t>Title IV - Part A - Safe &amp; Drug Free</t>
  </si>
  <si>
    <t>Title II - Part D - Technology</t>
  </si>
  <si>
    <t>4491-4494</t>
  </si>
  <si>
    <t>Title III - Part A - English Language Acquisition</t>
  </si>
  <si>
    <t>4495-4499</t>
  </si>
  <si>
    <t>Title V - Part A - Innovative Programs</t>
  </si>
  <si>
    <t>448X</t>
  </si>
  <si>
    <t>Other Revenues from Federal Sources</t>
  </si>
  <si>
    <t>Total Revenues from Restricted Federal Sources</t>
  </si>
  <si>
    <t>Total School-Based Revenues/Sources of Funds</t>
  </si>
  <si>
    <t>Note:  Reference items 1 and 2 are the sum of rows 13 + 16 + 25</t>
  </si>
  <si>
    <t>The worksheet below shows an example of Statement of Appropriations for Fund 15. The worksheet has two tables with many subheaders. Each subheader is labled with the program name. The columns "Ref", "Ref2", "Ref3", and "Ref4" are included only to show cross-reference information for cells that should agree in the reports on other tabs in this file.</t>
  </si>
  <si>
    <t>Anytown - School A</t>
  </si>
  <si>
    <t>Statement of Appropriations Compared with Expenditures and Encumbrances</t>
  </si>
  <si>
    <t>General Current Expense</t>
  </si>
  <si>
    <t>Regular Programs - Instruction (subheader for rows 11 through 15)</t>
  </si>
  <si>
    <t>15-110-100-101</t>
  </si>
  <si>
    <t>Kindergarten - Salaries of Teachers</t>
  </si>
  <si>
    <t>15-120-100-101</t>
  </si>
  <si>
    <t>Grades 1-5 - Salaries of Teachers</t>
  </si>
  <si>
    <t>15-130-100-101</t>
  </si>
  <si>
    <t>Grades 6-8 - Salaries of Teachers</t>
  </si>
  <si>
    <t>15-140-100-101</t>
  </si>
  <si>
    <t>Grades 9-12 - Salaries of Teachers</t>
  </si>
  <si>
    <t>Total Regular Programs - Instruction</t>
  </si>
  <si>
    <t>Regular Programs - Undistributed Instruction (subheader for rows 17 through 25)</t>
  </si>
  <si>
    <t>15-190-100-106</t>
  </si>
  <si>
    <t>Other Salaries for Instruction</t>
  </si>
  <si>
    <t>15-1xx-100-199</t>
  </si>
  <si>
    <t>Unused Vacation Payment to Terminated/Retired Staff</t>
  </si>
  <si>
    <t>15-190-100-320</t>
  </si>
  <si>
    <t>Purchased Professional-Educational Services</t>
  </si>
  <si>
    <t>15-190-100-340</t>
  </si>
  <si>
    <t>Purchased Technical Services</t>
  </si>
  <si>
    <t>15-190-100-500</t>
  </si>
  <si>
    <t>Other Purchased Services (400-500 series)</t>
  </si>
  <si>
    <t>15-190-100-610</t>
  </si>
  <si>
    <t>General Supplies</t>
  </si>
  <si>
    <t>15-190-100-640</t>
  </si>
  <si>
    <t>Textbooks</t>
  </si>
  <si>
    <t>15-190-100-800</t>
  </si>
  <si>
    <t>Other Objects</t>
  </si>
  <si>
    <t>Total Regular Programs - Undistributed Instruction</t>
  </si>
  <si>
    <t>Special Education Programs</t>
  </si>
  <si>
    <t>Cognitive-Mild (subheader for rows 29 through 38)</t>
  </si>
  <si>
    <t>15-201-100-101</t>
  </si>
  <si>
    <t>Salaries of Teachers</t>
  </si>
  <si>
    <t>15-201-100-106</t>
  </si>
  <si>
    <t>15-201-100-199</t>
  </si>
  <si>
    <t>15-201-100-320</t>
  </si>
  <si>
    <t>15-201-100-340</t>
  </si>
  <si>
    <t>15-201-100-500</t>
  </si>
  <si>
    <t>15-201-100-610</t>
  </si>
  <si>
    <t>15-201-100-640</t>
  </si>
  <si>
    <t>15-201-100-800</t>
  </si>
  <si>
    <t>Total Cognitive - Mild</t>
  </si>
  <si>
    <t>Cognitive-Moderate (subheader for rows 40 through 49)</t>
  </si>
  <si>
    <t>15-202-100-101</t>
  </si>
  <si>
    <t>15-202-100-106</t>
  </si>
  <si>
    <t>15-202-100-199</t>
  </si>
  <si>
    <t>15-202-100-320</t>
  </si>
  <si>
    <t>15-202-100-340</t>
  </si>
  <si>
    <t>15-202-100-500</t>
  </si>
  <si>
    <t>15-202-100-610</t>
  </si>
  <si>
    <t>15-202-100-640</t>
  </si>
  <si>
    <t>15-202-100-800</t>
  </si>
  <si>
    <t>Total Cognitive - Moderate</t>
  </si>
  <si>
    <t>Learning and/or Language Disabilities - Mild/Moderate (subheader for rows 51 through 60)</t>
  </si>
  <si>
    <t>15-204-100-101</t>
  </si>
  <si>
    <t>15-204-100-106</t>
  </si>
  <si>
    <t>15-204-100-199</t>
  </si>
  <si>
    <t>15-204-100-320</t>
  </si>
  <si>
    <t>15-204-100-340</t>
  </si>
  <si>
    <t>15-204-100-500</t>
  </si>
  <si>
    <t>15-204-100-610</t>
  </si>
  <si>
    <t>15-204-100-640</t>
  </si>
  <si>
    <t>15-204-100-800</t>
  </si>
  <si>
    <t>Total Learning and/or Language Disabilities - Mild/Moderate</t>
  </si>
  <si>
    <t>Learning and/or Language Disabilities - Severe (subheader for rows 62 through 71)</t>
  </si>
  <si>
    <t>15-205-100-101</t>
  </si>
  <si>
    <t>15-205-100-106</t>
  </si>
  <si>
    <t>15-205-100-199</t>
  </si>
  <si>
    <t>15-205-100-320</t>
  </si>
  <si>
    <t>15-205-100-340</t>
  </si>
  <si>
    <t>15-205-100-500</t>
  </si>
  <si>
    <t>15-205-100-610</t>
  </si>
  <si>
    <t>15-205-100-640</t>
  </si>
  <si>
    <t>15-205-100-800</t>
  </si>
  <si>
    <t>Total Learning and/or Language Disabilities - Severe</t>
  </si>
  <si>
    <t>Visual Impairments (subheader for rows 73 through 82)</t>
  </si>
  <si>
    <t>15-206-100-101</t>
  </si>
  <si>
    <t>15-206-100-106</t>
  </si>
  <si>
    <t>15-206-100-199</t>
  </si>
  <si>
    <t>15-206-100-320</t>
  </si>
  <si>
    <t>15-206-100-340</t>
  </si>
  <si>
    <t>15-206-100-500</t>
  </si>
  <si>
    <t>15-206-100-610</t>
  </si>
  <si>
    <t>15-206-100-640</t>
  </si>
  <si>
    <t>15-206-100-800</t>
  </si>
  <si>
    <t>Total Visual Impairments</t>
  </si>
  <si>
    <t>Auditory Impairments (subheader for rows 84 through 93)</t>
  </si>
  <si>
    <t>15-207-100-101</t>
  </si>
  <si>
    <t>15-207-100-106</t>
  </si>
  <si>
    <t>15-207-100-199</t>
  </si>
  <si>
    <t>15-207-100-320</t>
  </si>
  <si>
    <t>15-207-100-340</t>
  </si>
  <si>
    <t>15-207-100-500</t>
  </si>
  <si>
    <t>15-207-100-610</t>
  </si>
  <si>
    <t>15-207-100-640</t>
  </si>
  <si>
    <t>15-207-100-800</t>
  </si>
  <si>
    <t>Total Auditory Impairments</t>
  </si>
  <si>
    <t>Emotional Regulation Impairment (subheader for rows 95 through 104)</t>
  </si>
  <si>
    <t>15-209-100-101</t>
  </si>
  <si>
    <t>15-209-100-106</t>
  </si>
  <si>
    <t>15-209-100-199</t>
  </si>
  <si>
    <t>15-209-100-320</t>
  </si>
  <si>
    <t>15-209-100-340</t>
  </si>
  <si>
    <t>15-209-100-500</t>
  </si>
  <si>
    <t>15-209-100-610</t>
  </si>
  <si>
    <t>15-209-100-640</t>
  </si>
  <si>
    <t>15-209-100-800</t>
  </si>
  <si>
    <t>Total Emotional Regulation Impairment</t>
  </si>
  <si>
    <t>Multiple Disabilities (subheader for rows 106 through 115)</t>
  </si>
  <si>
    <t>15-212-100-101</t>
  </si>
  <si>
    <t>15-212-100-106</t>
  </si>
  <si>
    <t>15-212-100-199</t>
  </si>
  <si>
    <t>15-212-100-320</t>
  </si>
  <si>
    <t>15-212-100-340</t>
  </si>
  <si>
    <t>15-212-100-500</t>
  </si>
  <si>
    <t>15-212-100-610</t>
  </si>
  <si>
    <t>15-212-100-640</t>
  </si>
  <si>
    <t>15-212-100-800</t>
  </si>
  <si>
    <t>Total Multiple Disabilities</t>
  </si>
  <si>
    <t>Resource Room/Resource Center (subheader for rows 117 through 126)</t>
  </si>
  <si>
    <t>15-213-100-101</t>
  </si>
  <si>
    <t>15-213-100-106</t>
  </si>
  <si>
    <t>15-213-100-199</t>
  </si>
  <si>
    <t>15-213-100-320</t>
  </si>
  <si>
    <t>15-213-100-340</t>
  </si>
  <si>
    <t>15-213-100-500</t>
  </si>
  <si>
    <t>15-213-100-610</t>
  </si>
  <si>
    <t>15-213-100-640</t>
  </si>
  <si>
    <t>15-213-100-800</t>
  </si>
  <si>
    <t>Total Resource Room/Resource Center</t>
  </si>
  <si>
    <t>Autism (subheader for rows 128 through 137)</t>
  </si>
  <si>
    <t>15-214-100-101</t>
  </si>
  <si>
    <t>15-214-100-106</t>
  </si>
  <si>
    <t>15-214-100-199</t>
  </si>
  <si>
    <t>15-214-100-320</t>
  </si>
  <si>
    <t>15-214-100-340</t>
  </si>
  <si>
    <t>15-214-100-500</t>
  </si>
  <si>
    <t>15-214-100-610</t>
  </si>
  <si>
    <t>15-214-100-640</t>
  </si>
  <si>
    <t>15-214-100-800</t>
  </si>
  <si>
    <t>Total Autism</t>
  </si>
  <si>
    <t>Preschool Disabilities - Part-Time (subheader for rows 139 through 147)</t>
  </si>
  <si>
    <t>15-215-100-101</t>
  </si>
  <si>
    <t>15-215-100-106</t>
  </si>
  <si>
    <t>15-215-100-199</t>
  </si>
  <si>
    <t>15-215-100-320</t>
  </si>
  <si>
    <t>15-215-100-340</t>
  </si>
  <si>
    <t>15-215-100-500</t>
  </si>
  <si>
    <t>15-215-100-600</t>
  </si>
  <si>
    <t>15-215-100-800</t>
  </si>
  <si>
    <t>Total Preschool Disabilities - Part-Time</t>
  </si>
  <si>
    <t>Preschool Disabilities - Full-Time (subheader for rows 149 through 157)</t>
  </si>
  <si>
    <t>15-216-100-101</t>
  </si>
  <si>
    <t>15-216-100-106</t>
  </si>
  <si>
    <t>15-216-100-199</t>
  </si>
  <si>
    <t>15-216-100-320</t>
  </si>
  <si>
    <t>15-216-100-340</t>
  </si>
  <si>
    <t>15-216-100-500</t>
  </si>
  <si>
    <t>15-216-100-600</t>
  </si>
  <si>
    <t>15-216-100-800</t>
  </si>
  <si>
    <t>Total Preschool Disabilities - Full-Time</t>
  </si>
  <si>
    <t>Cognitive-Severe (subheader for rows 159 through 168)</t>
  </si>
  <si>
    <t>15-222-100-101</t>
  </si>
  <si>
    <t>15-222-100-106</t>
  </si>
  <si>
    <t>15-222-100-199</t>
  </si>
  <si>
    <t>15-222-100-320</t>
  </si>
  <si>
    <t>15-222-100-340</t>
  </si>
  <si>
    <t>15-222-100-500</t>
  </si>
  <si>
    <t>15-222-100-610</t>
  </si>
  <si>
    <t>15-222-100-640</t>
  </si>
  <si>
    <t>15-222-100-800</t>
  </si>
  <si>
    <t>Total Cognitive - Severe</t>
  </si>
  <si>
    <t>Total Special Education - Instruction</t>
  </si>
  <si>
    <t>Basic Skills/Remedial - Instruction (subheader for rows 171 through 180)</t>
  </si>
  <si>
    <t>15-230-100-101</t>
  </si>
  <si>
    <t>15-230-100-106</t>
  </si>
  <si>
    <t>15-230-100-199</t>
  </si>
  <si>
    <t>15-230-100-320</t>
  </si>
  <si>
    <t>15-230-100-340</t>
  </si>
  <si>
    <t>15-230-100-500</t>
  </si>
  <si>
    <t>15-230-100-610</t>
  </si>
  <si>
    <t>15-230-100-640</t>
  </si>
  <si>
    <t>15-230-100-800</t>
  </si>
  <si>
    <t>Total Basic Skills/Remedial - Instruction</t>
  </si>
  <si>
    <t>Bilingual Education - Instruction (subheader for rows 182 through 191)</t>
  </si>
  <si>
    <t>15-240-100-101</t>
  </si>
  <si>
    <t>15-240-100-106</t>
  </si>
  <si>
    <t>15-240-100-199</t>
  </si>
  <si>
    <t>15-240-100-320</t>
  </si>
  <si>
    <t>15-240-100-340</t>
  </si>
  <si>
    <t>15-240-100-500</t>
  </si>
  <si>
    <t>15-240-100-610</t>
  </si>
  <si>
    <t>15-240-100-640</t>
  </si>
  <si>
    <t>15-240-100-800</t>
  </si>
  <si>
    <t>Total Bilingual Education - Instruction</t>
  </si>
  <si>
    <t>Vocational Programs - Local - Instruction (subheader for rows 193 through 202)</t>
  </si>
  <si>
    <t>15-3xx-100-101</t>
  </si>
  <si>
    <t>15-3xx-100-106</t>
  </si>
  <si>
    <t>15-3xx-100-199</t>
  </si>
  <si>
    <t>15-3xx-100-320</t>
  </si>
  <si>
    <t>15-3xx-100-340</t>
  </si>
  <si>
    <t>15-3xx-100-500</t>
  </si>
  <si>
    <t>15-3xx-100-610</t>
  </si>
  <si>
    <t>15-3xx-100-640</t>
  </si>
  <si>
    <t>15-3xx-100-800</t>
  </si>
  <si>
    <t>Total Vocational Programs - Local - Instruction</t>
  </si>
  <si>
    <t>School-Sponsored Cocurricular/Extracurricular Activities - Instruction (subheader for rows 204 through 209)</t>
  </si>
  <si>
    <t>15-401-100-100</t>
  </si>
  <si>
    <t>Salaries</t>
  </si>
  <si>
    <t>15-401-100-199</t>
  </si>
  <si>
    <t>15-401-100-500</t>
  </si>
  <si>
    <t>Purchased Services (300-500 series)</t>
  </si>
  <si>
    <t>15-401-100-600</t>
  </si>
  <si>
    <t>Supplies and Materials</t>
  </si>
  <si>
    <t>15-401-100-800</t>
  </si>
  <si>
    <t>Total School-Spon. Cocurricular Actvts. - Inst.</t>
  </si>
  <si>
    <t>School-Sponsored Athletics - Instruction (subheader for rows 211 through 216)</t>
  </si>
  <si>
    <t>15-402-100-100</t>
  </si>
  <si>
    <t>15-402-100-199</t>
  </si>
  <si>
    <t>15-402-100-500</t>
  </si>
  <si>
    <t>15-402-100-600</t>
  </si>
  <si>
    <t>15-402-100-800</t>
  </si>
  <si>
    <t>Total School-Sponsored Athletics - Instruction</t>
  </si>
  <si>
    <t>Before/After School Programs (subheader for rows 218 through 235)</t>
  </si>
  <si>
    <t>15-421-100-101</t>
  </si>
  <si>
    <t>15-421-100-106</t>
  </si>
  <si>
    <t>Other Salaries of Instruction</t>
  </si>
  <si>
    <t>15-421-100-178</t>
  </si>
  <si>
    <t>Salaries of Teacher Tutors</t>
  </si>
  <si>
    <t>15-421-100-179</t>
  </si>
  <si>
    <t>Salaries of Reading Specialists</t>
  </si>
  <si>
    <t>15-421-100-199</t>
  </si>
  <si>
    <t>15-421-100-300</t>
  </si>
  <si>
    <t>Purchased Professional &amp; Technical Services</t>
  </si>
  <si>
    <t>15-421-100-500</t>
  </si>
  <si>
    <t>15-421-100-600</t>
  </si>
  <si>
    <t>Supplies &amp; Materials</t>
  </si>
  <si>
    <t>15-421-100-800</t>
  </si>
  <si>
    <t>Total Before/After School Programs - Instruction</t>
  </si>
  <si>
    <t>15-421-200-100</t>
  </si>
  <si>
    <t xml:space="preserve">Salaries </t>
  </si>
  <si>
    <t>15-421-200-199</t>
  </si>
  <si>
    <t>15-421-200-300</t>
  </si>
  <si>
    <t>Purchased Professional and Technical Services</t>
  </si>
  <si>
    <t>15-421-200-500</t>
  </si>
  <si>
    <t>Purchased Services (400-500 series)</t>
  </si>
  <si>
    <t>15-421-200-600</t>
  </si>
  <si>
    <t>15-421-200-800</t>
  </si>
  <si>
    <t>Total Before/After School Programs - Support Svcs</t>
  </si>
  <si>
    <t>Total Before/After School Programs</t>
  </si>
  <si>
    <t>Summer School (subheader for rows 237 through 255)</t>
  </si>
  <si>
    <t>15-422-100-101</t>
  </si>
  <si>
    <t>15-422-100-106</t>
  </si>
  <si>
    <t>15-422-100-178</t>
  </si>
  <si>
    <t>15-422-100-179</t>
  </si>
  <si>
    <t>15-422-100-199</t>
  </si>
  <si>
    <t>15-422-100-300</t>
  </si>
  <si>
    <t>15-422-100-500</t>
  </si>
  <si>
    <t>15-422-100-610</t>
  </si>
  <si>
    <t xml:space="preserve">General Supplies </t>
  </si>
  <si>
    <t>15-422-100-640</t>
  </si>
  <si>
    <t>15-422-100-800</t>
  </si>
  <si>
    <t>Total Summer School - Instruction</t>
  </si>
  <si>
    <t>15-422-200-100</t>
  </si>
  <si>
    <t>15-422-200-199</t>
  </si>
  <si>
    <t>15-422-200-300</t>
  </si>
  <si>
    <t>15-422-200-500</t>
  </si>
  <si>
    <t>15-422-200-600</t>
  </si>
  <si>
    <t>15-422-200-800</t>
  </si>
  <si>
    <t>Total Summer School - Support Svcs</t>
  </si>
  <si>
    <t>Total Summer School</t>
  </si>
  <si>
    <t>Instructional Alternative Education Programs (subheader for rows 257 through 275)</t>
  </si>
  <si>
    <t>15-423-100-101</t>
  </si>
  <si>
    <t>15-423-100-106</t>
  </si>
  <si>
    <t>15-423-100-178</t>
  </si>
  <si>
    <t>15-423-100-179</t>
  </si>
  <si>
    <t>15-423-100-199</t>
  </si>
  <si>
    <t>15-423-100-300</t>
  </si>
  <si>
    <t>15-423-100-500</t>
  </si>
  <si>
    <t>15-423-100-610</t>
  </si>
  <si>
    <t>15-423-100-640</t>
  </si>
  <si>
    <t>15-423-100-800</t>
  </si>
  <si>
    <t>Total Instructional Alternative Ed Prog - Instruction</t>
  </si>
  <si>
    <t>15-423-200-100</t>
  </si>
  <si>
    <t>15-423-200-199</t>
  </si>
  <si>
    <t>15-423-200-300</t>
  </si>
  <si>
    <t>15-423-200-500</t>
  </si>
  <si>
    <t>15-423-200-600</t>
  </si>
  <si>
    <t>15-423-200-800</t>
  </si>
  <si>
    <t>Total Instructional Alternative Education Program - Support Svcs</t>
  </si>
  <si>
    <t>Total Instructional Alternative Education Program</t>
  </si>
  <si>
    <t>Other Supplemental/At-Risk Programs (subheader for rows 277 through 295)</t>
  </si>
  <si>
    <t>15-424-100-101</t>
  </si>
  <si>
    <t>15-424-100-106</t>
  </si>
  <si>
    <t>15-424-100-178</t>
  </si>
  <si>
    <t>15-424-100-179</t>
  </si>
  <si>
    <t>15-424-100-199</t>
  </si>
  <si>
    <t>15-424-100-300</t>
  </si>
  <si>
    <t>15-424-100-500</t>
  </si>
  <si>
    <t>15-424-100-610</t>
  </si>
  <si>
    <t>15-424-100-640</t>
  </si>
  <si>
    <t>15-424-100-800</t>
  </si>
  <si>
    <t>Total Other Supplemental/At-Risk Programs - Instruction</t>
  </si>
  <si>
    <t>15-424-200-100</t>
  </si>
  <si>
    <t>15-424-200-199</t>
  </si>
  <si>
    <t>15-424-200-300</t>
  </si>
  <si>
    <t>15-424-200-500</t>
  </si>
  <si>
    <t>15-424-200-600</t>
  </si>
  <si>
    <t>15-424-200-800</t>
  </si>
  <si>
    <t>Total Other Supplemental/At-Risk Programs - Support</t>
  </si>
  <si>
    <t>Total Other Supplemental/At-Risk Programs</t>
  </si>
  <si>
    <t>Other Alternative Education Programs (subheader for rows 297 through 315)</t>
  </si>
  <si>
    <t>15-425-100-101</t>
  </si>
  <si>
    <t>15-425-100-106</t>
  </si>
  <si>
    <t>15-425-100-178</t>
  </si>
  <si>
    <t>15-425-100-179</t>
  </si>
  <si>
    <t>15-425-100-199</t>
  </si>
  <si>
    <t>15-425-100-300</t>
  </si>
  <si>
    <t>15-425-100-500</t>
  </si>
  <si>
    <t>15-425-100-610</t>
  </si>
  <si>
    <t>15-425-100-640</t>
  </si>
  <si>
    <t>15-425-100-800</t>
  </si>
  <si>
    <t>Total Other Alternative Education Programs - Instruction</t>
  </si>
  <si>
    <t>15-425-200-100</t>
  </si>
  <si>
    <t>15-425-200-199</t>
  </si>
  <si>
    <t>15-425-200-300</t>
  </si>
  <si>
    <t>15-425-200-500</t>
  </si>
  <si>
    <t>15-425-200-600</t>
  </si>
  <si>
    <t>15-425-200-800</t>
  </si>
  <si>
    <t>Total Other Alternative Education Programs - Support Svcs</t>
  </si>
  <si>
    <t>Total Other Alternative Education Programs</t>
  </si>
  <si>
    <t>Other Instructional Programs - Instruction (subheader for rows 317 through 322)</t>
  </si>
  <si>
    <t>15-4xx-100-100</t>
  </si>
  <si>
    <t>15-4xx-100-199</t>
  </si>
  <si>
    <t>15-4xx-100-500</t>
  </si>
  <si>
    <t>15-4xx-100-600</t>
  </si>
  <si>
    <t>15-4xx-100-800</t>
  </si>
  <si>
    <t>Total Other Instructional Programs - Instruction</t>
  </si>
  <si>
    <t>Total Instruction</t>
  </si>
  <si>
    <t>21 (schoolA)</t>
  </si>
  <si>
    <t>23 (schoolA)</t>
  </si>
  <si>
    <t>25 (schoolA)</t>
  </si>
  <si>
    <t>Undistributed Expenditures - Attendance &amp; Social Work (subheader for rows 325 through 335)</t>
  </si>
  <si>
    <t>15-000-211-100</t>
  </si>
  <si>
    <t>15-000-211-171</t>
  </si>
  <si>
    <t>Salaries of Drop-Out Prevention Officer/Coordinators</t>
  </si>
  <si>
    <t>15-000-211-172</t>
  </si>
  <si>
    <t>Salaries of Family Support Teams</t>
  </si>
  <si>
    <t>15-000-211-173</t>
  </si>
  <si>
    <t>Salaries of Family Liaisons/Comm. Parent Inv. Spec.</t>
  </si>
  <si>
    <t>15-000-211-174</t>
  </si>
  <si>
    <t>Salaries of Community/School Coordinators</t>
  </si>
  <si>
    <t>15-000-211-199</t>
  </si>
  <si>
    <t>15-000-211-300</t>
  </si>
  <si>
    <t>15-000-211-500</t>
  </si>
  <si>
    <t>15-000-211-600</t>
  </si>
  <si>
    <t>15-000-211-800</t>
  </si>
  <si>
    <t>Total Attendance &amp; Social Work</t>
  </si>
  <si>
    <t>Undistributed Expenditures - Health Services (subheader for rows 337 through 344)</t>
  </si>
  <si>
    <t>15-000-213-100</t>
  </si>
  <si>
    <t>15-000-213-175</t>
  </si>
  <si>
    <t>Salaries of Social Service Coordinators</t>
  </si>
  <si>
    <t>15-000-213-199</t>
  </si>
  <si>
    <t>15-000-213-300</t>
  </si>
  <si>
    <t>15-000-213-500</t>
  </si>
  <si>
    <t>15-000-213-600</t>
  </si>
  <si>
    <t>15-000-213-800</t>
  </si>
  <si>
    <t>Total Health Services</t>
  </si>
  <si>
    <t>Undistributed Expenditures - Guidance (subheader for rows 346 through 355)</t>
  </si>
  <si>
    <t>15-000-218-104</t>
  </si>
  <si>
    <t>Salaries of Other Professional Staff</t>
  </si>
  <si>
    <t>15-000-218-105</t>
  </si>
  <si>
    <t>Salaries of Secretarial and Clerical Assistants</t>
  </si>
  <si>
    <t>15-000-218-110</t>
  </si>
  <si>
    <t>Other Salaries</t>
  </si>
  <si>
    <t>15-000-218-199</t>
  </si>
  <si>
    <t>15-000-218-320</t>
  </si>
  <si>
    <t>Purchased Professional - Educational Services</t>
  </si>
  <si>
    <t>15-000-218-390</t>
  </si>
  <si>
    <t>Other Purchased Professional and Technical Services</t>
  </si>
  <si>
    <t>15-000-218-500</t>
  </si>
  <si>
    <t>15-000-218-600</t>
  </si>
  <si>
    <t>15-000-218-800</t>
  </si>
  <si>
    <t>Total Guidance</t>
  </si>
  <si>
    <t>Undistributed Expenditures - Improvement of Instruction Services (subheader for rows 357 through 368)</t>
  </si>
  <si>
    <t>15-000-221-102</t>
  </si>
  <si>
    <t>Salaries  of Supervisor of Instruction</t>
  </si>
  <si>
    <t>15-000-221-104</t>
  </si>
  <si>
    <t>15-000-221-105</t>
  </si>
  <si>
    <t>Salaries of Secretarial and Clerical Assist.</t>
  </si>
  <si>
    <t>15-000-221-110</t>
  </si>
  <si>
    <t>15-000-221-199</t>
  </si>
  <si>
    <t>15-000-221-176</t>
  </si>
  <si>
    <t>Salaries of Facilitators, Math &amp; Literacy Coaches</t>
  </si>
  <si>
    <t>15-000-221-320</t>
  </si>
  <si>
    <t>Purchased Professional- Educational Services</t>
  </si>
  <si>
    <t>15-000-221-390</t>
  </si>
  <si>
    <t>15-000-221-500</t>
  </si>
  <si>
    <t>Other Purchased Services (400-500)</t>
  </si>
  <si>
    <t>15-000-221-600</t>
  </si>
  <si>
    <t>15-000-221-800</t>
  </si>
  <si>
    <t xml:space="preserve">Total Improvement of Instruction Services </t>
  </si>
  <si>
    <t>Undistributed Expenditures - Educational Media Serv./School Library (subheader for rows 370 through 377)</t>
  </si>
  <si>
    <t>15-000-222-100</t>
  </si>
  <si>
    <t>15-000-222-177</t>
  </si>
  <si>
    <t>Salaries of Technology Coordinators</t>
  </si>
  <si>
    <t>15-000-222-199</t>
  </si>
  <si>
    <t>15-000-222-300</t>
  </si>
  <si>
    <t>15-000-222-500</t>
  </si>
  <si>
    <t>15-000-222-600</t>
  </si>
  <si>
    <t>15-000-222-800</t>
  </si>
  <si>
    <t>Total Educational Media Serv/School Library</t>
  </si>
  <si>
    <t>Undistributed Expenditures - Instructional Staff Training Services (subheader for rows 379 through 384)</t>
  </si>
  <si>
    <t>15-000-223-320</t>
  </si>
  <si>
    <t>Purchased Professional - Educational Servic</t>
  </si>
  <si>
    <t>15-000-223-390</t>
  </si>
  <si>
    <t>Other Purchased Prof. and Tech. Services</t>
  </si>
  <si>
    <t>15-000-223-500</t>
  </si>
  <si>
    <t>15-000-223-600</t>
  </si>
  <si>
    <t>15-000-223-800</t>
  </si>
  <si>
    <t>Total Instructional Staff Training Services</t>
  </si>
  <si>
    <t>Undistributed Expenditures - Support Services - School Administration (subheader for rows 386 through 395)</t>
  </si>
  <si>
    <t>15-000-240-103</t>
  </si>
  <si>
    <t>Salaries of Principals/Assistant Principals</t>
  </si>
  <si>
    <t>15-000-240-104</t>
  </si>
  <si>
    <t>15-000-240-105</t>
  </si>
  <si>
    <t>15-000-240-110</t>
  </si>
  <si>
    <t>15-000-240-199</t>
  </si>
  <si>
    <t>15-000-240-300</t>
  </si>
  <si>
    <t>15-000-240-500</t>
  </si>
  <si>
    <t>15-000-240-600</t>
  </si>
  <si>
    <t>15-000-240-800</t>
  </si>
  <si>
    <t>Total Support Services - School Administration</t>
  </si>
  <si>
    <t>Undistributed Expenditures - Custodial Services (subheader for rows 397 through 399)</t>
  </si>
  <si>
    <t>15-000-262-107</t>
  </si>
  <si>
    <t>Salaries of Non-Instructional Aides</t>
  </si>
  <si>
    <t>15-000-262-610</t>
  </si>
  <si>
    <t>Total Custodial Services</t>
  </si>
  <si>
    <t>Security (subheader for rows 401 through 407)</t>
  </si>
  <si>
    <t>15-000-266-100</t>
  </si>
  <si>
    <t>15-000-266-199</t>
  </si>
  <si>
    <t>15-000-266-300</t>
  </si>
  <si>
    <t>15-000-266-420</t>
  </si>
  <si>
    <t>Cleaning, Repair, and Maintenance Services</t>
  </si>
  <si>
    <t>15-000-266-610</t>
  </si>
  <si>
    <t>15-000-266-800</t>
  </si>
  <si>
    <t>Total Security</t>
  </si>
  <si>
    <t>Total Undistributed Expenditures-Operation and Maintenance of Plant Services</t>
  </si>
  <si>
    <t>Undistributed Expenditures - Student Transportation Services (subheader for rows 410 through 411)</t>
  </si>
  <si>
    <t>15-000-270-512</t>
  </si>
  <si>
    <t>Contracted Services (Other than Between Home &amp; Sch)-Vendors</t>
  </si>
  <si>
    <t>Total Student Transportation Services</t>
  </si>
  <si>
    <t>Unallocated Benefits (subheader for rows 413 through 428)</t>
  </si>
  <si>
    <t>15-000-291-210</t>
  </si>
  <si>
    <t>Group Insurance</t>
  </si>
  <si>
    <t>15-000-291-220</t>
  </si>
  <si>
    <t>Social Security Contributions</t>
  </si>
  <si>
    <t>15-000-291-232</t>
  </si>
  <si>
    <t>T.P.A.F. Contributions - ERIP</t>
  </si>
  <si>
    <t>15-000-291-241</t>
  </si>
  <si>
    <t>Other Retirement Contributions - PERS</t>
  </si>
  <si>
    <t>15-000-291-242</t>
  </si>
  <si>
    <t>Other Retirement Contributions - ERIP</t>
  </si>
  <si>
    <t>15-000-291-248</t>
  </si>
  <si>
    <t>Other Retirement Contributions - Deferred PERS Payment</t>
  </si>
  <si>
    <t>15-000-291-249</t>
  </si>
  <si>
    <t>Other Retirement Contributions - Regular</t>
  </si>
  <si>
    <t>15-000-291-250</t>
  </si>
  <si>
    <t>Unemployment Compensation</t>
  </si>
  <si>
    <t>15-000-291-260</t>
  </si>
  <si>
    <t>Workmen's Compensation</t>
  </si>
  <si>
    <t>15-000-291-270</t>
  </si>
  <si>
    <t>Health Benefits</t>
  </si>
  <si>
    <t>15-000-291-280</t>
  </si>
  <si>
    <t>Tuition Reimbursement</t>
  </si>
  <si>
    <t>15-000-291-290</t>
  </si>
  <si>
    <t>Other Employee Benefits</t>
  </si>
  <si>
    <t>15-000-291-297</t>
  </si>
  <si>
    <t>Unused Sick Payment to Terminated/Retired Staff 
- mass severamce</t>
  </si>
  <si>
    <t>15-000-291-298</t>
  </si>
  <si>
    <t>Unused Vacation Payment to Terminated/Retired Staff 
- mass severamce</t>
  </si>
  <si>
    <t>15-000-291-299</t>
  </si>
  <si>
    <t>Total Unallocated Benefits</t>
  </si>
  <si>
    <t>Total Personal Services - Employee Benefits</t>
  </si>
  <si>
    <t>Total Undistributed Expenditures</t>
  </si>
  <si>
    <t>22 (schoolA)</t>
  </si>
  <si>
    <t>24 (schoolA)</t>
  </si>
  <si>
    <t>26 (schoolA)</t>
  </si>
  <si>
    <t>Total General Current Expense</t>
  </si>
  <si>
    <t>Instructional Equipment - Regular Education: (subheader for rows 434 through 437)</t>
  </si>
  <si>
    <t>15-110-100-730</t>
  </si>
  <si>
    <t>Kindergarten</t>
  </si>
  <si>
    <t>15-120-100-730</t>
  </si>
  <si>
    <t>Grades 1-5</t>
  </si>
  <si>
    <t>15-130-100-730</t>
  </si>
  <si>
    <t>Grades 6-8</t>
  </si>
  <si>
    <t>15-140-100-730</t>
  </si>
  <si>
    <t>Grades 9-12</t>
  </si>
  <si>
    <t>Instructional Equipment - Special Education: (subheader for rows 439 through 451)</t>
  </si>
  <si>
    <t>15-201-100-730</t>
  </si>
  <si>
    <t>Cognitive - Mild</t>
  </si>
  <si>
    <t>15-202-100-730</t>
  </si>
  <si>
    <t>Cognitive - Moderate</t>
  </si>
  <si>
    <t>15-204-100-730</t>
  </si>
  <si>
    <t>Learning and/or Language Disabilities - Mild/Moderate</t>
  </si>
  <si>
    <t>15-205-100-730</t>
  </si>
  <si>
    <t>Learning and/or Language Disabilities - Severe</t>
  </si>
  <si>
    <t>15-206-100-730</t>
  </si>
  <si>
    <t>Visual Impairments</t>
  </si>
  <si>
    <t>15-207-100-730</t>
  </si>
  <si>
    <t>Auditory Impairments</t>
  </si>
  <si>
    <t>15-209-100-730</t>
  </si>
  <si>
    <t>Emotional Regulation Impairment</t>
  </si>
  <si>
    <t>15-212-100-730</t>
  </si>
  <si>
    <t>Multiple Disabilities</t>
  </si>
  <si>
    <t>15-213-100-730</t>
  </si>
  <si>
    <t>Resource Room/Resource Center</t>
  </si>
  <si>
    <t>15-214-100-730</t>
  </si>
  <si>
    <t>Autism</t>
  </si>
  <si>
    <t>15-215-100-730</t>
  </si>
  <si>
    <t>Preschool Disabilities - Part-Time</t>
  </si>
  <si>
    <t>15-216-100-730</t>
  </si>
  <si>
    <t>Preschool Disabilities - Full-Time</t>
  </si>
  <si>
    <t>15-222-100-730</t>
  </si>
  <si>
    <t>Cognitive - Severe</t>
  </si>
  <si>
    <t>Equipment - Other: (subheader for rows 453 through 457)</t>
  </si>
  <si>
    <t>15-230-100-730</t>
  </si>
  <si>
    <t>Basic Skills/Remedial - Instruction</t>
  </si>
  <si>
    <t>15-240-100-730</t>
  </si>
  <si>
    <t>Bilingual Education - Instruction</t>
  </si>
  <si>
    <t>15-3xx-100-730</t>
  </si>
  <si>
    <t>Vocational Programs - Local - Instruction</t>
  </si>
  <si>
    <t>15-42x-100-730</t>
  </si>
  <si>
    <t>At-Risk Programs</t>
  </si>
  <si>
    <t>15-4xx-100-730</t>
  </si>
  <si>
    <t>School-Sponsored and Other Instructional Programs</t>
  </si>
  <si>
    <t>Equipment - Undistributed: (subheader for rows 459 through 463)</t>
  </si>
  <si>
    <t>15-000-100-730</t>
  </si>
  <si>
    <t>Undistributed Expenditures - Instruction</t>
  </si>
  <si>
    <t>15-000-210-730</t>
  </si>
  <si>
    <t>Undist. Expenditures -Support Services -Students - Regular</t>
  </si>
  <si>
    <t>15-000-220-730</t>
  </si>
  <si>
    <t>Undist. Expend.-Support Services - Instructional Staff</t>
  </si>
  <si>
    <t>15-000-240-730</t>
  </si>
  <si>
    <t>Undistributed Expenditures - School Administration</t>
  </si>
  <si>
    <t>15-000-266-730</t>
  </si>
  <si>
    <t>Undistributed Expenditures - Security</t>
  </si>
  <si>
    <t>Total Equipment</t>
  </si>
  <si>
    <t>Total Capital Outlay</t>
  </si>
  <si>
    <t>27 (schoolA)</t>
  </si>
  <si>
    <t>28 (schoolA)</t>
  </si>
  <si>
    <t>29 (schoolA)</t>
  </si>
  <si>
    <t>Total School-Based-School A</t>
  </si>
  <si>
    <t>6 (schoolA)</t>
  </si>
  <si>
    <t>7 (schoolA)</t>
  </si>
  <si>
    <t>5 (schoolA)</t>
  </si>
  <si>
    <t>9 (schoolA)</t>
  </si>
  <si>
    <t>Anytown - School B</t>
  </si>
  <si>
    <t>Column1</t>
  </si>
  <si>
    <t>Column2</t>
  </si>
  <si>
    <t>Regular Programs - Instruction (subheader for rows 478 through 482)</t>
  </si>
  <si>
    <t>Regular Programs - Undistributed Instruction (subheader for rows 484 through 492)</t>
  </si>
  <si>
    <t>Cognitive-Mild (subheader for rows 496 through 505)</t>
  </si>
  <si>
    <t>Cognitive-Moderate (subheader for rows 507 through 516)</t>
  </si>
  <si>
    <t>Learning and/or Language Disabilities - Mild/Moderate (subheader for rows 518 through 527)</t>
  </si>
  <si>
    <t>Learning and/or Language Disabilities - Severe (subheader for rows 529 through 538)</t>
  </si>
  <si>
    <t>Visual Impairments (subheader for rows 540 through 549)</t>
  </si>
  <si>
    <t>Auditory Impairments (subheader for rows 551 through 560)</t>
  </si>
  <si>
    <t>Emotional Regulation Impairment (subheader for rows 562 through 571)</t>
  </si>
  <si>
    <t>Multiple Disabilities (subheader for rows 573 through 582)</t>
  </si>
  <si>
    <t>Resource Room/Resource Center (subheader for rows 584 through 593)</t>
  </si>
  <si>
    <t>Autism (subheader for rows 595 through 604)</t>
  </si>
  <si>
    <t>Total Autisim</t>
  </si>
  <si>
    <t>Preschool Disabilities - Part-Time (subheader for rows 606 through 614)</t>
  </si>
  <si>
    <t>Preschool Disabilities - Full-Time (subheader for rows 616 through 624)</t>
  </si>
  <si>
    <t>Cognitive-Severe (subheader for rows 626 through 635)</t>
  </si>
  <si>
    <t>Basic Skills/Remedial - Instruction (subheader for rows 638 through 647)</t>
  </si>
  <si>
    <t>Bilingual Education - Instruction (subheader for rows 649 through 658)</t>
  </si>
  <si>
    <t>Vocational Programs - Local - Instruction (subheader for rows 660 through 669)</t>
  </si>
  <si>
    <t>School-Sponsored Cocurricular/Extracurricular Activities - Instruction (subheader for rows 671 through 676)</t>
  </si>
  <si>
    <t>School-Sponsored Athletics - Instruction (subheader for rows 678 through 683)</t>
  </si>
  <si>
    <t>Before/After School Programs (subheader for rows 685 through 702)</t>
  </si>
  <si>
    <t>Summer School (subheader for rows 704 through 722)</t>
  </si>
  <si>
    <t>Instructional Alternative Education Programs (subheader for rows 724 through 742)</t>
  </si>
  <si>
    <t>Other Supplemental/At-Risk Programs (subheader for rows 744 through 762)</t>
  </si>
  <si>
    <t>Other Alternative Education Programs (subheader for rows 764 through 782)</t>
  </si>
  <si>
    <t>Other Instructional Programs - Instruction (subheader for rows 784 through 790)</t>
  </si>
  <si>
    <t>21 (schoolB)</t>
  </si>
  <si>
    <t>23 (schoolB)</t>
  </si>
  <si>
    <t>25 (schoolB)</t>
  </si>
  <si>
    <t>Undistributed Expenditures - Attendance &amp; Social Work (subheader for rows 792 through 802)</t>
  </si>
  <si>
    <t>Undistributed Expenditures - Health Services (subheader for rows 804 through 811)</t>
  </si>
  <si>
    <t>Undistributed Expenditures - Guidance (subheader for rows 813 through 822)</t>
  </si>
  <si>
    <t>Undistributed Expenditures - Improvement of Instruction Services (subheader for rows 824 through 835)</t>
  </si>
  <si>
    <t>Undistributed Expenditures - Educational Media Serv./School Library (subheader for rows 837 through 844)</t>
  </si>
  <si>
    <t>Undistributed Expenditures - Instructional Staff Training Services (subheader for rows 846 through 851)</t>
  </si>
  <si>
    <t>Undistributed Expenditures - Support Services - School Administration (subheader for rows 853 through 862)</t>
  </si>
  <si>
    <t>Undistributed Expenditures - Custodial Services (subheader for rows 864 through 866)</t>
  </si>
  <si>
    <t>Security (subheader for rows 868 through 874)</t>
  </si>
  <si>
    <t>Total Undistributed Expenditures - Operation and Maintenance of Plant</t>
  </si>
  <si>
    <t>Undistributed Expenditures - Student Transportation Services (subheader for rows 877 through 878)</t>
  </si>
  <si>
    <t>Unallocated Benefits (subheader for rows 880 through 895)</t>
  </si>
  <si>
    <t>Unused Sick Payment to Terminated/Retired Staff 
- mass severance</t>
  </si>
  <si>
    <t>Unused Vacation Payment to Terminated/Retired Staff 
- mass severance</t>
  </si>
  <si>
    <t>22 (schoolB)</t>
  </si>
  <si>
    <t>24 (schoolB)</t>
  </si>
  <si>
    <t>26 (schoolB)</t>
  </si>
  <si>
    <t>Instructional Equipment - Regular Education: (subheader for rows 901 through 904)</t>
  </si>
  <si>
    <t>Instructional Equipment - Special Education: (subheader for rows 906 through 918)</t>
  </si>
  <si>
    <t>Equipment - Other: (subheader for rows 920 through 924)</t>
  </si>
  <si>
    <t>Equipment - Undistributed: (subheader for rows 926 through 930)</t>
  </si>
  <si>
    <t>27 (schoolB)</t>
  </si>
  <si>
    <t>28 (schoolB)</t>
  </si>
  <si>
    <t>29 (schoolB)</t>
  </si>
  <si>
    <t>Total School-Based- School B</t>
  </si>
  <si>
    <t>6 (schoolB)</t>
  </si>
  <si>
    <t>7 (schoolB)</t>
  </si>
  <si>
    <t>5 (schoolB)</t>
  </si>
  <si>
    <t>9 (schoolB)</t>
  </si>
  <si>
    <t>School-Based Budget Grand Total - All Schools</t>
  </si>
  <si>
    <t>Note: For cross reference to other reports, sum of reference items for all schools</t>
  </si>
  <si>
    <t>Note:  For cross reference, items 7 plus 5 equal item 8</t>
  </si>
  <si>
    <t>The worksheet below shows an example of Statement of Appropriations - Option 2 (Combined Presentation) for Fund 15. The columns "Ref", "Ref2", "Ref3", and "Ref4" are included only to show cross-reference information for cells that should agree in the reports on other tabs in this file.</t>
  </si>
  <si>
    <t>Blended Resource Fund - Fund 15 Total</t>
  </si>
  <si>
    <t>Total School-Based</t>
  </si>
  <si>
    <t>Note:  Reference item 5 plus item 7 equals item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</si>
</sst>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00\-000"/>
    <numFmt numFmtId="165" formatCode="00\-000\-000\-\x\x\x"/>
    <numFmt numFmtId="166" formatCode="_(* #,##0_);_(* \(#,##0\);_(* &quot;-&quot;??_);_(@_)"/>
    <numFmt numFmtId="167" formatCode="_(* #,##0.0_);_(* \(#,##0.0\);_(* &quot;-&quot;??_);_(@_)"/>
  </numFmts>
  <fonts count="13" x14ac:knownFonts="1">
    <font>
      <sz val="10"/>
      <name val="Arial"/>
    </font>
    <font>
      <sz val="10"/>
      <name val="Arial"/>
    </font>
    <font>
      <sz val="8"/>
      <name val="Arial"/>
    </font>
    <font>
      <sz val="10"/>
      <name val="Arial"/>
      <family val="2"/>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i/>
      <sz val="11"/>
      <name val="Calibri"/>
      <family val="2"/>
      <scheme val="minor"/>
    </font>
    <font>
      <sz val="11"/>
      <color indexed="12"/>
      <name val="Calibri"/>
      <family val="2"/>
      <scheme val="minor"/>
    </font>
    <font>
      <sz val="11"/>
      <color rgb="FF0000FF"/>
      <name val="Calibri"/>
      <family val="2"/>
      <scheme val="minor"/>
    </font>
    <font>
      <i/>
      <sz val="1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133">
    <xf numFmtId="0" fontId="0" fillId="0" borderId="0" xfId="0"/>
    <xf numFmtId="0" fontId="7" fillId="0" borderId="0" xfId="0" applyFont="1"/>
    <xf numFmtId="0" fontId="8" fillId="0" borderId="0" xfId="0" applyFont="1" applyAlignment="1">
      <alignment horizontal="left"/>
    </xf>
    <xf numFmtId="43" fontId="7" fillId="0" borderId="0" xfId="1" applyFont="1"/>
    <xf numFmtId="43" fontId="7" fillId="0" borderId="0" xfId="1" applyFont="1" applyAlignment="1">
      <alignment horizontal="center"/>
    </xf>
    <xf numFmtId="0" fontId="7" fillId="0" borderId="1" xfId="0" applyFont="1" applyBorder="1" applyAlignment="1">
      <alignment horizontal="center"/>
    </xf>
    <xf numFmtId="0" fontId="6" fillId="0" borderId="0" xfId="0" applyFont="1"/>
    <xf numFmtId="0" fontId="7" fillId="0" borderId="0" xfId="0" applyFont="1" applyAlignment="1">
      <alignment horizontal="center"/>
    </xf>
    <xf numFmtId="0" fontId="7" fillId="0" borderId="0" xfId="0" applyFont="1" applyAlignment="1">
      <alignment horizontal="left"/>
    </xf>
    <xf numFmtId="43" fontId="7" fillId="0" borderId="0" xfId="0" applyNumberFormat="1" applyFont="1"/>
    <xf numFmtId="0" fontId="8" fillId="0" borderId="0" xfId="0" applyFont="1"/>
    <xf numFmtId="43" fontId="7" fillId="0" borderId="0" xfId="1" applyFont="1" applyFill="1"/>
    <xf numFmtId="43" fontId="8" fillId="0" borderId="0" xfId="1" applyFont="1" applyFill="1" applyAlignment="1">
      <alignment horizontal="center"/>
    </xf>
    <xf numFmtId="43" fontId="7" fillId="0" borderId="0" xfId="1" applyFont="1" applyBorder="1"/>
    <xf numFmtId="43" fontId="7" fillId="0" borderId="3" xfId="1" applyFont="1" applyBorder="1"/>
    <xf numFmtId="0" fontId="8" fillId="0" borderId="0" xfId="0" applyFont="1" applyAlignment="1">
      <alignment horizontal="right"/>
    </xf>
    <xf numFmtId="0" fontId="7" fillId="0" borderId="6" xfId="0" applyFont="1" applyBorder="1" applyAlignment="1">
      <alignment horizontal="center"/>
    </xf>
    <xf numFmtId="43" fontId="8" fillId="0" borderId="2" xfId="1" applyFont="1" applyBorder="1"/>
    <xf numFmtId="43" fontId="8" fillId="0" borderId="0" xfId="1" applyFont="1" applyBorder="1"/>
    <xf numFmtId="0" fontId="7" fillId="0" borderId="0" xfId="0" applyFont="1" applyAlignment="1">
      <alignment horizontal="right"/>
    </xf>
    <xf numFmtId="43" fontId="7" fillId="0" borderId="0" xfId="1" applyFont="1" applyAlignment="1">
      <alignment horizontal="right"/>
    </xf>
    <xf numFmtId="0" fontId="7" fillId="0" borderId="0" xfId="0" applyFont="1" applyAlignment="1">
      <alignment horizontal="left" indent="1"/>
    </xf>
    <xf numFmtId="0" fontId="7" fillId="0" borderId="1" xfId="0" applyFont="1" applyBorder="1" applyAlignment="1">
      <alignment horizontal="center" vertical="distributed"/>
    </xf>
    <xf numFmtId="43" fontId="7" fillId="0" borderId="4" xfId="1" applyFont="1" applyBorder="1" applyAlignment="1">
      <alignment horizontal="left"/>
    </xf>
    <xf numFmtId="43" fontId="7" fillId="0" borderId="4" xfId="1" applyFont="1" applyBorder="1"/>
    <xf numFmtId="43" fontId="7" fillId="0" borderId="6" xfId="1" applyFont="1" applyBorder="1"/>
    <xf numFmtId="43" fontId="7" fillId="0" borderId="8" xfId="1" applyFont="1" applyFill="1" applyBorder="1"/>
    <xf numFmtId="0" fontId="6" fillId="0" borderId="0" xfId="0" applyFont="1" applyAlignment="1">
      <alignment horizontal="left"/>
    </xf>
    <xf numFmtId="0" fontId="8" fillId="0" borderId="0" xfId="0" applyFont="1" applyAlignment="1">
      <alignment vertical="top" wrapText="1"/>
    </xf>
    <xf numFmtId="0" fontId="7" fillId="0" borderId="0" xfId="0" applyFont="1" applyAlignment="1">
      <alignment wrapText="1"/>
    </xf>
    <xf numFmtId="0" fontId="7" fillId="0" borderId="0" xfId="0" applyFont="1" applyAlignment="1">
      <alignment horizontal="left" wrapText="1" indent="1"/>
    </xf>
    <xf numFmtId="0" fontId="8" fillId="0" borderId="0" xfId="0" applyFont="1" applyAlignment="1">
      <alignment wrapText="1"/>
    </xf>
    <xf numFmtId="43" fontId="8" fillId="0" borderId="0" xfId="1" applyFont="1" applyFill="1" applyBorder="1" applyAlignment="1">
      <alignment horizontal="center"/>
    </xf>
    <xf numFmtId="0" fontId="4" fillId="0" borderId="0" xfId="0" applyFont="1"/>
    <xf numFmtId="43" fontId="8" fillId="0" borderId="0" xfId="1" applyFont="1" applyFill="1" applyBorder="1" applyAlignment="1">
      <alignment horizontal="left"/>
    </xf>
    <xf numFmtId="43" fontId="4" fillId="0" borderId="0" xfId="1" applyFont="1" applyFill="1" applyBorder="1" applyAlignment="1">
      <alignment horizontal="center"/>
    </xf>
    <xf numFmtId="0" fontId="8" fillId="0" borderId="0" xfId="0" applyFont="1" applyAlignment="1">
      <alignment horizontal="center"/>
    </xf>
    <xf numFmtId="0" fontId="9" fillId="0" borderId="0" xfId="0" applyFont="1"/>
    <xf numFmtId="0" fontId="9" fillId="0" borderId="0" xfId="0" applyFont="1" applyAlignment="1">
      <alignment horizontal="center" vertical="top"/>
    </xf>
    <xf numFmtId="0" fontId="7" fillId="0" borderId="0" xfId="0" applyFont="1" applyAlignment="1">
      <alignment vertical="top"/>
    </xf>
    <xf numFmtId="0" fontId="8" fillId="0" borderId="0" xfId="0" applyFont="1" applyAlignment="1">
      <alignment horizontal="center" wrapText="1"/>
    </xf>
    <xf numFmtId="0" fontId="4" fillId="0" borderId="0" xfId="0" applyFont="1" applyAlignment="1">
      <alignment horizontal="center"/>
    </xf>
    <xf numFmtId="43" fontId="7" fillId="0" borderId="0" xfId="1" applyFont="1" applyAlignment="1" applyProtection="1">
      <alignment horizontal="center"/>
    </xf>
    <xf numFmtId="0" fontId="7" fillId="0" borderId="1" xfId="0" applyFont="1" applyBorder="1" applyAlignment="1">
      <alignment horizontal="center" vertical="center"/>
    </xf>
    <xf numFmtId="43" fontId="8" fillId="0" borderId="2" xfId="0" applyNumberFormat="1" applyFont="1" applyBorder="1"/>
    <xf numFmtId="0" fontId="7" fillId="0" borderId="0" xfId="0" applyFont="1" applyAlignment="1">
      <alignment horizontal="center" vertical="center"/>
    </xf>
    <xf numFmtId="43" fontId="7" fillId="0" borderId="0" xfId="1" applyFont="1" applyBorder="1" applyAlignment="1" applyProtection="1">
      <alignment horizontal="center"/>
    </xf>
    <xf numFmtId="43" fontId="7" fillId="0" borderId="4" xfId="1" applyFont="1" applyBorder="1" applyAlignment="1" applyProtection="1">
      <alignment horizontal="center"/>
    </xf>
    <xf numFmtId="164" fontId="7" fillId="0" borderId="0" xfId="0" applyNumberFormat="1" applyFont="1" applyAlignment="1">
      <alignment horizontal="left"/>
    </xf>
    <xf numFmtId="43" fontId="7" fillId="0" borderId="0" xfId="1" applyFont="1" applyFill="1" applyProtection="1"/>
    <xf numFmtId="43" fontId="7" fillId="0" borderId="0" xfId="1" applyFont="1" applyFill="1" applyAlignment="1" applyProtection="1">
      <alignment horizontal="center"/>
    </xf>
    <xf numFmtId="165" fontId="7" fillId="0" borderId="0" xfId="0" applyNumberFormat="1" applyFont="1" applyAlignment="1">
      <alignment horizontal="left"/>
    </xf>
    <xf numFmtId="165" fontId="8" fillId="0" borderId="0" xfId="0" applyNumberFormat="1" applyFont="1" applyAlignment="1">
      <alignment horizontal="left"/>
    </xf>
    <xf numFmtId="44" fontId="8" fillId="0" borderId="5" xfId="2" applyFont="1" applyBorder="1" applyProtection="1"/>
    <xf numFmtId="43" fontId="7" fillId="0" borderId="0" xfId="1" applyFont="1" applyProtection="1"/>
    <xf numFmtId="44" fontId="7" fillId="0" borderId="0" xfId="0" applyNumberFormat="1" applyFont="1"/>
    <xf numFmtId="0" fontId="7" fillId="0" borderId="0" xfId="1" applyNumberFormat="1" applyFont="1" applyFill="1" applyAlignment="1" applyProtection="1">
      <alignment horizontal="center"/>
    </xf>
    <xf numFmtId="0" fontId="7" fillId="0" borderId="0" xfId="3" applyFont="1"/>
    <xf numFmtId="44" fontId="7" fillId="0" borderId="7" xfId="2" applyFont="1" applyFill="1" applyBorder="1" applyAlignment="1" applyProtection="1">
      <alignment horizontal="center"/>
    </xf>
    <xf numFmtId="0" fontId="7" fillId="0" borderId="1" xfId="1" applyNumberFormat="1" applyFont="1" applyFill="1" applyBorder="1" applyAlignment="1" applyProtection="1">
      <alignment horizontal="center"/>
    </xf>
    <xf numFmtId="43" fontId="8" fillId="0" borderId="0" xfId="0" applyNumberFormat="1" applyFont="1" applyAlignment="1">
      <alignment horizontal="center"/>
    </xf>
    <xf numFmtId="43" fontId="7" fillId="0" borderId="0" xfId="1" applyFont="1" applyFill="1" applyBorder="1" applyProtection="1"/>
    <xf numFmtId="44" fontId="8" fillId="0" borderId="2" xfId="2" applyFont="1" applyFill="1" applyBorder="1" applyProtection="1"/>
    <xf numFmtId="44" fontId="8" fillId="0" borderId="0" xfId="2" applyFont="1" applyFill="1" applyAlignment="1" applyProtection="1">
      <alignment horizontal="center"/>
    </xf>
    <xf numFmtId="165" fontId="7" fillId="0" borderId="0" xfId="0" applyNumberFormat="1" applyFont="1" applyAlignment="1">
      <alignment horizontal="center"/>
    </xf>
    <xf numFmtId="0" fontId="7" fillId="0" borderId="0" xfId="3" applyFont="1" applyAlignment="1">
      <alignment horizontal="center"/>
    </xf>
    <xf numFmtId="44" fontId="8" fillId="0" borderId="2" xfId="2" applyFont="1" applyFill="1" applyBorder="1" applyAlignment="1" applyProtection="1">
      <alignment horizontal="center"/>
    </xf>
    <xf numFmtId="44" fontId="8" fillId="0" borderId="2" xfId="2" applyFont="1" applyBorder="1" applyProtection="1"/>
    <xf numFmtId="0" fontId="7" fillId="0" borderId="1" xfId="1" applyNumberFormat="1" applyFont="1" applyBorder="1" applyAlignment="1" applyProtection="1">
      <alignment horizontal="center"/>
    </xf>
    <xf numFmtId="166" fontId="7" fillId="0" borderId="0" xfId="1" applyNumberFormat="1" applyFont="1" applyAlignment="1" applyProtection="1">
      <alignment horizontal="center"/>
    </xf>
    <xf numFmtId="43" fontId="5" fillId="0" borderId="0" xfId="1" applyFont="1" applyFill="1" applyBorder="1" applyAlignment="1" applyProtection="1">
      <alignment horizontal="left" wrapText="1"/>
    </xf>
    <xf numFmtId="43" fontId="5" fillId="0" borderId="0" xfId="1" applyFont="1" applyFill="1" applyBorder="1" applyAlignment="1" applyProtection="1">
      <alignment horizontal="center" wrapText="1"/>
    </xf>
    <xf numFmtId="43" fontId="5" fillId="0" borderId="0" xfId="1" applyFont="1" applyFill="1" applyBorder="1" applyAlignment="1" applyProtection="1">
      <alignment horizontal="left"/>
    </xf>
    <xf numFmtId="43" fontId="5" fillId="0" borderId="0" xfId="1" applyFont="1" applyFill="1" applyBorder="1" applyAlignment="1" applyProtection="1">
      <alignment horizontal="center"/>
    </xf>
    <xf numFmtId="0" fontId="8" fillId="0" borderId="0" xfId="0" applyFont="1" applyAlignment="1">
      <alignment horizontal="left" wrapText="1"/>
    </xf>
    <xf numFmtId="166" fontId="7" fillId="0" borderId="0" xfId="1" applyNumberFormat="1" applyFont="1" applyFill="1" applyProtection="1"/>
    <xf numFmtId="1" fontId="7" fillId="0" borderId="0" xfId="0" applyNumberFormat="1" applyFont="1"/>
    <xf numFmtId="1" fontId="7" fillId="0" borderId="0" xfId="0" applyNumberFormat="1" applyFont="1" applyAlignment="1">
      <alignment wrapText="1"/>
    </xf>
    <xf numFmtId="44" fontId="7" fillId="0" borderId="0" xfId="2" applyFont="1" applyFill="1" applyProtection="1"/>
    <xf numFmtId="1" fontId="6" fillId="0" borderId="0" xfId="0" applyNumberFormat="1" applyFont="1"/>
    <xf numFmtId="0" fontId="6" fillId="0" borderId="0" xfId="3" applyFont="1" applyAlignment="1">
      <alignment horizontal="center"/>
    </xf>
    <xf numFmtId="1" fontId="8" fillId="0" borderId="0" xfId="0" applyNumberFormat="1" applyFont="1" applyAlignment="1">
      <alignment horizontal="left" wrapText="1"/>
    </xf>
    <xf numFmtId="43" fontId="8" fillId="0" borderId="2" xfId="1" applyFont="1" applyFill="1" applyBorder="1" applyProtection="1"/>
    <xf numFmtId="43" fontId="8" fillId="0" borderId="0" xfId="1" applyFont="1" applyFill="1" applyBorder="1" applyProtection="1"/>
    <xf numFmtId="1" fontId="8" fillId="0" borderId="0" xfId="0" applyNumberFormat="1" applyFont="1"/>
    <xf numFmtId="1" fontId="8" fillId="0" borderId="0" xfId="0" applyNumberFormat="1" applyFont="1" applyAlignment="1">
      <alignment wrapText="1"/>
    </xf>
    <xf numFmtId="43" fontId="8" fillId="0" borderId="4" xfId="1" applyFont="1" applyFill="1" applyBorder="1" applyProtection="1"/>
    <xf numFmtId="1" fontId="7" fillId="0" borderId="0" xfId="3" applyNumberFormat="1" applyFont="1" applyAlignment="1">
      <alignment horizontal="center"/>
    </xf>
    <xf numFmtId="1" fontId="11" fillId="0" borderId="0" xfId="0" applyNumberFormat="1" applyFont="1"/>
    <xf numFmtId="0" fontId="7" fillId="0" borderId="1" xfId="0" applyFont="1" applyBorder="1"/>
    <xf numFmtId="166" fontId="7" fillId="0" borderId="1" xfId="1" applyNumberFormat="1" applyFont="1" applyFill="1" applyBorder="1" applyProtection="1"/>
    <xf numFmtId="1" fontId="7" fillId="0" borderId="0" xfId="3" quotePrefix="1" applyNumberFormat="1" applyFont="1" applyAlignment="1">
      <alignment horizontal="center"/>
    </xf>
    <xf numFmtId="166" fontId="7" fillId="0" borderId="0" xfId="1" applyNumberFormat="1" applyFont="1" applyFill="1" applyBorder="1" applyProtection="1"/>
    <xf numFmtId="1" fontId="10" fillId="0" borderId="0" xfId="0" applyNumberFormat="1" applyFont="1"/>
    <xf numFmtId="43" fontId="8" fillId="0" borderId="7" xfId="1" applyFont="1" applyFill="1" applyBorder="1" applyProtection="1"/>
    <xf numFmtId="166" fontId="7" fillId="0" borderId="1" xfId="1" applyNumberFormat="1" applyFont="1" applyFill="1" applyBorder="1" applyAlignment="1" applyProtection="1">
      <alignment horizontal="center"/>
    </xf>
    <xf numFmtId="44" fontId="8" fillId="0" borderId="0" xfId="2" applyFont="1" applyFill="1" applyBorder="1" applyProtection="1"/>
    <xf numFmtId="43" fontId="8" fillId="0" borderId="0" xfId="1" applyFont="1" applyFill="1" applyBorder="1" applyAlignment="1" applyProtection="1">
      <alignment horizontal="center" wrapText="1"/>
    </xf>
    <xf numFmtId="0" fontId="7" fillId="0" borderId="0" xfId="0" applyFont="1" applyAlignment="1">
      <alignment horizontal="center" wrapText="1"/>
    </xf>
    <xf numFmtId="1" fontId="8" fillId="0" borderId="0" xfId="0" applyNumberFormat="1" applyFont="1" applyAlignment="1">
      <alignment horizontal="left"/>
    </xf>
    <xf numFmtId="166" fontId="7" fillId="0" borderId="0" xfId="1" applyNumberFormat="1" applyFont="1" applyFill="1" applyBorder="1" applyAlignment="1" applyProtection="1">
      <alignment horizontal="center"/>
    </xf>
    <xf numFmtId="166" fontId="7" fillId="0" borderId="0" xfId="1" applyNumberFormat="1" applyFont="1" applyFill="1" applyAlignment="1" applyProtection="1">
      <alignment horizontal="center"/>
    </xf>
    <xf numFmtId="43" fontId="7" fillId="0" borderId="2" xfId="1" applyFont="1" applyFill="1" applyBorder="1"/>
    <xf numFmtId="43" fontId="7" fillId="0" borderId="0" xfId="1" applyFont="1" applyFill="1" applyBorder="1"/>
    <xf numFmtId="0" fontId="7" fillId="0" borderId="1" xfId="0" applyFont="1" applyBorder="1" applyAlignment="1">
      <alignment horizontal="center" wrapText="1"/>
    </xf>
    <xf numFmtId="0" fontId="12" fillId="0" borderId="0" xfId="0" applyFont="1" applyAlignment="1">
      <alignment horizontal="left"/>
    </xf>
    <xf numFmtId="0" fontId="12" fillId="0" borderId="0" xfId="0" applyFont="1"/>
    <xf numFmtId="44" fontId="7" fillId="0" borderId="0" xfId="2" applyFont="1" applyBorder="1" applyAlignment="1" applyProtection="1">
      <alignment horizontal="left"/>
    </xf>
    <xf numFmtId="0" fontId="12" fillId="0" borderId="1" xfId="0" applyFont="1" applyBorder="1" applyAlignment="1">
      <alignment horizontal="center"/>
    </xf>
    <xf numFmtId="43" fontId="12" fillId="0" borderId="0" xfId="1" applyFont="1" applyFill="1" applyProtection="1"/>
    <xf numFmtId="0" fontId="12" fillId="0" borderId="1" xfId="1" applyNumberFormat="1" applyFont="1" applyBorder="1" applyAlignment="1" applyProtection="1">
      <alignment horizontal="center"/>
    </xf>
    <xf numFmtId="166" fontId="7" fillId="0" borderId="1" xfId="1" applyNumberFormat="1" applyFont="1" applyFill="1" applyBorder="1" applyAlignment="1" applyProtection="1">
      <alignment horizontal="center" wrapText="1"/>
    </xf>
    <xf numFmtId="1" fontId="8" fillId="0" borderId="0" xfId="0" applyNumberFormat="1" applyFont="1" applyAlignment="1">
      <alignment horizontal="center"/>
    </xf>
    <xf numFmtId="1" fontId="11" fillId="0" borderId="0" xfId="0" applyNumberFormat="1" applyFont="1" applyAlignment="1">
      <alignment horizontal="center"/>
    </xf>
    <xf numFmtId="1" fontId="10" fillId="0" borderId="0" xfId="0" applyNumberFormat="1" applyFont="1" applyAlignment="1">
      <alignment horizontal="center"/>
    </xf>
    <xf numFmtId="44" fontId="7" fillId="0" borderId="0" xfId="2" applyFont="1" applyFill="1" applyAlignment="1" applyProtection="1">
      <alignment horizontal="center"/>
    </xf>
    <xf numFmtId="167" fontId="7" fillId="0" borderId="1" xfId="1" applyNumberFormat="1" applyFont="1" applyFill="1" applyBorder="1" applyAlignment="1" applyProtection="1">
      <alignment horizontal="center" wrapText="1"/>
    </xf>
    <xf numFmtId="0" fontId="8" fillId="0" borderId="0" xfId="0" applyFont="1" applyAlignment="1">
      <alignment horizontal="center" vertical="top"/>
    </xf>
    <xf numFmtId="43" fontId="7" fillId="0" borderId="0" xfId="1" applyFont="1" applyFill="1" applyBorder="1" applyAlignment="1" applyProtection="1">
      <alignment horizontal="center"/>
    </xf>
    <xf numFmtId="166" fontId="7" fillId="0" borderId="0" xfId="1" applyNumberFormat="1" applyFont="1" applyFill="1" applyAlignment="1" applyProtection="1">
      <alignment horizontal="center" wrapText="1"/>
    </xf>
    <xf numFmtId="0" fontId="7" fillId="0" borderId="1" xfId="1" applyNumberFormat="1" applyFont="1" applyFill="1" applyBorder="1" applyAlignment="1" applyProtection="1">
      <alignment horizontal="center" wrapText="1"/>
    </xf>
    <xf numFmtId="0" fontId="5" fillId="0" borderId="0" xfId="0" applyFont="1"/>
    <xf numFmtId="44" fontId="9" fillId="0" borderId="0" xfId="2" applyFont="1" applyFill="1" applyBorder="1" applyProtection="1"/>
    <xf numFmtId="0" fontId="12" fillId="0" borderId="1" xfId="1" applyNumberFormat="1" applyFont="1" applyFill="1" applyBorder="1" applyAlignment="1" applyProtection="1">
      <alignment horizontal="center"/>
    </xf>
    <xf numFmtId="43" fontId="12" fillId="0" borderId="0" xfId="1" applyFont="1" applyFill="1" applyBorder="1" applyProtection="1"/>
    <xf numFmtId="43" fontId="12" fillId="0" borderId="0" xfId="1" applyFont="1" applyFill="1" applyAlignment="1" applyProtection="1">
      <alignment horizontal="center"/>
    </xf>
    <xf numFmtId="166" fontId="12" fillId="0" borderId="0" xfId="1" applyNumberFormat="1" applyFont="1" applyFill="1" applyProtection="1"/>
    <xf numFmtId="166" fontId="12" fillId="0" borderId="0" xfId="1" applyNumberFormat="1" applyFont="1" applyFill="1" applyAlignment="1" applyProtection="1">
      <alignment horizontal="center"/>
    </xf>
    <xf numFmtId="0" fontId="7" fillId="0" borderId="0" xfId="0" applyFont="1" applyAlignment="1">
      <alignment horizontal="left" vertical="top" wrapText="1"/>
    </xf>
    <xf numFmtId="0" fontId="8" fillId="0" borderId="0" xfId="0" applyFont="1" applyAlignment="1">
      <alignment horizontal="center"/>
    </xf>
    <xf numFmtId="0" fontId="9" fillId="0" borderId="0" xfId="0" applyFont="1" applyAlignment="1">
      <alignment horizontal="center"/>
    </xf>
    <xf numFmtId="49" fontId="9" fillId="0" borderId="0" xfId="0" applyNumberFormat="1" applyFont="1" applyAlignment="1">
      <alignment horizontal="center"/>
    </xf>
    <xf numFmtId="0" fontId="9" fillId="0" borderId="0" xfId="0" applyFont="1" applyAlignment="1">
      <alignment horizontal="center" vertical="top"/>
    </xf>
  </cellXfs>
  <cellStyles count="4">
    <cellStyle name="Comma" xfId="1" builtinId="3"/>
    <cellStyle name="Currency" xfId="2" builtinId="4"/>
    <cellStyle name="Normal" xfId="0" builtinId="0"/>
    <cellStyle name="Normal 2" xfId="3" xr:uid="{4244BD95-2C44-4855-A84B-46BADB69583E}"/>
  </cellStyles>
  <dxfs count="123">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protection locked="1" hidden="0"/>
    </dxf>
    <dxf>
      <border outline="0">
        <top style="thin">
          <color theme="1"/>
        </top>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i val="0"/>
        <strike val="0"/>
        <condense val="0"/>
        <extend val="0"/>
        <outline val="0"/>
        <shadow val="0"/>
        <u val="none"/>
        <vertAlign val="baseline"/>
        <sz val="11"/>
        <color theme="1"/>
        <name val="Calibri"/>
        <family val="2"/>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border outline="0">
        <top style="thin">
          <color theme="1"/>
        </top>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i val="0"/>
        <strike val="0"/>
        <condense val="0"/>
        <extend val="0"/>
        <outline val="0"/>
        <shadow val="0"/>
        <u val="none"/>
        <vertAlign val="baseline"/>
        <sz val="11"/>
        <color theme="1"/>
        <name val="Calibri"/>
        <family val="2"/>
        <scheme val="minor"/>
      </font>
      <numFmt numFmtId="35" formatCode="_(* #,##0.00_);_(* \(#,##0.00\);_(* &quot;-&quot;??_);_(@_)"/>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alignment horizontal="center" vertical="bottom"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alignment vertical="bottom" textRotation="0" wrapText="1"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numFmt numFmtId="0" formatCode="General"/>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alignment horizontal="center"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fill>
        <patternFill patternType="none">
          <fgColor indexed="64"/>
          <bgColor auto="1"/>
        </patternFill>
      </fill>
      <alignment horizontal="center" vertical="bottom"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name val="Calibri"/>
        <family val="2"/>
        <scheme val="minor"/>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border diagonalUp="0" diagonalDown="0">
        <left/>
        <right/>
        <top/>
        <bottom style="thin">
          <color indexed="64"/>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tint="-0.34998626667073579"/>
        <name val="Calibri"/>
        <family val="2"/>
        <scheme val="min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J31" totalsRowShown="0" headerRowDxfId="122" dataDxfId="121">
  <tableColumns count="10">
    <tableColumn id="1" xr3:uid="{00000000-0010-0000-0000-000001000000}" name="Account Number" dataDxfId="120"/>
    <tableColumn id="2" xr3:uid="{00000000-0010-0000-0000-000002000000}" name="Account Name" dataDxfId="119"/>
    <tableColumn id="3" xr3:uid="{00000000-0010-0000-0000-000003000000}" name="N/A" dataDxfId="118"/>
    <tableColumn id="4" xr3:uid="{00000000-0010-0000-0000-000004000000}" name="N/A2" dataDxfId="117"/>
    <tableColumn id="5" xr3:uid="{00000000-0010-0000-0000-000005000000}" name="N/A3" dataDxfId="116"/>
    <tableColumn id="6" xr3:uid="{00000000-0010-0000-0000-000006000000}" name="N/A4" dataDxfId="115"/>
    <tableColumn id="7" xr3:uid="{00000000-0010-0000-0000-000007000000}" name="Ref" dataDxfId="114"/>
    <tableColumn id="8" xr3:uid="{00000000-0010-0000-0000-000008000000}" name="Sub Balance" dataDxfId="113" dataCellStyle="Comma"/>
    <tableColumn id="9" xr3:uid="{00000000-0010-0000-0000-000009000000}" name="Ref2" dataDxfId="112"/>
    <tableColumn id="10" xr3:uid="{00000000-0010-0000-0000-00000A000000}" name="Balance" dataDxfId="111"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3:J63" totalsRowShown="0" headerRowDxfId="110" dataDxfId="109" headerRowCellStyle="Comma" dataCellStyle="Comma">
  <autoFilter ref="A33:J63"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Account Number" dataDxfId="108"/>
    <tableColumn id="2" xr3:uid="{00000000-0010-0000-0100-000002000000}" name="Account Name" dataDxfId="107"/>
    <tableColumn id="3" xr3:uid="{00000000-0010-0000-0100-000003000000}" name="Ref" dataDxfId="106"/>
    <tableColumn id="4" xr3:uid="{00000000-0010-0000-0100-000004000000}" name="Sub Balance" dataDxfId="105" dataCellStyle="Comma"/>
    <tableColumn id="5" xr3:uid="{00000000-0010-0000-0100-000005000000}" name="Ref2" dataDxfId="104"/>
    <tableColumn id="6" xr3:uid="{00000000-0010-0000-0100-000006000000}" name="Sub Balance2" dataDxfId="103" dataCellStyle="Comma"/>
    <tableColumn id="7" xr3:uid="{00000000-0010-0000-0100-000007000000}" name="Ref3" dataDxfId="102"/>
    <tableColumn id="8" xr3:uid="{00000000-0010-0000-0100-000008000000}" name="Sub Balance3" dataDxfId="101" dataCellStyle="Comma"/>
    <tableColumn id="9" xr3:uid="{00000000-0010-0000-0100-000009000000}" name="Ref4" dataDxfId="100" dataCellStyle="Comma"/>
    <tableColumn id="10" xr3:uid="{00000000-0010-0000-0100-00000A000000}" name="Balance" dataDxfId="99"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65:J71" totalsRowShown="0" headerRowDxfId="98" dataDxfId="97" headerRowCellStyle="Comma">
  <tableColumns count="9">
    <tableColumn id="1" xr3:uid="{00000000-0010-0000-0200-000001000000}" name="Account Name" dataDxfId="96"/>
    <tableColumn id="2" xr3:uid="{00000000-0010-0000-0200-000002000000}" name="N/A" dataDxfId="95"/>
    <tableColumn id="3" xr3:uid="{00000000-0010-0000-0200-000003000000}" name="N/A2" dataDxfId="94" dataCellStyle="Comma"/>
    <tableColumn id="4" xr3:uid="{00000000-0010-0000-0200-000004000000}" name="Ref" dataDxfId="93"/>
    <tableColumn id="5" xr3:uid="{00000000-0010-0000-0200-000005000000}" name="Budgeted" dataDxfId="92"/>
    <tableColumn id="6" xr3:uid="{00000000-0010-0000-0200-000006000000}" name="Ref2" dataDxfId="91"/>
    <tableColumn id="7" xr3:uid="{00000000-0010-0000-0200-000007000000}" name="Actual" dataDxfId="90"/>
    <tableColumn id="8" xr3:uid="{00000000-0010-0000-0200-000008000000}" name="Ref3" dataDxfId="89"/>
    <tableColumn id="9" xr3:uid="{00000000-0010-0000-0200-000009000000}" name="Variance" dataDxfId="8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0:L16" totalsRowShown="0" headerRowDxfId="87" dataDxfId="86" dataCellStyle="Comma">
  <tableColumns count="12">
    <tableColumn id="1" xr3:uid="{00000000-0010-0000-0300-000001000000}" name="Account Number" dataDxfId="85"/>
    <tableColumn id="2" xr3:uid="{00000000-0010-0000-0300-000002000000}" name="Revenues/Sources of Funds" dataDxfId="84"/>
    <tableColumn id="15" xr3:uid="{A212D4EF-2DFF-4A34-9AD8-9277ACD6CC0F}" name="Original Budget Certified for Taxes" dataDxfId="83"/>
    <tableColumn id="16" xr3:uid="{C319B525-F92D-49B5-A7EA-7091B20B14B1}" name="Budget Transfers" dataDxfId="82"/>
    <tableColumn id="4" xr3:uid="{00000000-0010-0000-0300-000004000000}" name="Ref" dataDxfId="81"/>
    <tableColumn id="5" xr3:uid="{00000000-0010-0000-0300-000005000000}" name="Budgeted Estimated" dataDxfId="80" dataCellStyle="Comma"/>
    <tableColumn id="7" xr3:uid="{00000000-0010-0000-0300-000007000000}" name="Ref2" dataDxfId="79"/>
    <tableColumn id="8" xr3:uid="{00000000-0010-0000-0300-000008000000}" name="Actual to Date" dataDxfId="78" dataCellStyle="Comma"/>
    <tableColumn id="9" xr3:uid="{00000000-0010-0000-0300-000009000000}" name="n/a" dataDxfId="77"/>
    <tableColumn id="10" xr3:uid="{00000000-0010-0000-0300-00000A000000}" name="Note:  Over or (Under)" dataDxfId="76" dataCellStyle="Comma">
      <calculatedColumnFormula>IF(F11&gt;H11,"Under",IF(F11&lt;H11,"Over",IF(F11=H11," ")))</calculatedColumnFormula>
    </tableColumn>
    <tableColumn id="11" xr3:uid="{00000000-0010-0000-0300-00000B000000}" name="Ref3" dataDxfId="75"/>
    <tableColumn id="12" xr3:uid="{00000000-0010-0000-0300-00000C000000}" name="Unrealized Balance" dataDxfId="74"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7:L22" totalsRowShown="0" headerRowDxfId="73" dataDxfId="72">
  <tableColumns count="12">
    <tableColumn id="1" xr3:uid="{00000000-0010-0000-0400-000001000000}" name="Account Number" dataDxfId="71"/>
    <tableColumn id="2" xr3:uid="{00000000-0010-0000-0400-000002000000}" name="Expenditures Description" dataDxfId="70"/>
    <tableColumn id="14" xr3:uid="{210E2874-3F9E-40A3-8279-4F9A81658E28}" name="Original Budget Certified for Taxes" dataDxfId="69"/>
    <tableColumn id="3" xr3:uid="{00000000-0010-0000-0400-000003000000}" name="Budget Transfers" dataDxfId="68"/>
    <tableColumn id="4" xr3:uid="{00000000-0010-0000-0400-000004000000}" name="Ref" dataDxfId="67"/>
    <tableColumn id="5" xr3:uid="{00000000-0010-0000-0400-000005000000}" name="Appropriations" dataDxfId="66" dataCellStyle="Comma"/>
    <tableColumn id="7" xr3:uid="{00000000-0010-0000-0400-000007000000}" name="Ref2" dataDxfId="65"/>
    <tableColumn id="8" xr3:uid="{00000000-0010-0000-0400-000008000000}" name="Expenditures" dataDxfId="64" dataCellStyle="Comma"/>
    <tableColumn id="9" xr3:uid="{00000000-0010-0000-0400-000009000000}" name="Ref3" dataDxfId="63"/>
    <tableColumn id="10" xr3:uid="{00000000-0010-0000-0400-00000A000000}" name="Encumbrances" dataDxfId="62"/>
    <tableColumn id="11" xr3:uid="{00000000-0010-0000-0400-00000B000000}" name="Ref4" dataDxfId="61"/>
    <tableColumn id="12" xr3:uid="{00000000-0010-0000-0400-00000C000000}" name="Available Balance" dataDxfId="6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9:K27" totalsRowShown="0" headerRowDxfId="59" dataDxfId="58">
  <tableColumns count="11">
    <tableColumn id="1" xr3:uid="{00000000-0010-0000-0500-000001000000}" name="Account Number" dataDxfId="57"/>
    <tableColumn id="11" xr3:uid="{848EFF6F-9185-4B71-8B16-C4B7DDD87C3C}" name="Line Number (for reference only)" dataDxfId="56"/>
    <tableColumn id="2" xr3:uid="{00000000-0010-0000-0500-000002000000}" name="Account Name" dataDxfId="55"/>
    <tableColumn id="9" xr3:uid="{BD57C3E1-8D3E-4A5E-950F-50546394F50F}" name="Original Budget Certified for Taxes" dataDxfId="54"/>
    <tableColumn id="10" xr3:uid="{95C75A19-B081-4C2D-A46E-D520D8D93A42}" name="Budget Transfers" dataDxfId="53"/>
    <tableColumn id="3" xr3:uid="{00000000-0010-0000-0500-000003000000}" name="Ref" dataDxfId="52"/>
    <tableColumn id="4" xr3:uid="{00000000-0010-0000-0500-000004000000}" name="Estimated" dataDxfId="51"/>
    <tableColumn id="5" xr3:uid="{00000000-0010-0000-0500-000005000000}" name="Ref2" dataDxfId="50"/>
    <tableColumn id="6" xr3:uid="{00000000-0010-0000-0500-000006000000}" name="Actual" dataDxfId="49"/>
    <tableColumn id="7" xr3:uid="{00000000-0010-0000-0500-000007000000}" name="Ref3" dataDxfId="48"/>
    <tableColumn id="8" xr3:uid="{00000000-0010-0000-0500-000008000000}" name="Unrealized" dataDxfId="4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8:M466" totalsRowShown="0" headerRowDxfId="46" dataDxfId="45">
  <tableColumns count="13">
    <tableColumn id="1" xr3:uid="{00000000-0010-0000-0600-000001000000}" name="Account Number" dataDxfId="44"/>
    <tableColumn id="2" xr3:uid="{00000000-0010-0000-0600-000002000000}" name="Line Number (for reference only)" dataDxfId="43"/>
    <tableColumn id="3" xr3:uid="{00000000-0010-0000-0600-000003000000}" name="Account Name" dataDxfId="42"/>
    <tableColumn id="12" xr3:uid="{FC1900E2-9356-4FE1-8580-5FBCB96EC787}" name="Original Budget Certified for Taxes" dataDxfId="41"/>
    <tableColumn id="13" xr3:uid="{6D16A004-54F5-466F-8244-DB2B1D1068AA}" name="Budget Transfers" dataDxfId="40"/>
    <tableColumn id="4" xr3:uid="{00000000-0010-0000-0600-000004000000}" name="Ref" dataDxfId="39"/>
    <tableColumn id="5" xr3:uid="{00000000-0010-0000-0600-000005000000}" name="Appropriations" dataDxfId="38"/>
    <tableColumn id="6" xr3:uid="{00000000-0010-0000-0600-000006000000}" name="Ref2" dataDxfId="37" dataCellStyle="Comma"/>
    <tableColumn id="7" xr3:uid="{00000000-0010-0000-0600-000007000000}" name="Expenditures" dataDxfId="36"/>
    <tableColumn id="8" xr3:uid="{00000000-0010-0000-0600-000008000000}" name="Ref3" dataDxfId="35" dataCellStyle="Comma"/>
    <tableColumn id="9" xr3:uid="{00000000-0010-0000-0600-000009000000}" name="Encumbrances" dataDxfId="34"/>
    <tableColumn id="10" xr3:uid="{00000000-0010-0000-0600-00000A000000}" name="Ref4" dataDxfId="33" dataCellStyle="Comma"/>
    <tableColumn id="11" xr3:uid="{00000000-0010-0000-0600-00000B000000}" name="Available Balance" dataDxfId="3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473:M931" totalsRowShown="0" headerRowDxfId="31" dataDxfId="30" tableBorderDxfId="29" headerRowCellStyle="Comma" dataCellStyle="Comma">
  <autoFilter ref="A473:M931"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700-000001000000}" name="Account Number" dataDxfId="28"/>
    <tableColumn id="2" xr3:uid="{00000000-0010-0000-0700-000002000000}" name="Line Number (for reference only)" dataDxfId="27"/>
    <tableColumn id="3" xr3:uid="{00000000-0010-0000-0700-000003000000}" name="Account Name" dataDxfId="26"/>
    <tableColumn id="13" xr3:uid="{47322655-889C-4D2E-A0D6-6CC8E03719EE}" name="Column1" dataDxfId="25"/>
    <tableColumn id="14" xr3:uid="{7455139E-A4F9-4235-9CD5-6356E1A12AB8}" name="Column2" dataDxfId="24"/>
    <tableColumn id="4" xr3:uid="{00000000-0010-0000-0700-000004000000}" name="Ref" dataDxfId="23"/>
    <tableColumn id="5" xr3:uid="{00000000-0010-0000-0700-000005000000}" name="Appropriations" dataDxfId="22" dataCellStyle="Comma"/>
    <tableColumn id="6" xr3:uid="{00000000-0010-0000-0700-000006000000}" name="Ref2" dataDxfId="21" dataCellStyle="Comma"/>
    <tableColumn id="7" xr3:uid="{00000000-0010-0000-0700-000007000000}" name="Expenditures" dataDxfId="20" dataCellStyle="Comma"/>
    <tableColumn id="8" xr3:uid="{00000000-0010-0000-0700-000008000000}" name="Ref3" dataDxfId="19"/>
    <tableColumn id="9" xr3:uid="{00000000-0010-0000-0700-000009000000}" name="Encumbrances" dataDxfId="18" dataCellStyle="Comma"/>
    <tableColumn id="10" xr3:uid="{00000000-0010-0000-0700-00000A000000}" name="Ref4" dataDxfId="17" dataCellStyle="Comma"/>
    <tableColumn id="11" xr3:uid="{00000000-0010-0000-0700-00000B000000}" name="Available Balance" dataDxfId="16"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8:M467" totalsRowShown="0" headerRowDxfId="15" dataDxfId="14" tableBorderDxfId="13" headerRowCellStyle="Comma" dataCellStyle="Comma">
  <autoFilter ref="A8:M467"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Account Number" dataDxfId="12"/>
    <tableColumn id="13" xr3:uid="{E820AE79-3E86-43F7-9B25-52602DD737CF}" name="Line Number (for reference only)" dataDxfId="11"/>
    <tableColumn id="3" xr3:uid="{00000000-0010-0000-0800-000003000000}" name="Account Name" dataDxfId="10"/>
    <tableColumn id="2" xr3:uid="{71EFE143-F025-4011-8A5E-A6987112CABC}" name="Original Budget Certified for Taxes" dataDxfId="9"/>
    <tableColumn id="12" xr3:uid="{1E5FE293-DB53-40FE-B00C-8788ACF15125}" name="Budget Transfers" dataDxfId="8"/>
    <tableColumn id="4" xr3:uid="{00000000-0010-0000-0800-000004000000}" name="Ref" dataDxfId="7"/>
    <tableColumn id="5" xr3:uid="{00000000-0010-0000-0800-000005000000}" name="Appropriations" dataDxfId="6" dataCellStyle="Comma"/>
    <tableColumn id="6" xr3:uid="{00000000-0010-0000-0800-000006000000}" name="Ref2" dataDxfId="5" dataCellStyle="Comma"/>
    <tableColumn id="7" xr3:uid="{00000000-0010-0000-0800-000007000000}" name="Expenditures" dataDxfId="4" dataCellStyle="Comma"/>
    <tableColumn id="8" xr3:uid="{00000000-0010-0000-0800-000008000000}" name="Ref3" dataDxfId="3" dataCellStyle="Comma"/>
    <tableColumn id="9" xr3:uid="{00000000-0010-0000-0800-000009000000}" name="Encumbrances" dataDxfId="2" dataCellStyle="Comma"/>
    <tableColumn id="10" xr3:uid="{00000000-0010-0000-0800-00000A000000}" name="Ref4" dataDxfId="1" dataCellStyle="Comma"/>
    <tableColumn id="11" xr3:uid="{00000000-0010-0000-0800-00000B000000}" name="Available Balance"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
  <sheetViews>
    <sheetView tabSelected="1" workbookViewId="0"/>
  </sheetViews>
  <sheetFormatPr defaultColWidth="0" defaultRowHeight="14.5" zeroHeight="1" x14ac:dyDescent="0.35"/>
  <cols>
    <col min="1" max="1" width="95.7265625" style="29" customWidth="1"/>
    <col min="2" max="16384" width="8.7265625" style="1" hidden="1"/>
  </cols>
  <sheetData>
    <row r="1" spans="1:1" ht="23.5" customHeight="1" x14ac:dyDescent="0.35">
      <c r="A1" s="28" t="s">
        <v>0</v>
      </c>
    </row>
    <row r="2" spans="1:1" ht="48" customHeight="1" x14ac:dyDescent="0.35">
      <c r="A2" s="29" t="s">
        <v>1</v>
      </c>
    </row>
    <row r="3" spans="1:1" ht="27" customHeight="1" x14ac:dyDescent="0.35">
      <c r="A3" s="29" t="s">
        <v>2</v>
      </c>
    </row>
    <row r="4" spans="1:1" ht="24" customHeight="1" x14ac:dyDescent="0.35">
      <c r="A4" s="30" t="s">
        <v>3</v>
      </c>
    </row>
    <row r="5" spans="1:1" ht="30" customHeight="1" x14ac:dyDescent="0.35">
      <c r="A5" s="30" t="s">
        <v>4</v>
      </c>
    </row>
    <row r="6" spans="1:1" ht="43.5" customHeight="1" x14ac:dyDescent="0.35">
      <c r="A6" s="31" t="s">
        <v>5</v>
      </c>
    </row>
    <row r="7" spans="1:1" ht="72.75" customHeight="1" x14ac:dyDescent="0.35">
      <c r="A7" s="29" t="s">
        <v>6</v>
      </c>
    </row>
    <row r="8" spans="1:1" ht="35.15" customHeight="1" x14ac:dyDescent="0.35">
      <c r="A8" s="29" t="s">
        <v>7</v>
      </c>
    </row>
    <row r="9" spans="1:1" ht="21.65" customHeight="1" x14ac:dyDescent="0.35">
      <c r="A9" s="29" t="s">
        <v>8</v>
      </c>
    </row>
  </sheetData>
  <sheetProtection algorithmName="SHA-512" hashValue="w2rvtJGlU92sDAgs/+5TGRuS7tgPfGGhR9+CmdInwCoxcNcHELAoq8y1Zn4/MaGGPUkT3r5Q0nodrv84J4L+UQ==" saltValue="51uz7D6kFxlkytr3JoCy2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1"/>
  <sheetViews>
    <sheetView zoomScaleNormal="100" workbookViewId="0">
      <selection sqref="A1:H1"/>
    </sheetView>
  </sheetViews>
  <sheetFormatPr defaultColWidth="0" defaultRowHeight="14.5" zeroHeight="1" x14ac:dyDescent="0.35"/>
  <cols>
    <col min="1" max="1" width="25.81640625" style="1" customWidth="1"/>
    <col min="2" max="2" width="52.26953125" style="1" bestFit="1" customWidth="1"/>
    <col min="3" max="3" width="10.54296875" style="1" customWidth="1"/>
    <col min="4" max="4" width="15.26953125" style="1" customWidth="1"/>
    <col min="5" max="5" width="10.54296875" style="1" customWidth="1"/>
    <col min="6" max="6" width="15.26953125" style="1" customWidth="1"/>
    <col min="7" max="7" width="10.54296875" style="1" customWidth="1"/>
    <col min="8" max="8" width="15.26953125" style="1" customWidth="1"/>
    <col min="9" max="9" width="11.7265625" style="1" customWidth="1"/>
    <col min="10" max="10" width="15.26953125" style="1" customWidth="1"/>
    <col min="11" max="11" width="2.7265625" style="1" hidden="1" customWidth="1"/>
    <col min="12" max="12" width="8.7265625" style="1" hidden="1" customWidth="1"/>
    <col min="13" max="13" width="11.453125" style="1" hidden="1" customWidth="1"/>
    <col min="14" max="16384" width="8.7265625" style="1" hidden="1"/>
  </cols>
  <sheetData>
    <row r="1" spans="1:10" ht="53.25" customHeight="1" x14ac:dyDescent="0.35">
      <c r="A1" s="128" t="s">
        <v>9</v>
      </c>
      <c r="B1" s="128"/>
      <c r="C1" s="128"/>
      <c r="D1" s="128"/>
      <c r="E1" s="128"/>
      <c r="F1" s="128"/>
      <c r="G1" s="128"/>
      <c r="H1" s="128"/>
    </row>
    <row r="2" spans="1:10" x14ac:dyDescent="0.35">
      <c r="A2" s="129" t="s">
        <v>10</v>
      </c>
      <c r="B2" s="129"/>
      <c r="C2" s="129"/>
      <c r="D2" s="129"/>
      <c r="E2" s="129"/>
      <c r="F2" s="129"/>
      <c r="G2" s="129"/>
      <c r="H2" s="129"/>
      <c r="I2" s="129"/>
      <c r="J2" s="129"/>
    </row>
    <row r="3" spans="1:10" x14ac:dyDescent="0.35">
      <c r="A3" s="129" t="s">
        <v>11</v>
      </c>
      <c r="B3" s="129"/>
      <c r="C3" s="129"/>
      <c r="D3" s="129"/>
      <c r="E3" s="129"/>
      <c r="F3" s="129"/>
      <c r="G3" s="129"/>
      <c r="H3" s="129"/>
      <c r="I3" s="129"/>
      <c r="J3" s="129"/>
    </row>
    <row r="4" spans="1:10" x14ac:dyDescent="0.35">
      <c r="A4" s="130" t="s">
        <v>12</v>
      </c>
      <c r="B4" s="130"/>
      <c r="C4" s="130"/>
      <c r="D4" s="130"/>
      <c r="E4" s="130"/>
      <c r="F4" s="130"/>
      <c r="G4" s="130"/>
      <c r="H4" s="130"/>
      <c r="I4" s="130"/>
      <c r="J4" s="130"/>
    </row>
    <row r="5" spans="1:10" x14ac:dyDescent="0.35">
      <c r="A5" s="129" t="s">
        <v>13</v>
      </c>
      <c r="B5" s="129"/>
      <c r="C5" s="129"/>
      <c r="D5" s="129"/>
      <c r="E5" s="129"/>
      <c r="F5" s="129"/>
      <c r="G5" s="129"/>
      <c r="H5" s="129"/>
      <c r="I5" s="129"/>
      <c r="J5" s="129"/>
    </row>
    <row r="6" spans="1:10" x14ac:dyDescent="0.35">
      <c r="A6" s="129" t="s">
        <v>14</v>
      </c>
      <c r="B6" s="129"/>
      <c r="C6" s="129"/>
      <c r="D6" s="129"/>
      <c r="E6" s="129"/>
      <c r="F6" s="129"/>
      <c r="G6" s="129"/>
      <c r="H6" s="129"/>
      <c r="I6" s="129"/>
      <c r="J6" s="129"/>
    </row>
    <row r="7" spans="1:10" x14ac:dyDescent="0.35">
      <c r="A7" s="131" t="s">
        <v>15</v>
      </c>
      <c r="B7" s="131"/>
      <c r="C7" s="131"/>
      <c r="D7" s="131"/>
      <c r="E7" s="131"/>
      <c r="F7" s="131"/>
      <c r="G7" s="131"/>
      <c r="H7" s="131"/>
      <c r="I7" s="131"/>
      <c r="J7" s="131"/>
    </row>
    <row r="8" spans="1:10" ht="31.15" customHeight="1" x14ac:dyDescent="0.35">
      <c r="A8" s="129" t="s">
        <v>16</v>
      </c>
      <c r="B8" s="129"/>
      <c r="C8" s="129"/>
      <c r="D8" s="129"/>
      <c r="E8" s="129"/>
      <c r="F8" s="129"/>
      <c r="G8" s="129"/>
      <c r="H8" s="129"/>
      <c r="I8" s="129"/>
      <c r="J8" s="129"/>
    </row>
    <row r="9" spans="1:10" ht="25.15" customHeight="1" x14ac:dyDescent="0.35">
      <c r="A9" s="10" t="s">
        <v>17</v>
      </c>
      <c r="B9" s="10" t="s">
        <v>18</v>
      </c>
      <c r="C9" s="33" t="s">
        <v>19</v>
      </c>
      <c r="D9" s="33" t="s">
        <v>20</v>
      </c>
      <c r="E9" s="33" t="s">
        <v>21</v>
      </c>
      <c r="F9" s="33" t="s">
        <v>22</v>
      </c>
      <c r="G9" s="32" t="s">
        <v>23</v>
      </c>
      <c r="H9" s="32" t="s">
        <v>24</v>
      </c>
      <c r="I9" s="32" t="s">
        <v>25</v>
      </c>
      <c r="J9" s="32" t="s">
        <v>26</v>
      </c>
    </row>
    <row r="10" spans="1:10" ht="29.15" customHeight="1" x14ac:dyDescent="0.35">
      <c r="A10" s="10" t="s">
        <v>27</v>
      </c>
      <c r="C10" s="10"/>
      <c r="D10" s="10"/>
      <c r="E10" s="10"/>
      <c r="F10" s="10"/>
      <c r="G10" s="10"/>
      <c r="H10" s="12"/>
      <c r="I10" s="36"/>
      <c r="J10" s="12"/>
    </row>
    <row r="11" spans="1:10" x14ac:dyDescent="0.35">
      <c r="A11" s="8">
        <v>101</v>
      </c>
      <c r="B11" s="8" t="s">
        <v>28</v>
      </c>
      <c r="C11" s="8"/>
      <c r="D11" s="8"/>
      <c r="E11" s="8"/>
      <c r="F11" s="8"/>
      <c r="G11" s="8"/>
      <c r="H11" s="3"/>
      <c r="I11" s="3"/>
      <c r="J11" s="13">
        <v>36024767</v>
      </c>
    </row>
    <row r="12" spans="1:10" x14ac:dyDescent="0.35">
      <c r="A12" s="8" t="s">
        <v>29</v>
      </c>
      <c r="B12" s="8" t="s">
        <v>30</v>
      </c>
      <c r="C12" s="8"/>
      <c r="D12" s="8"/>
      <c r="E12" s="8"/>
      <c r="F12" s="8"/>
      <c r="G12" s="8"/>
      <c r="H12" s="3"/>
      <c r="I12" s="3"/>
      <c r="J12" s="13">
        <v>605200</v>
      </c>
    </row>
    <row r="13" spans="1:10" x14ac:dyDescent="0.35">
      <c r="A13" s="8">
        <v>111</v>
      </c>
      <c r="B13" s="8" t="s">
        <v>31</v>
      </c>
      <c r="C13" s="8"/>
      <c r="D13" s="8"/>
      <c r="E13" s="8"/>
      <c r="F13" s="8"/>
      <c r="G13" s="8"/>
      <c r="H13" s="3"/>
      <c r="I13" s="3"/>
      <c r="J13" s="13">
        <v>0</v>
      </c>
    </row>
    <row r="14" spans="1:10" x14ac:dyDescent="0.35">
      <c r="A14" s="8">
        <v>112</v>
      </c>
      <c r="B14" s="8" t="s">
        <v>32</v>
      </c>
      <c r="C14" s="8"/>
      <c r="D14" s="8"/>
      <c r="E14" s="8"/>
      <c r="F14" s="8"/>
      <c r="G14" s="8"/>
      <c r="H14" s="3"/>
      <c r="I14" s="3"/>
      <c r="J14" s="13">
        <v>0</v>
      </c>
    </row>
    <row r="15" spans="1:10" x14ac:dyDescent="0.35">
      <c r="A15" s="8">
        <v>113</v>
      </c>
      <c r="B15" s="8" t="s">
        <v>33</v>
      </c>
      <c r="C15" s="8"/>
      <c r="D15" s="8"/>
      <c r="E15" s="8"/>
      <c r="F15" s="8"/>
      <c r="G15" s="8"/>
      <c r="H15" s="3"/>
      <c r="I15" s="3"/>
      <c r="J15" s="13">
        <v>0</v>
      </c>
    </row>
    <row r="16" spans="1:10" x14ac:dyDescent="0.35">
      <c r="A16" s="8">
        <v>114</v>
      </c>
      <c r="B16" s="8" t="s">
        <v>34</v>
      </c>
      <c r="C16" s="8"/>
      <c r="D16" s="8"/>
      <c r="E16" s="8"/>
      <c r="F16" s="8"/>
      <c r="G16" s="8"/>
      <c r="H16" s="3"/>
      <c r="I16" s="3"/>
      <c r="J16" s="13">
        <v>0</v>
      </c>
    </row>
    <row r="17" spans="1:11" x14ac:dyDescent="0.35">
      <c r="A17" s="8">
        <v>115</v>
      </c>
      <c r="B17" s="8" t="s">
        <v>35</v>
      </c>
      <c r="C17" s="8"/>
      <c r="D17" s="8"/>
      <c r="E17" s="8"/>
      <c r="F17" s="8"/>
      <c r="G17" s="8"/>
      <c r="H17" s="3"/>
      <c r="I17" s="3"/>
      <c r="J17" s="13">
        <v>0</v>
      </c>
    </row>
    <row r="18" spans="1:11" x14ac:dyDescent="0.35">
      <c r="A18" s="27" t="s">
        <v>36</v>
      </c>
      <c r="B18" s="8" t="s">
        <v>37</v>
      </c>
      <c r="C18" s="8"/>
      <c r="D18" s="8"/>
      <c r="E18" s="8"/>
      <c r="F18" s="8"/>
      <c r="G18" s="8"/>
      <c r="H18" s="13"/>
      <c r="I18" s="3"/>
      <c r="J18" s="13"/>
    </row>
    <row r="19" spans="1:11" x14ac:dyDescent="0.35">
      <c r="A19" s="8">
        <v>132</v>
      </c>
      <c r="B19" s="8" t="s">
        <v>38</v>
      </c>
      <c r="C19" s="8"/>
      <c r="D19" s="8"/>
      <c r="E19" s="8"/>
      <c r="F19" s="8"/>
      <c r="G19" s="8"/>
      <c r="H19" s="13">
        <v>0</v>
      </c>
      <c r="I19" s="3"/>
      <c r="J19" s="3"/>
    </row>
    <row r="20" spans="1:11" x14ac:dyDescent="0.35">
      <c r="A20" s="8">
        <v>140</v>
      </c>
      <c r="B20" s="8" t="s">
        <v>39</v>
      </c>
      <c r="C20" s="8"/>
      <c r="D20" s="8"/>
      <c r="E20" s="8"/>
      <c r="F20" s="8"/>
      <c r="G20" s="8"/>
      <c r="H20" s="13">
        <v>0</v>
      </c>
      <c r="I20" s="3"/>
      <c r="J20" s="3"/>
    </row>
    <row r="21" spans="1:11" x14ac:dyDescent="0.35">
      <c r="A21" s="8">
        <v>141</v>
      </c>
      <c r="B21" s="8" t="s">
        <v>40</v>
      </c>
      <c r="C21" s="8"/>
      <c r="D21" s="8"/>
      <c r="E21" s="8"/>
      <c r="F21" s="8"/>
      <c r="G21" s="8"/>
      <c r="H21" s="13">
        <v>0</v>
      </c>
      <c r="I21" s="3"/>
      <c r="J21" s="3"/>
    </row>
    <row r="22" spans="1:11" x14ac:dyDescent="0.35">
      <c r="A22" s="8">
        <v>142</v>
      </c>
      <c r="B22" s="8" t="s">
        <v>41</v>
      </c>
      <c r="C22" s="8"/>
      <c r="D22" s="8"/>
      <c r="E22" s="8"/>
      <c r="F22" s="8"/>
      <c r="G22" s="8"/>
      <c r="H22" s="13">
        <v>0</v>
      </c>
      <c r="I22" s="3"/>
      <c r="J22" s="3"/>
    </row>
    <row r="23" spans="1:11" x14ac:dyDescent="0.35">
      <c r="A23" s="8">
        <v>143</v>
      </c>
      <c r="B23" s="8" t="s">
        <v>42</v>
      </c>
      <c r="C23" s="8"/>
      <c r="D23" s="8"/>
      <c r="E23" s="8"/>
      <c r="F23" s="8"/>
      <c r="G23" s="8"/>
      <c r="H23" s="14">
        <v>0</v>
      </c>
      <c r="I23" s="3"/>
      <c r="J23" s="3">
        <f>SUM(H19:H23)</f>
        <v>0</v>
      </c>
    </row>
    <row r="24" spans="1:11" x14ac:dyDescent="0.35">
      <c r="A24" s="8">
        <v>181</v>
      </c>
      <c r="B24" s="8" t="s">
        <v>43</v>
      </c>
      <c r="C24" s="8"/>
      <c r="D24" s="8"/>
      <c r="E24" s="8"/>
      <c r="F24" s="8"/>
      <c r="G24" s="8"/>
      <c r="H24" s="13"/>
      <c r="I24" s="3"/>
      <c r="J24" s="13">
        <v>0</v>
      </c>
    </row>
    <row r="25" spans="1:11" x14ac:dyDescent="0.35">
      <c r="A25" s="8">
        <v>191</v>
      </c>
      <c r="B25" s="8" t="s">
        <v>44</v>
      </c>
      <c r="C25" s="8"/>
      <c r="D25" s="8"/>
      <c r="E25" s="8"/>
      <c r="F25" s="8"/>
      <c r="G25" s="8"/>
      <c r="H25" s="13"/>
      <c r="I25" s="3"/>
      <c r="J25" s="13">
        <v>0</v>
      </c>
    </row>
    <row r="26" spans="1:11" x14ac:dyDescent="0.35">
      <c r="A26" s="8">
        <v>192</v>
      </c>
      <c r="B26" s="8" t="s">
        <v>45</v>
      </c>
      <c r="C26" s="8"/>
      <c r="D26" s="8"/>
      <c r="E26" s="8"/>
      <c r="F26" s="8"/>
      <c r="G26" s="8"/>
      <c r="H26" s="13"/>
      <c r="I26" s="3"/>
      <c r="J26" s="13">
        <v>0</v>
      </c>
    </row>
    <row r="27" spans="1:11" x14ac:dyDescent="0.35">
      <c r="A27" s="1" t="s">
        <v>46</v>
      </c>
      <c r="B27" s="8" t="s">
        <v>47</v>
      </c>
      <c r="C27" s="8"/>
      <c r="D27" s="8"/>
      <c r="E27" s="8"/>
      <c r="F27" s="8"/>
      <c r="G27" s="8"/>
      <c r="H27" s="13"/>
      <c r="I27" s="3"/>
      <c r="J27" s="13">
        <v>0</v>
      </c>
    </row>
    <row r="28" spans="1:11" ht="32.15" customHeight="1" x14ac:dyDescent="0.35">
      <c r="A28" s="2" t="s">
        <v>48</v>
      </c>
      <c r="C28" s="2"/>
      <c r="D28" s="2"/>
      <c r="E28" s="2"/>
      <c r="F28" s="2"/>
      <c r="G28" s="2"/>
      <c r="H28" s="3"/>
      <c r="I28" s="3"/>
      <c r="J28" s="3"/>
    </row>
    <row r="29" spans="1:11" x14ac:dyDescent="0.35">
      <c r="A29" s="8">
        <v>301</v>
      </c>
      <c r="B29" s="1" t="s">
        <v>49</v>
      </c>
      <c r="G29" s="5">
        <v>1</v>
      </c>
      <c r="H29" s="3">
        <f>'Schedule of Revenues'!G13+'Schedule of Revenues'!G16+'Schedule of Revenues'!G25</f>
        <v>67289409</v>
      </c>
      <c r="J29" s="3"/>
      <c r="K29" s="7"/>
    </row>
    <row r="30" spans="1:11" x14ac:dyDescent="0.35">
      <c r="A30" s="8">
        <v>302</v>
      </c>
      <c r="B30" s="1" t="s">
        <v>50</v>
      </c>
      <c r="G30" s="5">
        <v>2</v>
      </c>
      <c r="H30" s="3">
        <f>-'Schedule of Revenues'!I13-'Schedule of Revenues'!I16-'Schedule of Revenues'!I25</f>
        <v>-64301304</v>
      </c>
      <c r="I30" s="5">
        <v>3</v>
      </c>
      <c r="J30" s="3">
        <f>H29+H30</f>
        <v>2988105</v>
      </c>
      <c r="K30" s="7"/>
    </row>
    <row r="31" spans="1:11" ht="15" thickBot="1" x14ac:dyDescent="0.4">
      <c r="A31" s="6" t="s">
        <v>51</v>
      </c>
      <c r="B31" s="15" t="s">
        <v>52</v>
      </c>
      <c r="C31" s="15"/>
      <c r="D31" s="15"/>
      <c r="E31" s="15"/>
      <c r="F31" s="15"/>
      <c r="G31" s="15"/>
      <c r="H31" s="3"/>
      <c r="I31" s="16">
        <v>4</v>
      </c>
      <c r="J31" s="17">
        <f>SUM(J11:J30)</f>
        <v>39618072</v>
      </c>
    </row>
    <row r="32" spans="1:11" ht="38.5" customHeight="1" thickTop="1" x14ac:dyDescent="0.35">
      <c r="A32" s="129" t="s">
        <v>53</v>
      </c>
      <c r="B32" s="129"/>
      <c r="C32" s="129"/>
      <c r="D32" s="129"/>
      <c r="E32" s="129"/>
      <c r="F32" s="129"/>
      <c r="G32" s="129"/>
      <c r="H32" s="129"/>
      <c r="I32" s="129"/>
      <c r="J32" s="129"/>
    </row>
    <row r="33" spans="1:10" ht="26.5" customHeight="1" x14ac:dyDescent="0.35">
      <c r="A33" s="10" t="s">
        <v>17</v>
      </c>
      <c r="B33" s="10" t="s">
        <v>18</v>
      </c>
      <c r="C33" s="32" t="s">
        <v>23</v>
      </c>
      <c r="D33" s="32" t="s">
        <v>24</v>
      </c>
      <c r="E33" s="32" t="s">
        <v>25</v>
      </c>
      <c r="F33" s="32" t="s">
        <v>54</v>
      </c>
      <c r="G33" s="32" t="s">
        <v>55</v>
      </c>
      <c r="H33" s="32" t="s">
        <v>56</v>
      </c>
      <c r="I33" s="32" t="s">
        <v>57</v>
      </c>
      <c r="J33" s="32" t="s">
        <v>26</v>
      </c>
    </row>
    <row r="34" spans="1:10" ht="28.5" customHeight="1" x14ac:dyDescent="0.35">
      <c r="A34" s="10" t="s">
        <v>58</v>
      </c>
      <c r="C34" s="10"/>
      <c r="D34" s="18"/>
      <c r="E34" s="10"/>
      <c r="F34" s="18"/>
      <c r="G34" s="10"/>
      <c r="H34" s="3"/>
      <c r="I34" s="3"/>
      <c r="J34" s="3"/>
    </row>
    <row r="35" spans="1:10" x14ac:dyDescent="0.35">
      <c r="A35" s="8">
        <v>101</v>
      </c>
      <c r="B35" s="1" t="s">
        <v>59</v>
      </c>
      <c r="D35" s="3"/>
      <c r="F35" s="3"/>
      <c r="H35" s="3"/>
      <c r="I35" s="3"/>
      <c r="J35" s="13">
        <v>0</v>
      </c>
    </row>
    <row r="36" spans="1:10" x14ac:dyDescent="0.35">
      <c r="A36" s="8">
        <v>401</v>
      </c>
      <c r="B36" s="1" t="s">
        <v>60</v>
      </c>
      <c r="D36" s="3"/>
      <c r="F36" s="3"/>
      <c r="H36" s="3"/>
      <c r="I36" s="3"/>
      <c r="J36" s="13">
        <v>0</v>
      </c>
    </row>
    <row r="37" spans="1:10" x14ac:dyDescent="0.35">
      <c r="A37" s="8">
        <v>402</v>
      </c>
      <c r="B37" s="1" t="s">
        <v>61</v>
      </c>
      <c r="D37" s="3"/>
      <c r="F37" s="3"/>
      <c r="H37" s="3"/>
      <c r="I37" s="3"/>
      <c r="J37" s="13">
        <v>0</v>
      </c>
    </row>
    <row r="38" spans="1:10" x14ac:dyDescent="0.35">
      <c r="A38" s="8">
        <v>410</v>
      </c>
      <c r="B38" s="8" t="s">
        <v>62</v>
      </c>
      <c r="D38" s="3"/>
      <c r="F38" s="3"/>
      <c r="H38" s="3"/>
      <c r="I38" s="3"/>
      <c r="J38" s="13">
        <v>0</v>
      </c>
    </row>
    <row r="39" spans="1:10" x14ac:dyDescent="0.35">
      <c r="A39" s="8">
        <v>411</v>
      </c>
      <c r="B39" s="8" t="s">
        <v>63</v>
      </c>
      <c r="D39" s="3"/>
      <c r="F39" s="3"/>
      <c r="H39" s="3"/>
      <c r="I39" s="3"/>
      <c r="J39" s="13">
        <v>0</v>
      </c>
    </row>
    <row r="40" spans="1:10" x14ac:dyDescent="0.35">
      <c r="A40" s="8">
        <v>412</v>
      </c>
      <c r="B40" s="8" t="s">
        <v>64</v>
      </c>
      <c r="D40" s="3"/>
      <c r="F40" s="3"/>
      <c r="H40" s="3"/>
      <c r="I40" s="3"/>
      <c r="J40" s="13">
        <v>0</v>
      </c>
    </row>
    <row r="41" spans="1:10" x14ac:dyDescent="0.35">
      <c r="A41" s="8">
        <v>413</v>
      </c>
      <c r="B41" s="8" t="s">
        <v>65</v>
      </c>
      <c r="D41" s="3"/>
      <c r="F41" s="3"/>
      <c r="H41" s="3"/>
      <c r="I41" s="3"/>
      <c r="J41" s="13">
        <v>0</v>
      </c>
    </row>
    <row r="42" spans="1:10" x14ac:dyDescent="0.35">
      <c r="A42" s="8">
        <v>421</v>
      </c>
      <c r="B42" s="1" t="s">
        <v>66</v>
      </c>
      <c r="D42" s="3"/>
      <c r="F42" s="3"/>
      <c r="H42" s="3"/>
      <c r="I42" s="3"/>
      <c r="J42" s="13">
        <v>0</v>
      </c>
    </row>
    <row r="43" spans="1:10" x14ac:dyDescent="0.35">
      <c r="A43" s="8">
        <v>422</v>
      </c>
      <c r="B43" s="8" t="s">
        <v>67</v>
      </c>
      <c r="D43" s="3"/>
      <c r="F43" s="3"/>
      <c r="H43" s="3"/>
      <c r="I43" s="3"/>
      <c r="J43" s="13">
        <v>0</v>
      </c>
    </row>
    <row r="44" spans="1:10" x14ac:dyDescent="0.35">
      <c r="A44" s="8">
        <v>430</v>
      </c>
      <c r="B44" s="8" t="s">
        <v>68</v>
      </c>
      <c r="D44" s="3"/>
      <c r="F44" s="3"/>
      <c r="H44" s="3"/>
      <c r="I44" s="3"/>
      <c r="J44" s="13">
        <v>0</v>
      </c>
    </row>
    <row r="45" spans="1:10" x14ac:dyDescent="0.35">
      <c r="A45" s="8">
        <v>461</v>
      </c>
      <c r="B45" s="8" t="s">
        <v>69</v>
      </c>
      <c r="D45" s="3"/>
      <c r="F45" s="3"/>
      <c r="H45" s="3"/>
      <c r="I45" s="3"/>
      <c r="J45" s="13">
        <v>0</v>
      </c>
    </row>
    <row r="46" spans="1:10" x14ac:dyDescent="0.35">
      <c r="A46" s="8">
        <v>471</v>
      </c>
      <c r="B46" s="8" t="s">
        <v>70</v>
      </c>
      <c r="D46" s="3"/>
      <c r="F46" s="3"/>
      <c r="H46" s="3"/>
      <c r="I46" s="3"/>
      <c r="J46" s="13">
        <v>0</v>
      </c>
    </row>
    <row r="47" spans="1:10" x14ac:dyDescent="0.35">
      <c r="A47" s="8">
        <v>481</v>
      </c>
      <c r="B47" s="8" t="s">
        <v>71</v>
      </c>
      <c r="D47" s="3"/>
      <c r="F47" s="3"/>
      <c r="H47" s="3"/>
      <c r="I47" s="3"/>
      <c r="J47" s="13">
        <v>0</v>
      </c>
    </row>
    <row r="48" spans="1:10" x14ac:dyDescent="0.35">
      <c r="A48" s="8">
        <v>491</v>
      </c>
      <c r="B48" s="8" t="s">
        <v>72</v>
      </c>
      <c r="D48" s="3"/>
      <c r="F48" s="3"/>
      <c r="H48" s="3"/>
      <c r="I48" s="3"/>
      <c r="J48" s="13">
        <v>0</v>
      </c>
    </row>
    <row r="49" spans="1:10" x14ac:dyDescent="0.35">
      <c r="A49" s="8">
        <v>499</v>
      </c>
      <c r="B49" s="8" t="s">
        <v>73</v>
      </c>
      <c r="D49" s="3"/>
      <c r="F49" s="3"/>
      <c r="H49" s="3"/>
      <c r="I49" s="3"/>
      <c r="J49" s="13">
        <v>0</v>
      </c>
    </row>
    <row r="50" spans="1:10" ht="15" thickBot="1" x14ac:dyDescent="0.4">
      <c r="A50" s="27" t="s">
        <v>51</v>
      </c>
      <c r="B50" s="15" t="s">
        <v>74</v>
      </c>
      <c r="C50" s="19"/>
      <c r="D50" s="20"/>
      <c r="E50" s="19"/>
      <c r="F50" s="20"/>
      <c r="G50" s="19"/>
      <c r="H50" s="3"/>
      <c r="I50" s="3"/>
      <c r="J50" s="17">
        <f>SUM(J35:J49)</f>
        <v>0</v>
      </c>
    </row>
    <row r="51" spans="1:10" ht="26.5" customHeight="1" thickTop="1" x14ac:dyDescent="0.35">
      <c r="A51" s="10" t="s">
        <v>75</v>
      </c>
      <c r="C51" s="10"/>
      <c r="D51" s="18"/>
      <c r="E51" s="10"/>
      <c r="F51" s="18"/>
      <c r="G51" s="10"/>
      <c r="H51" s="3"/>
      <c r="I51" s="3"/>
      <c r="J51" s="3"/>
    </row>
    <row r="52" spans="1:10" x14ac:dyDescent="0.35">
      <c r="A52" s="27" t="s">
        <v>36</v>
      </c>
      <c r="B52" s="1" t="s">
        <v>76</v>
      </c>
      <c r="D52" s="3"/>
      <c r="F52" s="3"/>
      <c r="H52" s="3"/>
      <c r="I52" s="3"/>
      <c r="J52" s="3"/>
    </row>
    <row r="53" spans="1:10" x14ac:dyDescent="0.35">
      <c r="A53" s="8" t="s">
        <v>77</v>
      </c>
      <c r="B53" s="21" t="s">
        <v>78</v>
      </c>
      <c r="D53" s="3"/>
      <c r="F53" s="3"/>
      <c r="G53" s="22">
        <v>5</v>
      </c>
      <c r="H53" s="13">
        <f>'Stmt of Appropriations-OPTION 2'!K466</f>
        <v>36629967</v>
      </c>
      <c r="J53" s="3"/>
    </row>
    <row r="54" spans="1:10" x14ac:dyDescent="0.35">
      <c r="A54" s="27" t="s">
        <v>36</v>
      </c>
      <c r="B54" s="8" t="s">
        <v>79</v>
      </c>
      <c r="D54" s="3"/>
      <c r="F54" s="3"/>
      <c r="H54" s="13"/>
      <c r="I54" s="3"/>
      <c r="J54" s="3"/>
    </row>
    <row r="55" spans="1:10" x14ac:dyDescent="0.35">
      <c r="A55" s="8">
        <v>601</v>
      </c>
      <c r="B55" s="21" t="s">
        <v>80</v>
      </c>
      <c r="D55" s="3"/>
      <c r="E55" s="5">
        <v>6</v>
      </c>
      <c r="F55" s="13">
        <f>'Stmt of Appropriations-OPTION 2'!G466</f>
        <v>67290751</v>
      </c>
      <c r="H55" s="13"/>
      <c r="I55" s="3"/>
      <c r="J55" s="3"/>
    </row>
    <row r="56" spans="1:10" x14ac:dyDescent="0.35">
      <c r="A56" s="8">
        <v>602</v>
      </c>
      <c r="B56" s="21" t="s">
        <v>81</v>
      </c>
      <c r="C56" s="5">
        <v>7</v>
      </c>
      <c r="D56" s="13">
        <f>'Stmt of Appropriations-OPTION 2'!I466</f>
        <v>27672679</v>
      </c>
      <c r="E56" s="7"/>
      <c r="F56" s="3"/>
      <c r="H56" s="13"/>
      <c r="I56" s="3"/>
      <c r="J56" s="3"/>
    </row>
    <row r="57" spans="1:10" x14ac:dyDescent="0.35">
      <c r="A57" s="8">
        <v>603</v>
      </c>
      <c r="B57" s="21" t="s">
        <v>82</v>
      </c>
      <c r="C57" s="5">
        <v>5</v>
      </c>
      <c r="D57" s="3">
        <f>'Stmt of Appropriations-OPTION 2'!K466</f>
        <v>36629967</v>
      </c>
      <c r="E57" s="5">
        <v>8</v>
      </c>
      <c r="F57" s="3">
        <f>-D56-D57</f>
        <v>-64302646</v>
      </c>
      <c r="G57" s="5">
        <v>9</v>
      </c>
      <c r="H57" s="3">
        <f>F55+F57</f>
        <v>2988105</v>
      </c>
      <c r="I57" s="3"/>
      <c r="J57" s="3"/>
    </row>
    <row r="58" spans="1:10" x14ac:dyDescent="0.35">
      <c r="A58" s="27" t="s">
        <v>51</v>
      </c>
      <c r="B58" s="2" t="s">
        <v>83</v>
      </c>
      <c r="C58" s="2"/>
      <c r="D58" s="23"/>
      <c r="E58" s="8"/>
      <c r="F58" s="23"/>
      <c r="G58" s="8"/>
      <c r="H58" s="18">
        <f>SUM(H53:H57)</f>
        <v>39618072</v>
      </c>
      <c r="I58" s="3"/>
      <c r="J58" s="3"/>
    </row>
    <row r="59" spans="1:10" x14ac:dyDescent="0.35">
      <c r="A59" s="27" t="s">
        <v>36</v>
      </c>
      <c r="B59" s="8" t="s">
        <v>84</v>
      </c>
      <c r="C59" s="8"/>
      <c r="D59" s="20"/>
      <c r="E59" s="19"/>
      <c r="F59" s="20"/>
      <c r="G59" s="19"/>
      <c r="H59" s="13"/>
      <c r="I59" s="3"/>
      <c r="J59" s="3"/>
    </row>
    <row r="60" spans="1:10" x14ac:dyDescent="0.35">
      <c r="A60" s="8">
        <v>770</v>
      </c>
      <c r="B60" s="8" t="s">
        <v>85</v>
      </c>
      <c r="C60" s="8"/>
      <c r="D60" s="20"/>
      <c r="E60" s="19"/>
      <c r="F60" s="20"/>
      <c r="G60" s="19"/>
      <c r="H60" s="13">
        <v>0</v>
      </c>
      <c r="I60" s="3"/>
      <c r="J60" s="3"/>
    </row>
    <row r="61" spans="1:10" x14ac:dyDescent="0.35">
      <c r="A61" s="8">
        <v>303</v>
      </c>
      <c r="B61" s="1" t="s">
        <v>86</v>
      </c>
      <c r="D61" s="3"/>
      <c r="F61" s="3"/>
      <c r="G61" s="5">
        <v>10</v>
      </c>
      <c r="H61" s="13">
        <v>0</v>
      </c>
      <c r="J61" s="3"/>
    </row>
    <row r="62" spans="1:10" x14ac:dyDescent="0.35">
      <c r="A62" s="27" t="s">
        <v>51</v>
      </c>
      <c r="B62" s="10" t="s">
        <v>87</v>
      </c>
      <c r="C62" s="10"/>
      <c r="D62" s="3"/>
      <c r="F62" s="3"/>
      <c r="H62" s="24"/>
      <c r="I62" s="3"/>
      <c r="J62" s="14">
        <f>SUM(H58:H61)</f>
        <v>39618072</v>
      </c>
    </row>
    <row r="63" spans="1:10" ht="15" thickBot="1" x14ac:dyDescent="0.4">
      <c r="A63" s="27" t="s">
        <v>88</v>
      </c>
      <c r="B63" s="15" t="s">
        <v>89</v>
      </c>
      <c r="C63" s="15"/>
      <c r="D63" s="3"/>
      <c r="F63" s="3"/>
      <c r="H63" s="3"/>
      <c r="I63" s="5">
        <v>4</v>
      </c>
      <c r="J63" s="17">
        <f>J50+J62</f>
        <v>39618072</v>
      </c>
    </row>
    <row r="64" spans="1:10" ht="31.9" customHeight="1" thickTop="1" x14ac:dyDescent="0.35">
      <c r="A64" s="8"/>
      <c r="B64" s="129" t="s">
        <v>90</v>
      </c>
      <c r="C64" s="129"/>
      <c r="D64" s="129"/>
      <c r="E64" s="129"/>
      <c r="F64" s="129"/>
      <c r="G64" s="129"/>
      <c r="H64" s="129"/>
      <c r="I64" s="129"/>
      <c r="J64" s="129"/>
    </row>
    <row r="65" spans="1:13" x14ac:dyDescent="0.35">
      <c r="A65" s="8"/>
      <c r="B65" s="34" t="s">
        <v>18</v>
      </c>
      <c r="C65" s="35" t="s">
        <v>19</v>
      </c>
      <c r="D65" s="35" t="s">
        <v>20</v>
      </c>
      <c r="E65" s="32" t="s">
        <v>23</v>
      </c>
      <c r="F65" s="32" t="s">
        <v>91</v>
      </c>
      <c r="G65" s="32" t="s">
        <v>25</v>
      </c>
      <c r="H65" s="32" t="s">
        <v>92</v>
      </c>
      <c r="I65" s="32" t="s">
        <v>55</v>
      </c>
      <c r="J65" s="32" t="s">
        <v>93</v>
      </c>
    </row>
    <row r="66" spans="1:13" x14ac:dyDescent="0.35">
      <c r="A66" s="8"/>
      <c r="D66" s="3"/>
    </row>
    <row r="67" spans="1:13" x14ac:dyDescent="0.35">
      <c r="A67" s="8"/>
      <c r="B67" s="1" t="s">
        <v>80</v>
      </c>
      <c r="D67" s="3"/>
      <c r="E67" s="5">
        <v>6</v>
      </c>
      <c r="F67" s="3">
        <f>'Stmt of Appropriations-OPTION 2'!G466</f>
        <v>67290751</v>
      </c>
      <c r="G67" s="5">
        <v>8</v>
      </c>
      <c r="H67" s="3">
        <f>'Stmt of Appropriations-OPTION 2'!K467</f>
        <v>64302646</v>
      </c>
      <c r="I67" s="5">
        <v>9</v>
      </c>
      <c r="J67" s="3">
        <f>F67-H67</f>
        <v>2988105</v>
      </c>
      <c r="M67" s="9"/>
    </row>
    <row r="68" spans="1:13" x14ac:dyDescent="0.35">
      <c r="A68" s="8"/>
      <c r="B68" s="1" t="s">
        <v>94</v>
      </c>
      <c r="D68" s="3"/>
      <c r="E68" s="5">
        <v>1</v>
      </c>
      <c r="F68" s="25">
        <f>-'Schedule of Revenues'!G13-'Schedule of Revenues'!G16-'Schedule of Revenues'!G25</f>
        <v>-67289409</v>
      </c>
      <c r="G68" s="5">
        <v>2</v>
      </c>
      <c r="H68" s="25">
        <f>-'Schedule of Revenues'!I13-'Schedule of Revenues'!I16-'Schedule of Revenues'!I25</f>
        <v>-64301304</v>
      </c>
      <c r="I68" s="5">
        <v>3</v>
      </c>
      <c r="J68" s="14">
        <f>F68-H68</f>
        <v>-2988105</v>
      </c>
    </row>
    <row r="69" spans="1:13" x14ac:dyDescent="0.35">
      <c r="A69" s="8"/>
      <c r="B69" s="1" t="s">
        <v>51</v>
      </c>
      <c r="D69" s="3"/>
      <c r="E69" s="5">
        <v>11</v>
      </c>
      <c r="F69" s="3">
        <f>F67+F68</f>
        <v>1342</v>
      </c>
      <c r="G69" s="5">
        <v>12</v>
      </c>
      <c r="H69" s="3">
        <f>H67+H68</f>
        <v>1342</v>
      </c>
      <c r="J69" s="3">
        <f>J67+J68</f>
        <v>0</v>
      </c>
    </row>
    <row r="70" spans="1:13" x14ac:dyDescent="0.35">
      <c r="A70" s="8"/>
      <c r="B70" s="1" t="s">
        <v>95</v>
      </c>
      <c r="D70" s="11"/>
      <c r="F70" s="11">
        <v>-1342</v>
      </c>
      <c r="H70" s="11">
        <v>-1342</v>
      </c>
      <c r="I70" s="11"/>
      <c r="J70" s="11">
        <v>0</v>
      </c>
    </row>
    <row r="71" spans="1:13" ht="15" thickBot="1" x14ac:dyDescent="0.4">
      <c r="A71" s="8"/>
      <c r="B71" s="10" t="s">
        <v>96</v>
      </c>
      <c r="C71" s="10"/>
      <c r="D71" s="11"/>
      <c r="E71" s="5">
        <v>10</v>
      </c>
      <c r="F71" s="26">
        <f>SUM(F69:F70)</f>
        <v>0</v>
      </c>
      <c r="H71" s="102">
        <f>SUM(H69:H70)</f>
        <v>0</v>
      </c>
      <c r="I71" s="103"/>
      <c r="J71" s="102">
        <f>SUM(J69:J70)</f>
        <v>0</v>
      </c>
    </row>
    <row r="72" spans="1:13" ht="15" thickTop="1" x14ac:dyDescent="0.35">
      <c r="A72" s="8" t="s">
        <v>8</v>
      </c>
    </row>
    <row r="73" spans="1:13" hidden="1" x14ac:dyDescent="0.35">
      <c r="A73" s="8"/>
      <c r="D73" s="3"/>
      <c r="F73" s="4"/>
    </row>
    <row r="74" spans="1:13" hidden="1" x14ac:dyDescent="0.35">
      <c r="A74" s="8"/>
      <c r="D74" s="3"/>
      <c r="F74" s="4"/>
    </row>
    <row r="75" spans="1:13" hidden="1" x14ac:dyDescent="0.35">
      <c r="A75" s="8"/>
      <c r="D75" s="3"/>
      <c r="F75" s="4"/>
    </row>
    <row r="76" spans="1:13" hidden="1" x14ac:dyDescent="0.35">
      <c r="A76" s="8"/>
      <c r="D76" s="3"/>
      <c r="F76" s="4"/>
    </row>
    <row r="77" spans="1:13" hidden="1" x14ac:dyDescent="0.35">
      <c r="A77" s="8"/>
      <c r="D77" s="3"/>
      <c r="F77" s="4"/>
    </row>
    <row r="78" spans="1:13" hidden="1" x14ac:dyDescent="0.35">
      <c r="A78" s="8"/>
      <c r="D78" s="3"/>
      <c r="F78" s="4"/>
    </row>
    <row r="79" spans="1:13" hidden="1" x14ac:dyDescent="0.35">
      <c r="A79" s="8"/>
      <c r="D79" s="3"/>
      <c r="F79" s="4"/>
    </row>
    <row r="80" spans="1:13" hidden="1" x14ac:dyDescent="0.35">
      <c r="A80" s="8"/>
      <c r="D80" s="3"/>
      <c r="F80" s="4"/>
    </row>
    <row r="81" spans="1:10" hidden="1" x14ac:dyDescent="0.35">
      <c r="A81" s="8"/>
      <c r="D81" s="3"/>
      <c r="F81" s="4"/>
    </row>
    <row r="82" spans="1:10" hidden="1" x14ac:dyDescent="0.35">
      <c r="A82" s="8"/>
      <c r="D82" s="3"/>
      <c r="F82" s="4"/>
      <c r="J82" s="4"/>
    </row>
    <row r="83" spans="1:10" hidden="1" x14ac:dyDescent="0.35">
      <c r="A83" s="8"/>
      <c r="D83" s="3"/>
      <c r="F83" s="4"/>
      <c r="J83" s="4"/>
    </row>
    <row r="84" spans="1:10" hidden="1" x14ac:dyDescent="0.35">
      <c r="A84" s="8"/>
      <c r="D84" s="3"/>
      <c r="F84" s="4"/>
      <c r="J84" s="4"/>
    </row>
    <row r="85" spans="1:10" hidden="1" x14ac:dyDescent="0.35">
      <c r="A85" s="8"/>
      <c r="D85" s="3"/>
      <c r="F85" s="4"/>
      <c r="J85" s="4"/>
    </row>
    <row r="86" spans="1:10" hidden="1" x14ac:dyDescent="0.35">
      <c r="A86" s="8"/>
      <c r="D86" s="3"/>
      <c r="F86" s="4"/>
      <c r="J86" s="4"/>
    </row>
    <row r="87" spans="1:10" hidden="1" x14ac:dyDescent="0.35">
      <c r="A87" s="8"/>
      <c r="D87" s="3"/>
      <c r="F87" s="4"/>
      <c r="J87" s="4"/>
    </row>
    <row r="88" spans="1:10" hidden="1" x14ac:dyDescent="0.35">
      <c r="A88" s="8"/>
      <c r="D88" s="3"/>
      <c r="F88" s="4"/>
      <c r="J88" s="4"/>
    </row>
    <row r="89" spans="1:10" hidden="1" x14ac:dyDescent="0.35">
      <c r="A89" s="8"/>
      <c r="D89" s="3"/>
      <c r="F89" s="4"/>
      <c r="J89" s="4"/>
    </row>
    <row r="90" spans="1:10" hidden="1" x14ac:dyDescent="0.35">
      <c r="A90" s="8"/>
      <c r="D90" s="3"/>
      <c r="F90" s="4"/>
      <c r="J90" s="4"/>
    </row>
    <row r="91" spans="1:10" hidden="1" x14ac:dyDescent="0.35">
      <c r="A91" s="8"/>
      <c r="D91" s="3"/>
      <c r="F91" s="4"/>
      <c r="J91" s="4"/>
    </row>
    <row r="92" spans="1:10" hidden="1" x14ac:dyDescent="0.35">
      <c r="A92" s="8"/>
      <c r="D92" s="3"/>
      <c r="F92" s="4"/>
      <c r="J92" s="4"/>
    </row>
    <row r="93" spans="1:10" hidden="1" x14ac:dyDescent="0.35">
      <c r="A93" s="8"/>
      <c r="D93" s="3"/>
      <c r="F93" s="4"/>
      <c r="J93" s="4"/>
    </row>
    <row r="94" spans="1:10" hidden="1" x14ac:dyDescent="0.35">
      <c r="A94" s="8"/>
      <c r="D94" s="3"/>
      <c r="F94" s="4"/>
      <c r="J94" s="4"/>
    </row>
    <row r="95" spans="1:10" hidden="1" x14ac:dyDescent="0.35">
      <c r="A95" s="8"/>
      <c r="D95" s="3"/>
      <c r="F95" s="4"/>
      <c r="J95" s="4"/>
    </row>
    <row r="96" spans="1:10" hidden="1" x14ac:dyDescent="0.35">
      <c r="A96" s="8"/>
      <c r="D96" s="3"/>
      <c r="F96" s="4"/>
      <c r="J96" s="4"/>
    </row>
    <row r="97" spans="1:10" hidden="1" x14ac:dyDescent="0.35">
      <c r="A97" s="8"/>
      <c r="D97" s="3"/>
      <c r="F97" s="4"/>
      <c r="J97" s="4"/>
    </row>
    <row r="98" spans="1:10" hidden="1" x14ac:dyDescent="0.35">
      <c r="A98" s="8"/>
      <c r="D98" s="3"/>
      <c r="F98" s="4"/>
      <c r="J98" s="4"/>
    </row>
    <row r="99" spans="1:10" hidden="1" x14ac:dyDescent="0.35">
      <c r="A99" s="8"/>
      <c r="D99" s="3"/>
      <c r="F99" s="4"/>
      <c r="J99" s="4"/>
    </row>
    <row r="100" spans="1:10" hidden="1" x14ac:dyDescent="0.35">
      <c r="A100" s="8"/>
      <c r="D100" s="3"/>
      <c r="F100" s="4"/>
      <c r="J100" s="4"/>
    </row>
    <row r="101" spans="1:10" hidden="1" x14ac:dyDescent="0.35">
      <c r="A101" s="8"/>
      <c r="D101" s="3"/>
      <c r="F101" s="4"/>
      <c r="J101" s="4"/>
    </row>
    <row r="102" spans="1:10" hidden="1" x14ac:dyDescent="0.35">
      <c r="A102" s="8"/>
      <c r="D102" s="3"/>
      <c r="F102" s="4"/>
      <c r="J102" s="4"/>
    </row>
    <row r="103" spans="1:10" hidden="1" x14ac:dyDescent="0.35">
      <c r="A103" s="8"/>
      <c r="D103" s="3"/>
      <c r="F103" s="4"/>
      <c r="J103" s="4"/>
    </row>
    <row r="104" spans="1:10" hidden="1" x14ac:dyDescent="0.35">
      <c r="A104" s="8"/>
      <c r="D104" s="3"/>
      <c r="F104" s="4"/>
      <c r="J104" s="4"/>
    </row>
    <row r="105" spans="1:10" hidden="1" x14ac:dyDescent="0.35">
      <c r="A105" s="8"/>
      <c r="D105" s="3"/>
      <c r="F105" s="4"/>
      <c r="J105" s="4"/>
    </row>
    <row r="106" spans="1:10" hidden="1" x14ac:dyDescent="0.35">
      <c r="A106" s="8"/>
      <c r="D106" s="3"/>
      <c r="F106" s="4"/>
      <c r="J106" s="4"/>
    </row>
    <row r="107" spans="1:10" hidden="1" x14ac:dyDescent="0.35">
      <c r="A107" s="8"/>
      <c r="D107" s="3"/>
      <c r="F107" s="4"/>
      <c r="J107" s="4"/>
    </row>
    <row r="108" spans="1:10" hidden="1" x14ac:dyDescent="0.35">
      <c r="A108" s="8"/>
      <c r="D108" s="3"/>
      <c r="F108" s="4"/>
      <c r="J108" s="4"/>
    </row>
    <row r="109" spans="1:10" hidden="1" x14ac:dyDescent="0.35">
      <c r="A109" s="8"/>
      <c r="D109" s="3"/>
      <c r="F109" s="4"/>
      <c r="J109" s="4"/>
    </row>
    <row r="110" spans="1:10" hidden="1" x14ac:dyDescent="0.35">
      <c r="A110" s="8"/>
      <c r="D110" s="3"/>
      <c r="F110" s="4"/>
      <c r="J110" s="4"/>
    </row>
    <row r="111" spans="1:10" hidden="1" x14ac:dyDescent="0.35">
      <c r="A111" s="8"/>
      <c r="D111" s="3"/>
      <c r="F111" s="4"/>
      <c r="J111" s="4"/>
    </row>
    <row r="112" spans="1:10" hidden="1" x14ac:dyDescent="0.35">
      <c r="A112" s="8"/>
      <c r="D112" s="3"/>
      <c r="F112" s="4"/>
      <c r="J112" s="4"/>
    </row>
    <row r="113" spans="1:10" hidden="1" x14ac:dyDescent="0.35">
      <c r="A113" s="8"/>
      <c r="D113" s="3"/>
      <c r="F113" s="4"/>
      <c r="J113" s="4"/>
    </row>
    <row r="114" spans="1:10" hidden="1" x14ac:dyDescent="0.35">
      <c r="A114" s="8"/>
      <c r="D114" s="3"/>
      <c r="F114" s="4"/>
      <c r="J114" s="4"/>
    </row>
    <row r="115" spans="1:10" hidden="1" x14ac:dyDescent="0.35">
      <c r="A115" s="8"/>
      <c r="D115" s="3"/>
      <c r="F115" s="4"/>
      <c r="J115" s="4"/>
    </row>
    <row r="116" spans="1:10" hidden="1" x14ac:dyDescent="0.35">
      <c r="A116" s="8"/>
      <c r="D116" s="3"/>
      <c r="F116" s="4"/>
      <c r="J116" s="4"/>
    </row>
    <row r="117" spans="1:10" hidden="1" x14ac:dyDescent="0.35">
      <c r="A117" s="8"/>
      <c r="D117" s="3"/>
      <c r="F117" s="4"/>
      <c r="J117" s="4"/>
    </row>
    <row r="118" spans="1:10" hidden="1" x14ac:dyDescent="0.35">
      <c r="A118" s="8"/>
      <c r="D118" s="3"/>
      <c r="F118" s="4"/>
      <c r="J118" s="4"/>
    </row>
    <row r="119" spans="1:10" hidden="1" x14ac:dyDescent="0.35">
      <c r="A119" s="8"/>
      <c r="D119" s="3"/>
      <c r="F119" s="4"/>
      <c r="J119" s="4"/>
    </row>
    <row r="120" spans="1:10" hidden="1" x14ac:dyDescent="0.35">
      <c r="A120" s="8"/>
      <c r="D120" s="3"/>
      <c r="F120" s="4"/>
      <c r="J120" s="4"/>
    </row>
    <row r="121" spans="1:10" hidden="1" x14ac:dyDescent="0.35">
      <c r="A121" s="8"/>
      <c r="D121" s="3"/>
      <c r="F121" s="4"/>
      <c r="J121" s="4"/>
    </row>
    <row r="122" spans="1:10" hidden="1" x14ac:dyDescent="0.35">
      <c r="A122" s="8"/>
      <c r="D122" s="3"/>
      <c r="F122" s="4"/>
      <c r="J122" s="4"/>
    </row>
    <row r="123" spans="1:10" hidden="1" x14ac:dyDescent="0.35">
      <c r="A123" s="8"/>
      <c r="D123" s="3"/>
      <c r="F123" s="4"/>
      <c r="J123" s="4"/>
    </row>
    <row r="124" spans="1:10" hidden="1" x14ac:dyDescent="0.35">
      <c r="A124" s="8"/>
      <c r="D124" s="3"/>
      <c r="F124" s="4"/>
      <c r="J124" s="4"/>
    </row>
    <row r="125" spans="1:10" hidden="1" x14ac:dyDescent="0.35">
      <c r="A125" s="8"/>
      <c r="D125" s="3"/>
      <c r="F125" s="4"/>
      <c r="J125" s="4"/>
    </row>
    <row r="126" spans="1:10" hidden="1" x14ac:dyDescent="0.35">
      <c r="A126" s="8"/>
      <c r="D126" s="3"/>
      <c r="F126" s="4"/>
      <c r="J126" s="4"/>
    </row>
    <row r="127" spans="1:10" hidden="1" x14ac:dyDescent="0.35">
      <c r="A127" s="8"/>
      <c r="D127" s="3"/>
      <c r="F127" s="4"/>
      <c r="J127" s="4"/>
    </row>
    <row r="128" spans="1:10" hidden="1" x14ac:dyDescent="0.35">
      <c r="A128" s="8"/>
      <c r="D128" s="3"/>
      <c r="F128" s="4"/>
      <c r="J128" s="4"/>
    </row>
    <row r="129" spans="1:10" hidden="1" x14ac:dyDescent="0.35">
      <c r="A129" s="8"/>
      <c r="D129" s="3"/>
      <c r="F129" s="4"/>
      <c r="J129" s="4"/>
    </row>
    <row r="130" spans="1:10" hidden="1" x14ac:dyDescent="0.35">
      <c r="A130" s="8"/>
      <c r="D130" s="3"/>
      <c r="F130" s="4"/>
      <c r="J130" s="4"/>
    </row>
    <row r="131" spans="1:10" hidden="1" x14ac:dyDescent="0.35">
      <c r="A131" s="8"/>
      <c r="D131" s="3"/>
      <c r="F131" s="4"/>
      <c r="J131" s="4"/>
    </row>
    <row r="132" spans="1:10" hidden="1" x14ac:dyDescent="0.35">
      <c r="A132" s="8"/>
      <c r="D132" s="3"/>
      <c r="F132" s="4"/>
      <c r="J132" s="4"/>
    </row>
    <row r="133" spans="1:10" hidden="1" x14ac:dyDescent="0.35">
      <c r="A133" s="8"/>
      <c r="D133" s="3"/>
      <c r="F133" s="4"/>
      <c r="J133" s="4"/>
    </row>
    <row r="134" spans="1:10" hidden="1" x14ac:dyDescent="0.35">
      <c r="A134" s="8"/>
      <c r="D134" s="3"/>
      <c r="F134" s="4"/>
      <c r="J134" s="4"/>
    </row>
    <row r="135" spans="1:10" hidden="1" x14ac:dyDescent="0.35">
      <c r="A135" s="8"/>
      <c r="D135" s="3"/>
      <c r="F135" s="4"/>
      <c r="J135" s="4"/>
    </row>
    <row r="136" spans="1:10" hidden="1" x14ac:dyDescent="0.35">
      <c r="A136" s="8"/>
      <c r="D136" s="3"/>
      <c r="F136" s="4"/>
      <c r="J136" s="4"/>
    </row>
    <row r="137" spans="1:10" hidden="1" x14ac:dyDescent="0.35">
      <c r="A137" s="8"/>
      <c r="D137" s="3"/>
      <c r="F137" s="4"/>
      <c r="J137" s="4"/>
    </row>
    <row r="138" spans="1:10" hidden="1" x14ac:dyDescent="0.35">
      <c r="A138" s="8"/>
      <c r="D138" s="3"/>
      <c r="F138" s="4"/>
      <c r="J138" s="4"/>
    </row>
    <row r="139" spans="1:10" hidden="1" x14ac:dyDescent="0.35">
      <c r="A139" s="8"/>
      <c r="D139" s="3"/>
      <c r="F139" s="4"/>
      <c r="J139" s="4"/>
    </row>
    <row r="140" spans="1:10" hidden="1" x14ac:dyDescent="0.35">
      <c r="A140" s="8"/>
      <c r="D140" s="3"/>
      <c r="F140" s="4"/>
      <c r="J140" s="4"/>
    </row>
    <row r="141" spans="1:10" hidden="1" x14ac:dyDescent="0.35">
      <c r="A141" s="8"/>
      <c r="D141" s="3"/>
      <c r="F141" s="4"/>
      <c r="J141" s="4"/>
    </row>
    <row r="142" spans="1:10" hidden="1" x14ac:dyDescent="0.35">
      <c r="A142" s="8"/>
      <c r="D142" s="3"/>
      <c r="F142" s="4"/>
      <c r="J142" s="4"/>
    </row>
    <row r="143" spans="1:10" hidden="1" x14ac:dyDescent="0.35">
      <c r="A143" s="8"/>
      <c r="D143" s="3"/>
      <c r="F143" s="4"/>
      <c r="J143" s="4"/>
    </row>
    <row r="144" spans="1:10" hidden="1" x14ac:dyDescent="0.35">
      <c r="A144" s="8"/>
      <c r="D144" s="3"/>
      <c r="F144" s="4"/>
      <c r="J144" s="4"/>
    </row>
    <row r="145" spans="1:10" hidden="1" x14ac:dyDescent="0.35">
      <c r="A145" s="8"/>
      <c r="D145" s="3"/>
      <c r="F145" s="4"/>
      <c r="J145" s="4"/>
    </row>
    <row r="146" spans="1:10" hidden="1" x14ac:dyDescent="0.35">
      <c r="A146" s="8"/>
      <c r="D146" s="3"/>
      <c r="F146" s="4"/>
      <c r="J146" s="4"/>
    </row>
    <row r="147" spans="1:10" hidden="1" x14ac:dyDescent="0.35">
      <c r="A147" s="8"/>
      <c r="D147" s="3"/>
      <c r="F147" s="4"/>
      <c r="J147" s="4"/>
    </row>
    <row r="148" spans="1:10" hidden="1" x14ac:dyDescent="0.35">
      <c r="A148" s="8"/>
      <c r="D148" s="3"/>
      <c r="F148" s="4"/>
      <c r="J148" s="4"/>
    </row>
    <row r="149" spans="1:10" hidden="1" x14ac:dyDescent="0.35">
      <c r="A149" s="8"/>
      <c r="D149" s="3"/>
      <c r="F149" s="4"/>
      <c r="J149" s="4"/>
    </row>
    <row r="150" spans="1:10" hidden="1" x14ac:dyDescent="0.35">
      <c r="A150" s="8"/>
      <c r="D150" s="3"/>
      <c r="F150" s="4"/>
      <c r="J150" s="4"/>
    </row>
    <row r="151" spans="1:10" hidden="1" x14ac:dyDescent="0.35">
      <c r="D151" s="3"/>
      <c r="F151" s="4"/>
      <c r="J151" s="4"/>
    </row>
    <row r="152" spans="1:10" hidden="1" x14ac:dyDescent="0.35">
      <c r="D152" s="3"/>
      <c r="F152" s="4"/>
      <c r="J152" s="4"/>
    </row>
    <row r="153" spans="1:10" hidden="1" x14ac:dyDescent="0.35">
      <c r="D153" s="3"/>
      <c r="F153" s="4"/>
      <c r="J153" s="4"/>
    </row>
    <row r="154" spans="1:10" hidden="1" x14ac:dyDescent="0.35">
      <c r="D154" s="3"/>
      <c r="F154" s="4"/>
      <c r="J154" s="4"/>
    </row>
    <row r="155" spans="1:10" hidden="1" x14ac:dyDescent="0.35">
      <c r="D155" s="3"/>
      <c r="F155" s="4"/>
      <c r="J155" s="4"/>
    </row>
    <row r="156" spans="1:10" hidden="1" x14ac:dyDescent="0.35">
      <c r="D156" s="3"/>
      <c r="F156" s="4"/>
      <c r="J156" s="4"/>
    </row>
    <row r="157" spans="1:10" hidden="1" x14ac:dyDescent="0.35">
      <c r="D157" s="3"/>
      <c r="F157" s="4"/>
      <c r="J157" s="4"/>
    </row>
    <row r="158" spans="1:10" hidden="1" x14ac:dyDescent="0.35">
      <c r="D158" s="3"/>
      <c r="F158" s="4"/>
      <c r="J158" s="4"/>
    </row>
    <row r="159" spans="1:10" hidden="1" x14ac:dyDescent="0.35">
      <c r="D159" s="3"/>
      <c r="F159" s="4"/>
      <c r="J159" s="4"/>
    </row>
    <row r="160" spans="1:10" hidden="1" x14ac:dyDescent="0.35">
      <c r="D160" s="3"/>
      <c r="F160" s="4"/>
      <c r="J160" s="4"/>
    </row>
    <row r="161" spans="4:10" hidden="1" x14ac:dyDescent="0.35">
      <c r="D161" s="3"/>
      <c r="F161" s="4"/>
      <c r="J161" s="4"/>
    </row>
    <row r="162" spans="4:10" hidden="1" x14ac:dyDescent="0.35">
      <c r="D162" s="3"/>
      <c r="F162" s="4"/>
      <c r="J162" s="4"/>
    </row>
    <row r="163" spans="4:10" hidden="1" x14ac:dyDescent="0.35">
      <c r="D163" s="3"/>
      <c r="F163" s="4"/>
      <c r="J163" s="4"/>
    </row>
    <row r="164" spans="4:10" hidden="1" x14ac:dyDescent="0.35">
      <c r="D164" s="3"/>
      <c r="F164" s="4"/>
      <c r="J164" s="4"/>
    </row>
    <row r="165" spans="4:10" hidden="1" x14ac:dyDescent="0.35">
      <c r="D165" s="3"/>
      <c r="F165" s="4"/>
      <c r="J165" s="4"/>
    </row>
    <row r="166" spans="4:10" hidden="1" x14ac:dyDescent="0.35">
      <c r="D166" s="3"/>
      <c r="F166" s="4"/>
      <c r="J166" s="4"/>
    </row>
    <row r="167" spans="4:10" hidden="1" x14ac:dyDescent="0.35">
      <c r="D167" s="3"/>
      <c r="F167" s="4"/>
      <c r="J167" s="4"/>
    </row>
    <row r="168" spans="4:10" hidden="1" x14ac:dyDescent="0.35">
      <c r="D168" s="3"/>
      <c r="F168" s="4"/>
      <c r="J168" s="4"/>
    </row>
    <row r="169" spans="4:10" hidden="1" x14ac:dyDescent="0.35">
      <c r="D169" s="3"/>
      <c r="F169" s="4"/>
      <c r="J169" s="4"/>
    </row>
    <row r="170" spans="4:10" hidden="1" x14ac:dyDescent="0.35">
      <c r="D170" s="3"/>
      <c r="F170" s="4"/>
      <c r="J170" s="4"/>
    </row>
    <row r="171" spans="4:10" hidden="1" x14ac:dyDescent="0.35">
      <c r="D171" s="3"/>
      <c r="F171" s="4"/>
      <c r="J171" s="4"/>
    </row>
    <row r="172" spans="4:10" hidden="1" x14ac:dyDescent="0.35">
      <c r="D172" s="3"/>
      <c r="F172" s="4"/>
    </row>
    <row r="173" spans="4:10" hidden="1" x14ac:dyDescent="0.35">
      <c r="D173" s="3"/>
      <c r="F173" s="4"/>
    </row>
    <row r="174" spans="4:10" hidden="1" x14ac:dyDescent="0.35">
      <c r="D174" s="3"/>
      <c r="F174" s="4"/>
    </row>
    <row r="175" spans="4:10" hidden="1" x14ac:dyDescent="0.35">
      <c r="D175" s="3"/>
      <c r="F175" s="4"/>
    </row>
    <row r="176" spans="4:10" hidden="1" x14ac:dyDescent="0.35">
      <c r="D176" s="3"/>
      <c r="F176" s="4"/>
    </row>
    <row r="177" spans="4:6" hidden="1" x14ac:dyDescent="0.35">
      <c r="D177" s="3"/>
      <c r="F177" s="4"/>
    </row>
    <row r="178" spans="4:6" hidden="1" x14ac:dyDescent="0.35">
      <c r="D178" s="3"/>
      <c r="F178" s="4"/>
    </row>
    <row r="179" spans="4:6" hidden="1" x14ac:dyDescent="0.35">
      <c r="D179" s="3"/>
      <c r="F179" s="4"/>
    </row>
    <row r="180" spans="4:6" hidden="1" x14ac:dyDescent="0.35">
      <c r="D180" s="3"/>
      <c r="F180" s="4"/>
    </row>
    <row r="181" spans="4:6" hidden="1" x14ac:dyDescent="0.35">
      <c r="D181" s="3"/>
      <c r="F181" s="4"/>
    </row>
    <row r="182" spans="4:6" hidden="1" x14ac:dyDescent="0.35">
      <c r="D182" s="3"/>
      <c r="F182" s="4"/>
    </row>
    <row r="183" spans="4:6" hidden="1" x14ac:dyDescent="0.35">
      <c r="D183" s="3"/>
      <c r="F183" s="4"/>
    </row>
    <row r="184" spans="4:6" hidden="1" x14ac:dyDescent="0.35">
      <c r="D184" s="3"/>
      <c r="F184" s="4"/>
    </row>
    <row r="185" spans="4:6" hidden="1" x14ac:dyDescent="0.35">
      <c r="D185" s="3"/>
      <c r="F185" s="4"/>
    </row>
    <row r="186" spans="4:6" hidden="1" x14ac:dyDescent="0.35">
      <c r="D186" s="3"/>
      <c r="F186" s="4"/>
    </row>
    <row r="187" spans="4:6" hidden="1" x14ac:dyDescent="0.35">
      <c r="D187" s="3"/>
      <c r="F187" s="4"/>
    </row>
    <row r="188" spans="4:6" hidden="1" x14ac:dyDescent="0.35">
      <c r="D188" s="3"/>
      <c r="F188" s="4"/>
    </row>
    <row r="189" spans="4:6" hidden="1" x14ac:dyDescent="0.35">
      <c r="D189" s="3"/>
      <c r="F189" s="4"/>
    </row>
    <row r="190" spans="4:6" hidden="1" x14ac:dyDescent="0.35">
      <c r="D190" s="3"/>
      <c r="F190" s="4"/>
    </row>
    <row r="191" spans="4:6" hidden="1" x14ac:dyDescent="0.35">
      <c r="D191" s="3"/>
      <c r="F191" s="4"/>
    </row>
    <row r="192" spans="4:6" hidden="1" x14ac:dyDescent="0.35">
      <c r="D192" s="3"/>
      <c r="F192" s="4"/>
    </row>
    <row r="193" spans="4:6" hidden="1" x14ac:dyDescent="0.35">
      <c r="D193" s="3"/>
      <c r="F193" s="4"/>
    </row>
    <row r="194" spans="4:6" hidden="1" x14ac:dyDescent="0.35">
      <c r="D194" s="3"/>
      <c r="F194" s="4"/>
    </row>
    <row r="195" spans="4:6" hidden="1" x14ac:dyDescent="0.35">
      <c r="D195" s="3"/>
      <c r="F195" s="4"/>
    </row>
    <row r="196" spans="4:6" hidden="1" x14ac:dyDescent="0.35">
      <c r="D196" s="3"/>
      <c r="F196" s="4"/>
    </row>
    <row r="197" spans="4:6" hidden="1" x14ac:dyDescent="0.35">
      <c r="D197" s="3"/>
      <c r="F197" s="4"/>
    </row>
    <row r="198" spans="4:6" hidden="1" x14ac:dyDescent="0.35">
      <c r="D198" s="3"/>
      <c r="F198" s="4"/>
    </row>
    <row r="199" spans="4:6" hidden="1" x14ac:dyDescent="0.35">
      <c r="D199" s="3"/>
      <c r="F199" s="4"/>
    </row>
    <row r="200" spans="4:6" hidden="1" x14ac:dyDescent="0.35">
      <c r="D200" s="3"/>
      <c r="F200" s="4"/>
    </row>
    <row r="201" spans="4:6" hidden="1" x14ac:dyDescent="0.35">
      <c r="D201" s="3"/>
      <c r="F201" s="4"/>
    </row>
    <row r="202" spans="4:6" hidden="1" x14ac:dyDescent="0.35">
      <c r="D202" s="3"/>
      <c r="F202" s="4"/>
    </row>
    <row r="203" spans="4:6" hidden="1" x14ac:dyDescent="0.35">
      <c r="D203" s="3"/>
      <c r="F203" s="4"/>
    </row>
    <row r="204" spans="4:6" hidden="1" x14ac:dyDescent="0.35">
      <c r="D204" s="3"/>
      <c r="F204" s="4"/>
    </row>
    <row r="205" spans="4:6" hidden="1" x14ac:dyDescent="0.35">
      <c r="D205" s="3"/>
      <c r="F205" s="4"/>
    </row>
    <row r="206" spans="4:6" hidden="1" x14ac:dyDescent="0.35">
      <c r="D206" s="3"/>
      <c r="F206" s="4"/>
    </row>
    <row r="207" spans="4:6" hidden="1" x14ac:dyDescent="0.35">
      <c r="D207" s="3"/>
      <c r="F207" s="4"/>
    </row>
    <row r="208" spans="4:6" hidden="1" x14ac:dyDescent="0.35">
      <c r="D208" s="3"/>
      <c r="F208" s="4"/>
    </row>
    <row r="209" spans="4:6" hidden="1" x14ac:dyDescent="0.35">
      <c r="D209" s="3"/>
      <c r="F209" s="4"/>
    </row>
    <row r="210" spans="4:6" hidden="1" x14ac:dyDescent="0.35">
      <c r="D210" s="3"/>
      <c r="F210" s="4"/>
    </row>
    <row r="211" spans="4:6" hidden="1" x14ac:dyDescent="0.35">
      <c r="D211" s="3"/>
      <c r="F211" s="4"/>
    </row>
    <row r="212" spans="4:6" hidden="1" x14ac:dyDescent="0.35">
      <c r="D212" s="3"/>
      <c r="F212" s="4"/>
    </row>
    <row r="213" spans="4:6" hidden="1" x14ac:dyDescent="0.35">
      <c r="D213" s="3"/>
      <c r="F213" s="4"/>
    </row>
    <row r="214" spans="4:6" hidden="1" x14ac:dyDescent="0.35">
      <c r="D214" s="3"/>
      <c r="F214" s="4"/>
    </row>
    <row r="215" spans="4:6" hidden="1" x14ac:dyDescent="0.35">
      <c r="D215" s="3"/>
      <c r="F215" s="4"/>
    </row>
    <row r="216" spans="4:6" hidden="1" x14ac:dyDescent="0.35">
      <c r="D216" s="3"/>
      <c r="F216" s="4"/>
    </row>
    <row r="217" spans="4:6" hidden="1" x14ac:dyDescent="0.35">
      <c r="D217" s="3"/>
      <c r="F217" s="4"/>
    </row>
    <row r="218" spans="4:6" hidden="1" x14ac:dyDescent="0.35">
      <c r="D218" s="3"/>
      <c r="F218" s="4"/>
    </row>
    <row r="219" spans="4:6" hidden="1" x14ac:dyDescent="0.35">
      <c r="D219" s="3"/>
      <c r="F219" s="4"/>
    </row>
    <row r="220" spans="4:6" hidden="1" x14ac:dyDescent="0.35">
      <c r="D220" s="3"/>
      <c r="F220" s="4"/>
    </row>
    <row r="221" spans="4:6" hidden="1" x14ac:dyDescent="0.35">
      <c r="D221" s="3"/>
      <c r="F221" s="4"/>
    </row>
    <row r="222" spans="4:6" hidden="1" x14ac:dyDescent="0.35">
      <c r="D222" s="3"/>
      <c r="F222" s="4"/>
    </row>
    <row r="223" spans="4:6" hidden="1" x14ac:dyDescent="0.35">
      <c r="D223" s="3"/>
      <c r="F223" s="4"/>
    </row>
    <row r="224" spans="4:6" hidden="1" x14ac:dyDescent="0.35">
      <c r="D224" s="3"/>
      <c r="F224" s="4"/>
    </row>
    <row r="225" spans="4:6" hidden="1" x14ac:dyDescent="0.35">
      <c r="D225" s="3"/>
      <c r="F225" s="4"/>
    </row>
    <row r="226" spans="4:6" hidden="1" x14ac:dyDescent="0.35">
      <c r="D226" s="3"/>
      <c r="F226" s="4"/>
    </row>
    <row r="227" spans="4:6" hidden="1" x14ac:dyDescent="0.35">
      <c r="D227" s="3"/>
      <c r="F227" s="4"/>
    </row>
    <row r="228" spans="4:6" hidden="1" x14ac:dyDescent="0.35">
      <c r="D228" s="3"/>
      <c r="F228" s="4"/>
    </row>
    <row r="229" spans="4:6" hidden="1" x14ac:dyDescent="0.35">
      <c r="D229" s="3"/>
      <c r="F229" s="4"/>
    </row>
    <row r="230" spans="4:6" hidden="1" x14ac:dyDescent="0.35">
      <c r="D230" s="3"/>
      <c r="F230" s="4"/>
    </row>
    <row r="231" spans="4:6" hidden="1" x14ac:dyDescent="0.35">
      <c r="D231" s="3"/>
      <c r="F231" s="4"/>
    </row>
    <row r="232" spans="4:6" hidden="1" x14ac:dyDescent="0.35">
      <c r="D232" s="3"/>
      <c r="F232" s="4"/>
    </row>
    <row r="233" spans="4:6" hidden="1" x14ac:dyDescent="0.35">
      <c r="D233" s="3"/>
      <c r="F233" s="4"/>
    </row>
    <row r="234" spans="4:6" hidden="1" x14ac:dyDescent="0.35">
      <c r="D234" s="3"/>
      <c r="F234" s="4"/>
    </row>
    <row r="235" spans="4:6" hidden="1" x14ac:dyDescent="0.35">
      <c r="D235" s="3"/>
      <c r="F235" s="4"/>
    </row>
    <row r="236" spans="4:6" hidden="1" x14ac:dyDescent="0.35">
      <c r="D236" s="3"/>
      <c r="F236" s="4"/>
    </row>
    <row r="237" spans="4:6" hidden="1" x14ac:dyDescent="0.35">
      <c r="D237" s="3"/>
      <c r="F237" s="4"/>
    </row>
    <row r="238" spans="4:6" hidden="1" x14ac:dyDescent="0.35">
      <c r="D238" s="3"/>
      <c r="F238" s="4"/>
    </row>
    <row r="239" spans="4:6" hidden="1" x14ac:dyDescent="0.35">
      <c r="D239" s="3"/>
      <c r="F239" s="4"/>
    </row>
    <row r="240" spans="4:6" hidden="1" x14ac:dyDescent="0.35">
      <c r="D240" s="3"/>
      <c r="F240" s="4"/>
    </row>
    <row r="241" spans="4:6" hidden="1" x14ac:dyDescent="0.35">
      <c r="D241" s="3"/>
      <c r="F241" s="4"/>
    </row>
    <row r="242" spans="4:6" hidden="1" x14ac:dyDescent="0.35">
      <c r="D242" s="3"/>
      <c r="F242" s="4"/>
    </row>
    <row r="243" spans="4:6" hidden="1" x14ac:dyDescent="0.35">
      <c r="D243" s="3"/>
      <c r="F243" s="4"/>
    </row>
    <row r="244" spans="4:6" hidden="1" x14ac:dyDescent="0.35">
      <c r="D244" s="3"/>
      <c r="F244" s="4"/>
    </row>
    <row r="245" spans="4:6" hidden="1" x14ac:dyDescent="0.35">
      <c r="D245" s="3"/>
      <c r="F245" s="4"/>
    </row>
    <row r="246" spans="4:6" hidden="1" x14ac:dyDescent="0.35">
      <c r="D246" s="3"/>
      <c r="F246" s="4"/>
    </row>
    <row r="247" spans="4:6" hidden="1" x14ac:dyDescent="0.35">
      <c r="D247" s="3"/>
      <c r="F247" s="4"/>
    </row>
    <row r="248" spans="4:6" hidden="1" x14ac:dyDescent="0.35">
      <c r="D248" s="3"/>
      <c r="F248" s="4"/>
    </row>
    <row r="249" spans="4:6" hidden="1" x14ac:dyDescent="0.35">
      <c r="F249" s="4"/>
    </row>
    <row r="250" spans="4:6" hidden="1" x14ac:dyDescent="0.35">
      <c r="F250" s="4"/>
    </row>
    <row r="251" spans="4:6" hidden="1" x14ac:dyDescent="0.35">
      <c r="F251" s="4"/>
    </row>
    <row r="252" spans="4:6" hidden="1" x14ac:dyDescent="0.35">
      <c r="F252" s="4"/>
    </row>
    <row r="253" spans="4:6" hidden="1" x14ac:dyDescent="0.35">
      <c r="F253" s="4"/>
    </row>
    <row r="254" spans="4:6" hidden="1" x14ac:dyDescent="0.35">
      <c r="F254" s="4"/>
    </row>
    <row r="255" spans="4:6" hidden="1" x14ac:dyDescent="0.35">
      <c r="F255" s="4"/>
    </row>
    <row r="256" spans="4:6" hidden="1" x14ac:dyDescent="0.35">
      <c r="F256" s="4"/>
    </row>
    <row r="257" spans="6:6" hidden="1" x14ac:dyDescent="0.35">
      <c r="F257" s="4"/>
    </row>
    <row r="258" spans="6:6" hidden="1" x14ac:dyDescent="0.35">
      <c r="F258" s="4"/>
    </row>
    <row r="259" spans="6:6" hidden="1" x14ac:dyDescent="0.35">
      <c r="F259" s="4"/>
    </row>
    <row r="260" spans="6:6" hidden="1" x14ac:dyDescent="0.35">
      <c r="F260" s="4"/>
    </row>
    <row r="261" spans="6:6" hidden="1" x14ac:dyDescent="0.35">
      <c r="F261" s="4"/>
    </row>
    <row r="262" spans="6:6" hidden="1" x14ac:dyDescent="0.35">
      <c r="F262" s="4"/>
    </row>
    <row r="263" spans="6:6" hidden="1" x14ac:dyDescent="0.35">
      <c r="F263" s="4"/>
    </row>
    <row r="264" spans="6:6" hidden="1" x14ac:dyDescent="0.35">
      <c r="F264" s="4"/>
    </row>
    <row r="265" spans="6:6" hidden="1" x14ac:dyDescent="0.35">
      <c r="F265" s="4"/>
    </row>
    <row r="266" spans="6:6" hidden="1" x14ac:dyDescent="0.35">
      <c r="F266" s="4"/>
    </row>
    <row r="267" spans="6:6" hidden="1" x14ac:dyDescent="0.35">
      <c r="F267" s="4"/>
    </row>
    <row r="268" spans="6:6" hidden="1" x14ac:dyDescent="0.35">
      <c r="F268" s="4"/>
    </row>
    <row r="269" spans="6:6" hidden="1" x14ac:dyDescent="0.35">
      <c r="F269" s="4"/>
    </row>
    <row r="270" spans="6:6" hidden="1" x14ac:dyDescent="0.35">
      <c r="F270" s="4"/>
    </row>
    <row r="271" spans="6:6" hidden="1" x14ac:dyDescent="0.35">
      <c r="F271" s="4"/>
    </row>
    <row r="272" spans="6:6" hidden="1" x14ac:dyDescent="0.35">
      <c r="F272" s="4"/>
    </row>
    <row r="273" spans="6:6" hidden="1" x14ac:dyDescent="0.35">
      <c r="F273" s="4"/>
    </row>
    <row r="274" spans="6:6" hidden="1" x14ac:dyDescent="0.35">
      <c r="F274" s="4"/>
    </row>
    <row r="275" spans="6:6" hidden="1" x14ac:dyDescent="0.35">
      <c r="F275" s="4"/>
    </row>
    <row r="276" spans="6:6" hidden="1" x14ac:dyDescent="0.35">
      <c r="F276" s="4"/>
    </row>
    <row r="277" spans="6:6" hidden="1" x14ac:dyDescent="0.35">
      <c r="F277" s="4"/>
    </row>
    <row r="278" spans="6:6" hidden="1" x14ac:dyDescent="0.35">
      <c r="F278" s="4"/>
    </row>
    <row r="279" spans="6:6" hidden="1" x14ac:dyDescent="0.35">
      <c r="F279" s="4"/>
    </row>
    <row r="280" spans="6:6" hidden="1" x14ac:dyDescent="0.35">
      <c r="F280" s="4"/>
    </row>
    <row r="281" spans="6:6" hidden="1" x14ac:dyDescent="0.35">
      <c r="F281" s="4"/>
    </row>
    <row r="282" spans="6:6" hidden="1" x14ac:dyDescent="0.35">
      <c r="F282" s="4"/>
    </row>
    <row r="283" spans="6:6" hidden="1" x14ac:dyDescent="0.35">
      <c r="F283" s="4"/>
    </row>
    <row r="284" spans="6:6" hidden="1" x14ac:dyDescent="0.35">
      <c r="F284" s="4"/>
    </row>
    <row r="285" spans="6:6" hidden="1" x14ac:dyDescent="0.35">
      <c r="F285" s="4"/>
    </row>
    <row r="286" spans="6:6" hidden="1" x14ac:dyDescent="0.35">
      <c r="F286" s="4"/>
    </row>
    <row r="287" spans="6:6" hidden="1" x14ac:dyDescent="0.35">
      <c r="F287" s="4"/>
    </row>
    <row r="288" spans="6:6" hidden="1" x14ac:dyDescent="0.35">
      <c r="F288" s="4"/>
    </row>
    <row r="289" spans="6:6" hidden="1" x14ac:dyDescent="0.35">
      <c r="F289" s="4"/>
    </row>
    <row r="290" spans="6:6" hidden="1" x14ac:dyDescent="0.35">
      <c r="F290" s="4"/>
    </row>
    <row r="291" spans="6:6" hidden="1" x14ac:dyDescent="0.35">
      <c r="F291" s="4"/>
    </row>
    <row r="292" spans="6:6" hidden="1" x14ac:dyDescent="0.35">
      <c r="F292" s="4"/>
    </row>
    <row r="293" spans="6:6" hidden="1" x14ac:dyDescent="0.35">
      <c r="F293" s="4"/>
    </row>
    <row r="294" spans="6:6" hidden="1" x14ac:dyDescent="0.35">
      <c r="F294" s="4"/>
    </row>
    <row r="295" spans="6:6" hidden="1" x14ac:dyDescent="0.35">
      <c r="F295" s="4"/>
    </row>
    <row r="296" spans="6:6" hidden="1" x14ac:dyDescent="0.35">
      <c r="F296" s="4"/>
    </row>
    <row r="297" spans="6:6" hidden="1" x14ac:dyDescent="0.35">
      <c r="F297" s="4"/>
    </row>
    <row r="298" spans="6:6" hidden="1" x14ac:dyDescent="0.35">
      <c r="F298" s="4"/>
    </row>
    <row r="299" spans="6:6" hidden="1" x14ac:dyDescent="0.35">
      <c r="F299" s="4"/>
    </row>
    <row r="300" spans="6:6" hidden="1" x14ac:dyDescent="0.35">
      <c r="F300" s="4"/>
    </row>
    <row r="301" spans="6:6" hidden="1" x14ac:dyDescent="0.35">
      <c r="F301" s="4"/>
    </row>
    <row r="302" spans="6:6" hidden="1" x14ac:dyDescent="0.35">
      <c r="F302" s="4"/>
    </row>
    <row r="303" spans="6:6" hidden="1" x14ac:dyDescent="0.35">
      <c r="F303" s="4"/>
    </row>
    <row r="304" spans="6:6" hidden="1" x14ac:dyDescent="0.35">
      <c r="F304" s="4"/>
    </row>
    <row r="305" spans="6:6" hidden="1" x14ac:dyDescent="0.35">
      <c r="F305" s="4"/>
    </row>
    <row r="306" spans="6:6" hidden="1" x14ac:dyDescent="0.35">
      <c r="F306" s="4"/>
    </row>
    <row r="307" spans="6:6" hidden="1" x14ac:dyDescent="0.35">
      <c r="F307" s="4"/>
    </row>
    <row r="308" spans="6:6" hidden="1" x14ac:dyDescent="0.35">
      <c r="F308" s="4"/>
    </row>
    <row r="309" spans="6:6" hidden="1" x14ac:dyDescent="0.35">
      <c r="F309" s="4"/>
    </row>
    <row r="310" spans="6:6" hidden="1" x14ac:dyDescent="0.35">
      <c r="F310" s="4"/>
    </row>
    <row r="311" spans="6:6" hidden="1" x14ac:dyDescent="0.35">
      <c r="F311" s="4"/>
    </row>
    <row r="312" spans="6:6" hidden="1" x14ac:dyDescent="0.35">
      <c r="F312" s="4"/>
    </row>
    <row r="313" spans="6:6" hidden="1" x14ac:dyDescent="0.35">
      <c r="F313" s="4"/>
    </row>
    <row r="314" spans="6:6" hidden="1" x14ac:dyDescent="0.35">
      <c r="F314" s="4"/>
    </row>
    <row r="315" spans="6:6" hidden="1" x14ac:dyDescent="0.35">
      <c r="F315" s="4"/>
    </row>
    <row r="316" spans="6:6" hidden="1" x14ac:dyDescent="0.35">
      <c r="F316" s="4"/>
    </row>
    <row r="317" spans="6:6" hidden="1" x14ac:dyDescent="0.35">
      <c r="F317" s="4"/>
    </row>
    <row r="318" spans="6:6" hidden="1" x14ac:dyDescent="0.35">
      <c r="F318" s="4"/>
    </row>
    <row r="319" spans="6:6" hidden="1" x14ac:dyDescent="0.35">
      <c r="F319" s="4"/>
    </row>
    <row r="320" spans="6:6" hidden="1" x14ac:dyDescent="0.35">
      <c r="F320" s="4"/>
    </row>
    <row r="321" spans="6:6" hidden="1" x14ac:dyDescent="0.35">
      <c r="F321" s="4"/>
    </row>
    <row r="322" spans="6:6" hidden="1" x14ac:dyDescent="0.35">
      <c r="F322" s="4"/>
    </row>
    <row r="323" spans="6:6" hidden="1" x14ac:dyDescent="0.35">
      <c r="F323" s="4"/>
    </row>
    <row r="324" spans="6:6" hidden="1" x14ac:dyDescent="0.35">
      <c r="F324" s="4"/>
    </row>
    <row r="325" spans="6:6" hidden="1" x14ac:dyDescent="0.35">
      <c r="F325" s="4"/>
    </row>
    <row r="326" spans="6:6" hidden="1" x14ac:dyDescent="0.35">
      <c r="F326" s="4"/>
    </row>
    <row r="327" spans="6:6" hidden="1" x14ac:dyDescent="0.35">
      <c r="F327" s="4"/>
    </row>
    <row r="328" spans="6:6" hidden="1" x14ac:dyDescent="0.35">
      <c r="F328" s="4"/>
    </row>
    <row r="329" spans="6:6" hidden="1" x14ac:dyDescent="0.35">
      <c r="F329" s="4"/>
    </row>
    <row r="330" spans="6:6" hidden="1" x14ac:dyDescent="0.35">
      <c r="F330" s="4"/>
    </row>
    <row r="331" spans="6:6" hidden="1" x14ac:dyDescent="0.35">
      <c r="F331" s="4"/>
    </row>
    <row r="332" spans="6:6" hidden="1" x14ac:dyDescent="0.35">
      <c r="F332" s="4"/>
    </row>
    <row r="333" spans="6:6" hidden="1" x14ac:dyDescent="0.35">
      <c r="F333" s="4"/>
    </row>
    <row r="334" spans="6:6" hidden="1" x14ac:dyDescent="0.35">
      <c r="F334" s="4"/>
    </row>
    <row r="335" spans="6:6" hidden="1" x14ac:dyDescent="0.35">
      <c r="F335" s="4"/>
    </row>
    <row r="336" spans="6:6" hidden="1" x14ac:dyDescent="0.35">
      <c r="F336" s="4"/>
    </row>
    <row r="337" spans="6:6" hidden="1" x14ac:dyDescent="0.35">
      <c r="F337" s="4"/>
    </row>
    <row r="338" spans="6:6" hidden="1" x14ac:dyDescent="0.35">
      <c r="F338" s="4"/>
    </row>
    <row r="339" spans="6:6" hidden="1" x14ac:dyDescent="0.35">
      <c r="F339" s="4"/>
    </row>
    <row r="340" spans="6:6" hidden="1" x14ac:dyDescent="0.35">
      <c r="F340" s="4"/>
    </row>
    <row r="341" spans="6:6" hidden="1" x14ac:dyDescent="0.35">
      <c r="F341" s="4"/>
    </row>
    <row r="342" spans="6:6" hidden="1" x14ac:dyDescent="0.35">
      <c r="F342" s="4"/>
    </row>
    <row r="343" spans="6:6" hidden="1" x14ac:dyDescent="0.35">
      <c r="F343" s="4"/>
    </row>
    <row r="344" spans="6:6" hidden="1" x14ac:dyDescent="0.35">
      <c r="F344" s="4"/>
    </row>
    <row r="345" spans="6:6" hidden="1" x14ac:dyDescent="0.35">
      <c r="F345" s="4"/>
    </row>
    <row r="346" spans="6:6" hidden="1" x14ac:dyDescent="0.35">
      <c r="F346" s="4"/>
    </row>
    <row r="347" spans="6:6" hidden="1" x14ac:dyDescent="0.35">
      <c r="F347" s="4"/>
    </row>
    <row r="348" spans="6:6" hidden="1" x14ac:dyDescent="0.35">
      <c r="F348" s="4"/>
    </row>
    <row r="349" spans="6:6" hidden="1" x14ac:dyDescent="0.35">
      <c r="F349" s="4"/>
    </row>
    <row r="350" spans="6:6" hidden="1" x14ac:dyDescent="0.35">
      <c r="F350" s="4"/>
    </row>
    <row r="351" spans="6:6" hidden="1" x14ac:dyDescent="0.35">
      <c r="F351" s="4"/>
    </row>
    <row r="352" spans="6:6" hidden="1" x14ac:dyDescent="0.35">
      <c r="F352" s="4"/>
    </row>
    <row r="353" spans="6:6" hidden="1" x14ac:dyDescent="0.35">
      <c r="F353" s="4"/>
    </row>
    <row r="354" spans="6:6" hidden="1" x14ac:dyDescent="0.35">
      <c r="F354" s="4"/>
    </row>
    <row r="355" spans="6:6" hidden="1" x14ac:dyDescent="0.35">
      <c r="F355" s="4"/>
    </row>
    <row r="356" spans="6:6" hidden="1" x14ac:dyDescent="0.35">
      <c r="F356" s="4"/>
    </row>
    <row r="357" spans="6:6" hidden="1" x14ac:dyDescent="0.35">
      <c r="F357" s="4"/>
    </row>
    <row r="358" spans="6:6" hidden="1" x14ac:dyDescent="0.35">
      <c r="F358" s="4"/>
    </row>
    <row r="359" spans="6:6" hidden="1" x14ac:dyDescent="0.35">
      <c r="F359" s="4"/>
    </row>
    <row r="360" spans="6:6" hidden="1" x14ac:dyDescent="0.35">
      <c r="F360" s="4"/>
    </row>
    <row r="361" spans="6:6" hidden="1" x14ac:dyDescent="0.35">
      <c r="F361" s="4"/>
    </row>
    <row r="362" spans="6:6" hidden="1" x14ac:dyDescent="0.35">
      <c r="F362" s="4"/>
    </row>
    <row r="363" spans="6:6" hidden="1" x14ac:dyDescent="0.35">
      <c r="F363" s="4"/>
    </row>
    <row r="364" spans="6:6" hidden="1" x14ac:dyDescent="0.35">
      <c r="F364" s="4"/>
    </row>
    <row r="365" spans="6:6" hidden="1" x14ac:dyDescent="0.35">
      <c r="F365" s="4"/>
    </row>
    <row r="366" spans="6:6" hidden="1" x14ac:dyDescent="0.35">
      <c r="F366" s="4"/>
    </row>
    <row r="367" spans="6:6" hidden="1" x14ac:dyDescent="0.35">
      <c r="F367" s="4"/>
    </row>
    <row r="368" spans="6:6" hidden="1" x14ac:dyDescent="0.35">
      <c r="F368" s="4"/>
    </row>
    <row r="369" spans="6:6" hidden="1" x14ac:dyDescent="0.35">
      <c r="F369" s="4"/>
    </row>
    <row r="370" spans="6:6" hidden="1" x14ac:dyDescent="0.35">
      <c r="F370" s="4"/>
    </row>
    <row r="371" spans="6:6" hidden="1" x14ac:dyDescent="0.35">
      <c r="F371" s="4"/>
    </row>
    <row r="372" spans="6:6" hidden="1" x14ac:dyDescent="0.35">
      <c r="F372" s="4"/>
    </row>
    <row r="373" spans="6:6" hidden="1" x14ac:dyDescent="0.35">
      <c r="F373" s="4"/>
    </row>
    <row r="374" spans="6:6" hidden="1" x14ac:dyDescent="0.35">
      <c r="F374" s="4"/>
    </row>
    <row r="375" spans="6:6" hidden="1" x14ac:dyDescent="0.35">
      <c r="F375" s="4"/>
    </row>
    <row r="376" spans="6:6" hidden="1" x14ac:dyDescent="0.35">
      <c r="F376" s="4"/>
    </row>
    <row r="377" spans="6:6" hidden="1" x14ac:dyDescent="0.35">
      <c r="F377" s="4"/>
    </row>
    <row r="378" spans="6:6" hidden="1" x14ac:dyDescent="0.35">
      <c r="F378" s="4"/>
    </row>
    <row r="379" spans="6:6" hidden="1" x14ac:dyDescent="0.35">
      <c r="F379" s="4"/>
    </row>
    <row r="380" spans="6:6" hidden="1" x14ac:dyDescent="0.35">
      <c r="F380" s="4"/>
    </row>
    <row r="381" spans="6:6" hidden="1" x14ac:dyDescent="0.35">
      <c r="F381" s="4"/>
    </row>
    <row r="382" spans="6:6" hidden="1" x14ac:dyDescent="0.35">
      <c r="F382" s="4"/>
    </row>
    <row r="383" spans="6:6" hidden="1" x14ac:dyDescent="0.35">
      <c r="F383" s="4"/>
    </row>
    <row r="384" spans="6:6" hidden="1" x14ac:dyDescent="0.35">
      <c r="F384" s="4"/>
    </row>
    <row r="385" spans="6:6" hidden="1" x14ac:dyDescent="0.35">
      <c r="F385" s="4"/>
    </row>
    <row r="386" spans="6:6" hidden="1" x14ac:dyDescent="0.35">
      <c r="F386" s="4"/>
    </row>
    <row r="387" spans="6:6" hidden="1" x14ac:dyDescent="0.35">
      <c r="F387" s="4"/>
    </row>
    <row r="388" spans="6:6" hidden="1" x14ac:dyDescent="0.35">
      <c r="F388" s="4"/>
    </row>
    <row r="389" spans="6:6" hidden="1" x14ac:dyDescent="0.35">
      <c r="F389" s="4"/>
    </row>
    <row r="390" spans="6:6" hidden="1" x14ac:dyDescent="0.35">
      <c r="F390" s="4"/>
    </row>
    <row r="391" spans="6:6" hidden="1" x14ac:dyDescent="0.35">
      <c r="F391" s="4"/>
    </row>
    <row r="392" spans="6:6" hidden="1" x14ac:dyDescent="0.35">
      <c r="F392" s="4"/>
    </row>
    <row r="393" spans="6:6" hidden="1" x14ac:dyDescent="0.35">
      <c r="F393" s="4"/>
    </row>
    <row r="394" spans="6:6" hidden="1" x14ac:dyDescent="0.35">
      <c r="F394" s="4"/>
    </row>
    <row r="395" spans="6:6" hidden="1" x14ac:dyDescent="0.35">
      <c r="F395" s="4"/>
    </row>
    <row r="396" spans="6:6" hidden="1" x14ac:dyDescent="0.35">
      <c r="F396" s="4"/>
    </row>
    <row r="397" spans="6:6" hidden="1" x14ac:dyDescent="0.35">
      <c r="F397" s="4"/>
    </row>
    <row r="398" spans="6:6" hidden="1" x14ac:dyDescent="0.35">
      <c r="F398" s="4"/>
    </row>
    <row r="399" spans="6:6" hidden="1" x14ac:dyDescent="0.35">
      <c r="F399" s="4"/>
    </row>
    <row r="400" spans="6:6" hidden="1" x14ac:dyDescent="0.35">
      <c r="F400" s="4"/>
    </row>
    <row r="401" spans="6:6" hidden="1" x14ac:dyDescent="0.35">
      <c r="F401" s="4"/>
    </row>
    <row r="402" spans="6:6" hidden="1" x14ac:dyDescent="0.35">
      <c r="F402" s="4"/>
    </row>
    <row r="403" spans="6:6" hidden="1" x14ac:dyDescent="0.35">
      <c r="F403" s="4"/>
    </row>
    <row r="404" spans="6:6" hidden="1" x14ac:dyDescent="0.35">
      <c r="F404" s="4"/>
    </row>
    <row r="405" spans="6:6" hidden="1" x14ac:dyDescent="0.35">
      <c r="F405" s="4"/>
    </row>
    <row r="406" spans="6:6" hidden="1" x14ac:dyDescent="0.35">
      <c r="F406" s="4"/>
    </row>
    <row r="407" spans="6:6" hidden="1" x14ac:dyDescent="0.35">
      <c r="F407" s="4"/>
    </row>
    <row r="408" spans="6:6" hidden="1" x14ac:dyDescent="0.35">
      <c r="F408" s="4"/>
    </row>
    <row r="409" spans="6:6" hidden="1" x14ac:dyDescent="0.35">
      <c r="F409" s="4"/>
    </row>
    <row r="410" spans="6:6" hidden="1" x14ac:dyDescent="0.35">
      <c r="F410" s="4"/>
    </row>
    <row r="411" spans="6:6" hidden="1" x14ac:dyDescent="0.35">
      <c r="F411" s="4"/>
    </row>
    <row r="412" spans="6:6" hidden="1" x14ac:dyDescent="0.35">
      <c r="F412" s="4"/>
    </row>
    <row r="413" spans="6:6" hidden="1" x14ac:dyDescent="0.35">
      <c r="F413" s="4"/>
    </row>
    <row r="414" spans="6:6" hidden="1" x14ac:dyDescent="0.35">
      <c r="F414" s="4"/>
    </row>
    <row r="415" spans="6:6" hidden="1" x14ac:dyDescent="0.35">
      <c r="F415" s="4"/>
    </row>
    <row r="416" spans="6:6" hidden="1" x14ac:dyDescent="0.35">
      <c r="F416" s="4"/>
    </row>
    <row r="417" spans="6:6" hidden="1" x14ac:dyDescent="0.35">
      <c r="F417" s="4"/>
    </row>
    <row r="418" spans="6:6" hidden="1" x14ac:dyDescent="0.35">
      <c r="F418" s="4"/>
    </row>
    <row r="419" spans="6:6" hidden="1" x14ac:dyDescent="0.35">
      <c r="F419" s="4"/>
    </row>
    <row r="420" spans="6:6" hidden="1" x14ac:dyDescent="0.35">
      <c r="F420" s="4"/>
    </row>
    <row r="421" spans="6:6" hidden="1" x14ac:dyDescent="0.35">
      <c r="F421" s="4"/>
    </row>
    <row r="422" spans="6:6" hidden="1" x14ac:dyDescent="0.35">
      <c r="F422" s="4"/>
    </row>
    <row r="423" spans="6:6" hidden="1" x14ac:dyDescent="0.35">
      <c r="F423" s="4"/>
    </row>
    <row r="424" spans="6:6" hidden="1" x14ac:dyDescent="0.35">
      <c r="F424" s="4"/>
    </row>
    <row r="425" spans="6:6" hidden="1" x14ac:dyDescent="0.35">
      <c r="F425" s="4"/>
    </row>
    <row r="426" spans="6:6" hidden="1" x14ac:dyDescent="0.35">
      <c r="F426" s="4"/>
    </row>
    <row r="427" spans="6:6" hidden="1" x14ac:dyDescent="0.35">
      <c r="F427" s="4"/>
    </row>
    <row r="428" spans="6:6" hidden="1" x14ac:dyDescent="0.35">
      <c r="F428" s="4"/>
    </row>
    <row r="429" spans="6:6" hidden="1" x14ac:dyDescent="0.35">
      <c r="F429" s="4"/>
    </row>
    <row r="430" spans="6:6" hidden="1" x14ac:dyDescent="0.35">
      <c r="F430" s="4"/>
    </row>
    <row r="431" spans="6:6" hidden="1" x14ac:dyDescent="0.35">
      <c r="F431" s="4"/>
    </row>
    <row r="432" spans="6:6" hidden="1" x14ac:dyDescent="0.35">
      <c r="F432" s="4"/>
    </row>
    <row r="433" spans="6:6" hidden="1" x14ac:dyDescent="0.35">
      <c r="F433" s="4"/>
    </row>
    <row r="434" spans="6:6" hidden="1" x14ac:dyDescent="0.35">
      <c r="F434" s="4"/>
    </row>
    <row r="435" spans="6:6" hidden="1" x14ac:dyDescent="0.35">
      <c r="F435" s="4"/>
    </row>
    <row r="436" spans="6:6" hidden="1" x14ac:dyDescent="0.35">
      <c r="F436" s="4"/>
    </row>
    <row r="437" spans="6:6" hidden="1" x14ac:dyDescent="0.35">
      <c r="F437" s="4"/>
    </row>
    <row r="438" spans="6:6" hidden="1" x14ac:dyDescent="0.35">
      <c r="F438" s="4"/>
    </row>
    <row r="439" spans="6:6" hidden="1" x14ac:dyDescent="0.35">
      <c r="F439" s="4"/>
    </row>
    <row r="440" spans="6:6" hidden="1" x14ac:dyDescent="0.35">
      <c r="F440" s="4"/>
    </row>
    <row r="441" spans="6:6" hidden="1" x14ac:dyDescent="0.35">
      <c r="F441" s="4"/>
    </row>
    <row r="442" spans="6:6" hidden="1" x14ac:dyDescent="0.35">
      <c r="F442" s="4"/>
    </row>
    <row r="443" spans="6:6" hidden="1" x14ac:dyDescent="0.35">
      <c r="F443" s="4"/>
    </row>
    <row r="444" spans="6:6" hidden="1" x14ac:dyDescent="0.35">
      <c r="F444" s="4"/>
    </row>
    <row r="445" spans="6:6" hidden="1" x14ac:dyDescent="0.35">
      <c r="F445" s="4"/>
    </row>
    <row r="446" spans="6:6" hidden="1" x14ac:dyDescent="0.35">
      <c r="F446" s="4"/>
    </row>
    <row r="447" spans="6:6" hidden="1" x14ac:dyDescent="0.35">
      <c r="F447" s="4"/>
    </row>
    <row r="448" spans="6:6" hidden="1" x14ac:dyDescent="0.35">
      <c r="F448" s="4"/>
    </row>
    <row r="449" spans="6:6" hidden="1" x14ac:dyDescent="0.35">
      <c r="F449" s="4"/>
    </row>
    <row r="450" spans="6:6" hidden="1" x14ac:dyDescent="0.35">
      <c r="F450" s="4"/>
    </row>
    <row r="451" spans="6:6" hidden="1" x14ac:dyDescent="0.35">
      <c r="F451" s="4"/>
    </row>
    <row r="452" spans="6:6" hidden="1" x14ac:dyDescent="0.35">
      <c r="F452" s="4"/>
    </row>
    <row r="453" spans="6:6" hidden="1" x14ac:dyDescent="0.35">
      <c r="F453" s="4"/>
    </row>
    <row r="454" spans="6:6" hidden="1" x14ac:dyDescent="0.35">
      <c r="F454" s="4"/>
    </row>
    <row r="455" spans="6:6" hidden="1" x14ac:dyDescent="0.35">
      <c r="F455" s="4"/>
    </row>
    <row r="456" spans="6:6" hidden="1" x14ac:dyDescent="0.35">
      <c r="F456" s="4"/>
    </row>
    <row r="457" spans="6:6" hidden="1" x14ac:dyDescent="0.35">
      <c r="F457" s="4"/>
    </row>
    <row r="458" spans="6:6" hidden="1" x14ac:dyDescent="0.35">
      <c r="F458" s="4"/>
    </row>
    <row r="459" spans="6:6" hidden="1" x14ac:dyDescent="0.35">
      <c r="F459" s="4"/>
    </row>
    <row r="460" spans="6:6" hidden="1" x14ac:dyDescent="0.35">
      <c r="F460" s="4"/>
    </row>
    <row r="461" spans="6:6" hidden="1" x14ac:dyDescent="0.35">
      <c r="F461" s="4"/>
    </row>
    <row r="462" spans="6:6" hidden="1" x14ac:dyDescent="0.35">
      <c r="F462" s="4"/>
    </row>
    <row r="463" spans="6:6" hidden="1" x14ac:dyDescent="0.35">
      <c r="F463" s="4"/>
    </row>
    <row r="464" spans="6:6" hidden="1" x14ac:dyDescent="0.35">
      <c r="F464" s="4"/>
    </row>
    <row r="465" spans="6:6" hidden="1" x14ac:dyDescent="0.35">
      <c r="F465" s="4"/>
    </row>
    <row r="466" spans="6:6" hidden="1" x14ac:dyDescent="0.35">
      <c r="F466" s="4"/>
    </row>
    <row r="467" spans="6:6" hidden="1" x14ac:dyDescent="0.35">
      <c r="F467" s="4"/>
    </row>
    <row r="468" spans="6:6" hidden="1" x14ac:dyDescent="0.35">
      <c r="F468" s="4"/>
    </row>
    <row r="469" spans="6:6" hidden="1" x14ac:dyDescent="0.35">
      <c r="F469" s="4"/>
    </row>
    <row r="470" spans="6:6" hidden="1" x14ac:dyDescent="0.35">
      <c r="F470" s="4"/>
    </row>
    <row r="471" spans="6:6" hidden="1" x14ac:dyDescent="0.35">
      <c r="F471" s="4"/>
    </row>
    <row r="472" spans="6:6" hidden="1" x14ac:dyDescent="0.35">
      <c r="F472" s="4"/>
    </row>
    <row r="473" spans="6:6" hidden="1" x14ac:dyDescent="0.35">
      <c r="F473" s="4"/>
    </row>
    <row r="474" spans="6:6" hidden="1" x14ac:dyDescent="0.35">
      <c r="F474" s="4"/>
    </row>
    <row r="475" spans="6:6" hidden="1" x14ac:dyDescent="0.35">
      <c r="F475" s="4"/>
    </row>
    <row r="476" spans="6:6" hidden="1" x14ac:dyDescent="0.35">
      <c r="F476" s="4"/>
    </row>
    <row r="477" spans="6:6" hidden="1" x14ac:dyDescent="0.35">
      <c r="F477" s="4"/>
    </row>
    <row r="478" spans="6:6" hidden="1" x14ac:dyDescent="0.35">
      <c r="F478" s="4"/>
    </row>
    <row r="479" spans="6:6" hidden="1" x14ac:dyDescent="0.35">
      <c r="F479" s="4"/>
    </row>
    <row r="480" spans="6:6" hidden="1" x14ac:dyDescent="0.35">
      <c r="F480" s="4"/>
    </row>
    <row r="481" spans="6:6" hidden="1" x14ac:dyDescent="0.35">
      <c r="F481" s="4"/>
    </row>
    <row r="482" spans="6:6" hidden="1" x14ac:dyDescent="0.35">
      <c r="F482" s="4"/>
    </row>
    <row r="483" spans="6:6" hidden="1" x14ac:dyDescent="0.35">
      <c r="F483" s="4"/>
    </row>
    <row r="484" spans="6:6" hidden="1" x14ac:dyDescent="0.35">
      <c r="F484" s="4"/>
    </row>
    <row r="485" spans="6:6" hidden="1" x14ac:dyDescent="0.35">
      <c r="F485" s="4"/>
    </row>
    <row r="486" spans="6:6" hidden="1" x14ac:dyDescent="0.35">
      <c r="F486" s="4"/>
    </row>
    <row r="487" spans="6:6" hidden="1" x14ac:dyDescent="0.35">
      <c r="F487" s="4"/>
    </row>
    <row r="488" spans="6:6" hidden="1" x14ac:dyDescent="0.35">
      <c r="F488" s="4"/>
    </row>
    <row r="489" spans="6:6" hidden="1" x14ac:dyDescent="0.35">
      <c r="F489" s="4"/>
    </row>
    <row r="490" spans="6:6" hidden="1" x14ac:dyDescent="0.35">
      <c r="F490" s="4"/>
    </row>
    <row r="491" spans="6:6" hidden="1" x14ac:dyDescent="0.35">
      <c r="F491" s="4"/>
    </row>
    <row r="492" spans="6:6" hidden="1" x14ac:dyDescent="0.35">
      <c r="F492" s="4"/>
    </row>
    <row r="493" spans="6:6" hidden="1" x14ac:dyDescent="0.35">
      <c r="F493" s="4"/>
    </row>
    <row r="494" spans="6:6" hidden="1" x14ac:dyDescent="0.35">
      <c r="F494" s="4"/>
    </row>
    <row r="495" spans="6:6" hidden="1" x14ac:dyDescent="0.35">
      <c r="F495" s="4"/>
    </row>
    <row r="496" spans="6:6" hidden="1" x14ac:dyDescent="0.35">
      <c r="F496" s="4"/>
    </row>
    <row r="497" spans="6:6" hidden="1" x14ac:dyDescent="0.35">
      <c r="F497" s="4"/>
    </row>
    <row r="498" spans="6:6" hidden="1" x14ac:dyDescent="0.35">
      <c r="F498" s="4"/>
    </row>
    <row r="499" spans="6:6" hidden="1" x14ac:dyDescent="0.35">
      <c r="F499" s="4"/>
    </row>
    <row r="500" spans="6:6" hidden="1" x14ac:dyDescent="0.35">
      <c r="F500" s="4"/>
    </row>
    <row r="501" spans="6:6" hidden="1" x14ac:dyDescent="0.35">
      <c r="F501" s="4"/>
    </row>
    <row r="502" spans="6:6" hidden="1" x14ac:dyDescent="0.35">
      <c r="F502" s="4"/>
    </row>
    <row r="503" spans="6:6" hidden="1" x14ac:dyDescent="0.35">
      <c r="F503" s="4"/>
    </row>
    <row r="504" spans="6:6" hidden="1" x14ac:dyDescent="0.35">
      <c r="F504" s="4"/>
    </row>
    <row r="505" spans="6:6" hidden="1" x14ac:dyDescent="0.35">
      <c r="F505" s="4"/>
    </row>
    <row r="506" spans="6:6" hidden="1" x14ac:dyDescent="0.35">
      <c r="F506" s="4"/>
    </row>
    <row r="507" spans="6:6" hidden="1" x14ac:dyDescent="0.35">
      <c r="F507" s="4"/>
    </row>
    <row r="508" spans="6:6" hidden="1" x14ac:dyDescent="0.35">
      <c r="F508" s="4"/>
    </row>
    <row r="509" spans="6:6" hidden="1" x14ac:dyDescent="0.35">
      <c r="F509" s="4"/>
    </row>
    <row r="510" spans="6:6" hidden="1" x14ac:dyDescent="0.35">
      <c r="F510" s="4"/>
    </row>
    <row r="511" spans="6:6" hidden="1" x14ac:dyDescent="0.35">
      <c r="F511" s="4"/>
    </row>
    <row r="512" spans="6:6" hidden="1" x14ac:dyDescent="0.35">
      <c r="F512" s="4"/>
    </row>
    <row r="513" spans="6:6" hidden="1" x14ac:dyDescent="0.35">
      <c r="F513" s="4"/>
    </row>
    <row r="514" spans="6:6" hidden="1" x14ac:dyDescent="0.35">
      <c r="F514" s="4"/>
    </row>
    <row r="515" spans="6:6" hidden="1" x14ac:dyDescent="0.35">
      <c r="F515" s="4"/>
    </row>
    <row r="516" spans="6:6" hidden="1" x14ac:dyDescent="0.35">
      <c r="F516" s="4"/>
    </row>
    <row r="517" spans="6:6" hidden="1" x14ac:dyDescent="0.35">
      <c r="F517" s="4"/>
    </row>
    <row r="518" spans="6:6" hidden="1" x14ac:dyDescent="0.35">
      <c r="F518" s="4"/>
    </row>
    <row r="519" spans="6:6" hidden="1" x14ac:dyDescent="0.35">
      <c r="F519" s="4"/>
    </row>
    <row r="520" spans="6:6" hidden="1" x14ac:dyDescent="0.35">
      <c r="F520" s="4"/>
    </row>
    <row r="521" spans="6:6" hidden="1" x14ac:dyDescent="0.35">
      <c r="F521" s="4"/>
    </row>
  </sheetData>
  <sheetProtection algorithmName="SHA-512" hashValue="4qQCFjDkB9d+i0tBw8U7Uz/IrKn+MSGjTJemw5wv6/yxcI6AX9ypDbsqQ+8VLDDoOMY0fzzUxyqZOHs9vMYssw==" saltValue="907VncmXFNIct7QFpPIZPQ==" spinCount="100000" sheet="1" objects="1" scenarios="1"/>
  <mergeCells count="10">
    <mergeCell ref="A1:H1"/>
    <mergeCell ref="A32:J32"/>
    <mergeCell ref="B64:J64"/>
    <mergeCell ref="A8:J8"/>
    <mergeCell ref="A2:J2"/>
    <mergeCell ref="A4:J4"/>
    <mergeCell ref="A5:J5"/>
    <mergeCell ref="A3:J3"/>
    <mergeCell ref="A6:J6"/>
    <mergeCell ref="A7:J7"/>
  </mergeCells>
  <phoneticPr fontId="2" type="noConversion"/>
  <pageMargins left="0.25" right="0.25" top="0.5" bottom="0.5" header="0.25" footer="0.25"/>
  <pageSetup scale="74" fitToHeight="0" orientation="landscape" r:id="rId1"/>
  <headerFooter alignWithMargins="0">
    <oddHeader>&amp;RFund 15 BSR
&amp;A
July 31, 2022
Page &amp;P of &amp;N</oddHeader>
  </headerFooter>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68"/>
  <sheetViews>
    <sheetView zoomScaleNormal="100" workbookViewId="0">
      <selection sqref="A1:I1"/>
    </sheetView>
  </sheetViews>
  <sheetFormatPr defaultColWidth="0" defaultRowHeight="14.5" zeroHeight="1" x14ac:dyDescent="0.35"/>
  <cols>
    <col min="1" max="1" width="14.81640625" style="1" customWidth="1"/>
    <col min="2" max="2" width="44" style="1" bestFit="1" customWidth="1"/>
    <col min="3" max="4" width="16.7265625" style="1" customWidth="1"/>
    <col min="5" max="5" width="6.7265625" style="1" customWidth="1"/>
    <col min="6" max="6" width="16.7265625" style="7" customWidth="1"/>
    <col min="7" max="7" width="6.7265625" style="7" customWidth="1"/>
    <col min="8" max="8" width="16.7265625" style="1" customWidth="1"/>
    <col min="9" max="9" width="6.7265625" style="7" customWidth="1"/>
    <col min="10" max="10" width="16.7265625" style="1" customWidth="1"/>
    <col min="11" max="11" width="6.7265625" style="1" customWidth="1"/>
    <col min="12" max="12" width="16.7265625" style="1" customWidth="1"/>
    <col min="13" max="13" width="16.54296875" style="1" hidden="1" customWidth="1"/>
    <col min="14" max="14" width="6.54296875" style="1" hidden="1" customWidth="1"/>
    <col min="15" max="15" width="16.54296875" style="1" hidden="1" customWidth="1"/>
    <col min="16" max="21" width="0" style="1" hidden="1" customWidth="1"/>
    <col min="22" max="16384" width="8.7265625" style="1" hidden="1"/>
  </cols>
  <sheetData>
    <row r="1" spans="1:13" ht="44.25" customHeight="1" x14ac:dyDescent="0.35">
      <c r="A1" s="128" t="s">
        <v>97</v>
      </c>
      <c r="B1" s="128"/>
      <c r="C1" s="128"/>
      <c r="D1" s="128"/>
      <c r="E1" s="128"/>
      <c r="F1" s="128"/>
      <c r="G1" s="128"/>
      <c r="H1" s="128"/>
      <c r="I1" s="128"/>
    </row>
    <row r="2" spans="1:13" x14ac:dyDescent="0.35">
      <c r="A2" s="129" t="s">
        <v>10</v>
      </c>
      <c r="B2" s="129"/>
      <c r="C2" s="129"/>
      <c r="D2" s="129"/>
      <c r="E2" s="129"/>
      <c r="F2" s="129"/>
      <c r="G2" s="129"/>
      <c r="H2" s="129"/>
      <c r="I2" s="129"/>
      <c r="J2" s="129"/>
      <c r="K2" s="129"/>
      <c r="L2" s="129"/>
      <c r="M2" s="10"/>
    </row>
    <row r="3" spans="1:13" x14ac:dyDescent="0.35">
      <c r="A3" s="129" t="s">
        <v>11</v>
      </c>
      <c r="B3" s="129"/>
      <c r="C3" s="129"/>
      <c r="D3" s="129"/>
      <c r="E3" s="129"/>
      <c r="F3" s="129"/>
      <c r="G3" s="129"/>
      <c r="H3" s="129"/>
      <c r="I3" s="129"/>
      <c r="J3" s="129"/>
      <c r="K3" s="129"/>
      <c r="L3" s="129"/>
      <c r="M3" s="10"/>
    </row>
    <row r="4" spans="1:13" x14ac:dyDescent="0.35">
      <c r="A4" s="130" t="s">
        <v>12</v>
      </c>
      <c r="B4" s="130"/>
      <c r="C4" s="130"/>
      <c r="D4" s="130"/>
      <c r="E4" s="130"/>
      <c r="F4" s="130"/>
      <c r="G4" s="130"/>
      <c r="H4" s="130"/>
      <c r="I4" s="130"/>
      <c r="J4" s="130"/>
      <c r="K4" s="130"/>
      <c r="L4" s="130"/>
      <c r="M4" s="37"/>
    </row>
    <row r="5" spans="1:13" x14ac:dyDescent="0.35">
      <c r="A5" s="129" t="s">
        <v>13</v>
      </c>
      <c r="B5" s="129"/>
      <c r="C5" s="129"/>
      <c r="D5" s="129"/>
      <c r="E5" s="129"/>
      <c r="F5" s="129"/>
      <c r="G5" s="129"/>
      <c r="H5" s="129"/>
      <c r="I5" s="129"/>
      <c r="J5" s="129"/>
      <c r="K5" s="129"/>
      <c r="L5" s="129"/>
      <c r="M5" s="10"/>
    </row>
    <row r="6" spans="1:13" x14ac:dyDescent="0.35">
      <c r="A6" s="129" t="s">
        <v>98</v>
      </c>
      <c r="B6" s="129"/>
      <c r="C6" s="129"/>
      <c r="D6" s="129"/>
      <c r="E6" s="129"/>
      <c r="F6" s="129"/>
      <c r="G6" s="129"/>
      <c r="H6" s="129"/>
      <c r="I6" s="129"/>
      <c r="J6" s="129"/>
      <c r="K6" s="129"/>
      <c r="L6" s="129"/>
      <c r="M6" s="10"/>
    </row>
    <row r="7" spans="1:13" x14ac:dyDescent="0.35">
      <c r="A7" s="129" t="s">
        <v>99</v>
      </c>
      <c r="B7" s="129"/>
      <c r="C7" s="129"/>
      <c r="D7" s="129"/>
      <c r="E7" s="129"/>
      <c r="F7" s="129"/>
      <c r="G7" s="129"/>
      <c r="H7" s="129"/>
      <c r="I7" s="129"/>
      <c r="J7" s="129"/>
      <c r="K7" s="129"/>
      <c r="L7" s="129"/>
      <c r="M7" s="10"/>
    </row>
    <row r="8" spans="1:13" x14ac:dyDescent="0.35">
      <c r="A8" s="130" t="s">
        <v>100</v>
      </c>
      <c r="B8" s="130"/>
      <c r="C8" s="130"/>
      <c r="D8" s="130"/>
      <c r="E8" s="130"/>
      <c r="F8" s="130"/>
      <c r="G8" s="130"/>
      <c r="H8" s="130"/>
      <c r="I8" s="130"/>
      <c r="J8" s="130"/>
      <c r="K8" s="130"/>
      <c r="L8" s="130"/>
      <c r="M8" s="37"/>
    </row>
    <row r="9" spans="1:13" s="39" customFormat="1" ht="33" customHeight="1" x14ac:dyDescent="0.35">
      <c r="A9" s="2" t="s">
        <v>101</v>
      </c>
      <c r="B9" s="38"/>
      <c r="C9" s="38"/>
      <c r="D9" s="38"/>
      <c r="E9" s="38"/>
      <c r="F9" s="38"/>
      <c r="G9" s="38"/>
      <c r="H9" s="38"/>
      <c r="I9" s="38"/>
      <c r="J9" s="38"/>
      <c r="K9" s="38"/>
      <c r="L9" s="38"/>
      <c r="M9" s="38"/>
    </row>
    <row r="10" spans="1:13" s="7" customFormat="1" ht="29" x14ac:dyDescent="0.35">
      <c r="A10" s="40" t="s">
        <v>17</v>
      </c>
      <c r="B10" s="36" t="s">
        <v>101</v>
      </c>
      <c r="C10" s="40" t="s">
        <v>102</v>
      </c>
      <c r="D10" s="36" t="s">
        <v>103</v>
      </c>
      <c r="E10" s="36" t="s">
        <v>23</v>
      </c>
      <c r="F10" s="40" t="s">
        <v>104</v>
      </c>
      <c r="G10" s="36" t="s">
        <v>25</v>
      </c>
      <c r="H10" s="36" t="s">
        <v>105</v>
      </c>
      <c r="I10" s="41" t="s">
        <v>106</v>
      </c>
      <c r="J10" s="40" t="s">
        <v>107</v>
      </c>
      <c r="K10" s="36" t="s">
        <v>55</v>
      </c>
      <c r="L10" s="40" t="s">
        <v>108</v>
      </c>
    </row>
    <row r="11" spans="1:13" ht="28" customHeight="1" x14ac:dyDescent="0.35">
      <c r="A11" s="1" t="s">
        <v>109</v>
      </c>
      <c r="B11" s="1" t="s">
        <v>96</v>
      </c>
      <c r="C11" s="42">
        <f>'Schedule of Revenues'!D11</f>
        <v>1342</v>
      </c>
      <c r="D11" s="42">
        <f>'Schedule of Revenues'!E11</f>
        <v>0</v>
      </c>
      <c r="E11" s="5">
        <v>11</v>
      </c>
      <c r="F11" s="42">
        <f>'Schedule of Revenues'!G11</f>
        <v>1342</v>
      </c>
      <c r="G11" s="5">
        <v>12</v>
      </c>
      <c r="H11" s="42">
        <f>'Schedule of Revenues'!I11</f>
        <v>1342</v>
      </c>
      <c r="J11" s="42" t="str">
        <f t="shared" ref="J11:J16" si="0">IF(F11&gt;H11,"Under",IF(F11&lt;H11,"Over",IF(F11=H11," ")))</f>
        <v xml:space="preserve"> </v>
      </c>
      <c r="L11" s="42">
        <f>F11-H11</f>
        <v>0</v>
      </c>
    </row>
    <row r="12" spans="1:13" x14ac:dyDescent="0.35">
      <c r="A12" s="8" t="s">
        <v>110</v>
      </c>
      <c r="B12" s="1" t="s">
        <v>111</v>
      </c>
      <c r="C12" s="9">
        <f>'Schedule of Revenues'!D13</f>
        <v>18449409</v>
      </c>
      <c r="D12" s="9">
        <f>'Schedule of Revenues'!E13</f>
        <v>0</v>
      </c>
      <c r="E12" s="43">
        <v>13</v>
      </c>
      <c r="F12" s="9">
        <f>'Schedule of Revenues'!G13</f>
        <v>18449409</v>
      </c>
      <c r="G12" s="43">
        <v>17</v>
      </c>
      <c r="H12" s="9">
        <f>'Schedule of Revenues'!I13</f>
        <v>15461304</v>
      </c>
      <c r="I12" s="36"/>
      <c r="J12" s="42" t="str">
        <f t="shared" si="0"/>
        <v>Under</v>
      </c>
      <c r="K12" s="36"/>
      <c r="L12" s="42">
        <f>F12-H12</f>
        <v>2988105</v>
      </c>
    </row>
    <row r="13" spans="1:13" x14ac:dyDescent="0.35">
      <c r="A13" s="8" t="s">
        <v>112</v>
      </c>
      <c r="B13" s="1" t="s">
        <v>113</v>
      </c>
      <c r="C13" s="42">
        <f>'Schedule of Revenues'!D16</f>
        <v>19800000</v>
      </c>
      <c r="D13" s="42">
        <f>'Schedule of Revenues'!E16</f>
        <v>0</v>
      </c>
      <c r="E13" s="43">
        <v>14</v>
      </c>
      <c r="F13" s="42">
        <f>'Schedule of Revenues'!G16</f>
        <v>19800000</v>
      </c>
      <c r="G13" s="43">
        <v>18</v>
      </c>
      <c r="H13" s="42">
        <f>'Schedule of Revenues'!I16</f>
        <v>19800000</v>
      </c>
      <c r="J13" s="42" t="str">
        <f t="shared" si="0"/>
        <v xml:space="preserve"> </v>
      </c>
      <c r="L13" s="42">
        <f>F13-H13</f>
        <v>0</v>
      </c>
    </row>
    <row r="14" spans="1:13" x14ac:dyDescent="0.35">
      <c r="A14" s="8" t="s">
        <v>114</v>
      </c>
      <c r="B14" s="1" t="s">
        <v>115</v>
      </c>
      <c r="C14" s="42">
        <f>'Schedule of Revenues'!D25</f>
        <v>29040000</v>
      </c>
      <c r="D14" s="42">
        <f>'Schedule of Revenues'!E25</f>
        <v>0</v>
      </c>
      <c r="E14" s="43">
        <v>15</v>
      </c>
      <c r="F14" s="42">
        <f>'Schedule of Revenues'!G25</f>
        <v>29040000</v>
      </c>
      <c r="G14" s="43">
        <v>19</v>
      </c>
      <c r="H14" s="42">
        <f>'Schedule of Revenues'!I25</f>
        <v>29040000</v>
      </c>
      <c r="J14" s="42" t="str">
        <f t="shared" si="0"/>
        <v xml:space="preserve"> </v>
      </c>
      <c r="L14" s="42">
        <f>F14-H14</f>
        <v>0</v>
      </c>
    </row>
    <row r="15" spans="1:13" ht="21.65" customHeight="1" thickBot="1" x14ac:dyDescent="0.4">
      <c r="A15" s="6" t="s">
        <v>88</v>
      </c>
      <c r="B15" s="10" t="s">
        <v>116</v>
      </c>
      <c r="C15" s="44">
        <f>SUM(C11:C14)</f>
        <v>67290751</v>
      </c>
      <c r="D15" s="44">
        <f>SUM(D11:D14)</f>
        <v>0</v>
      </c>
      <c r="E15" s="43">
        <v>16</v>
      </c>
      <c r="F15" s="44">
        <f>SUM(F11:F14)</f>
        <v>67290751</v>
      </c>
      <c r="G15" s="5">
        <v>20</v>
      </c>
      <c r="H15" s="44">
        <f>SUM(H11:H14)</f>
        <v>64302646</v>
      </c>
      <c r="J15" s="42" t="str">
        <f t="shared" si="0"/>
        <v>Under</v>
      </c>
      <c r="K15" s="5">
        <v>3</v>
      </c>
      <c r="L15" s="44">
        <f>SUM(L11:L14)</f>
        <v>2988105</v>
      </c>
    </row>
    <row r="16" spans="1:13" ht="46.5" customHeight="1" thickTop="1" x14ac:dyDescent="0.35">
      <c r="A16" s="2" t="s">
        <v>117</v>
      </c>
      <c r="E16" s="45"/>
      <c r="F16" s="46"/>
      <c r="G16" s="45"/>
      <c r="H16" s="46"/>
      <c r="J16" s="46" t="str">
        <f t="shared" si="0"/>
        <v xml:space="preserve"> </v>
      </c>
      <c r="K16" s="7"/>
      <c r="L16" s="47"/>
    </row>
    <row r="17" spans="1:21" s="7" customFormat="1" ht="29" x14ac:dyDescent="0.35">
      <c r="A17" s="40" t="s">
        <v>17</v>
      </c>
      <c r="B17" s="36" t="s">
        <v>118</v>
      </c>
      <c r="C17" s="40" t="s">
        <v>102</v>
      </c>
      <c r="D17" s="36" t="s">
        <v>103</v>
      </c>
      <c r="E17" s="36" t="s">
        <v>23</v>
      </c>
      <c r="F17" s="36" t="s">
        <v>80</v>
      </c>
      <c r="G17" s="36" t="s">
        <v>25</v>
      </c>
      <c r="H17" s="36" t="s">
        <v>117</v>
      </c>
      <c r="I17" s="36" t="s">
        <v>55</v>
      </c>
      <c r="J17" s="36" t="s">
        <v>82</v>
      </c>
      <c r="K17" s="36" t="s">
        <v>57</v>
      </c>
      <c r="L17" s="40" t="s">
        <v>119</v>
      </c>
    </row>
    <row r="18" spans="1:21" ht="25.5" customHeight="1" x14ac:dyDescent="0.35">
      <c r="A18" s="48" t="s">
        <v>120</v>
      </c>
      <c r="B18" s="1" t="s">
        <v>121</v>
      </c>
      <c r="C18" s="49">
        <f>'Stmt of Appropriations-OPTION 2'!D323</f>
        <v>45841084</v>
      </c>
      <c r="D18" s="49">
        <f>'Stmt of Appropriations-OPTION 2'!E323</f>
        <v>0</v>
      </c>
      <c r="E18" s="5">
        <v>21</v>
      </c>
      <c r="F18" s="49">
        <f>'Stmt of Appropriations-OPTION 2'!G323</f>
        <v>45841084</v>
      </c>
      <c r="G18" s="5">
        <v>23</v>
      </c>
      <c r="H18" s="49">
        <f>'Stmt of Appropriations-OPTION 2'!I323</f>
        <v>18810126</v>
      </c>
      <c r="I18" s="5">
        <v>25</v>
      </c>
      <c r="J18" s="49">
        <f>'Stmt of Appropriations-OPTION 2'!K323</f>
        <v>24920017</v>
      </c>
      <c r="L18" s="50">
        <f>F18-H18-J18</f>
        <v>2110941</v>
      </c>
    </row>
    <row r="19" spans="1:21" x14ac:dyDescent="0.35">
      <c r="A19" s="48" t="s">
        <v>122</v>
      </c>
      <c r="B19" s="1" t="s">
        <v>123</v>
      </c>
      <c r="C19" s="49">
        <f>'Stmt of Appropriations-OPTION 2'!D430</f>
        <v>19937667</v>
      </c>
      <c r="D19" s="49">
        <f>'Stmt of Appropriations-OPTION 2'!E430</f>
        <v>0</v>
      </c>
      <c r="E19" s="5">
        <v>22</v>
      </c>
      <c r="F19" s="49">
        <f>'Stmt of Appropriations-OPTION 2'!G430</f>
        <v>19937667</v>
      </c>
      <c r="G19" s="5">
        <v>24</v>
      </c>
      <c r="H19" s="49">
        <f>'Stmt of Appropriations-OPTION 2'!I430</f>
        <v>7874971</v>
      </c>
      <c r="I19" s="5">
        <v>26</v>
      </c>
      <c r="J19" s="49">
        <f>'Stmt of Appropriations-OPTION 2'!K430</f>
        <v>11234345</v>
      </c>
      <c r="K19" s="50"/>
      <c r="L19" s="50">
        <f>F19-H19-J19</f>
        <v>828351</v>
      </c>
      <c r="M19" s="50"/>
      <c r="N19" s="42"/>
      <c r="P19" s="42"/>
      <c r="Q19" s="42"/>
      <c r="R19" s="42"/>
      <c r="S19" s="42"/>
      <c r="T19" s="42"/>
      <c r="U19" s="42"/>
    </row>
    <row r="20" spans="1:21" x14ac:dyDescent="0.35">
      <c r="A20" s="51" t="s">
        <v>124</v>
      </c>
      <c r="B20" s="1" t="s">
        <v>125</v>
      </c>
      <c r="C20" s="49">
        <f>'Stmt of Appropriations-OPTION 2'!D465</f>
        <v>1512000</v>
      </c>
      <c r="D20" s="49">
        <f>'Stmt of Appropriations-OPTION 2'!E465</f>
        <v>0</v>
      </c>
      <c r="E20" s="5">
        <v>27</v>
      </c>
      <c r="F20" s="49">
        <f>'Stmt of Appropriations-OPTION 2'!G465</f>
        <v>1512000</v>
      </c>
      <c r="G20" s="5">
        <v>28</v>
      </c>
      <c r="H20" s="49">
        <f>'Stmt of Appropriations-OPTION 2'!I465</f>
        <v>987582</v>
      </c>
      <c r="I20" s="5">
        <v>29</v>
      </c>
      <c r="J20" s="49">
        <f>'Stmt of Appropriations-OPTION 2'!K465</f>
        <v>475605</v>
      </c>
      <c r="K20" s="50"/>
      <c r="L20" s="50">
        <f>F20-H20-J20</f>
        <v>48813</v>
      </c>
      <c r="M20" s="50"/>
      <c r="N20" s="42"/>
      <c r="P20" s="42"/>
      <c r="Q20" s="42"/>
      <c r="R20" s="42"/>
      <c r="S20" s="42"/>
      <c r="T20" s="42"/>
      <c r="U20" s="42"/>
    </row>
    <row r="21" spans="1:21" ht="26.5" customHeight="1" thickBot="1" x14ac:dyDescent="0.4">
      <c r="A21" s="6" t="s">
        <v>88</v>
      </c>
      <c r="B21" s="52" t="s">
        <v>126</v>
      </c>
      <c r="C21" s="53">
        <f>SUM(C18:C20)</f>
        <v>67290751</v>
      </c>
      <c r="D21" s="53">
        <f>SUM(D18:D20)</f>
        <v>0</v>
      </c>
      <c r="E21" s="5">
        <v>6</v>
      </c>
      <c r="F21" s="53">
        <f>SUM(F18:F20)</f>
        <v>67290751</v>
      </c>
      <c r="G21" s="5">
        <v>7</v>
      </c>
      <c r="H21" s="53">
        <f>SUM(H18:H20)</f>
        <v>27672679</v>
      </c>
      <c r="I21" s="5">
        <v>5</v>
      </c>
      <c r="J21" s="53">
        <f>SUM(J18:J20)</f>
        <v>36629967</v>
      </c>
      <c r="K21" s="5">
        <v>9</v>
      </c>
      <c r="L21" s="53">
        <f>SUM(L18:L20)</f>
        <v>2988105</v>
      </c>
    </row>
    <row r="22" spans="1:21" ht="29.5" thickTop="1" x14ac:dyDescent="0.35">
      <c r="A22" s="105" t="s">
        <v>127</v>
      </c>
      <c r="E22" s="7"/>
      <c r="F22" s="54"/>
      <c r="H22" s="42"/>
      <c r="I22" s="104" t="s">
        <v>128</v>
      </c>
      <c r="J22" s="55">
        <f>H21+J21</f>
        <v>64302646</v>
      </c>
    </row>
    <row r="23" spans="1:21" x14ac:dyDescent="0.35">
      <c r="A23" s="8" t="s">
        <v>8</v>
      </c>
      <c r="E23" s="54"/>
      <c r="H23" s="42"/>
    </row>
    <row r="24" spans="1:21" hidden="1" x14ac:dyDescent="0.35">
      <c r="A24" s="8"/>
      <c r="E24" s="54"/>
      <c r="H24" s="42"/>
    </row>
    <row r="25" spans="1:21" hidden="1" x14ac:dyDescent="0.35">
      <c r="A25" s="8"/>
      <c r="E25" s="54"/>
      <c r="H25" s="42"/>
    </row>
    <row r="26" spans="1:21" hidden="1" x14ac:dyDescent="0.35">
      <c r="A26" s="8"/>
      <c r="E26" s="54"/>
      <c r="H26" s="42"/>
    </row>
    <row r="27" spans="1:21" hidden="1" x14ac:dyDescent="0.35">
      <c r="A27" s="8"/>
      <c r="E27" s="54"/>
      <c r="H27" s="42"/>
    </row>
    <row r="28" spans="1:21" hidden="1" x14ac:dyDescent="0.35">
      <c r="A28" s="8"/>
      <c r="E28" s="54"/>
      <c r="H28" s="42"/>
    </row>
    <row r="29" spans="1:21" hidden="1" x14ac:dyDescent="0.35">
      <c r="A29" s="8"/>
      <c r="E29" s="54"/>
      <c r="H29" s="42"/>
      <c r="L29" s="42"/>
    </row>
    <row r="30" spans="1:21" hidden="1" x14ac:dyDescent="0.35">
      <c r="A30" s="8"/>
      <c r="E30" s="54"/>
      <c r="H30" s="42"/>
      <c r="L30" s="42"/>
    </row>
    <row r="31" spans="1:21" hidden="1" x14ac:dyDescent="0.35">
      <c r="A31" s="8"/>
      <c r="E31" s="54"/>
      <c r="H31" s="42"/>
      <c r="L31" s="42"/>
    </row>
    <row r="32" spans="1:21" hidden="1" x14ac:dyDescent="0.35">
      <c r="A32" s="8"/>
      <c r="E32" s="54"/>
      <c r="H32" s="42"/>
      <c r="L32" s="42"/>
    </row>
    <row r="33" spans="1:12" hidden="1" x14ac:dyDescent="0.35">
      <c r="A33" s="8"/>
      <c r="E33" s="54"/>
      <c r="H33" s="42"/>
      <c r="L33" s="42"/>
    </row>
    <row r="34" spans="1:12" hidden="1" x14ac:dyDescent="0.35">
      <c r="A34" s="8"/>
      <c r="E34" s="54"/>
      <c r="H34" s="42"/>
      <c r="L34" s="42"/>
    </row>
    <row r="35" spans="1:12" hidden="1" x14ac:dyDescent="0.35">
      <c r="A35" s="8"/>
      <c r="E35" s="54"/>
      <c r="H35" s="42"/>
      <c r="L35" s="42"/>
    </row>
    <row r="36" spans="1:12" hidden="1" x14ac:dyDescent="0.35">
      <c r="A36" s="8"/>
      <c r="E36" s="54"/>
      <c r="H36" s="42"/>
      <c r="L36" s="42"/>
    </row>
    <row r="37" spans="1:12" hidden="1" x14ac:dyDescent="0.35">
      <c r="A37" s="8"/>
      <c r="E37" s="54"/>
      <c r="H37" s="42"/>
      <c r="L37" s="42"/>
    </row>
    <row r="38" spans="1:12" hidden="1" x14ac:dyDescent="0.35">
      <c r="A38" s="8"/>
      <c r="E38" s="54"/>
      <c r="H38" s="42"/>
      <c r="L38" s="42"/>
    </row>
    <row r="39" spans="1:12" hidden="1" x14ac:dyDescent="0.35">
      <c r="A39" s="8"/>
      <c r="E39" s="54"/>
      <c r="H39" s="42"/>
      <c r="L39" s="42"/>
    </row>
    <row r="40" spans="1:12" hidden="1" x14ac:dyDescent="0.35">
      <c r="A40" s="8"/>
      <c r="E40" s="54"/>
      <c r="H40" s="42"/>
      <c r="L40" s="42"/>
    </row>
    <row r="41" spans="1:12" hidden="1" x14ac:dyDescent="0.35">
      <c r="A41" s="8"/>
      <c r="E41" s="54"/>
      <c r="H41" s="42"/>
      <c r="L41" s="42"/>
    </row>
    <row r="42" spans="1:12" hidden="1" x14ac:dyDescent="0.35">
      <c r="A42" s="8"/>
      <c r="E42" s="54"/>
      <c r="H42" s="42"/>
      <c r="L42" s="42"/>
    </row>
    <row r="43" spans="1:12" hidden="1" x14ac:dyDescent="0.35">
      <c r="A43" s="8"/>
      <c r="E43" s="54"/>
      <c r="H43" s="42"/>
      <c r="L43" s="42"/>
    </row>
    <row r="44" spans="1:12" hidden="1" x14ac:dyDescent="0.35">
      <c r="A44" s="8"/>
      <c r="E44" s="54"/>
      <c r="H44" s="42"/>
      <c r="L44" s="42"/>
    </row>
    <row r="45" spans="1:12" hidden="1" x14ac:dyDescent="0.35">
      <c r="A45" s="8"/>
      <c r="E45" s="54"/>
      <c r="H45" s="42"/>
      <c r="L45" s="42"/>
    </row>
    <row r="46" spans="1:12" hidden="1" x14ac:dyDescent="0.35">
      <c r="A46" s="8"/>
      <c r="E46" s="54"/>
      <c r="H46" s="42"/>
      <c r="L46" s="42"/>
    </row>
    <row r="47" spans="1:12" hidden="1" x14ac:dyDescent="0.35">
      <c r="A47" s="8"/>
      <c r="E47" s="54"/>
      <c r="H47" s="42"/>
      <c r="L47" s="42"/>
    </row>
    <row r="48" spans="1:12" hidden="1" x14ac:dyDescent="0.35">
      <c r="A48" s="8"/>
      <c r="E48" s="54"/>
      <c r="H48" s="42"/>
      <c r="L48" s="42"/>
    </row>
    <row r="49" spans="1:12" hidden="1" x14ac:dyDescent="0.35">
      <c r="A49" s="8"/>
      <c r="E49" s="54"/>
      <c r="H49" s="42"/>
      <c r="L49" s="42"/>
    </row>
    <row r="50" spans="1:12" hidden="1" x14ac:dyDescent="0.35">
      <c r="A50" s="8"/>
      <c r="E50" s="54"/>
      <c r="H50" s="42"/>
      <c r="L50" s="42"/>
    </row>
    <row r="51" spans="1:12" hidden="1" x14ac:dyDescent="0.35">
      <c r="A51" s="8"/>
      <c r="E51" s="54"/>
      <c r="H51" s="42"/>
      <c r="L51" s="42"/>
    </row>
    <row r="52" spans="1:12" hidden="1" x14ac:dyDescent="0.35">
      <c r="A52" s="8"/>
      <c r="E52" s="54"/>
      <c r="H52" s="42"/>
      <c r="L52" s="42"/>
    </row>
    <row r="53" spans="1:12" hidden="1" x14ac:dyDescent="0.35">
      <c r="A53" s="8"/>
      <c r="E53" s="54"/>
      <c r="H53" s="42"/>
      <c r="L53" s="42"/>
    </row>
    <row r="54" spans="1:12" hidden="1" x14ac:dyDescent="0.35">
      <c r="A54" s="8"/>
      <c r="E54" s="54"/>
      <c r="H54" s="42"/>
      <c r="L54" s="42"/>
    </row>
    <row r="55" spans="1:12" hidden="1" x14ac:dyDescent="0.35">
      <c r="A55" s="8"/>
      <c r="E55" s="54"/>
      <c r="H55" s="42"/>
      <c r="L55" s="42"/>
    </row>
    <row r="56" spans="1:12" hidden="1" x14ac:dyDescent="0.35">
      <c r="A56" s="8"/>
      <c r="E56" s="54"/>
      <c r="H56" s="42"/>
      <c r="L56" s="42"/>
    </row>
    <row r="57" spans="1:12" hidden="1" x14ac:dyDescent="0.35">
      <c r="A57" s="8"/>
      <c r="E57" s="54"/>
      <c r="H57" s="42"/>
      <c r="L57" s="42"/>
    </row>
    <row r="58" spans="1:12" hidden="1" x14ac:dyDescent="0.35">
      <c r="A58" s="8"/>
      <c r="E58" s="54"/>
      <c r="H58" s="42"/>
      <c r="L58" s="42"/>
    </row>
    <row r="59" spans="1:12" hidden="1" x14ac:dyDescent="0.35">
      <c r="A59" s="8"/>
      <c r="E59" s="54"/>
      <c r="H59" s="42"/>
      <c r="L59" s="42"/>
    </row>
    <row r="60" spans="1:12" hidden="1" x14ac:dyDescent="0.35">
      <c r="A60" s="8"/>
      <c r="E60" s="54"/>
      <c r="H60" s="42"/>
      <c r="L60" s="42"/>
    </row>
    <row r="61" spans="1:12" hidden="1" x14ac:dyDescent="0.35">
      <c r="A61" s="8"/>
      <c r="E61" s="54"/>
      <c r="H61" s="42"/>
      <c r="L61" s="42"/>
    </row>
    <row r="62" spans="1:12" hidden="1" x14ac:dyDescent="0.35">
      <c r="A62" s="8"/>
      <c r="E62" s="54"/>
      <c r="H62" s="42"/>
      <c r="L62" s="42"/>
    </row>
    <row r="63" spans="1:12" hidden="1" x14ac:dyDescent="0.35">
      <c r="A63" s="8"/>
      <c r="E63" s="54"/>
      <c r="H63" s="42"/>
      <c r="L63" s="42"/>
    </row>
    <row r="64" spans="1:12" hidden="1" x14ac:dyDescent="0.35">
      <c r="A64" s="8"/>
      <c r="E64" s="54"/>
      <c r="H64" s="42"/>
      <c r="L64" s="42"/>
    </row>
    <row r="65" spans="1:12" hidden="1" x14ac:dyDescent="0.35">
      <c r="A65" s="8"/>
      <c r="E65" s="54"/>
      <c r="H65" s="42"/>
      <c r="L65" s="42"/>
    </row>
    <row r="66" spans="1:12" hidden="1" x14ac:dyDescent="0.35">
      <c r="A66" s="8"/>
      <c r="E66" s="54"/>
      <c r="H66" s="42"/>
      <c r="L66" s="42"/>
    </row>
    <row r="67" spans="1:12" hidden="1" x14ac:dyDescent="0.35">
      <c r="A67" s="8"/>
      <c r="E67" s="54"/>
      <c r="H67" s="42"/>
      <c r="L67" s="42"/>
    </row>
    <row r="68" spans="1:12" hidden="1" x14ac:dyDescent="0.35">
      <c r="A68" s="8"/>
      <c r="E68" s="54"/>
      <c r="H68" s="42"/>
      <c r="L68" s="42"/>
    </row>
    <row r="69" spans="1:12" hidden="1" x14ac:dyDescent="0.35">
      <c r="A69" s="8"/>
      <c r="E69" s="54"/>
      <c r="H69" s="42"/>
      <c r="L69" s="42"/>
    </row>
    <row r="70" spans="1:12" hidden="1" x14ac:dyDescent="0.35">
      <c r="A70" s="8"/>
      <c r="E70" s="54"/>
      <c r="H70" s="42"/>
      <c r="L70" s="42"/>
    </row>
    <row r="71" spans="1:12" hidden="1" x14ac:dyDescent="0.35">
      <c r="A71" s="8"/>
      <c r="E71" s="54"/>
      <c r="H71" s="42"/>
      <c r="L71" s="42"/>
    </row>
    <row r="72" spans="1:12" hidden="1" x14ac:dyDescent="0.35">
      <c r="A72" s="8"/>
      <c r="E72" s="54"/>
      <c r="H72" s="42"/>
      <c r="L72" s="42"/>
    </row>
    <row r="73" spans="1:12" hidden="1" x14ac:dyDescent="0.35">
      <c r="A73" s="8"/>
      <c r="E73" s="54"/>
      <c r="H73" s="42"/>
      <c r="L73" s="42"/>
    </row>
    <row r="74" spans="1:12" hidden="1" x14ac:dyDescent="0.35">
      <c r="A74" s="8"/>
      <c r="E74" s="54"/>
      <c r="H74" s="42"/>
      <c r="L74" s="42"/>
    </row>
    <row r="75" spans="1:12" hidden="1" x14ac:dyDescent="0.35">
      <c r="A75" s="8"/>
      <c r="E75" s="54"/>
      <c r="H75" s="42"/>
      <c r="L75" s="42"/>
    </row>
    <row r="76" spans="1:12" hidden="1" x14ac:dyDescent="0.35">
      <c r="A76" s="8"/>
      <c r="E76" s="54"/>
      <c r="H76" s="42"/>
      <c r="L76" s="42"/>
    </row>
    <row r="77" spans="1:12" hidden="1" x14ac:dyDescent="0.35">
      <c r="A77" s="8"/>
      <c r="E77" s="54"/>
      <c r="H77" s="42"/>
      <c r="L77" s="42"/>
    </row>
    <row r="78" spans="1:12" hidden="1" x14ac:dyDescent="0.35">
      <c r="A78" s="8"/>
      <c r="E78" s="54"/>
      <c r="H78" s="42"/>
      <c r="L78" s="42"/>
    </row>
    <row r="79" spans="1:12" hidden="1" x14ac:dyDescent="0.35">
      <c r="A79" s="8"/>
      <c r="E79" s="54"/>
      <c r="H79" s="42"/>
      <c r="L79" s="42"/>
    </row>
    <row r="80" spans="1:12" hidden="1" x14ac:dyDescent="0.35">
      <c r="A80" s="8"/>
      <c r="E80" s="54"/>
      <c r="H80" s="42"/>
      <c r="L80" s="42"/>
    </row>
    <row r="81" spans="1:12" hidden="1" x14ac:dyDescent="0.35">
      <c r="A81" s="8"/>
      <c r="E81" s="54"/>
      <c r="H81" s="42"/>
      <c r="L81" s="42"/>
    </row>
    <row r="82" spans="1:12" hidden="1" x14ac:dyDescent="0.35">
      <c r="A82" s="8"/>
      <c r="E82" s="54"/>
      <c r="H82" s="42"/>
      <c r="L82" s="42"/>
    </row>
    <row r="83" spans="1:12" hidden="1" x14ac:dyDescent="0.35">
      <c r="A83" s="8"/>
      <c r="E83" s="54"/>
      <c r="H83" s="42"/>
      <c r="L83" s="42"/>
    </row>
    <row r="84" spans="1:12" hidden="1" x14ac:dyDescent="0.35">
      <c r="A84" s="8"/>
      <c r="E84" s="54"/>
      <c r="H84" s="42"/>
      <c r="L84" s="42"/>
    </row>
    <row r="85" spans="1:12" hidden="1" x14ac:dyDescent="0.35">
      <c r="A85" s="8"/>
      <c r="E85" s="54"/>
      <c r="H85" s="42"/>
      <c r="L85" s="42"/>
    </row>
    <row r="86" spans="1:12" hidden="1" x14ac:dyDescent="0.35">
      <c r="A86" s="8"/>
      <c r="E86" s="54"/>
      <c r="H86" s="42"/>
      <c r="L86" s="42"/>
    </row>
    <row r="87" spans="1:12" hidden="1" x14ac:dyDescent="0.35">
      <c r="A87" s="8"/>
      <c r="E87" s="54"/>
      <c r="H87" s="42"/>
      <c r="L87" s="42"/>
    </row>
    <row r="88" spans="1:12" hidden="1" x14ac:dyDescent="0.35">
      <c r="A88" s="8"/>
      <c r="E88" s="54"/>
      <c r="H88" s="42"/>
      <c r="L88" s="42"/>
    </row>
    <row r="89" spans="1:12" hidden="1" x14ac:dyDescent="0.35">
      <c r="A89" s="8"/>
      <c r="E89" s="54"/>
      <c r="H89" s="42"/>
      <c r="L89" s="42"/>
    </row>
    <row r="90" spans="1:12" hidden="1" x14ac:dyDescent="0.35">
      <c r="A90" s="8"/>
      <c r="E90" s="54"/>
      <c r="H90" s="42"/>
      <c r="L90" s="42"/>
    </row>
    <row r="91" spans="1:12" hidden="1" x14ac:dyDescent="0.35">
      <c r="A91" s="8"/>
      <c r="E91" s="54"/>
      <c r="H91" s="42"/>
      <c r="L91" s="42"/>
    </row>
    <row r="92" spans="1:12" hidden="1" x14ac:dyDescent="0.35">
      <c r="A92" s="8"/>
      <c r="E92" s="54"/>
      <c r="H92" s="42"/>
      <c r="L92" s="42"/>
    </row>
    <row r="93" spans="1:12" hidden="1" x14ac:dyDescent="0.35">
      <c r="A93" s="8"/>
      <c r="E93" s="54"/>
      <c r="H93" s="42"/>
      <c r="L93" s="42"/>
    </row>
    <row r="94" spans="1:12" hidden="1" x14ac:dyDescent="0.35">
      <c r="A94" s="8"/>
      <c r="E94" s="54"/>
      <c r="H94" s="42"/>
      <c r="L94" s="42"/>
    </row>
    <row r="95" spans="1:12" hidden="1" x14ac:dyDescent="0.35">
      <c r="A95" s="8"/>
      <c r="E95" s="54"/>
      <c r="H95" s="42"/>
      <c r="L95" s="42"/>
    </row>
    <row r="96" spans="1:12" hidden="1" x14ac:dyDescent="0.35">
      <c r="A96" s="8"/>
      <c r="E96" s="54"/>
      <c r="H96" s="42"/>
      <c r="L96" s="42"/>
    </row>
    <row r="97" spans="1:12" hidden="1" x14ac:dyDescent="0.35">
      <c r="A97" s="8"/>
      <c r="E97" s="54"/>
      <c r="H97" s="42"/>
      <c r="L97" s="42"/>
    </row>
    <row r="98" spans="1:12" hidden="1" x14ac:dyDescent="0.35">
      <c r="E98" s="54"/>
      <c r="H98" s="42"/>
      <c r="L98" s="42"/>
    </row>
    <row r="99" spans="1:12" hidden="1" x14ac:dyDescent="0.35">
      <c r="E99" s="54"/>
      <c r="H99" s="42"/>
      <c r="L99" s="42"/>
    </row>
    <row r="100" spans="1:12" hidden="1" x14ac:dyDescent="0.35">
      <c r="E100" s="54"/>
      <c r="H100" s="42"/>
      <c r="L100" s="42"/>
    </row>
    <row r="101" spans="1:12" hidden="1" x14ac:dyDescent="0.35">
      <c r="E101" s="54"/>
      <c r="H101" s="42"/>
      <c r="L101" s="42"/>
    </row>
    <row r="102" spans="1:12" hidden="1" x14ac:dyDescent="0.35">
      <c r="E102" s="54"/>
      <c r="H102" s="42"/>
      <c r="L102" s="42"/>
    </row>
    <row r="103" spans="1:12" hidden="1" x14ac:dyDescent="0.35">
      <c r="E103" s="54"/>
      <c r="H103" s="42"/>
      <c r="L103" s="42"/>
    </row>
    <row r="104" spans="1:12" hidden="1" x14ac:dyDescent="0.35">
      <c r="E104" s="54"/>
      <c r="H104" s="42"/>
      <c r="L104" s="42"/>
    </row>
    <row r="105" spans="1:12" hidden="1" x14ac:dyDescent="0.35">
      <c r="E105" s="54"/>
      <c r="H105" s="42"/>
      <c r="L105" s="42"/>
    </row>
    <row r="106" spans="1:12" hidden="1" x14ac:dyDescent="0.35">
      <c r="E106" s="54"/>
      <c r="H106" s="42"/>
      <c r="L106" s="42"/>
    </row>
    <row r="107" spans="1:12" hidden="1" x14ac:dyDescent="0.35">
      <c r="E107" s="54"/>
      <c r="H107" s="42"/>
      <c r="L107" s="42"/>
    </row>
    <row r="108" spans="1:12" hidden="1" x14ac:dyDescent="0.35">
      <c r="E108" s="54"/>
      <c r="H108" s="42"/>
      <c r="L108" s="42"/>
    </row>
    <row r="109" spans="1:12" hidden="1" x14ac:dyDescent="0.35">
      <c r="E109" s="54"/>
      <c r="H109" s="42"/>
      <c r="L109" s="42"/>
    </row>
    <row r="110" spans="1:12" hidden="1" x14ac:dyDescent="0.35">
      <c r="E110" s="54"/>
      <c r="H110" s="42"/>
      <c r="L110" s="42"/>
    </row>
    <row r="111" spans="1:12" hidden="1" x14ac:dyDescent="0.35">
      <c r="E111" s="54"/>
      <c r="H111" s="42"/>
      <c r="L111" s="42"/>
    </row>
    <row r="112" spans="1:12" hidden="1" x14ac:dyDescent="0.35">
      <c r="E112" s="54"/>
      <c r="H112" s="42"/>
      <c r="L112" s="42"/>
    </row>
    <row r="113" spans="5:12" hidden="1" x14ac:dyDescent="0.35">
      <c r="E113" s="54"/>
      <c r="H113" s="42"/>
      <c r="L113" s="42"/>
    </row>
    <row r="114" spans="5:12" hidden="1" x14ac:dyDescent="0.35">
      <c r="E114" s="54"/>
      <c r="H114" s="42"/>
      <c r="L114" s="42"/>
    </row>
    <row r="115" spans="5:12" hidden="1" x14ac:dyDescent="0.35">
      <c r="E115" s="54"/>
      <c r="H115" s="42"/>
      <c r="L115" s="42"/>
    </row>
    <row r="116" spans="5:12" hidden="1" x14ac:dyDescent="0.35">
      <c r="E116" s="54"/>
      <c r="H116" s="42"/>
      <c r="L116" s="42"/>
    </row>
    <row r="117" spans="5:12" hidden="1" x14ac:dyDescent="0.35">
      <c r="E117" s="54"/>
      <c r="H117" s="42"/>
      <c r="L117" s="42"/>
    </row>
    <row r="118" spans="5:12" hidden="1" x14ac:dyDescent="0.35">
      <c r="E118" s="54"/>
      <c r="H118" s="42"/>
      <c r="L118" s="42"/>
    </row>
    <row r="119" spans="5:12" hidden="1" x14ac:dyDescent="0.35">
      <c r="E119" s="54"/>
      <c r="H119" s="42"/>
    </row>
    <row r="120" spans="5:12" hidden="1" x14ac:dyDescent="0.35">
      <c r="E120" s="54"/>
      <c r="H120" s="42"/>
    </row>
    <row r="121" spans="5:12" hidden="1" x14ac:dyDescent="0.35">
      <c r="E121" s="54"/>
      <c r="H121" s="42"/>
    </row>
    <row r="122" spans="5:12" hidden="1" x14ac:dyDescent="0.35">
      <c r="E122" s="54"/>
      <c r="H122" s="42"/>
    </row>
    <row r="123" spans="5:12" hidden="1" x14ac:dyDescent="0.35">
      <c r="E123" s="54"/>
      <c r="H123" s="42"/>
    </row>
    <row r="124" spans="5:12" hidden="1" x14ac:dyDescent="0.35">
      <c r="E124" s="54"/>
      <c r="H124" s="42"/>
    </row>
    <row r="125" spans="5:12" hidden="1" x14ac:dyDescent="0.35">
      <c r="E125" s="54"/>
      <c r="H125" s="42"/>
    </row>
    <row r="126" spans="5:12" hidden="1" x14ac:dyDescent="0.35">
      <c r="E126" s="54"/>
      <c r="H126" s="42"/>
    </row>
    <row r="127" spans="5:12" hidden="1" x14ac:dyDescent="0.35">
      <c r="E127" s="54"/>
      <c r="H127" s="42"/>
    </row>
    <row r="128" spans="5:12" hidden="1" x14ac:dyDescent="0.35">
      <c r="E128" s="54"/>
      <c r="H128" s="42"/>
    </row>
    <row r="129" spans="5:8" hidden="1" x14ac:dyDescent="0.35">
      <c r="E129" s="54"/>
      <c r="H129" s="42"/>
    </row>
    <row r="130" spans="5:8" hidden="1" x14ac:dyDescent="0.35">
      <c r="E130" s="54"/>
      <c r="H130" s="42"/>
    </row>
    <row r="131" spans="5:8" hidden="1" x14ac:dyDescent="0.35">
      <c r="E131" s="54"/>
      <c r="H131" s="42"/>
    </row>
    <row r="132" spans="5:8" hidden="1" x14ac:dyDescent="0.35">
      <c r="E132" s="54"/>
      <c r="H132" s="42"/>
    </row>
    <row r="133" spans="5:8" hidden="1" x14ac:dyDescent="0.35">
      <c r="E133" s="54"/>
      <c r="H133" s="42"/>
    </row>
    <row r="134" spans="5:8" hidden="1" x14ac:dyDescent="0.35">
      <c r="E134" s="54"/>
      <c r="H134" s="42"/>
    </row>
    <row r="135" spans="5:8" hidden="1" x14ac:dyDescent="0.35">
      <c r="E135" s="54"/>
      <c r="H135" s="42"/>
    </row>
    <row r="136" spans="5:8" hidden="1" x14ac:dyDescent="0.35">
      <c r="E136" s="54"/>
      <c r="H136" s="42"/>
    </row>
    <row r="137" spans="5:8" hidden="1" x14ac:dyDescent="0.35">
      <c r="E137" s="54"/>
      <c r="H137" s="42"/>
    </row>
    <row r="138" spans="5:8" hidden="1" x14ac:dyDescent="0.35">
      <c r="E138" s="54"/>
      <c r="H138" s="42"/>
    </row>
    <row r="139" spans="5:8" hidden="1" x14ac:dyDescent="0.35">
      <c r="E139" s="54"/>
      <c r="H139" s="42"/>
    </row>
    <row r="140" spans="5:8" hidden="1" x14ac:dyDescent="0.35">
      <c r="E140" s="54"/>
      <c r="H140" s="42"/>
    </row>
    <row r="141" spans="5:8" hidden="1" x14ac:dyDescent="0.35">
      <c r="E141" s="54"/>
      <c r="H141" s="42"/>
    </row>
    <row r="142" spans="5:8" hidden="1" x14ac:dyDescent="0.35">
      <c r="E142" s="54"/>
      <c r="H142" s="42"/>
    </row>
    <row r="143" spans="5:8" hidden="1" x14ac:dyDescent="0.35">
      <c r="E143" s="54"/>
      <c r="H143" s="42"/>
    </row>
    <row r="144" spans="5:8" hidden="1" x14ac:dyDescent="0.35">
      <c r="E144" s="54"/>
      <c r="H144" s="42"/>
    </row>
    <row r="145" spans="5:8" hidden="1" x14ac:dyDescent="0.35">
      <c r="E145" s="54"/>
      <c r="H145" s="42"/>
    </row>
    <row r="146" spans="5:8" hidden="1" x14ac:dyDescent="0.35">
      <c r="E146" s="54"/>
      <c r="H146" s="42"/>
    </row>
    <row r="147" spans="5:8" hidden="1" x14ac:dyDescent="0.35">
      <c r="E147" s="54"/>
      <c r="H147" s="42"/>
    </row>
    <row r="148" spans="5:8" hidden="1" x14ac:dyDescent="0.35">
      <c r="E148" s="54"/>
      <c r="H148" s="42"/>
    </row>
    <row r="149" spans="5:8" hidden="1" x14ac:dyDescent="0.35">
      <c r="E149" s="54"/>
      <c r="H149" s="42"/>
    </row>
    <row r="150" spans="5:8" hidden="1" x14ac:dyDescent="0.35">
      <c r="E150" s="54"/>
      <c r="H150" s="42"/>
    </row>
    <row r="151" spans="5:8" hidden="1" x14ac:dyDescent="0.35">
      <c r="E151" s="54"/>
      <c r="H151" s="42"/>
    </row>
    <row r="152" spans="5:8" hidden="1" x14ac:dyDescent="0.35">
      <c r="E152" s="54"/>
      <c r="H152" s="42"/>
    </row>
    <row r="153" spans="5:8" hidden="1" x14ac:dyDescent="0.35">
      <c r="E153" s="54"/>
      <c r="H153" s="42"/>
    </row>
    <row r="154" spans="5:8" hidden="1" x14ac:dyDescent="0.35">
      <c r="E154" s="54"/>
      <c r="H154" s="42"/>
    </row>
    <row r="155" spans="5:8" hidden="1" x14ac:dyDescent="0.35">
      <c r="E155" s="54"/>
      <c r="H155" s="42"/>
    </row>
    <row r="156" spans="5:8" hidden="1" x14ac:dyDescent="0.35">
      <c r="E156" s="54"/>
      <c r="H156" s="42"/>
    </row>
    <row r="157" spans="5:8" hidden="1" x14ac:dyDescent="0.35">
      <c r="E157" s="54"/>
      <c r="H157" s="42"/>
    </row>
    <row r="158" spans="5:8" hidden="1" x14ac:dyDescent="0.35">
      <c r="E158" s="54"/>
      <c r="H158" s="42"/>
    </row>
    <row r="159" spans="5:8" hidden="1" x14ac:dyDescent="0.35">
      <c r="E159" s="54"/>
      <c r="H159" s="42"/>
    </row>
    <row r="160" spans="5:8" hidden="1" x14ac:dyDescent="0.35">
      <c r="E160" s="54"/>
      <c r="H160" s="42"/>
    </row>
    <row r="161" spans="5:8" hidden="1" x14ac:dyDescent="0.35">
      <c r="E161" s="54"/>
      <c r="H161" s="42"/>
    </row>
    <row r="162" spans="5:8" hidden="1" x14ac:dyDescent="0.35">
      <c r="E162" s="54"/>
      <c r="H162" s="42"/>
    </row>
    <row r="163" spans="5:8" hidden="1" x14ac:dyDescent="0.35">
      <c r="E163" s="54"/>
      <c r="H163" s="42"/>
    </row>
    <row r="164" spans="5:8" hidden="1" x14ac:dyDescent="0.35">
      <c r="E164" s="54"/>
      <c r="H164" s="42"/>
    </row>
    <row r="165" spans="5:8" hidden="1" x14ac:dyDescent="0.35">
      <c r="E165" s="54"/>
      <c r="H165" s="42"/>
    </row>
    <row r="166" spans="5:8" hidden="1" x14ac:dyDescent="0.35">
      <c r="E166" s="54"/>
      <c r="H166" s="42"/>
    </row>
    <row r="167" spans="5:8" hidden="1" x14ac:dyDescent="0.35">
      <c r="E167" s="54"/>
      <c r="H167" s="42"/>
    </row>
    <row r="168" spans="5:8" hidden="1" x14ac:dyDescent="0.35">
      <c r="E168" s="54"/>
      <c r="H168" s="42"/>
    </row>
    <row r="169" spans="5:8" hidden="1" x14ac:dyDescent="0.35">
      <c r="E169" s="54"/>
      <c r="H169" s="42"/>
    </row>
    <row r="170" spans="5:8" hidden="1" x14ac:dyDescent="0.35">
      <c r="E170" s="54"/>
      <c r="H170" s="42"/>
    </row>
    <row r="171" spans="5:8" hidden="1" x14ac:dyDescent="0.35">
      <c r="E171" s="54"/>
      <c r="H171" s="42"/>
    </row>
    <row r="172" spans="5:8" hidden="1" x14ac:dyDescent="0.35">
      <c r="E172" s="54"/>
      <c r="H172" s="42"/>
    </row>
    <row r="173" spans="5:8" hidden="1" x14ac:dyDescent="0.35">
      <c r="E173" s="54"/>
      <c r="H173" s="42"/>
    </row>
    <row r="174" spans="5:8" hidden="1" x14ac:dyDescent="0.35">
      <c r="E174" s="54"/>
      <c r="H174" s="42"/>
    </row>
    <row r="175" spans="5:8" hidden="1" x14ac:dyDescent="0.35">
      <c r="E175" s="54"/>
      <c r="H175" s="42"/>
    </row>
    <row r="176" spans="5:8" hidden="1" x14ac:dyDescent="0.35">
      <c r="E176" s="54"/>
      <c r="H176" s="42"/>
    </row>
    <row r="177" spans="5:8" hidden="1" x14ac:dyDescent="0.35">
      <c r="E177" s="54"/>
      <c r="H177" s="42"/>
    </row>
    <row r="178" spans="5:8" hidden="1" x14ac:dyDescent="0.35">
      <c r="E178" s="54"/>
      <c r="H178" s="42"/>
    </row>
    <row r="179" spans="5:8" hidden="1" x14ac:dyDescent="0.35">
      <c r="E179" s="54"/>
      <c r="H179" s="42"/>
    </row>
    <row r="180" spans="5:8" hidden="1" x14ac:dyDescent="0.35">
      <c r="E180" s="54"/>
      <c r="H180" s="42"/>
    </row>
    <row r="181" spans="5:8" hidden="1" x14ac:dyDescent="0.35">
      <c r="E181" s="54"/>
      <c r="H181" s="42"/>
    </row>
    <row r="182" spans="5:8" hidden="1" x14ac:dyDescent="0.35">
      <c r="E182" s="54"/>
      <c r="H182" s="42"/>
    </row>
    <row r="183" spans="5:8" hidden="1" x14ac:dyDescent="0.35">
      <c r="E183" s="54"/>
      <c r="H183" s="42"/>
    </row>
    <row r="184" spans="5:8" hidden="1" x14ac:dyDescent="0.35">
      <c r="E184" s="54"/>
      <c r="H184" s="42"/>
    </row>
    <row r="185" spans="5:8" hidden="1" x14ac:dyDescent="0.35">
      <c r="E185" s="54"/>
      <c r="H185" s="42"/>
    </row>
    <row r="186" spans="5:8" hidden="1" x14ac:dyDescent="0.35">
      <c r="E186" s="54"/>
      <c r="H186" s="42"/>
    </row>
    <row r="187" spans="5:8" hidden="1" x14ac:dyDescent="0.35">
      <c r="E187" s="54"/>
      <c r="H187" s="42"/>
    </row>
    <row r="188" spans="5:8" hidden="1" x14ac:dyDescent="0.35">
      <c r="E188" s="54"/>
      <c r="H188" s="42"/>
    </row>
    <row r="189" spans="5:8" hidden="1" x14ac:dyDescent="0.35">
      <c r="E189" s="54"/>
      <c r="H189" s="42"/>
    </row>
    <row r="190" spans="5:8" hidden="1" x14ac:dyDescent="0.35">
      <c r="E190" s="54"/>
      <c r="H190" s="42"/>
    </row>
    <row r="191" spans="5:8" hidden="1" x14ac:dyDescent="0.35">
      <c r="E191" s="54"/>
      <c r="H191" s="42"/>
    </row>
    <row r="192" spans="5:8" hidden="1" x14ac:dyDescent="0.35">
      <c r="E192" s="54"/>
      <c r="H192" s="42"/>
    </row>
    <row r="193" spans="5:8" hidden="1" x14ac:dyDescent="0.35">
      <c r="E193" s="54"/>
      <c r="H193" s="42"/>
    </row>
    <row r="194" spans="5:8" hidden="1" x14ac:dyDescent="0.35">
      <c r="E194" s="54"/>
      <c r="H194" s="42"/>
    </row>
    <row r="195" spans="5:8" hidden="1" x14ac:dyDescent="0.35">
      <c r="E195" s="54"/>
      <c r="H195" s="42"/>
    </row>
    <row r="196" spans="5:8" hidden="1" x14ac:dyDescent="0.35">
      <c r="H196" s="42"/>
    </row>
    <row r="197" spans="5:8" hidden="1" x14ac:dyDescent="0.35">
      <c r="H197" s="42"/>
    </row>
    <row r="198" spans="5:8" hidden="1" x14ac:dyDescent="0.35">
      <c r="H198" s="42"/>
    </row>
    <row r="199" spans="5:8" hidden="1" x14ac:dyDescent="0.35">
      <c r="H199" s="42"/>
    </row>
    <row r="200" spans="5:8" hidden="1" x14ac:dyDescent="0.35">
      <c r="H200" s="42"/>
    </row>
    <row r="201" spans="5:8" hidden="1" x14ac:dyDescent="0.35">
      <c r="H201" s="42"/>
    </row>
    <row r="202" spans="5:8" hidden="1" x14ac:dyDescent="0.35">
      <c r="H202" s="42"/>
    </row>
    <row r="203" spans="5:8" hidden="1" x14ac:dyDescent="0.35">
      <c r="H203" s="42"/>
    </row>
    <row r="204" spans="5:8" hidden="1" x14ac:dyDescent="0.35">
      <c r="H204" s="42"/>
    </row>
    <row r="205" spans="5:8" hidden="1" x14ac:dyDescent="0.35">
      <c r="H205" s="42"/>
    </row>
    <row r="206" spans="5:8" hidden="1" x14ac:dyDescent="0.35">
      <c r="H206" s="42"/>
    </row>
    <row r="207" spans="5:8" hidden="1" x14ac:dyDescent="0.35">
      <c r="H207" s="42"/>
    </row>
    <row r="208" spans="5:8" hidden="1" x14ac:dyDescent="0.35">
      <c r="H208" s="42"/>
    </row>
    <row r="209" spans="8:8" hidden="1" x14ac:dyDescent="0.35">
      <c r="H209" s="42"/>
    </row>
    <row r="210" spans="8:8" hidden="1" x14ac:dyDescent="0.35">
      <c r="H210" s="42"/>
    </row>
    <row r="211" spans="8:8" hidden="1" x14ac:dyDescent="0.35">
      <c r="H211" s="42"/>
    </row>
    <row r="212" spans="8:8" hidden="1" x14ac:dyDescent="0.35">
      <c r="H212" s="42"/>
    </row>
    <row r="213" spans="8:8" hidden="1" x14ac:dyDescent="0.35">
      <c r="H213" s="42"/>
    </row>
    <row r="214" spans="8:8" hidden="1" x14ac:dyDescent="0.35">
      <c r="H214" s="42"/>
    </row>
    <row r="215" spans="8:8" hidden="1" x14ac:dyDescent="0.35">
      <c r="H215" s="42"/>
    </row>
    <row r="216" spans="8:8" hidden="1" x14ac:dyDescent="0.35">
      <c r="H216" s="42"/>
    </row>
    <row r="217" spans="8:8" hidden="1" x14ac:dyDescent="0.35">
      <c r="H217" s="42"/>
    </row>
    <row r="218" spans="8:8" hidden="1" x14ac:dyDescent="0.35">
      <c r="H218" s="42"/>
    </row>
    <row r="219" spans="8:8" hidden="1" x14ac:dyDescent="0.35">
      <c r="H219" s="42"/>
    </row>
    <row r="220" spans="8:8" hidden="1" x14ac:dyDescent="0.35">
      <c r="H220" s="42"/>
    </row>
    <row r="221" spans="8:8" hidden="1" x14ac:dyDescent="0.35">
      <c r="H221" s="42"/>
    </row>
    <row r="222" spans="8:8" hidden="1" x14ac:dyDescent="0.35">
      <c r="H222" s="42"/>
    </row>
    <row r="223" spans="8:8" hidden="1" x14ac:dyDescent="0.35">
      <c r="H223" s="42"/>
    </row>
    <row r="224" spans="8:8" hidden="1" x14ac:dyDescent="0.35">
      <c r="H224" s="42"/>
    </row>
    <row r="225" spans="8:8" hidden="1" x14ac:dyDescent="0.35">
      <c r="H225" s="42"/>
    </row>
    <row r="226" spans="8:8" hidden="1" x14ac:dyDescent="0.35">
      <c r="H226" s="42"/>
    </row>
    <row r="227" spans="8:8" hidden="1" x14ac:dyDescent="0.35">
      <c r="H227" s="42"/>
    </row>
    <row r="228" spans="8:8" hidden="1" x14ac:dyDescent="0.35">
      <c r="H228" s="42"/>
    </row>
    <row r="229" spans="8:8" hidden="1" x14ac:dyDescent="0.35">
      <c r="H229" s="42"/>
    </row>
    <row r="230" spans="8:8" hidden="1" x14ac:dyDescent="0.35">
      <c r="H230" s="42"/>
    </row>
    <row r="231" spans="8:8" hidden="1" x14ac:dyDescent="0.35">
      <c r="H231" s="42"/>
    </row>
    <row r="232" spans="8:8" hidden="1" x14ac:dyDescent="0.35">
      <c r="H232" s="42"/>
    </row>
    <row r="233" spans="8:8" hidden="1" x14ac:dyDescent="0.35">
      <c r="H233" s="42"/>
    </row>
    <row r="234" spans="8:8" hidden="1" x14ac:dyDescent="0.35">
      <c r="H234" s="42"/>
    </row>
    <row r="235" spans="8:8" hidden="1" x14ac:dyDescent="0.35">
      <c r="H235" s="42"/>
    </row>
    <row r="236" spans="8:8" hidden="1" x14ac:dyDescent="0.35">
      <c r="H236" s="42"/>
    </row>
    <row r="237" spans="8:8" hidden="1" x14ac:dyDescent="0.35">
      <c r="H237" s="42"/>
    </row>
    <row r="238" spans="8:8" hidden="1" x14ac:dyDescent="0.35">
      <c r="H238" s="42"/>
    </row>
    <row r="239" spans="8:8" hidden="1" x14ac:dyDescent="0.35">
      <c r="H239" s="42"/>
    </row>
    <row r="240" spans="8:8" hidden="1" x14ac:dyDescent="0.35">
      <c r="H240" s="42"/>
    </row>
    <row r="241" spans="8:8" hidden="1" x14ac:dyDescent="0.35">
      <c r="H241" s="42"/>
    </row>
    <row r="242" spans="8:8" hidden="1" x14ac:dyDescent="0.35">
      <c r="H242" s="42"/>
    </row>
    <row r="243" spans="8:8" hidden="1" x14ac:dyDescent="0.35">
      <c r="H243" s="42"/>
    </row>
    <row r="244" spans="8:8" hidden="1" x14ac:dyDescent="0.35">
      <c r="H244" s="42"/>
    </row>
    <row r="245" spans="8:8" hidden="1" x14ac:dyDescent="0.35">
      <c r="H245" s="42"/>
    </row>
    <row r="246" spans="8:8" hidden="1" x14ac:dyDescent="0.35">
      <c r="H246" s="42"/>
    </row>
    <row r="247" spans="8:8" hidden="1" x14ac:dyDescent="0.35">
      <c r="H247" s="42"/>
    </row>
    <row r="248" spans="8:8" hidden="1" x14ac:dyDescent="0.35">
      <c r="H248" s="42"/>
    </row>
    <row r="249" spans="8:8" hidden="1" x14ac:dyDescent="0.35">
      <c r="H249" s="42"/>
    </row>
    <row r="250" spans="8:8" hidden="1" x14ac:dyDescent="0.35">
      <c r="H250" s="42"/>
    </row>
    <row r="251" spans="8:8" hidden="1" x14ac:dyDescent="0.35">
      <c r="H251" s="42"/>
    </row>
    <row r="252" spans="8:8" hidden="1" x14ac:dyDescent="0.35">
      <c r="H252" s="42"/>
    </row>
    <row r="253" spans="8:8" hidden="1" x14ac:dyDescent="0.35">
      <c r="H253" s="42"/>
    </row>
    <row r="254" spans="8:8" hidden="1" x14ac:dyDescent="0.35">
      <c r="H254" s="42"/>
    </row>
    <row r="255" spans="8:8" hidden="1" x14ac:dyDescent="0.35">
      <c r="H255" s="42"/>
    </row>
    <row r="256" spans="8:8" hidden="1" x14ac:dyDescent="0.35">
      <c r="H256" s="42"/>
    </row>
    <row r="257" spans="8:8" hidden="1" x14ac:dyDescent="0.35">
      <c r="H257" s="42"/>
    </row>
    <row r="258" spans="8:8" hidden="1" x14ac:dyDescent="0.35">
      <c r="H258" s="42"/>
    </row>
    <row r="259" spans="8:8" hidden="1" x14ac:dyDescent="0.35">
      <c r="H259" s="42"/>
    </row>
    <row r="260" spans="8:8" hidden="1" x14ac:dyDescent="0.35">
      <c r="H260" s="42"/>
    </row>
    <row r="261" spans="8:8" hidden="1" x14ac:dyDescent="0.35">
      <c r="H261" s="42"/>
    </row>
    <row r="262" spans="8:8" hidden="1" x14ac:dyDescent="0.35">
      <c r="H262" s="42"/>
    </row>
    <row r="263" spans="8:8" hidden="1" x14ac:dyDescent="0.35">
      <c r="H263" s="42"/>
    </row>
    <row r="264" spans="8:8" hidden="1" x14ac:dyDescent="0.35">
      <c r="H264" s="42"/>
    </row>
    <row r="265" spans="8:8" hidden="1" x14ac:dyDescent="0.35">
      <c r="H265" s="42"/>
    </row>
    <row r="266" spans="8:8" hidden="1" x14ac:dyDescent="0.35">
      <c r="H266" s="42"/>
    </row>
    <row r="267" spans="8:8" hidden="1" x14ac:dyDescent="0.35">
      <c r="H267" s="42"/>
    </row>
    <row r="268" spans="8:8" hidden="1" x14ac:dyDescent="0.35">
      <c r="H268" s="42"/>
    </row>
    <row r="269" spans="8:8" hidden="1" x14ac:dyDescent="0.35">
      <c r="H269" s="42"/>
    </row>
    <row r="270" spans="8:8" hidden="1" x14ac:dyDescent="0.35">
      <c r="H270" s="42"/>
    </row>
    <row r="271" spans="8:8" hidden="1" x14ac:dyDescent="0.35">
      <c r="H271" s="42"/>
    </row>
    <row r="272" spans="8:8" hidden="1" x14ac:dyDescent="0.35">
      <c r="H272" s="42"/>
    </row>
    <row r="273" spans="8:8" hidden="1" x14ac:dyDescent="0.35">
      <c r="H273" s="42"/>
    </row>
    <row r="274" spans="8:8" hidden="1" x14ac:dyDescent="0.35">
      <c r="H274" s="42"/>
    </row>
    <row r="275" spans="8:8" hidden="1" x14ac:dyDescent="0.35">
      <c r="H275" s="42"/>
    </row>
    <row r="276" spans="8:8" hidden="1" x14ac:dyDescent="0.35">
      <c r="H276" s="42"/>
    </row>
    <row r="277" spans="8:8" hidden="1" x14ac:dyDescent="0.35">
      <c r="H277" s="42"/>
    </row>
    <row r="278" spans="8:8" hidden="1" x14ac:dyDescent="0.35">
      <c r="H278" s="42"/>
    </row>
    <row r="279" spans="8:8" hidden="1" x14ac:dyDescent="0.35">
      <c r="H279" s="42"/>
    </row>
    <row r="280" spans="8:8" hidden="1" x14ac:dyDescent="0.35">
      <c r="H280" s="42"/>
    </row>
    <row r="281" spans="8:8" hidden="1" x14ac:dyDescent="0.35">
      <c r="H281" s="42"/>
    </row>
    <row r="282" spans="8:8" hidden="1" x14ac:dyDescent="0.35">
      <c r="H282" s="42"/>
    </row>
    <row r="283" spans="8:8" hidden="1" x14ac:dyDescent="0.35">
      <c r="H283" s="42"/>
    </row>
    <row r="284" spans="8:8" hidden="1" x14ac:dyDescent="0.35">
      <c r="H284" s="42"/>
    </row>
    <row r="285" spans="8:8" hidden="1" x14ac:dyDescent="0.35">
      <c r="H285" s="42"/>
    </row>
    <row r="286" spans="8:8" hidden="1" x14ac:dyDescent="0.35">
      <c r="H286" s="42"/>
    </row>
    <row r="287" spans="8:8" hidden="1" x14ac:dyDescent="0.35">
      <c r="H287" s="42"/>
    </row>
    <row r="288" spans="8:8" hidden="1" x14ac:dyDescent="0.35">
      <c r="H288" s="42"/>
    </row>
    <row r="289" spans="8:8" hidden="1" x14ac:dyDescent="0.35">
      <c r="H289" s="42"/>
    </row>
    <row r="290" spans="8:8" hidden="1" x14ac:dyDescent="0.35">
      <c r="H290" s="42"/>
    </row>
    <row r="291" spans="8:8" hidden="1" x14ac:dyDescent="0.35">
      <c r="H291" s="42"/>
    </row>
    <row r="292" spans="8:8" hidden="1" x14ac:dyDescent="0.35">
      <c r="H292" s="42"/>
    </row>
    <row r="293" spans="8:8" hidden="1" x14ac:dyDescent="0.35">
      <c r="H293" s="42"/>
    </row>
    <row r="294" spans="8:8" hidden="1" x14ac:dyDescent="0.35">
      <c r="H294" s="42"/>
    </row>
    <row r="295" spans="8:8" hidden="1" x14ac:dyDescent="0.35">
      <c r="H295" s="42"/>
    </row>
    <row r="296" spans="8:8" hidden="1" x14ac:dyDescent="0.35">
      <c r="H296" s="42"/>
    </row>
    <row r="297" spans="8:8" hidden="1" x14ac:dyDescent="0.35">
      <c r="H297" s="42"/>
    </row>
    <row r="298" spans="8:8" hidden="1" x14ac:dyDescent="0.35">
      <c r="H298" s="42"/>
    </row>
    <row r="299" spans="8:8" hidden="1" x14ac:dyDescent="0.35">
      <c r="H299" s="42"/>
    </row>
    <row r="300" spans="8:8" hidden="1" x14ac:dyDescent="0.35">
      <c r="H300" s="42"/>
    </row>
    <row r="301" spans="8:8" hidden="1" x14ac:dyDescent="0.35">
      <c r="H301" s="42"/>
    </row>
    <row r="302" spans="8:8" hidden="1" x14ac:dyDescent="0.35">
      <c r="H302" s="42"/>
    </row>
    <row r="303" spans="8:8" hidden="1" x14ac:dyDescent="0.35">
      <c r="H303" s="42"/>
    </row>
    <row r="304" spans="8:8" hidden="1" x14ac:dyDescent="0.35">
      <c r="H304" s="42"/>
    </row>
    <row r="305" spans="8:8" hidden="1" x14ac:dyDescent="0.35">
      <c r="H305" s="42"/>
    </row>
    <row r="306" spans="8:8" hidden="1" x14ac:dyDescent="0.35">
      <c r="H306" s="42"/>
    </row>
    <row r="307" spans="8:8" hidden="1" x14ac:dyDescent="0.35">
      <c r="H307" s="42"/>
    </row>
    <row r="308" spans="8:8" hidden="1" x14ac:dyDescent="0.35">
      <c r="H308" s="42"/>
    </row>
    <row r="309" spans="8:8" hidden="1" x14ac:dyDescent="0.35">
      <c r="H309" s="42"/>
    </row>
    <row r="310" spans="8:8" hidden="1" x14ac:dyDescent="0.35">
      <c r="H310" s="42"/>
    </row>
    <row r="311" spans="8:8" hidden="1" x14ac:dyDescent="0.35">
      <c r="H311" s="42"/>
    </row>
    <row r="312" spans="8:8" hidden="1" x14ac:dyDescent="0.35">
      <c r="H312" s="42"/>
    </row>
    <row r="313" spans="8:8" hidden="1" x14ac:dyDescent="0.35">
      <c r="H313" s="42"/>
    </row>
    <row r="314" spans="8:8" hidden="1" x14ac:dyDescent="0.35">
      <c r="H314" s="42"/>
    </row>
    <row r="315" spans="8:8" hidden="1" x14ac:dyDescent="0.35">
      <c r="H315" s="42"/>
    </row>
    <row r="316" spans="8:8" hidden="1" x14ac:dyDescent="0.35">
      <c r="H316" s="42"/>
    </row>
    <row r="317" spans="8:8" hidden="1" x14ac:dyDescent="0.35">
      <c r="H317" s="42"/>
    </row>
    <row r="318" spans="8:8" hidden="1" x14ac:dyDescent="0.35">
      <c r="H318" s="42"/>
    </row>
    <row r="319" spans="8:8" hidden="1" x14ac:dyDescent="0.35">
      <c r="H319" s="42"/>
    </row>
    <row r="320" spans="8:8" hidden="1" x14ac:dyDescent="0.35">
      <c r="H320" s="42"/>
    </row>
    <row r="321" spans="8:8" hidden="1" x14ac:dyDescent="0.35">
      <c r="H321" s="42"/>
    </row>
    <row r="322" spans="8:8" hidden="1" x14ac:dyDescent="0.35">
      <c r="H322" s="42"/>
    </row>
    <row r="323" spans="8:8" hidden="1" x14ac:dyDescent="0.35">
      <c r="H323" s="42"/>
    </row>
    <row r="324" spans="8:8" hidden="1" x14ac:dyDescent="0.35">
      <c r="H324" s="42"/>
    </row>
    <row r="325" spans="8:8" hidden="1" x14ac:dyDescent="0.35">
      <c r="H325" s="42"/>
    </row>
    <row r="326" spans="8:8" hidden="1" x14ac:dyDescent="0.35">
      <c r="H326" s="42"/>
    </row>
    <row r="327" spans="8:8" hidden="1" x14ac:dyDescent="0.35">
      <c r="H327" s="42"/>
    </row>
    <row r="328" spans="8:8" hidden="1" x14ac:dyDescent="0.35">
      <c r="H328" s="42"/>
    </row>
    <row r="329" spans="8:8" hidden="1" x14ac:dyDescent="0.35">
      <c r="H329" s="42"/>
    </row>
    <row r="330" spans="8:8" hidden="1" x14ac:dyDescent="0.35">
      <c r="H330" s="42"/>
    </row>
    <row r="331" spans="8:8" hidden="1" x14ac:dyDescent="0.35">
      <c r="H331" s="42"/>
    </row>
    <row r="332" spans="8:8" hidden="1" x14ac:dyDescent="0.35">
      <c r="H332" s="42"/>
    </row>
    <row r="333" spans="8:8" hidden="1" x14ac:dyDescent="0.35">
      <c r="H333" s="42"/>
    </row>
    <row r="334" spans="8:8" hidden="1" x14ac:dyDescent="0.35">
      <c r="H334" s="42"/>
    </row>
    <row r="335" spans="8:8" hidden="1" x14ac:dyDescent="0.35">
      <c r="H335" s="42"/>
    </row>
    <row r="336" spans="8:8" hidden="1" x14ac:dyDescent="0.35">
      <c r="H336" s="42"/>
    </row>
    <row r="337" spans="8:8" hidden="1" x14ac:dyDescent="0.35">
      <c r="H337" s="42"/>
    </row>
    <row r="338" spans="8:8" hidden="1" x14ac:dyDescent="0.35">
      <c r="H338" s="42"/>
    </row>
    <row r="339" spans="8:8" hidden="1" x14ac:dyDescent="0.35">
      <c r="H339" s="42"/>
    </row>
    <row r="340" spans="8:8" hidden="1" x14ac:dyDescent="0.35">
      <c r="H340" s="42"/>
    </row>
    <row r="341" spans="8:8" hidden="1" x14ac:dyDescent="0.35">
      <c r="H341" s="42"/>
    </row>
    <row r="342" spans="8:8" hidden="1" x14ac:dyDescent="0.35">
      <c r="H342" s="42"/>
    </row>
    <row r="343" spans="8:8" hidden="1" x14ac:dyDescent="0.35">
      <c r="H343" s="42"/>
    </row>
    <row r="344" spans="8:8" hidden="1" x14ac:dyDescent="0.35">
      <c r="H344" s="42"/>
    </row>
    <row r="345" spans="8:8" hidden="1" x14ac:dyDescent="0.35">
      <c r="H345" s="42"/>
    </row>
    <row r="346" spans="8:8" hidden="1" x14ac:dyDescent="0.35">
      <c r="H346" s="42"/>
    </row>
    <row r="347" spans="8:8" hidden="1" x14ac:dyDescent="0.35">
      <c r="H347" s="42"/>
    </row>
    <row r="348" spans="8:8" hidden="1" x14ac:dyDescent="0.35">
      <c r="H348" s="42"/>
    </row>
    <row r="349" spans="8:8" hidden="1" x14ac:dyDescent="0.35">
      <c r="H349" s="42"/>
    </row>
    <row r="350" spans="8:8" hidden="1" x14ac:dyDescent="0.35">
      <c r="H350" s="42"/>
    </row>
    <row r="351" spans="8:8" hidden="1" x14ac:dyDescent="0.35">
      <c r="H351" s="42"/>
    </row>
    <row r="352" spans="8:8" hidden="1" x14ac:dyDescent="0.35">
      <c r="H352" s="42"/>
    </row>
    <row r="353" spans="8:8" hidden="1" x14ac:dyDescent="0.35">
      <c r="H353" s="42"/>
    </row>
    <row r="354" spans="8:8" hidden="1" x14ac:dyDescent="0.35">
      <c r="H354" s="42"/>
    </row>
    <row r="355" spans="8:8" hidden="1" x14ac:dyDescent="0.35">
      <c r="H355" s="42"/>
    </row>
    <row r="356" spans="8:8" hidden="1" x14ac:dyDescent="0.35">
      <c r="H356" s="42"/>
    </row>
    <row r="357" spans="8:8" hidden="1" x14ac:dyDescent="0.35">
      <c r="H357" s="42"/>
    </row>
    <row r="358" spans="8:8" hidden="1" x14ac:dyDescent="0.35">
      <c r="H358" s="42"/>
    </row>
    <row r="359" spans="8:8" hidden="1" x14ac:dyDescent="0.35">
      <c r="H359" s="42"/>
    </row>
    <row r="360" spans="8:8" hidden="1" x14ac:dyDescent="0.35">
      <c r="H360" s="42"/>
    </row>
    <row r="361" spans="8:8" hidden="1" x14ac:dyDescent="0.35">
      <c r="H361" s="42"/>
    </row>
    <row r="362" spans="8:8" hidden="1" x14ac:dyDescent="0.35">
      <c r="H362" s="42"/>
    </row>
    <row r="363" spans="8:8" hidden="1" x14ac:dyDescent="0.35">
      <c r="H363" s="42"/>
    </row>
    <row r="364" spans="8:8" hidden="1" x14ac:dyDescent="0.35">
      <c r="H364" s="42"/>
    </row>
    <row r="365" spans="8:8" hidden="1" x14ac:dyDescent="0.35">
      <c r="H365" s="42"/>
    </row>
    <row r="366" spans="8:8" hidden="1" x14ac:dyDescent="0.35">
      <c r="H366" s="42"/>
    </row>
    <row r="367" spans="8:8" hidden="1" x14ac:dyDescent="0.35">
      <c r="H367" s="42"/>
    </row>
    <row r="368" spans="8:8" hidden="1" x14ac:dyDescent="0.35">
      <c r="H368" s="42"/>
    </row>
    <row r="369" spans="8:8" hidden="1" x14ac:dyDescent="0.35">
      <c r="H369" s="42"/>
    </row>
    <row r="370" spans="8:8" hidden="1" x14ac:dyDescent="0.35">
      <c r="H370" s="42"/>
    </row>
    <row r="371" spans="8:8" hidden="1" x14ac:dyDescent="0.35">
      <c r="H371" s="42"/>
    </row>
    <row r="372" spans="8:8" hidden="1" x14ac:dyDescent="0.35">
      <c r="H372" s="42"/>
    </row>
    <row r="373" spans="8:8" hidden="1" x14ac:dyDescent="0.35">
      <c r="H373" s="42"/>
    </row>
    <row r="374" spans="8:8" hidden="1" x14ac:dyDescent="0.35">
      <c r="H374" s="42"/>
    </row>
    <row r="375" spans="8:8" hidden="1" x14ac:dyDescent="0.35">
      <c r="H375" s="42"/>
    </row>
    <row r="376" spans="8:8" hidden="1" x14ac:dyDescent="0.35">
      <c r="H376" s="42"/>
    </row>
    <row r="377" spans="8:8" hidden="1" x14ac:dyDescent="0.35">
      <c r="H377" s="42"/>
    </row>
    <row r="378" spans="8:8" hidden="1" x14ac:dyDescent="0.35">
      <c r="H378" s="42"/>
    </row>
    <row r="379" spans="8:8" hidden="1" x14ac:dyDescent="0.35">
      <c r="H379" s="42"/>
    </row>
    <row r="380" spans="8:8" hidden="1" x14ac:dyDescent="0.35">
      <c r="H380" s="42"/>
    </row>
    <row r="381" spans="8:8" hidden="1" x14ac:dyDescent="0.35">
      <c r="H381" s="42"/>
    </row>
    <row r="382" spans="8:8" hidden="1" x14ac:dyDescent="0.35">
      <c r="H382" s="42"/>
    </row>
    <row r="383" spans="8:8" hidden="1" x14ac:dyDescent="0.35">
      <c r="H383" s="42"/>
    </row>
    <row r="384" spans="8:8" hidden="1" x14ac:dyDescent="0.35">
      <c r="H384" s="42"/>
    </row>
    <row r="385" spans="8:8" hidden="1" x14ac:dyDescent="0.35">
      <c r="H385" s="42"/>
    </row>
    <row r="386" spans="8:8" hidden="1" x14ac:dyDescent="0.35">
      <c r="H386" s="42"/>
    </row>
    <row r="387" spans="8:8" hidden="1" x14ac:dyDescent="0.35">
      <c r="H387" s="42"/>
    </row>
    <row r="388" spans="8:8" hidden="1" x14ac:dyDescent="0.35">
      <c r="H388" s="42"/>
    </row>
    <row r="389" spans="8:8" hidden="1" x14ac:dyDescent="0.35">
      <c r="H389" s="42"/>
    </row>
    <row r="390" spans="8:8" hidden="1" x14ac:dyDescent="0.35">
      <c r="H390" s="42"/>
    </row>
    <row r="391" spans="8:8" hidden="1" x14ac:dyDescent="0.35">
      <c r="H391" s="42"/>
    </row>
    <row r="392" spans="8:8" hidden="1" x14ac:dyDescent="0.35">
      <c r="H392" s="42"/>
    </row>
    <row r="393" spans="8:8" hidden="1" x14ac:dyDescent="0.35">
      <c r="H393" s="42"/>
    </row>
    <row r="394" spans="8:8" hidden="1" x14ac:dyDescent="0.35">
      <c r="H394" s="42"/>
    </row>
    <row r="395" spans="8:8" hidden="1" x14ac:dyDescent="0.35">
      <c r="H395" s="42"/>
    </row>
    <row r="396" spans="8:8" hidden="1" x14ac:dyDescent="0.35">
      <c r="H396" s="42"/>
    </row>
    <row r="397" spans="8:8" hidden="1" x14ac:dyDescent="0.35">
      <c r="H397" s="42"/>
    </row>
    <row r="398" spans="8:8" hidden="1" x14ac:dyDescent="0.35">
      <c r="H398" s="42"/>
    </row>
    <row r="399" spans="8:8" hidden="1" x14ac:dyDescent="0.35">
      <c r="H399" s="42"/>
    </row>
    <row r="400" spans="8:8" hidden="1" x14ac:dyDescent="0.35">
      <c r="H400" s="42"/>
    </row>
    <row r="401" spans="8:8" hidden="1" x14ac:dyDescent="0.35">
      <c r="H401" s="42"/>
    </row>
    <row r="402" spans="8:8" hidden="1" x14ac:dyDescent="0.35">
      <c r="H402" s="42"/>
    </row>
    <row r="403" spans="8:8" hidden="1" x14ac:dyDescent="0.35">
      <c r="H403" s="42"/>
    </row>
    <row r="404" spans="8:8" hidden="1" x14ac:dyDescent="0.35">
      <c r="H404" s="42"/>
    </row>
    <row r="405" spans="8:8" hidden="1" x14ac:dyDescent="0.35">
      <c r="H405" s="42"/>
    </row>
    <row r="406" spans="8:8" hidden="1" x14ac:dyDescent="0.35">
      <c r="H406" s="42"/>
    </row>
    <row r="407" spans="8:8" hidden="1" x14ac:dyDescent="0.35">
      <c r="H407" s="42"/>
    </row>
    <row r="408" spans="8:8" hidden="1" x14ac:dyDescent="0.35">
      <c r="H408" s="42"/>
    </row>
    <row r="409" spans="8:8" hidden="1" x14ac:dyDescent="0.35">
      <c r="H409" s="42"/>
    </row>
    <row r="410" spans="8:8" hidden="1" x14ac:dyDescent="0.35">
      <c r="H410" s="42"/>
    </row>
    <row r="411" spans="8:8" hidden="1" x14ac:dyDescent="0.35">
      <c r="H411" s="42"/>
    </row>
    <row r="412" spans="8:8" hidden="1" x14ac:dyDescent="0.35">
      <c r="H412" s="42"/>
    </row>
    <row r="413" spans="8:8" hidden="1" x14ac:dyDescent="0.35">
      <c r="H413" s="42"/>
    </row>
    <row r="414" spans="8:8" hidden="1" x14ac:dyDescent="0.35">
      <c r="H414" s="42"/>
    </row>
    <row r="415" spans="8:8" hidden="1" x14ac:dyDescent="0.35">
      <c r="H415" s="42"/>
    </row>
    <row r="416" spans="8:8" hidden="1" x14ac:dyDescent="0.35">
      <c r="H416" s="42"/>
    </row>
    <row r="417" spans="8:8" hidden="1" x14ac:dyDescent="0.35">
      <c r="H417" s="42"/>
    </row>
    <row r="418" spans="8:8" hidden="1" x14ac:dyDescent="0.35">
      <c r="H418" s="42"/>
    </row>
    <row r="419" spans="8:8" hidden="1" x14ac:dyDescent="0.35">
      <c r="H419" s="42"/>
    </row>
    <row r="420" spans="8:8" hidden="1" x14ac:dyDescent="0.35">
      <c r="H420" s="42"/>
    </row>
    <row r="421" spans="8:8" hidden="1" x14ac:dyDescent="0.35">
      <c r="H421" s="42"/>
    </row>
    <row r="422" spans="8:8" hidden="1" x14ac:dyDescent="0.35">
      <c r="H422" s="42"/>
    </row>
    <row r="423" spans="8:8" hidden="1" x14ac:dyDescent="0.35">
      <c r="H423" s="42"/>
    </row>
    <row r="424" spans="8:8" hidden="1" x14ac:dyDescent="0.35">
      <c r="H424" s="42"/>
    </row>
    <row r="425" spans="8:8" hidden="1" x14ac:dyDescent="0.35">
      <c r="H425" s="42"/>
    </row>
    <row r="426" spans="8:8" hidden="1" x14ac:dyDescent="0.35">
      <c r="H426" s="42"/>
    </row>
    <row r="427" spans="8:8" hidden="1" x14ac:dyDescent="0.35">
      <c r="H427" s="42"/>
    </row>
    <row r="428" spans="8:8" hidden="1" x14ac:dyDescent="0.35">
      <c r="H428" s="42"/>
    </row>
    <row r="429" spans="8:8" hidden="1" x14ac:dyDescent="0.35">
      <c r="H429" s="42"/>
    </row>
    <row r="430" spans="8:8" hidden="1" x14ac:dyDescent="0.35">
      <c r="H430" s="42"/>
    </row>
    <row r="431" spans="8:8" hidden="1" x14ac:dyDescent="0.35">
      <c r="H431" s="42"/>
    </row>
    <row r="432" spans="8:8" hidden="1" x14ac:dyDescent="0.35">
      <c r="H432" s="42"/>
    </row>
    <row r="433" spans="8:8" hidden="1" x14ac:dyDescent="0.35">
      <c r="H433" s="42"/>
    </row>
    <row r="434" spans="8:8" hidden="1" x14ac:dyDescent="0.35">
      <c r="H434" s="42"/>
    </row>
    <row r="435" spans="8:8" hidden="1" x14ac:dyDescent="0.35">
      <c r="H435" s="42"/>
    </row>
    <row r="436" spans="8:8" hidden="1" x14ac:dyDescent="0.35">
      <c r="H436" s="42"/>
    </row>
    <row r="437" spans="8:8" hidden="1" x14ac:dyDescent="0.35">
      <c r="H437" s="42"/>
    </row>
    <row r="438" spans="8:8" hidden="1" x14ac:dyDescent="0.35">
      <c r="H438" s="42"/>
    </row>
    <row r="439" spans="8:8" hidden="1" x14ac:dyDescent="0.35">
      <c r="H439" s="42"/>
    </row>
    <row r="440" spans="8:8" hidden="1" x14ac:dyDescent="0.35">
      <c r="H440" s="42"/>
    </row>
    <row r="441" spans="8:8" hidden="1" x14ac:dyDescent="0.35">
      <c r="H441" s="42"/>
    </row>
    <row r="442" spans="8:8" hidden="1" x14ac:dyDescent="0.35">
      <c r="H442" s="42"/>
    </row>
    <row r="443" spans="8:8" hidden="1" x14ac:dyDescent="0.35">
      <c r="H443" s="42"/>
    </row>
    <row r="444" spans="8:8" hidden="1" x14ac:dyDescent="0.35">
      <c r="H444" s="42"/>
    </row>
    <row r="445" spans="8:8" hidden="1" x14ac:dyDescent="0.35">
      <c r="H445" s="42"/>
    </row>
    <row r="446" spans="8:8" hidden="1" x14ac:dyDescent="0.35">
      <c r="H446" s="42"/>
    </row>
    <row r="447" spans="8:8" hidden="1" x14ac:dyDescent="0.35">
      <c r="H447" s="42"/>
    </row>
    <row r="448" spans="8:8" hidden="1" x14ac:dyDescent="0.35">
      <c r="H448" s="42"/>
    </row>
    <row r="449" spans="8:8" hidden="1" x14ac:dyDescent="0.35">
      <c r="H449" s="42"/>
    </row>
    <row r="450" spans="8:8" hidden="1" x14ac:dyDescent="0.35">
      <c r="H450" s="42"/>
    </row>
    <row r="451" spans="8:8" hidden="1" x14ac:dyDescent="0.35">
      <c r="H451" s="42"/>
    </row>
    <row r="452" spans="8:8" hidden="1" x14ac:dyDescent="0.35">
      <c r="H452" s="42"/>
    </row>
    <row r="453" spans="8:8" hidden="1" x14ac:dyDescent="0.35">
      <c r="H453" s="42"/>
    </row>
    <row r="454" spans="8:8" hidden="1" x14ac:dyDescent="0.35">
      <c r="H454" s="42"/>
    </row>
    <row r="455" spans="8:8" hidden="1" x14ac:dyDescent="0.35">
      <c r="H455" s="42"/>
    </row>
    <row r="456" spans="8:8" hidden="1" x14ac:dyDescent="0.35">
      <c r="H456" s="42"/>
    </row>
    <row r="457" spans="8:8" hidden="1" x14ac:dyDescent="0.35">
      <c r="H457" s="42"/>
    </row>
    <row r="458" spans="8:8" hidden="1" x14ac:dyDescent="0.35">
      <c r="H458" s="42"/>
    </row>
    <row r="459" spans="8:8" hidden="1" x14ac:dyDescent="0.35">
      <c r="H459" s="42"/>
    </row>
    <row r="460" spans="8:8" hidden="1" x14ac:dyDescent="0.35">
      <c r="H460" s="42"/>
    </row>
    <row r="461" spans="8:8" hidden="1" x14ac:dyDescent="0.35">
      <c r="H461" s="42"/>
    </row>
    <row r="462" spans="8:8" hidden="1" x14ac:dyDescent="0.35">
      <c r="H462" s="42"/>
    </row>
    <row r="463" spans="8:8" hidden="1" x14ac:dyDescent="0.35">
      <c r="H463" s="42"/>
    </row>
    <row r="464" spans="8:8" hidden="1" x14ac:dyDescent="0.35">
      <c r="H464" s="42"/>
    </row>
    <row r="465" spans="8:8" hidden="1" x14ac:dyDescent="0.35">
      <c r="H465" s="42"/>
    </row>
    <row r="466" spans="8:8" hidden="1" x14ac:dyDescent="0.35">
      <c r="H466" s="42"/>
    </row>
    <row r="467" spans="8:8" hidden="1" x14ac:dyDescent="0.35">
      <c r="H467" s="42"/>
    </row>
    <row r="468" spans="8:8" hidden="1" x14ac:dyDescent="0.35">
      <c r="H468" s="42"/>
    </row>
  </sheetData>
  <sheetProtection algorithmName="SHA-512" hashValue="qFyp7Xp7hMfbp8cRocsjwQ2+nN6C8m7Jox9Q5JOfckt4j+6lmiEKPupII/kbbrAsPbHRTFS21hZ3WcdCB5/pRQ==" saltValue="qifJ/pzlixsoP0G24F1fmg==" spinCount="100000" sheet="1" objects="1" scenarios="1"/>
  <mergeCells count="8">
    <mergeCell ref="A7:L7"/>
    <mergeCell ref="A8:L8"/>
    <mergeCell ref="A1:I1"/>
    <mergeCell ref="A2:L2"/>
    <mergeCell ref="A3:L3"/>
    <mergeCell ref="A4:L4"/>
    <mergeCell ref="A5:L5"/>
    <mergeCell ref="A6:L6"/>
  </mergeCells>
  <phoneticPr fontId="2" type="noConversion"/>
  <pageMargins left="0.25" right="0.25" top="0.5" bottom="0.5" header="0.25" footer="0.25"/>
  <pageSetup scale="72" fitToHeight="0" orientation="landscape" r:id="rId1"/>
  <headerFooter alignWithMargins="0">
    <oddHeader>&amp;RFund 15 BSR
&amp;A
 Month Ended July 31, 2022
Page &amp;P of &amp;N</oddHead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43"/>
  <sheetViews>
    <sheetView zoomScaleNormal="100" workbookViewId="0">
      <selection sqref="A1:H1"/>
    </sheetView>
  </sheetViews>
  <sheetFormatPr defaultColWidth="0" defaultRowHeight="14.5" zeroHeight="1" x14ac:dyDescent="0.35"/>
  <cols>
    <col min="1" max="2" width="12.453125" style="1" customWidth="1"/>
    <col min="3" max="3" width="50.7265625" style="1" customWidth="1"/>
    <col min="4" max="5" width="16.54296875" style="1" customWidth="1"/>
    <col min="6" max="6" width="6.54296875" style="7" customWidth="1"/>
    <col min="7" max="7" width="15.26953125" style="1" customWidth="1"/>
    <col min="8" max="8" width="6.54296875" style="69" customWidth="1"/>
    <col min="9" max="9" width="15.26953125" style="1" customWidth="1"/>
    <col min="10" max="10" width="6.54296875" style="7" customWidth="1"/>
    <col min="11" max="11" width="15.26953125" style="1" customWidth="1"/>
    <col min="12" max="12" width="6.1796875" style="1" hidden="1" customWidth="1"/>
    <col min="13" max="16" width="0" style="1" hidden="1" customWidth="1"/>
    <col min="17" max="16384" width="8.7265625" style="1" hidden="1"/>
  </cols>
  <sheetData>
    <row r="1" spans="1:16" ht="54.75" customHeight="1" x14ac:dyDescent="0.35">
      <c r="A1" s="128" t="s">
        <v>129</v>
      </c>
      <c r="B1" s="128"/>
      <c r="C1" s="128"/>
      <c r="D1" s="128"/>
      <c r="E1" s="128"/>
      <c r="F1" s="128"/>
      <c r="G1" s="128"/>
      <c r="H1" s="128"/>
    </row>
    <row r="2" spans="1:16" x14ac:dyDescent="0.35">
      <c r="A2" s="129" t="s">
        <v>10</v>
      </c>
      <c r="B2" s="129"/>
      <c r="C2" s="129"/>
      <c r="D2" s="129"/>
      <c r="E2" s="129"/>
      <c r="F2" s="129"/>
      <c r="G2" s="129"/>
      <c r="H2" s="129"/>
      <c r="I2" s="129"/>
      <c r="J2" s="129"/>
      <c r="K2" s="129"/>
      <c r="L2" s="10"/>
    </row>
    <row r="3" spans="1:16" x14ac:dyDescent="0.35">
      <c r="A3" s="129" t="s">
        <v>11</v>
      </c>
      <c r="B3" s="129"/>
      <c r="C3" s="129"/>
      <c r="D3" s="129"/>
      <c r="E3" s="129"/>
      <c r="F3" s="129"/>
      <c r="G3" s="129"/>
      <c r="H3" s="129"/>
      <c r="I3" s="129"/>
      <c r="J3" s="129"/>
      <c r="K3" s="129"/>
      <c r="L3" s="10"/>
    </row>
    <row r="4" spans="1:16" x14ac:dyDescent="0.35">
      <c r="A4" s="130" t="s">
        <v>12</v>
      </c>
      <c r="B4" s="130"/>
      <c r="C4" s="130"/>
      <c r="D4" s="130"/>
      <c r="E4" s="130"/>
      <c r="F4" s="130"/>
      <c r="G4" s="130"/>
      <c r="H4" s="130"/>
      <c r="I4" s="130"/>
      <c r="J4" s="130"/>
      <c r="K4" s="130"/>
      <c r="L4" s="10"/>
    </row>
    <row r="5" spans="1:16" x14ac:dyDescent="0.35">
      <c r="A5" s="129" t="s">
        <v>13</v>
      </c>
      <c r="B5" s="129"/>
      <c r="C5" s="129"/>
      <c r="D5" s="129"/>
      <c r="E5" s="129"/>
      <c r="F5" s="129"/>
      <c r="G5" s="129"/>
      <c r="H5" s="129"/>
      <c r="I5" s="129"/>
      <c r="J5" s="129"/>
      <c r="K5" s="129"/>
      <c r="L5" s="10"/>
    </row>
    <row r="6" spans="1:16" x14ac:dyDescent="0.35">
      <c r="A6" s="129" t="s">
        <v>130</v>
      </c>
      <c r="B6" s="129"/>
      <c r="C6" s="129"/>
      <c r="D6" s="129"/>
      <c r="E6" s="129"/>
      <c r="F6" s="129"/>
      <c r="G6" s="129"/>
      <c r="H6" s="129"/>
      <c r="I6" s="129"/>
      <c r="J6" s="129"/>
      <c r="K6" s="129"/>
      <c r="L6" s="10"/>
    </row>
    <row r="7" spans="1:16" x14ac:dyDescent="0.35">
      <c r="A7" s="129" t="s">
        <v>131</v>
      </c>
      <c r="B7" s="129"/>
      <c r="C7" s="129"/>
      <c r="D7" s="129"/>
      <c r="E7" s="129"/>
      <c r="F7" s="129"/>
      <c r="G7" s="129"/>
      <c r="H7" s="129"/>
      <c r="I7" s="129"/>
      <c r="J7" s="129"/>
      <c r="K7" s="129"/>
      <c r="L7" s="10"/>
    </row>
    <row r="8" spans="1:16" ht="30" customHeight="1" x14ac:dyDescent="0.35">
      <c r="A8" s="132" t="s">
        <v>100</v>
      </c>
      <c r="B8" s="132"/>
      <c r="C8" s="132"/>
      <c r="D8" s="132"/>
      <c r="E8" s="132"/>
      <c r="F8" s="132"/>
      <c r="G8" s="132"/>
      <c r="H8" s="132"/>
      <c r="I8" s="132"/>
      <c r="J8" s="132"/>
      <c r="K8" s="132"/>
      <c r="L8" s="10"/>
      <c r="M8" s="10"/>
      <c r="N8" s="10"/>
    </row>
    <row r="9" spans="1:16" s="7" customFormat="1" ht="43.5" x14ac:dyDescent="0.35">
      <c r="A9" s="40" t="s">
        <v>17</v>
      </c>
      <c r="B9" s="40" t="s">
        <v>132</v>
      </c>
      <c r="C9" s="36" t="s">
        <v>18</v>
      </c>
      <c r="D9" s="40" t="s">
        <v>102</v>
      </c>
      <c r="E9" s="40" t="s">
        <v>103</v>
      </c>
      <c r="F9" s="36" t="s">
        <v>23</v>
      </c>
      <c r="G9" s="36" t="s">
        <v>133</v>
      </c>
      <c r="H9" s="36" t="s">
        <v>25</v>
      </c>
      <c r="I9" s="36" t="s">
        <v>92</v>
      </c>
      <c r="J9" s="36" t="s">
        <v>55</v>
      </c>
      <c r="K9" s="36" t="s">
        <v>134</v>
      </c>
    </row>
    <row r="10" spans="1:16" ht="24" customHeight="1" x14ac:dyDescent="0.35">
      <c r="A10" s="10" t="s">
        <v>135</v>
      </c>
      <c r="B10" s="7"/>
      <c r="D10" s="10"/>
      <c r="E10" s="10"/>
      <c r="H10" s="56"/>
      <c r="O10" s="57"/>
    </row>
    <row r="11" spans="1:16" ht="15" thickBot="1" x14ac:dyDescent="0.4">
      <c r="A11" s="8" t="s">
        <v>109</v>
      </c>
      <c r="B11" s="7"/>
      <c r="C11" s="1" t="s">
        <v>96</v>
      </c>
      <c r="D11" s="58">
        <v>1342</v>
      </c>
      <c r="E11" s="58">
        <v>0</v>
      </c>
      <c r="F11" s="5">
        <v>11</v>
      </c>
      <c r="G11" s="58">
        <f>D11+E11</f>
        <v>1342</v>
      </c>
      <c r="H11" s="59">
        <v>12</v>
      </c>
      <c r="I11" s="58">
        <f>'Balance Sheet'!H69</f>
        <v>1342</v>
      </c>
      <c r="J11" s="60"/>
      <c r="K11" s="58">
        <f>G11-I11</f>
        <v>0</v>
      </c>
    </row>
    <row r="12" spans="1:16" ht="29.15" customHeight="1" thickTop="1" x14ac:dyDescent="0.35">
      <c r="A12" s="10" t="s">
        <v>136</v>
      </c>
      <c r="B12" s="7"/>
      <c r="H12" s="56"/>
    </row>
    <row r="13" spans="1:16" ht="15" thickBot="1" x14ac:dyDescent="0.4">
      <c r="A13" s="8">
        <v>5200</v>
      </c>
      <c r="B13" s="7">
        <v>1110</v>
      </c>
      <c r="C13" s="1" t="s">
        <v>137</v>
      </c>
      <c r="D13" s="58">
        <v>18449409</v>
      </c>
      <c r="E13" s="58">
        <v>0</v>
      </c>
      <c r="F13" s="5">
        <v>13</v>
      </c>
      <c r="G13" s="58">
        <f>D13+E13</f>
        <v>18449409</v>
      </c>
      <c r="H13" s="59">
        <v>17</v>
      </c>
      <c r="I13" s="58">
        <v>15461304</v>
      </c>
      <c r="J13" s="60"/>
      <c r="K13" s="58">
        <f>G13-I13</f>
        <v>2988105</v>
      </c>
    </row>
    <row r="14" spans="1:16" ht="22.5" customHeight="1" thickTop="1" x14ac:dyDescent="0.35">
      <c r="A14" s="10" t="s">
        <v>138</v>
      </c>
      <c r="B14" s="7"/>
      <c r="D14" s="9"/>
      <c r="E14" s="9"/>
      <c r="G14" s="9"/>
      <c r="H14" s="56"/>
      <c r="I14" s="9"/>
      <c r="K14" s="9"/>
    </row>
    <row r="15" spans="1:16" x14ac:dyDescent="0.35">
      <c r="A15" s="8" t="s">
        <v>139</v>
      </c>
      <c r="B15" s="7">
        <v>1130</v>
      </c>
      <c r="C15" s="21" t="s">
        <v>140</v>
      </c>
      <c r="D15" s="49">
        <v>19800000</v>
      </c>
      <c r="E15" s="49">
        <v>0</v>
      </c>
      <c r="G15" s="49">
        <f>D15+E15</f>
        <v>19800000</v>
      </c>
      <c r="H15" s="56"/>
      <c r="I15" s="49">
        <v>19800000</v>
      </c>
      <c r="J15" s="50"/>
      <c r="K15" s="61">
        <f>I15-I15</f>
        <v>0</v>
      </c>
      <c r="L15" s="50"/>
      <c r="M15" s="50"/>
      <c r="N15" s="50"/>
      <c r="P15" s="50"/>
    </row>
    <row r="16" spans="1:16" ht="15" thickBot="1" x14ac:dyDescent="0.4">
      <c r="A16" s="27" t="s">
        <v>51</v>
      </c>
      <c r="B16" s="27" t="s">
        <v>51</v>
      </c>
      <c r="C16" s="10" t="s">
        <v>141</v>
      </c>
      <c r="D16" s="62">
        <f>SUM(D15:D15)</f>
        <v>19800000</v>
      </c>
      <c r="E16" s="62">
        <f>SUM(E15:E15)</f>
        <v>0</v>
      </c>
      <c r="F16" s="5">
        <v>14</v>
      </c>
      <c r="G16" s="62">
        <f>SUM(G15:G15)</f>
        <v>19800000</v>
      </c>
      <c r="H16" s="59">
        <v>18</v>
      </c>
      <c r="I16" s="62">
        <f>SUM(I15:I15)</f>
        <v>19800000</v>
      </c>
      <c r="J16" s="63"/>
      <c r="K16" s="62">
        <f>I16-I16</f>
        <v>0</v>
      </c>
      <c r="L16" s="50"/>
      <c r="M16" s="50"/>
      <c r="N16" s="50"/>
      <c r="P16" s="50"/>
    </row>
    <row r="17" spans="1:16" ht="25.5" customHeight="1" thickTop="1" x14ac:dyDescent="0.35">
      <c r="A17" s="10" t="s">
        <v>142</v>
      </c>
      <c r="B17" s="64"/>
      <c r="D17" s="49"/>
      <c r="E17" s="49"/>
      <c r="G17" s="49"/>
      <c r="H17" s="56"/>
      <c r="I17" s="50"/>
      <c r="K17" s="50"/>
      <c r="L17" s="50"/>
      <c r="M17" s="50"/>
      <c r="N17" s="50"/>
      <c r="P17" s="50"/>
    </row>
    <row r="18" spans="1:16" x14ac:dyDescent="0.35">
      <c r="A18" s="8" t="s">
        <v>143</v>
      </c>
      <c r="B18" s="65">
        <v>1150</v>
      </c>
      <c r="C18" s="8" t="s">
        <v>144</v>
      </c>
      <c r="D18" s="49">
        <v>12000000</v>
      </c>
      <c r="E18" s="49">
        <v>0</v>
      </c>
      <c r="G18" s="49">
        <f t="shared" ref="G18:G24" si="0">D18+E18</f>
        <v>12000000</v>
      </c>
      <c r="H18" s="56"/>
      <c r="I18" s="49">
        <v>12000000</v>
      </c>
      <c r="K18" s="50">
        <f t="shared" ref="K18:K24" si="1">G18-I18</f>
        <v>0</v>
      </c>
      <c r="L18" s="50"/>
      <c r="M18" s="50"/>
      <c r="N18" s="50"/>
      <c r="P18" s="50"/>
    </row>
    <row r="19" spans="1:16" x14ac:dyDescent="0.35">
      <c r="A19" s="8" t="s">
        <v>145</v>
      </c>
      <c r="B19" s="65">
        <v>1160</v>
      </c>
      <c r="C19" s="8" t="s">
        <v>146</v>
      </c>
      <c r="D19" s="49">
        <v>7230000</v>
      </c>
      <c r="E19" s="49">
        <v>0</v>
      </c>
      <c r="G19" s="49">
        <f t="shared" si="0"/>
        <v>7230000</v>
      </c>
      <c r="H19" s="56"/>
      <c r="I19" s="49">
        <v>7230000</v>
      </c>
      <c r="K19" s="50">
        <f t="shared" si="1"/>
        <v>0</v>
      </c>
      <c r="L19" s="50"/>
      <c r="M19" s="50"/>
      <c r="N19" s="50"/>
      <c r="P19" s="50"/>
    </row>
    <row r="20" spans="1:16" x14ac:dyDescent="0.35">
      <c r="A20" s="8" t="s">
        <v>147</v>
      </c>
      <c r="B20" s="65">
        <v>1170</v>
      </c>
      <c r="C20" s="8" t="s">
        <v>148</v>
      </c>
      <c r="D20" s="49">
        <v>1440000</v>
      </c>
      <c r="E20" s="49">
        <v>0</v>
      </c>
      <c r="G20" s="49">
        <f t="shared" si="0"/>
        <v>1440000</v>
      </c>
      <c r="H20" s="56"/>
      <c r="I20" s="49">
        <v>1440000</v>
      </c>
      <c r="K20" s="50">
        <f t="shared" si="1"/>
        <v>0</v>
      </c>
      <c r="L20" s="50"/>
      <c r="M20" s="50"/>
      <c r="N20" s="50"/>
      <c r="P20" s="50"/>
    </row>
    <row r="21" spans="1:16" x14ac:dyDescent="0.35">
      <c r="A21" s="8" t="s">
        <v>145</v>
      </c>
      <c r="B21" s="65">
        <v>1180</v>
      </c>
      <c r="C21" s="8" t="s">
        <v>149</v>
      </c>
      <c r="D21" s="49">
        <v>3090000</v>
      </c>
      <c r="E21" s="49">
        <v>0</v>
      </c>
      <c r="G21" s="49">
        <f t="shared" si="0"/>
        <v>3090000</v>
      </c>
      <c r="H21" s="56"/>
      <c r="I21" s="49">
        <v>3090000</v>
      </c>
      <c r="K21" s="50">
        <f t="shared" si="1"/>
        <v>0</v>
      </c>
      <c r="L21" s="50"/>
      <c r="M21" s="50"/>
      <c r="N21" s="50"/>
      <c r="P21" s="50"/>
    </row>
    <row r="22" spans="1:16" x14ac:dyDescent="0.35">
      <c r="A22" s="8" t="s">
        <v>150</v>
      </c>
      <c r="B22" s="65">
        <v>1190</v>
      </c>
      <c r="C22" s="8" t="s">
        <v>151</v>
      </c>
      <c r="D22" s="49">
        <v>3420000</v>
      </c>
      <c r="E22" s="49">
        <v>0</v>
      </c>
      <c r="G22" s="49">
        <f t="shared" si="0"/>
        <v>3420000</v>
      </c>
      <c r="H22" s="56"/>
      <c r="I22" s="49">
        <v>3420000</v>
      </c>
      <c r="K22" s="50">
        <f t="shared" si="1"/>
        <v>0</v>
      </c>
      <c r="L22" s="50"/>
      <c r="M22" s="50"/>
      <c r="N22" s="50"/>
      <c r="P22" s="50"/>
    </row>
    <row r="23" spans="1:16" x14ac:dyDescent="0.35">
      <c r="A23" s="8" t="s">
        <v>152</v>
      </c>
      <c r="B23" s="65">
        <v>1200</v>
      </c>
      <c r="C23" s="8" t="s">
        <v>153</v>
      </c>
      <c r="D23" s="49">
        <v>900000</v>
      </c>
      <c r="E23" s="49">
        <v>0</v>
      </c>
      <c r="G23" s="49">
        <f t="shared" si="0"/>
        <v>900000</v>
      </c>
      <c r="H23" s="56"/>
      <c r="I23" s="49">
        <v>900000</v>
      </c>
      <c r="K23" s="50">
        <f t="shared" si="1"/>
        <v>0</v>
      </c>
      <c r="L23" s="50"/>
      <c r="M23" s="50"/>
      <c r="N23" s="50"/>
      <c r="O23" s="57"/>
      <c r="P23" s="50"/>
    </row>
    <row r="24" spans="1:16" x14ac:dyDescent="0.35">
      <c r="A24" s="8" t="s">
        <v>154</v>
      </c>
      <c r="B24" s="65">
        <v>1210</v>
      </c>
      <c r="C24" s="8" t="s">
        <v>155</v>
      </c>
      <c r="D24" s="49">
        <v>960000</v>
      </c>
      <c r="E24" s="49">
        <v>0</v>
      </c>
      <c r="G24" s="49">
        <f t="shared" si="0"/>
        <v>960000</v>
      </c>
      <c r="H24" s="56"/>
      <c r="I24" s="49">
        <v>960000</v>
      </c>
      <c r="K24" s="50">
        <f t="shared" si="1"/>
        <v>0</v>
      </c>
      <c r="L24" s="50"/>
      <c r="M24" s="50"/>
      <c r="N24" s="50"/>
      <c r="O24" s="57"/>
      <c r="P24" s="50"/>
    </row>
    <row r="25" spans="1:16" ht="15" thickBot="1" x14ac:dyDescent="0.4">
      <c r="A25" s="27" t="s">
        <v>51</v>
      </c>
      <c r="B25" s="7">
        <v>1220</v>
      </c>
      <c r="C25" s="10" t="s">
        <v>156</v>
      </c>
      <c r="D25" s="62">
        <f>SUM(D18:D24)</f>
        <v>29040000</v>
      </c>
      <c r="E25" s="62">
        <f>SUM(E18:E24)</f>
        <v>0</v>
      </c>
      <c r="F25" s="5">
        <v>15</v>
      </c>
      <c r="G25" s="62">
        <f>SUM(G18:G24)</f>
        <v>29040000</v>
      </c>
      <c r="H25" s="59">
        <v>19</v>
      </c>
      <c r="I25" s="62">
        <f>SUM(I18:I24)</f>
        <v>29040000</v>
      </c>
      <c r="J25" s="66"/>
      <c r="K25" s="62">
        <f>SUM(K18:K24)</f>
        <v>0</v>
      </c>
      <c r="L25" s="50"/>
      <c r="M25" s="50"/>
      <c r="N25" s="50"/>
      <c r="O25" s="50"/>
      <c r="P25" s="50"/>
    </row>
    <row r="26" spans="1:16" ht="21.65" customHeight="1" thickTop="1" thickBot="1" x14ac:dyDescent="0.4">
      <c r="A26" s="27" t="s">
        <v>88</v>
      </c>
      <c r="B26" s="7">
        <v>1230</v>
      </c>
      <c r="C26" s="15" t="s">
        <v>157</v>
      </c>
      <c r="D26" s="67">
        <f>D11+D13+D16+D25</f>
        <v>67290751</v>
      </c>
      <c r="E26" s="67">
        <f>E11+E13+E16+E25</f>
        <v>0</v>
      </c>
      <c r="F26" s="5">
        <v>16</v>
      </c>
      <c r="G26" s="67">
        <f>G11+G13+G16+G25</f>
        <v>67290751</v>
      </c>
      <c r="H26" s="68">
        <v>20</v>
      </c>
      <c r="I26" s="67">
        <f>I11+I13+I16+I25</f>
        <v>64302646</v>
      </c>
      <c r="J26" s="5">
        <v>3</v>
      </c>
      <c r="K26" s="67">
        <f>K11+K13+K16+K25</f>
        <v>2988105</v>
      </c>
      <c r="L26" s="42"/>
      <c r="M26" s="42"/>
      <c r="N26" s="42"/>
      <c r="O26" s="42"/>
      <c r="P26" s="42"/>
    </row>
    <row r="27" spans="1:16" ht="30.75" customHeight="1" thickTop="1" x14ac:dyDescent="0.35">
      <c r="A27" s="105" t="s">
        <v>158</v>
      </c>
      <c r="B27" s="7"/>
      <c r="C27" s="15"/>
      <c r="D27" s="107"/>
      <c r="E27" s="107"/>
      <c r="F27" s="108">
        <v>1</v>
      </c>
      <c r="G27" s="109">
        <f>G13+G16+G25</f>
        <v>67289409</v>
      </c>
      <c r="H27" s="110">
        <v>2</v>
      </c>
      <c r="I27" s="109">
        <f>I13+I16+I25</f>
        <v>64301304</v>
      </c>
      <c r="K27" s="49"/>
      <c r="L27" s="42"/>
      <c r="M27" s="42"/>
      <c r="N27" s="42"/>
      <c r="O27" s="42"/>
      <c r="P27" s="42"/>
    </row>
    <row r="28" spans="1:16" x14ac:dyDescent="0.35">
      <c r="A28" s="8" t="s">
        <v>8</v>
      </c>
      <c r="B28" s="8"/>
      <c r="C28" s="8"/>
      <c r="D28" s="8"/>
      <c r="E28" s="8"/>
      <c r="G28" s="54"/>
      <c r="I28" s="42"/>
      <c r="K28" s="42"/>
      <c r="L28" s="42"/>
      <c r="M28" s="42"/>
      <c r="N28" s="42"/>
      <c r="O28" s="42"/>
      <c r="P28" s="42"/>
    </row>
    <row r="29" spans="1:16" hidden="1" x14ac:dyDescent="0.35">
      <c r="A29" s="8"/>
      <c r="B29" s="8"/>
      <c r="C29" s="8"/>
      <c r="D29" s="8"/>
      <c r="E29" s="8"/>
      <c r="G29" s="54"/>
      <c r="I29" s="42"/>
      <c r="K29" s="42"/>
      <c r="L29" s="42"/>
      <c r="M29" s="42"/>
      <c r="N29" s="42"/>
      <c r="O29" s="42"/>
      <c r="P29" s="42"/>
    </row>
    <row r="30" spans="1:16" hidden="1" x14ac:dyDescent="0.35">
      <c r="A30" s="8"/>
      <c r="B30" s="8"/>
      <c r="C30" s="8"/>
      <c r="D30" s="8"/>
      <c r="E30" s="8"/>
      <c r="G30" s="54"/>
      <c r="I30" s="42"/>
      <c r="K30" s="42"/>
      <c r="L30" s="42"/>
      <c r="M30" s="42"/>
      <c r="N30" s="42"/>
      <c r="O30" s="42"/>
      <c r="P30" s="42"/>
    </row>
    <row r="31" spans="1:16" hidden="1" x14ac:dyDescent="0.35">
      <c r="A31" s="8"/>
      <c r="B31" s="8"/>
      <c r="C31" s="8"/>
      <c r="D31" s="8"/>
      <c r="E31" s="8"/>
      <c r="G31" s="54"/>
      <c r="I31" s="42"/>
      <c r="K31" s="42"/>
      <c r="L31" s="42"/>
      <c r="M31" s="42"/>
      <c r="N31" s="42"/>
      <c r="O31" s="42"/>
      <c r="P31" s="42"/>
    </row>
    <row r="32" spans="1:16" hidden="1" x14ac:dyDescent="0.35">
      <c r="A32" s="8"/>
      <c r="B32" s="8"/>
      <c r="C32" s="8"/>
      <c r="D32" s="8"/>
      <c r="E32" s="8"/>
      <c r="G32" s="54"/>
      <c r="I32" s="42"/>
      <c r="K32" s="42"/>
      <c r="L32" s="42"/>
      <c r="M32" s="42"/>
      <c r="N32" s="42"/>
      <c r="O32" s="42"/>
      <c r="P32" s="42"/>
    </row>
    <row r="33" spans="1:16" hidden="1" x14ac:dyDescent="0.35">
      <c r="A33" s="8"/>
      <c r="B33" s="8"/>
      <c r="C33" s="8"/>
      <c r="D33" s="8"/>
      <c r="E33" s="8"/>
      <c r="G33" s="54"/>
      <c r="I33" s="42"/>
      <c r="K33" s="42"/>
      <c r="L33" s="42"/>
      <c r="M33" s="42"/>
      <c r="N33" s="42"/>
      <c r="O33" s="42"/>
      <c r="P33" s="42"/>
    </row>
    <row r="34" spans="1:16" hidden="1" x14ac:dyDescent="0.35">
      <c r="A34" s="8"/>
      <c r="B34" s="8"/>
      <c r="C34" s="8"/>
      <c r="D34" s="8"/>
      <c r="E34" s="8"/>
      <c r="G34" s="54"/>
      <c r="I34" s="42"/>
      <c r="K34" s="42"/>
      <c r="L34" s="42"/>
      <c r="M34" s="42"/>
      <c r="N34" s="42"/>
      <c r="O34" s="42"/>
      <c r="P34" s="42"/>
    </row>
    <row r="35" spans="1:16" hidden="1" x14ac:dyDescent="0.35">
      <c r="A35" s="8"/>
      <c r="B35" s="8"/>
      <c r="C35" s="8"/>
      <c r="D35" s="8"/>
      <c r="E35" s="8"/>
      <c r="G35" s="54"/>
      <c r="I35" s="42"/>
      <c r="K35" s="42"/>
      <c r="L35" s="42"/>
      <c r="M35" s="42"/>
      <c r="N35" s="42"/>
      <c r="O35" s="42"/>
      <c r="P35" s="42"/>
    </row>
    <row r="36" spans="1:16" hidden="1" x14ac:dyDescent="0.35">
      <c r="A36" s="8"/>
      <c r="B36" s="8"/>
      <c r="C36" s="8"/>
      <c r="D36" s="8"/>
      <c r="E36" s="8"/>
      <c r="G36" s="54"/>
      <c r="I36" s="42"/>
      <c r="K36" s="42"/>
      <c r="L36" s="42"/>
      <c r="M36" s="42"/>
      <c r="N36" s="42"/>
      <c r="O36" s="42"/>
      <c r="P36" s="42"/>
    </row>
    <row r="37" spans="1:16" hidden="1" x14ac:dyDescent="0.35">
      <c r="A37" s="8"/>
      <c r="B37" s="8"/>
      <c r="C37" s="8"/>
      <c r="D37" s="8"/>
      <c r="E37" s="8"/>
      <c r="G37" s="54"/>
      <c r="I37" s="42"/>
      <c r="K37" s="42"/>
      <c r="L37" s="42"/>
      <c r="M37" s="42"/>
      <c r="N37" s="42"/>
      <c r="O37" s="42"/>
      <c r="P37" s="42"/>
    </row>
    <row r="38" spans="1:16" hidden="1" x14ac:dyDescent="0.35">
      <c r="A38" s="8"/>
      <c r="B38" s="8"/>
      <c r="C38" s="8"/>
      <c r="D38" s="8"/>
      <c r="E38" s="8"/>
      <c r="G38" s="54"/>
      <c r="I38" s="42"/>
      <c r="K38" s="42"/>
      <c r="L38" s="42"/>
      <c r="M38" s="42"/>
      <c r="N38" s="42"/>
      <c r="O38" s="42"/>
      <c r="P38" s="42"/>
    </row>
    <row r="39" spans="1:16" hidden="1" x14ac:dyDescent="0.35">
      <c r="A39" s="8"/>
      <c r="B39" s="8"/>
      <c r="C39" s="8"/>
      <c r="D39" s="8"/>
      <c r="E39" s="8"/>
      <c r="G39" s="54"/>
      <c r="I39" s="42"/>
      <c r="K39" s="42"/>
      <c r="L39" s="42"/>
      <c r="M39" s="42"/>
      <c r="N39" s="42"/>
      <c r="O39" s="42"/>
      <c r="P39" s="42"/>
    </row>
    <row r="40" spans="1:16" hidden="1" x14ac:dyDescent="0.35">
      <c r="A40" s="8"/>
      <c r="B40" s="8"/>
      <c r="C40" s="8"/>
      <c r="D40" s="8"/>
      <c r="E40" s="8"/>
      <c r="L40" s="42"/>
      <c r="M40" s="42"/>
      <c r="N40" s="42"/>
      <c r="O40" s="42"/>
      <c r="P40" s="42"/>
    </row>
    <row r="41" spans="1:16" hidden="1" x14ac:dyDescent="0.35">
      <c r="A41" s="8"/>
      <c r="B41" s="8"/>
      <c r="C41" s="8"/>
      <c r="D41" s="8"/>
      <c r="E41" s="8"/>
      <c r="L41" s="42"/>
      <c r="M41" s="42"/>
      <c r="N41" s="42"/>
      <c r="O41" s="42"/>
      <c r="P41" s="42"/>
    </row>
    <row r="42" spans="1:16" hidden="1" x14ac:dyDescent="0.35">
      <c r="A42" s="8"/>
      <c r="B42" s="8"/>
      <c r="C42" s="8"/>
      <c r="D42" s="8"/>
      <c r="E42" s="8"/>
      <c r="L42" s="42"/>
      <c r="M42" s="42"/>
      <c r="N42" s="42"/>
      <c r="O42" s="42"/>
      <c r="P42" s="42"/>
    </row>
    <row r="43" spans="1:16" hidden="1" x14ac:dyDescent="0.35">
      <c r="A43" s="8"/>
      <c r="B43" s="8"/>
      <c r="C43" s="8"/>
      <c r="D43" s="8"/>
      <c r="E43" s="8"/>
      <c r="L43" s="42"/>
      <c r="M43" s="42"/>
      <c r="N43" s="42"/>
      <c r="O43" s="42"/>
      <c r="P43" s="42"/>
    </row>
    <row r="44" spans="1:16" hidden="1" x14ac:dyDescent="0.35">
      <c r="A44" s="8"/>
      <c r="B44" s="8"/>
      <c r="C44" s="8"/>
      <c r="D44" s="8"/>
      <c r="E44" s="8"/>
      <c r="L44" s="42"/>
      <c r="M44" s="42"/>
      <c r="N44" s="42"/>
      <c r="O44" s="42"/>
      <c r="P44" s="42"/>
    </row>
    <row r="45" spans="1:16" hidden="1" x14ac:dyDescent="0.35">
      <c r="A45" s="8"/>
      <c r="B45" s="8"/>
      <c r="C45" s="8"/>
      <c r="D45" s="8"/>
      <c r="E45" s="8"/>
      <c r="L45" s="42"/>
      <c r="M45" s="42"/>
      <c r="N45" s="42"/>
      <c r="O45" s="42"/>
      <c r="P45" s="42"/>
    </row>
    <row r="46" spans="1:16" hidden="1" x14ac:dyDescent="0.35">
      <c r="A46" s="8"/>
      <c r="B46" s="8"/>
      <c r="C46" s="8"/>
      <c r="D46" s="8"/>
      <c r="E46" s="8"/>
      <c r="G46" s="54"/>
      <c r="I46" s="42"/>
      <c r="K46" s="42"/>
      <c r="L46" s="42"/>
      <c r="M46" s="42"/>
      <c r="N46" s="42"/>
      <c r="O46" s="42"/>
      <c r="P46" s="42"/>
    </row>
    <row r="47" spans="1:16" hidden="1" x14ac:dyDescent="0.35">
      <c r="A47" s="8"/>
      <c r="B47" s="8"/>
      <c r="C47" s="8"/>
      <c r="D47" s="8"/>
      <c r="E47" s="8"/>
      <c r="G47" s="54"/>
      <c r="I47" s="42"/>
      <c r="K47" s="42"/>
      <c r="L47" s="42"/>
      <c r="M47" s="42"/>
      <c r="N47" s="42"/>
      <c r="O47" s="42"/>
      <c r="P47" s="42"/>
    </row>
    <row r="48" spans="1:16" hidden="1" x14ac:dyDescent="0.35">
      <c r="A48" s="8"/>
      <c r="B48" s="8"/>
      <c r="C48" s="8"/>
      <c r="D48" s="8"/>
      <c r="E48" s="8"/>
      <c r="G48" s="54"/>
      <c r="I48" s="42"/>
      <c r="K48" s="42"/>
      <c r="L48" s="42"/>
      <c r="M48" s="42"/>
      <c r="N48" s="42"/>
      <c r="O48" s="42"/>
      <c r="P48" s="42"/>
    </row>
    <row r="49" spans="1:16" hidden="1" x14ac:dyDescent="0.35">
      <c r="A49" s="8"/>
      <c r="B49" s="8"/>
      <c r="C49" s="8"/>
      <c r="D49" s="8"/>
      <c r="E49" s="8"/>
      <c r="G49" s="54"/>
      <c r="I49" s="42"/>
      <c r="K49" s="42"/>
      <c r="L49" s="42"/>
      <c r="M49" s="42"/>
      <c r="N49" s="42"/>
      <c r="O49" s="42"/>
      <c r="P49" s="42"/>
    </row>
    <row r="50" spans="1:16" hidden="1" x14ac:dyDescent="0.35">
      <c r="A50" s="8"/>
      <c r="B50" s="8"/>
      <c r="C50" s="8"/>
      <c r="D50" s="8"/>
      <c r="E50" s="8"/>
      <c r="G50" s="54"/>
      <c r="I50" s="42"/>
      <c r="K50" s="42"/>
      <c r="L50" s="42"/>
      <c r="M50" s="42"/>
      <c r="N50" s="42"/>
      <c r="O50" s="42"/>
      <c r="P50" s="42"/>
    </row>
    <row r="51" spans="1:16" hidden="1" x14ac:dyDescent="0.35">
      <c r="A51" s="8"/>
      <c r="B51" s="8"/>
      <c r="C51" s="8"/>
      <c r="D51" s="8"/>
      <c r="E51" s="8"/>
      <c r="G51" s="54"/>
      <c r="I51" s="42"/>
      <c r="K51" s="42"/>
      <c r="L51" s="42"/>
      <c r="M51" s="42"/>
      <c r="N51" s="42"/>
      <c r="O51" s="42"/>
      <c r="P51" s="42"/>
    </row>
    <row r="52" spans="1:16" hidden="1" x14ac:dyDescent="0.35">
      <c r="A52" s="8"/>
      <c r="B52" s="8"/>
      <c r="C52" s="8"/>
      <c r="D52" s="8"/>
      <c r="E52" s="8"/>
      <c r="G52" s="54"/>
      <c r="I52" s="42"/>
      <c r="K52" s="42"/>
      <c r="L52" s="42"/>
      <c r="M52" s="42"/>
      <c r="N52" s="42"/>
      <c r="O52" s="42"/>
      <c r="P52" s="42"/>
    </row>
    <row r="53" spans="1:16" hidden="1" x14ac:dyDescent="0.35">
      <c r="A53" s="8"/>
      <c r="B53" s="8"/>
      <c r="C53" s="8"/>
      <c r="D53" s="8"/>
      <c r="E53" s="8"/>
      <c r="G53" s="54"/>
      <c r="I53" s="42"/>
      <c r="K53" s="42"/>
      <c r="L53" s="42"/>
      <c r="M53" s="42"/>
      <c r="N53" s="42"/>
      <c r="O53" s="42"/>
      <c r="P53" s="42"/>
    </row>
    <row r="54" spans="1:16" hidden="1" x14ac:dyDescent="0.35">
      <c r="A54" s="8"/>
      <c r="B54" s="8"/>
      <c r="C54" s="8"/>
      <c r="D54" s="8"/>
      <c r="E54" s="8"/>
      <c r="G54" s="54"/>
      <c r="I54" s="42"/>
      <c r="K54" s="42"/>
      <c r="L54" s="42"/>
      <c r="M54" s="42"/>
      <c r="N54" s="42"/>
      <c r="O54" s="42"/>
      <c r="P54" s="42"/>
    </row>
    <row r="55" spans="1:16" hidden="1" x14ac:dyDescent="0.35">
      <c r="A55" s="8"/>
      <c r="B55" s="8"/>
      <c r="C55" s="8"/>
      <c r="D55" s="8"/>
      <c r="E55" s="8"/>
      <c r="G55" s="54"/>
      <c r="I55" s="42"/>
      <c r="K55" s="42"/>
      <c r="L55" s="42"/>
      <c r="M55" s="42"/>
      <c r="N55" s="42"/>
      <c r="O55" s="42"/>
      <c r="P55" s="42"/>
    </row>
    <row r="56" spans="1:16" hidden="1" x14ac:dyDescent="0.35">
      <c r="A56" s="8"/>
      <c r="B56" s="8"/>
      <c r="C56" s="8"/>
      <c r="D56" s="8"/>
      <c r="E56" s="8"/>
      <c r="G56" s="54"/>
      <c r="I56" s="42"/>
      <c r="K56" s="42"/>
      <c r="L56" s="42"/>
      <c r="M56" s="42"/>
      <c r="N56" s="42"/>
      <c r="O56" s="42"/>
      <c r="P56" s="42"/>
    </row>
    <row r="57" spans="1:16" hidden="1" x14ac:dyDescent="0.35">
      <c r="A57" s="8"/>
      <c r="B57" s="8"/>
      <c r="C57" s="8"/>
      <c r="D57" s="8"/>
      <c r="E57" s="8"/>
      <c r="G57" s="54"/>
      <c r="I57" s="42"/>
      <c r="K57" s="42"/>
      <c r="L57" s="42"/>
      <c r="M57" s="42"/>
      <c r="N57" s="42"/>
      <c r="O57" s="42"/>
      <c r="P57" s="42"/>
    </row>
    <row r="58" spans="1:16" hidden="1" x14ac:dyDescent="0.35">
      <c r="A58" s="8"/>
      <c r="B58" s="8"/>
      <c r="C58" s="8"/>
      <c r="D58" s="8"/>
      <c r="E58" s="8"/>
      <c r="G58" s="54"/>
      <c r="I58" s="42"/>
      <c r="K58" s="42"/>
      <c r="L58" s="42"/>
      <c r="M58" s="42"/>
      <c r="N58" s="42"/>
      <c r="O58" s="42"/>
      <c r="P58" s="42"/>
    </row>
    <row r="59" spans="1:16" hidden="1" x14ac:dyDescent="0.35">
      <c r="A59" s="8"/>
      <c r="B59" s="8"/>
      <c r="C59" s="8"/>
      <c r="D59" s="8"/>
      <c r="E59" s="8"/>
      <c r="G59" s="54"/>
      <c r="I59" s="42"/>
      <c r="K59" s="42"/>
      <c r="L59" s="42"/>
      <c r="M59" s="42"/>
      <c r="N59" s="42"/>
      <c r="O59" s="42"/>
      <c r="P59" s="42"/>
    </row>
    <row r="60" spans="1:16" hidden="1" x14ac:dyDescent="0.35">
      <c r="A60" s="8"/>
      <c r="B60" s="8"/>
      <c r="L60" s="42"/>
      <c r="M60" s="42"/>
      <c r="N60" s="42"/>
      <c r="O60" s="42"/>
      <c r="P60" s="42"/>
    </row>
    <row r="61" spans="1:16" hidden="1" x14ac:dyDescent="0.35">
      <c r="A61" s="8"/>
      <c r="B61" s="8"/>
      <c r="L61" s="42"/>
      <c r="M61" s="42"/>
      <c r="N61" s="42"/>
      <c r="O61" s="42"/>
      <c r="P61" s="42"/>
    </row>
    <row r="62" spans="1:16" hidden="1" x14ac:dyDescent="0.35">
      <c r="A62" s="8"/>
      <c r="B62" s="8"/>
      <c r="L62" s="42"/>
      <c r="M62" s="42"/>
      <c r="N62" s="42"/>
      <c r="O62" s="42"/>
      <c r="P62" s="42"/>
    </row>
    <row r="63" spans="1:16" hidden="1" x14ac:dyDescent="0.35">
      <c r="A63" s="8"/>
      <c r="B63" s="8"/>
    </row>
    <row r="64" spans="1:16" hidden="1" x14ac:dyDescent="0.35">
      <c r="A64" s="8"/>
      <c r="B64" s="8"/>
    </row>
    <row r="65" spans="1:2" hidden="1" x14ac:dyDescent="0.35">
      <c r="A65" s="8"/>
      <c r="B65" s="8"/>
    </row>
    <row r="66" spans="1:2" hidden="1" x14ac:dyDescent="0.35">
      <c r="A66" s="8"/>
      <c r="B66" s="8"/>
    </row>
    <row r="67" spans="1:2" hidden="1" x14ac:dyDescent="0.35">
      <c r="A67" s="8"/>
      <c r="B67" s="8"/>
    </row>
    <row r="68" spans="1:2" hidden="1" x14ac:dyDescent="0.35">
      <c r="A68" s="8"/>
      <c r="B68" s="8"/>
    </row>
    <row r="69" spans="1:2" hidden="1" x14ac:dyDescent="0.35">
      <c r="A69" s="8"/>
      <c r="B69" s="8"/>
    </row>
    <row r="70" spans="1:2" hidden="1" x14ac:dyDescent="0.35">
      <c r="A70" s="8"/>
      <c r="B70" s="8"/>
    </row>
    <row r="71" spans="1:2" hidden="1" x14ac:dyDescent="0.35">
      <c r="A71" s="8"/>
      <c r="B71" s="8"/>
    </row>
    <row r="72" spans="1:2" hidden="1" x14ac:dyDescent="0.35">
      <c r="A72" s="8"/>
      <c r="B72" s="8"/>
    </row>
    <row r="73" spans="1:2" hidden="1" x14ac:dyDescent="0.35">
      <c r="A73" s="8"/>
      <c r="B73" s="8"/>
    </row>
    <row r="74" spans="1:2" hidden="1" x14ac:dyDescent="0.35">
      <c r="A74" s="8"/>
      <c r="B74" s="8"/>
    </row>
    <row r="75" spans="1:2" hidden="1" x14ac:dyDescent="0.35">
      <c r="A75" s="8"/>
      <c r="B75" s="8"/>
    </row>
    <row r="76" spans="1:2" hidden="1" x14ac:dyDescent="0.35">
      <c r="A76" s="8"/>
      <c r="B76" s="8"/>
    </row>
    <row r="77" spans="1:2" hidden="1" x14ac:dyDescent="0.35">
      <c r="A77" s="8"/>
      <c r="B77" s="8"/>
    </row>
    <row r="78" spans="1:2" hidden="1" x14ac:dyDescent="0.35">
      <c r="A78" s="8"/>
      <c r="B78" s="8"/>
    </row>
    <row r="79" spans="1:2" hidden="1" x14ac:dyDescent="0.35">
      <c r="A79" s="8"/>
      <c r="B79" s="8"/>
    </row>
    <row r="80" spans="1:2" hidden="1" x14ac:dyDescent="0.35">
      <c r="A80" s="8"/>
      <c r="B80" s="8"/>
    </row>
    <row r="81" spans="1:2" hidden="1" x14ac:dyDescent="0.35">
      <c r="A81" s="8"/>
      <c r="B81" s="8"/>
    </row>
    <row r="82" spans="1:2" hidden="1" x14ac:dyDescent="0.35">
      <c r="A82" s="8"/>
      <c r="B82" s="8"/>
    </row>
    <row r="83" spans="1:2" hidden="1" x14ac:dyDescent="0.35">
      <c r="A83" s="8"/>
      <c r="B83" s="8"/>
    </row>
    <row r="84" spans="1:2" hidden="1" x14ac:dyDescent="0.35">
      <c r="A84" s="8"/>
      <c r="B84" s="8"/>
    </row>
    <row r="85" spans="1:2" hidden="1" x14ac:dyDescent="0.35">
      <c r="A85" s="8"/>
      <c r="B85" s="8"/>
    </row>
    <row r="86" spans="1:2" hidden="1" x14ac:dyDescent="0.35">
      <c r="A86" s="8"/>
      <c r="B86" s="8"/>
    </row>
    <row r="87" spans="1:2" hidden="1" x14ac:dyDescent="0.35">
      <c r="A87" s="8"/>
      <c r="B87" s="8"/>
    </row>
    <row r="88" spans="1:2" hidden="1" x14ac:dyDescent="0.35">
      <c r="A88" s="8"/>
      <c r="B88" s="8"/>
    </row>
    <row r="89" spans="1:2" hidden="1" x14ac:dyDescent="0.35">
      <c r="A89" s="8"/>
      <c r="B89" s="8"/>
    </row>
    <row r="90" spans="1:2" hidden="1" x14ac:dyDescent="0.35">
      <c r="A90" s="8"/>
      <c r="B90" s="8"/>
    </row>
    <row r="91" spans="1:2" hidden="1" x14ac:dyDescent="0.35">
      <c r="A91" s="8"/>
      <c r="B91" s="8"/>
    </row>
    <row r="92" spans="1:2" hidden="1" x14ac:dyDescent="0.35">
      <c r="A92" s="8"/>
      <c r="B92" s="8"/>
    </row>
    <row r="93" spans="1:2" hidden="1" x14ac:dyDescent="0.35">
      <c r="A93" s="8"/>
      <c r="B93" s="8"/>
    </row>
    <row r="94" spans="1:2" hidden="1" x14ac:dyDescent="0.35">
      <c r="A94" s="8"/>
      <c r="B94" s="8"/>
    </row>
    <row r="95" spans="1:2" hidden="1" x14ac:dyDescent="0.35">
      <c r="A95" s="8"/>
      <c r="B95" s="8"/>
    </row>
    <row r="96" spans="1:2" hidden="1" x14ac:dyDescent="0.35">
      <c r="A96" s="8"/>
      <c r="B96" s="8"/>
    </row>
    <row r="97" spans="1:2" hidden="1" x14ac:dyDescent="0.35">
      <c r="A97" s="8"/>
      <c r="B97" s="8"/>
    </row>
    <row r="98" spans="1:2" hidden="1" x14ac:dyDescent="0.35">
      <c r="A98" s="8"/>
      <c r="B98" s="8"/>
    </row>
    <row r="99" spans="1:2" hidden="1" x14ac:dyDescent="0.35">
      <c r="A99" s="8"/>
      <c r="B99" s="8"/>
    </row>
    <row r="100" spans="1:2" hidden="1" x14ac:dyDescent="0.35">
      <c r="A100" s="8"/>
      <c r="B100" s="8"/>
    </row>
    <row r="101" spans="1:2" hidden="1" x14ac:dyDescent="0.35">
      <c r="A101" s="8"/>
      <c r="B101" s="8"/>
    </row>
    <row r="102" spans="1:2" hidden="1" x14ac:dyDescent="0.35">
      <c r="A102" s="8"/>
      <c r="B102" s="8"/>
    </row>
    <row r="103" spans="1:2" hidden="1" x14ac:dyDescent="0.35">
      <c r="A103" s="8"/>
      <c r="B103" s="8"/>
    </row>
    <row r="104" spans="1:2" hidden="1" x14ac:dyDescent="0.35">
      <c r="A104" s="8"/>
      <c r="B104" s="8"/>
    </row>
    <row r="105" spans="1:2" hidden="1" x14ac:dyDescent="0.35">
      <c r="A105" s="8"/>
      <c r="B105" s="8"/>
    </row>
    <row r="106" spans="1:2" hidden="1" x14ac:dyDescent="0.35">
      <c r="A106" s="8"/>
      <c r="B106" s="8"/>
    </row>
    <row r="107" spans="1:2" hidden="1" x14ac:dyDescent="0.35">
      <c r="A107" s="8"/>
      <c r="B107" s="8"/>
    </row>
    <row r="108" spans="1:2" hidden="1" x14ac:dyDescent="0.35">
      <c r="A108" s="8"/>
      <c r="B108" s="8"/>
    </row>
    <row r="109" spans="1:2" hidden="1" x14ac:dyDescent="0.35">
      <c r="A109" s="8"/>
      <c r="B109" s="8"/>
    </row>
    <row r="110" spans="1:2" hidden="1" x14ac:dyDescent="0.35">
      <c r="A110" s="8"/>
      <c r="B110" s="8"/>
    </row>
    <row r="111" spans="1:2" hidden="1" x14ac:dyDescent="0.35">
      <c r="A111" s="8"/>
      <c r="B111" s="8"/>
    </row>
    <row r="112" spans="1:2" hidden="1" x14ac:dyDescent="0.35">
      <c r="A112" s="8"/>
      <c r="B112" s="8"/>
    </row>
    <row r="113" spans="1:2" hidden="1" x14ac:dyDescent="0.35">
      <c r="A113" s="8"/>
      <c r="B113" s="8"/>
    </row>
    <row r="114" spans="1:2" hidden="1" x14ac:dyDescent="0.35">
      <c r="A114" s="8"/>
      <c r="B114" s="8"/>
    </row>
    <row r="115" spans="1:2" hidden="1" x14ac:dyDescent="0.35">
      <c r="A115" s="8"/>
      <c r="B115" s="8"/>
    </row>
    <row r="116" spans="1:2" hidden="1" x14ac:dyDescent="0.35">
      <c r="A116" s="8"/>
      <c r="B116" s="8"/>
    </row>
    <row r="117" spans="1:2" hidden="1" x14ac:dyDescent="0.35">
      <c r="A117" s="8"/>
      <c r="B117" s="8"/>
    </row>
    <row r="118" spans="1:2" hidden="1" x14ac:dyDescent="0.35">
      <c r="A118" s="8"/>
      <c r="B118" s="8"/>
    </row>
    <row r="119" spans="1:2" hidden="1" x14ac:dyDescent="0.35">
      <c r="A119" s="8"/>
      <c r="B119" s="8"/>
    </row>
    <row r="120" spans="1:2" hidden="1" x14ac:dyDescent="0.35">
      <c r="A120" s="8"/>
      <c r="B120" s="8"/>
    </row>
    <row r="121" spans="1:2" hidden="1" x14ac:dyDescent="0.35">
      <c r="A121" s="8"/>
      <c r="B121" s="8"/>
    </row>
    <row r="122" spans="1:2" hidden="1" x14ac:dyDescent="0.35">
      <c r="A122" s="8"/>
      <c r="B122" s="8"/>
    </row>
    <row r="123" spans="1:2" hidden="1" x14ac:dyDescent="0.35">
      <c r="A123" s="8"/>
      <c r="B123" s="8"/>
    </row>
    <row r="124" spans="1:2" hidden="1" x14ac:dyDescent="0.35">
      <c r="A124" s="8"/>
      <c r="B124" s="8"/>
    </row>
    <row r="125" spans="1:2" hidden="1" x14ac:dyDescent="0.35">
      <c r="A125" s="8"/>
      <c r="B125" s="8"/>
    </row>
    <row r="126" spans="1:2" hidden="1" x14ac:dyDescent="0.35">
      <c r="A126" s="8"/>
      <c r="B126" s="8"/>
    </row>
    <row r="127" spans="1:2" hidden="1" x14ac:dyDescent="0.35">
      <c r="A127" s="8"/>
      <c r="B127" s="8"/>
    </row>
    <row r="128" spans="1:2" hidden="1" x14ac:dyDescent="0.35">
      <c r="A128" s="8"/>
      <c r="B128" s="8"/>
    </row>
    <row r="129" spans="1:2" hidden="1" x14ac:dyDescent="0.35">
      <c r="A129" s="8"/>
      <c r="B129" s="8"/>
    </row>
    <row r="130" spans="1:2" hidden="1" x14ac:dyDescent="0.35">
      <c r="A130" s="8"/>
      <c r="B130" s="8"/>
    </row>
    <row r="131" spans="1:2" hidden="1" x14ac:dyDescent="0.35">
      <c r="A131" s="8"/>
      <c r="B131" s="8"/>
    </row>
    <row r="132" spans="1:2" hidden="1" x14ac:dyDescent="0.35">
      <c r="A132" s="8"/>
      <c r="B132" s="8"/>
    </row>
    <row r="133" spans="1:2" hidden="1" x14ac:dyDescent="0.35">
      <c r="A133" s="8"/>
      <c r="B133" s="8"/>
    </row>
    <row r="134" spans="1:2" hidden="1" x14ac:dyDescent="0.35">
      <c r="A134" s="8"/>
      <c r="B134" s="8"/>
    </row>
    <row r="135" spans="1:2" hidden="1" x14ac:dyDescent="0.35">
      <c r="A135" s="8"/>
      <c r="B135" s="8"/>
    </row>
    <row r="136" spans="1:2" hidden="1" x14ac:dyDescent="0.35">
      <c r="A136" s="8"/>
      <c r="B136" s="8"/>
    </row>
    <row r="137" spans="1:2" hidden="1" x14ac:dyDescent="0.35">
      <c r="A137" s="8"/>
      <c r="B137" s="8"/>
    </row>
    <row r="138" spans="1:2" hidden="1" x14ac:dyDescent="0.35">
      <c r="A138" s="8"/>
      <c r="B138" s="8"/>
    </row>
    <row r="139" spans="1:2" hidden="1" x14ac:dyDescent="0.35">
      <c r="A139" s="8"/>
      <c r="B139" s="8"/>
    </row>
    <row r="140" spans="1:2" hidden="1" x14ac:dyDescent="0.35">
      <c r="A140" s="8"/>
      <c r="B140" s="8"/>
    </row>
    <row r="141" spans="1:2" hidden="1" x14ac:dyDescent="0.35">
      <c r="A141" s="8"/>
      <c r="B141" s="8"/>
    </row>
    <row r="142" spans="1:2" hidden="1" x14ac:dyDescent="0.35">
      <c r="A142" s="8"/>
      <c r="B142" s="8"/>
    </row>
    <row r="143" spans="1:2" hidden="1" x14ac:dyDescent="0.35">
      <c r="A143" s="8"/>
      <c r="B143" s="8"/>
    </row>
  </sheetData>
  <sheetProtection algorithmName="SHA-512" hashValue="cwZgVxJuATe25SkVC66E1fqe4ez0zPunIWe5FAip60P9eYBdewDlDT5pYGBKBfl8XrAvJ5+TrMbVrCSX7GHeAg==" saltValue="pGgp2Pzy7REamhRYg8i+wQ==" spinCount="100000" sheet="1" objects="1" scenarios="1"/>
  <mergeCells count="8">
    <mergeCell ref="A1:H1"/>
    <mergeCell ref="A8:K8"/>
    <mergeCell ref="A2:K2"/>
    <mergeCell ref="A3:K3"/>
    <mergeCell ref="A4:K4"/>
    <mergeCell ref="A5:K5"/>
    <mergeCell ref="A6:K6"/>
    <mergeCell ref="A7:K7"/>
  </mergeCells>
  <phoneticPr fontId="2" type="noConversion"/>
  <pageMargins left="0.25" right="0.25" top="0.5" bottom="0.5" header="0.25" footer="0.25"/>
  <pageSetup scale="78" fitToHeight="0" orientation="landscape" r:id="rId1"/>
  <headerFooter alignWithMargins="0">
    <oddHeader>&amp;RFund 15 BSR
&amp;A
Month Ended July 31, 2022
Page &amp;P of &amp;N</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937"/>
  <sheetViews>
    <sheetView zoomScaleNormal="100" workbookViewId="0">
      <selection sqref="A1:H1"/>
    </sheetView>
  </sheetViews>
  <sheetFormatPr defaultColWidth="0" defaultRowHeight="14.5" zeroHeight="1" x14ac:dyDescent="0.35"/>
  <cols>
    <col min="1" max="1" width="16" style="1" customWidth="1"/>
    <col min="2" max="2" width="11.453125" style="1" customWidth="1"/>
    <col min="3" max="3" width="52.26953125" style="1" customWidth="1"/>
    <col min="4" max="4" width="16.54296875" style="1" customWidth="1"/>
    <col min="5" max="5" width="16.54296875" style="49" customWidth="1"/>
    <col min="6" max="6" width="7.81640625" style="75" customWidth="1"/>
    <col min="7" max="7" width="15.54296875" style="49" customWidth="1"/>
    <col min="8" max="8" width="7.81640625" style="101" customWidth="1"/>
    <col min="9" max="9" width="17" style="49" customWidth="1"/>
    <col min="10" max="10" width="7.81640625" style="50" customWidth="1"/>
    <col min="11" max="11" width="19.1796875" style="49" customWidth="1"/>
    <col min="12" max="12" width="6.7265625" style="7" customWidth="1"/>
    <col min="13" max="13" width="18.1796875" style="1" customWidth="1"/>
    <col min="14" max="14" width="18.1796875" style="1" hidden="1" customWidth="1"/>
    <col min="15" max="18" width="0" style="1" hidden="1" customWidth="1"/>
    <col min="19" max="16384" width="8.7265625" style="1" hidden="1"/>
  </cols>
  <sheetData>
    <row r="1" spans="1:18" ht="60" customHeight="1" x14ac:dyDescent="0.35">
      <c r="A1" s="128" t="s">
        <v>159</v>
      </c>
      <c r="B1" s="128"/>
      <c r="C1" s="128"/>
      <c r="D1" s="128"/>
      <c r="E1" s="128"/>
      <c r="F1" s="128"/>
      <c r="G1" s="128"/>
      <c r="H1" s="128"/>
    </row>
    <row r="2" spans="1:18" x14ac:dyDescent="0.35">
      <c r="A2" s="129" t="s">
        <v>10</v>
      </c>
      <c r="B2" s="129"/>
      <c r="C2" s="129"/>
      <c r="D2" s="129"/>
      <c r="E2" s="129"/>
      <c r="F2" s="129"/>
      <c r="G2" s="129"/>
      <c r="H2" s="129"/>
      <c r="I2" s="129"/>
      <c r="J2" s="129"/>
      <c r="K2" s="129"/>
      <c r="L2" s="36"/>
    </row>
    <row r="3" spans="1:18" x14ac:dyDescent="0.35">
      <c r="A3" s="129" t="s">
        <v>11</v>
      </c>
      <c r="B3" s="129"/>
      <c r="C3" s="129"/>
      <c r="D3" s="129"/>
      <c r="E3" s="129"/>
      <c r="F3" s="129"/>
      <c r="G3" s="129"/>
      <c r="H3" s="129"/>
      <c r="I3" s="129"/>
      <c r="J3" s="129"/>
      <c r="K3" s="129"/>
      <c r="L3" s="36"/>
    </row>
    <row r="4" spans="1:18" x14ac:dyDescent="0.35">
      <c r="A4" s="130" t="s">
        <v>160</v>
      </c>
      <c r="B4" s="130"/>
      <c r="C4" s="130"/>
      <c r="D4" s="130"/>
      <c r="E4" s="130"/>
      <c r="F4" s="130"/>
      <c r="G4" s="130"/>
      <c r="H4" s="130"/>
      <c r="I4" s="130"/>
      <c r="J4" s="130"/>
      <c r="K4" s="130"/>
      <c r="L4" s="36"/>
    </row>
    <row r="5" spans="1:18" x14ac:dyDescent="0.35">
      <c r="A5" s="129" t="s">
        <v>13</v>
      </c>
      <c r="B5" s="129"/>
      <c r="C5" s="129"/>
      <c r="D5" s="129"/>
      <c r="E5" s="129"/>
      <c r="F5" s="129"/>
      <c r="G5" s="129"/>
      <c r="H5" s="129"/>
      <c r="I5" s="129"/>
      <c r="J5" s="129"/>
      <c r="K5" s="129"/>
      <c r="L5" s="36"/>
    </row>
    <row r="6" spans="1:18" x14ac:dyDescent="0.35">
      <c r="A6" s="129" t="s">
        <v>161</v>
      </c>
      <c r="B6" s="129"/>
      <c r="C6" s="129"/>
      <c r="D6" s="129"/>
      <c r="E6" s="129"/>
      <c r="F6" s="129"/>
      <c r="G6" s="129"/>
      <c r="H6" s="129"/>
      <c r="I6" s="129"/>
      <c r="J6" s="129"/>
      <c r="K6" s="129"/>
      <c r="L6" s="36"/>
    </row>
    <row r="7" spans="1:18" s="39" customFormat="1" ht="25.5" customHeight="1" x14ac:dyDescent="0.25">
      <c r="A7" s="132" t="s">
        <v>100</v>
      </c>
      <c r="B7" s="132"/>
      <c r="C7" s="132"/>
      <c r="D7" s="132"/>
      <c r="E7" s="132"/>
      <c r="F7" s="132"/>
      <c r="G7" s="132"/>
      <c r="H7" s="132"/>
      <c r="I7" s="132"/>
      <c r="J7" s="132"/>
      <c r="K7" s="132"/>
      <c r="L7" s="117"/>
    </row>
    <row r="8" spans="1:18" ht="58" x14ac:dyDescent="0.35">
      <c r="A8" s="70" t="s">
        <v>17</v>
      </c>
      <c r="B8" s="71" t="s">
        <v>132</v>
      </c>
      <c r="C8" s="72" t="s">
        <v>18</v>
      </c>
      <c r="D8" s="71" t="s">
        <v>102</v>
      </c>
      <c r="E8" s="71" t="s">
        <v>103</v>
      </c>
      <c r="F8" s="73" t="s">
        <v>23</v>
      </c>
      <c r="G8" s="73" t="s">
        <v>80</v>
      </c>
      <c r="H8" s="73" t="s">
        <v>25</v>
      </c>
      <c r="I8" s="73" t="s">
        <v>117</v>
      </c>
      <c r="J8" s="73" t="s">
        <v>55</v>
      </c>
      <c r="K8" s="73" t="s">
        <v>82</v>
      </c>
      <c r="L8" s="73" t="s">
        <v>57</v>
      </c>
      <c r="M8" s="73" t="s">
        <v>119</v>
      </c>
      <c r="N8" s="73"/>
    </row>
    <row r="9" spans="1:18" ht="31" customHeight="1" x14ac:dyDescent="0.35">
      <c r="A9" s="2" t="s">
        <v>162</v>
      </c>
      <c r="B9" s="74"/>
      <c r="C9" s="74"/>
      <c r="D9" s="2"/>
      <c r="E9" s="2"/>
      <c r="F9" s="7"/>
      <c r="J9" s="101"/>
      <c r="L9" s="50"/>
      <c r="M9" s="49"/>
      <c r="N9" s="49"/>
    </row>
    <row r="10" spans="1:18" ht="20.5" customHeight="1" x14ac:dyDescent="0.35">
      <c r="A10" s="10" t="s">
        <v>163</v>
      </c>
      <c r="B10" s="10"/>
      <c r="C10" s="29"/>
      <c r="E10" s="1"/>
      <c r="F10" s="7"/>
      <c r="J10" s="101"/>
      <c r="L10" s="50"/>
      <c r="M10" s="49"/>
      <c r="N10" s="49"/>
    </row>
    <row r="11" spans="1:18" x14ac:dyDescent="0.35">
      <c r="A11" s="76" t="s">
        <v>164</v>
      </c>
      <c r="B11" s="65">
        <v>2080</v>
      </c>
      <c r="C11" s="77" t="s">
        <v>165</v>
      </c>
      <c r="D11" s="78">
        <v>128756</v>
      </c>
      <c r="E11" s="78">
        <v>0</v>
      </c>
      <c r="F11" s="7"/>
      <c r="G11" s="78">
        <f>D11+E11</f>
        <v>128756</v>
      </c>
      <c r="H11" s="115"/>
      <c r="I11" s="78">
        <v>15671</v>
      </c>
      <c r="J11" s="101"/>
      <c r="K11" s="78">
        <v>100254</v>
      </c>
      <c r="L11" s="115"/>
      <c r="M11" s="78">
        <f>G11-I11-K11</f>
        <v>12831</v>
      </c>
      <c r="N11" s="78"/>
    </row>
    <row r="12" spans="1:18" x14ac:dyDescent="0.35">
      <c r="A12" s="76" t="s">
        <v>166</v>
      </c>
      <c r="B12" s="65">
        <v>2100</v>
      </c>
      <c r="C12" s="77" t="s">
        <v>167</v>
      </c>
      <c r="D12" s="49">
        <v>962473</v>
      </c>
      <c r="E12" s="49">
        <v>0</v>
      </c>
      <c r="F12" s="7"/>
      <c r="G12" s="49">
        <f>D12+E12</f>
        <v>962473</v>
      </c>
      <c r="I12" s="49">
        <v>235698</v>
      </c>
      <c r="J12" s="101"/>
      <c r="K12" s="49">
        <v>689425</v>
      </c>
      <c r="L12" s="50"/>
      <c r="M12" s="49">
        <f>G12-I12-K12</f>
        <v>37350</v>
      </c>
      <c r="N12" s="49"/>
      <c r="P12" s="50"/>
      <c r="Q12" s="50"/>
      <c r="R12" s="50"/>
    </row>
    <row r="13" spans="1:18" x14ac:dyDescent="0.35">
      <c r="A13" s="76" t="s">
        <v>168</v>
      </c>
      <c r="B13" s="65">
        <v>2120</v>
      </c>
      <c r="C13" s="77" t="s">
        <v>169</v>
      </c>
      <c r="D13" s="49">
        <v>727884</v>
      </c>
      <c r="E13" s="49">
        <v>0</v>
      </c>
      <c r="F13" s="7"/>
      <c r="G13" s="49">
        <f t="shared" ref="G13:G14" si="0">D13+E13</f>
        <v>727884</v>
      </c>
      <c r="I13" s="49">
        <v>213583</v>
      </c>
      <c r="J13" s="101"/>
      <c r="K13" s="49">
        <v>498236</v>
      </c>
      <c r="L13" s="50"/>
      <c r="M13" s="49">
        <f>G13-I13-K13</f>
        <v>16065</v>
      </c>
      <c r="N13" s="49"/>
      <c r="P13" s="50"/>
      <c r="Q13" s="50"/>
      <c r="R13" s="50"/>
    </row>
    <row r="14" spans="1:18" x14ac:dyDescent="0.35">
      <c r="A14" s="76" t="s">
        <v>170</v>
      </c>
      <c r="B14" s="65">
        <v>2140</v>
      </c>
      <c r="C14" s="77" t="s">
        <v>171</v>
      </c>
      <c r="D14" s="49">
        <v>0</v>
      </c>
      <c r="E14" s="49">
        <v>0</v>
      </c>
      <c r="F14" s="7"/>
      <c r="G14" s="49">
        <f t="shared" si="0"/>
        <v>0</v>
      </c>
      <c r="I14" s="49">
        <v>0</v>
      </c>
      <c r="J14" s="101"/>
      <c r="K14" s="49">
        <v>0</v>
      </c>
      <c r="L14" s="50"/>
      <c r="M14" s="49">
        <f>G14-I14-K14</f>
        <v>0</v>
      </c>
      <c r="N14" s="49"/>
      <c r="P14" s="50"/>
      <c r="Q14" s="50"/>
      <c r="R14" s="50"/>
    </row>
    <row r="15" spans="1:18" ht="15" thickBot="1" x14ac:dyDescent="0.4">
      <c r="A15" s="79" t="s">
        <v>51</v>
      </c>
      <c r="B15" s="80" t="s">
        <v>51</v>
      </c>
      <c r="C15" s="81" t="s">
        <v>172</v>
      </c>
      <c r="D15" s="82">
        <f>SUM(D11:D14)</f>
        <v>1819113</v>
      </c>
      <c r="E15" s="82">
        <f>SUM(E11:E14)</f>
        <v>0</v>
      </c>
      <c r="F15" s="7"/>
      <c r="G15" s="82">
        <f>SUM(G11:G14)</f>
        <v>1819113</v>
      </c>
      <c r="I15" s="82">
        <f>SUM(I11:I14)</f>
        <v>464952</v>
      </c>
      <c r="J15" s="101"/>
      <c r="K15" s="82">
        <f>SUM(K11:K14)</f>
        <v>1287915</v>
      </c>
      <c r="L15" s="50"/>
      <c r="M15" s="82">
        <f>SUM(M11:M14)</f>
        <v>66246</v>
      </c>
      <c r="N15" s="83"/>
      <c r="P15" s="50"/>
      <c r="Q15" s="50"/>
      <c r="R15" s="50"/>
    </row>
    <row r="16" spans="1:18" ht="15" thickTop="1" x14ac:dyDescent="0.35">
      <c r="A16" s="84" t="s">
        <v>173</v>
      </c>
      <c r="B16" s="65"/>
      <c r="C16" s="85"/>
      <c r="D16" s="49"/>
      <c r="F16" s="7"/>
      <c r="J16" s="101"/>
      <c r="L16" s="50"/>
      <c r="M16" s="49"/>
      <c r="N16" s="49"/>
      <c r="P16" s="50"/>
      <c r="Q16" s="50"/>
      <c r="R16" s="50"/>
    </row>
    <row r="17" spans="1:18" x14ac:dyDescent="0.35">
      <c r="A17" s="76" t="s">
        <v>174</v>
      </c>
      <c r="B17" s="65">
        <v>3000</v>
      </c>
      <c r="C17" s="77" t="s">
        <v>175</v>
      </c>
      <c r="D17" s="49">
        <v>396664</v>
      </c>
      <c r="E17" s="49">
        <v>0</v>
      </c>
      <c r="F17" s="7"/>
      <c r="G17" s="49">
        <f t="shared" ref="G17:G24" si="1">D17+E17</f>
        <v>396664</v>
      </c>
      <c r="I17" s="49">
        <v>56231</v>
      </c>
      <c r="J17" s="101"/>
      <c r="K17" s="49">
        <v>323658</v>
      </c>
      <c r="L17" s="50"/>
      <c r="M17" s="49">
        <f t="shared" ref="M17:M24" si="2">G17-I17-K17</f>
        <v>16775</v>
      </c>
      <c r="N17" s="49"/>
      <c r="P17" s="50"/>
      <c r="Q17" s="50"/>
      <c r="R17" s="50"/>
    </row>
    <row r="18" spans="1:18" x14ac:dyDescent="0.35">
      <c r="A18" s="76" t="s">
        <v>176</v>
      </c>
      <c r="B18" s="65">
        <v>3005</v>
      </c>
      <c r="C18" s="77" t="s">
        <v>177</v>
      </c>
      <c r="D18" s="49">
        <v>0</v>
      </c>
      <c r="E18" s="49">
        <v>0</v>
      </c>
      <c r="F18" s="7"/>
      <c r="G18" s="49">
        <f t="shared" si="1"/>
        <v>0</v>
      </c>
      <c r="I18" s="49">
        <v>0</v>
      </c>
      <c r="J18" s="101"/>
      <c r="K18" s="49">
        <v>0</v>
      </c>
      <c r="L18" s="50"/>
      <c r="M18" s="49">
        <f t="shared" si="2"/>
        <v>0</v>
      </c>
      <c r="N18" s="49"/>
      <c r="P18" s="50"/>
      <c r="Q18" s="50"/>
      <c r="R18" s="50"/>
    </row>
    <row r="19" spans="1:18" x14ac:dyDescent="0.35">
      <c r="A19" s="76" t="s">
        <v>178</v>
      </c>
      <c r="B19" s="65">
        <v>3020</v>
      </c>
      <c r="C19" s="77" t="s">
        <v>179</v>
      </c>
      <c r="D19" s="49">
        <v>19220</v>
      </c>
      <c r="E19" s="49">
        <v>0</v>
      </c>
      <c r="F19" s="7"/>
      <c r="G19" s="49">
        <f t="shared" si="1"/>
        <v>19220</v>
      </c>
      <c r="I19" s="49">
        <v>2531</v>
      </c>
      <c r="J19" s="101"/>
      <c r="K19" s="49">
        <v>12536</v>
      </c>
      <c r="L19" s="50"/>
      <c r="M19" s="49">
        <f t="shared" si="2"/>
        <v>4153</v>
      </c>
      <c r="N19" s="49"/>
      <c r="P19" s="50"/>
      <c r="Q19" s="50"/>
      <c r="R19" s="50"/>
    </row>
    <row r="20" spans="1:18" x14ac:dyDescent="0.35">
      <c r="A20" s="76" t="s">
        <v>180</v>
      </c>
      <c r="B20" s="65">
        <v>3040</v>
      </c>
      <c r="C20" s="77" t="s">
        <v>181</v>
      </c>
      <c r="D20" s="49">
        <v>19220</v>
      </c>
      <c r="E20" s="49">
        <v>0</v>
      </c>
      <c r="F20" s="7"/>
      <c r="G20" s="49">
        <f t="shared" si="1"/>
        <v>19220</v>
      </c>
      <c r="I20" s="49">
        <v>1542</v>
      </c>
      <c r="J20" s="101"/>
      <c r="K20" s="49">
        <v>12546</v>
      </c>
      <c r="L20" s="50"/>
      <c r="M20" s="49">
        <f t="shared" si="2"/>
        <v>5132</v>
      </c>
      <c r="N20" s="49"/>
      <c r="P20" s="50"/>
      <c r="Q20" s="50"/>
      <c r="R20" s="50"/>
    </row>
    <row r="21" spans="1:18" x14ac:dyDescent="0.35">
      <c r="A21" s="76" t="s">
        <v>182</v>
      </c>
      <c r="B21" s="65">
        <v>3060</v>
      </c>
      <c r="C21" s="77" t="s">
        <v>183</v>
      </c>
      <c r="D21" s="49">
        <v>10720</v>
      </c>
      <c r="E21" s="49">
        <v>0</v>
      </c>
      <c r="F21" s="7"/>
      <c r="G21" s="49">
        <f t="shared" si="1"/>
        <v>10720</v>
      </c>
      <c r="I21" s="49">
        <v>2136</v>
      </c>
      <c r="J21" s="101"/>
      <c r="K21" s="49">
        <v>1254</v>
      </c>
      <c r="L21" s="50"/>
      <c r="M21" s="49">
        <f t="shared" si="2"/>
        <v>7330</v>
      </c>
      <c r="N21" s="49"/>
      <c r="P21" s="50"/>
      <c r="Q21" s="50"/>
      <c r="R21" s="50"/>
    </row>
    <row r="22" spans="1:18" x14ac:dyDescent="0.35">
      <c r="A22" s="76" t="s">
        <v>184</v>
      </c>
      <c r="B22" s="65">
        <v>3080</v>
      </c>
      <c r="C22" s="77" t="s">
        <v>185</v>
      </c>
      <c r="D22" s="49">
        <v>86430</v>
      </c>
      <c r="E22" s="49">
        <v>0</v>
      </c>
      <c r="F22" s="7"/>
      <c r="G22" s="49">
        <f t="shared" si="1"/>
        <v>86430</v>
      </c>
      <c r="I22" s="49">
        <v>25631</v>
      </c>
      <c r="J22" s="101"/>
      <c r="K22" s="49">
        <v>56234</v>
      </c>
      <c r="L22" s="50"/>
      <c r="M22" s="49">
        <f t="shared" si="2"/>
        <v>4565</v>
      </c>
      <c r="N22" s="49"/>
      <c r="P22" s="50"/>
      <c r="Q22" s="50"/>
      <c r="R22" s="50"/>
    </row>
    <row r="23" spans="1:18" x14ac:dyDescent="0.35">
      <c r="A23" s="76" t="s">
        <v>186</v>
      </c>
      <c r="B23" s="65">
        <v>3100</v>
      </c>
      <c r="C23" s="77" t="s">
        <v>187</v>
      </c>
      <c r="D23" s="49">
        <v>38840</v>
      </c>
      <c r="E23" s="49">
        <v>0</v>
      </c>
      <c r="F23" s="7"/>
      <c r="G23" s="49">
        <f t="shared" si="1"/>
        <v>38840</v>
      </c>
      <c r="I23" s="49">
        <v>25213</v>
      </c>
      <c r="J23" s="101"/>
      <c r="K23" s="49">
        <v>12563</v>
      </c>
      <c r="L23" s="50"/>
      <c r="M23" s="49">
        <f t="shared" si="2"/>
        <v>1064</v>
      </c>
      <c r="N23" s="49"/>
      <c r="P23" s="50"/>
      <c r="Q23" s="50"/>
      <c r="R23" s="50"/>
    </row>
    <row r="24" spans="1:18" x14ac:dyDescent="0.35">
      <c r="A24" s="76" t="s">
        <v>188</v>
      </c>
      <c r="B24" s="65">
        <v>3120</v>
      </c>
      <c r="C24" s="77" t="s">
        <v>189</v>
      </c>
      <c r="D24" s="49">
        <v>55600</v>
      </c>
      <c r="E24" s="49">
        <v>0</v>
      </c>
      <c r="F24" s="7"/>
      <c r="G24" s="49">
        <f t="shared" si="1"/>
        <v>55600</v>
      </c>
      <c r="I24" s="49">
        <v>12541</v>
      </c>
      <c r="J24" s="101"/>
      <c r="K24" s="49">
        <v>42156</v>
      </c>
      <c r="L24" s="50"/>
      <c r="M24" s="49">
        <f t="shared" si="2"/>
        <v>903</v>
      </c>
      <c r="N24" s="49"/>
      <c r="P24" s="50"/>
      <c r="Q24" s="50"/>
      <c r="R24" s="50"/>
    </row>
    <row r="25" spans="1:18" ht="15" thickBot="1" x14ac:dyDescent="0.4">
      <c r="A25" s="79" t="s">
        <v>51</v>
      </c>
      <c r="B25" s="65">
        <v>3200</v>
      </c>
      <c r="C25" s="81" t="s">
        <v>190</v>
      </c>
      <c r="D25" s="82">
        <f>SUM(D17:D24)</f>
        <v>626694</v>
      </c>
      <c r="E25" s="82">
        <f>SUM(E17:E24)</f>
        <v>0</v>
      </c>
      <c r="F25" s="7"/>
      <c r="G25" s="82">
        <f>SUM(G17:G24)</f>
        <v>626694</v>
      </c>
      <c r="I25" s="82">
        <f>SUM(I17:I24)</f>
        <v>125825</v>
      </c>
      <c r="J25" s="101"/>
      <c r="K25" s="82">
        <f>SUM(K17:K24)</f>
        <v>460947</v>
      </c>
      <c r="L25" s="50"/>
      <c r="M25" s="82">
        <f>SUM(M17:M24)</f>
        <v>39922</v>
      </c>
      <c r="N25" s="83"/>
      <c r="P25" s="50"/>
      <c r="Q25" s="50"/>
      <c r="R25" s="50"/>
    </row>
    <row r="26" spans="1:18" ht="15.5" thickTop="1" thickBot="1" x14ac:dyDescent="0.4">
      <c r="A26" s="79" t="s">
        <v>51</v>
      </c>
      <c r="B26" s="79" t="s">
        <v>51</v>
      </c>
      <c r="C26" s="85" t="s">
        <v>172</v>
      </c>
      <c r="D26" s="82">
        <f>D15+D25</f>
        <v>2445807</v>
      </c>
      <c r="E26" s="82">
        <f>E15+E25</f>
        <v>0</v>
      </c>
      <c r="F26" s="7"/>
      <c r="G26" s="82">
        <f>G15+G25</f>
        <v>2445807</v>
      </c>
      <c r="I26" s="82">
        <f>I15+I25</f>
        <v>590777</v>
      </c>
      <c r="J26" s="101"/>
      <c r="K26" s="82">
        <f>K15+K25</f>
        <v>1748862</v>
      </c>
      <c r="L26" s="50"/>
      <c r="M26" s="82">
        <f>M15+M25</f>
        <v>106168</v>
      </c>
      <c r="N26" s="83"/>
      <c r="P26" s="50"/>
      <c r="Q26" s="50"/>
      <c r="R26" s="50"/>
    </row>
    <row r="27" spans="1:18" ht="15" thickTop="1" x14ac:dyDescent="0.35">
      <c r="A27" s="84" t="s">
        <v>191</v>
      </c>
      <c r="B27" s="65"/>
      <c r="C27" s="85"/>
      <c r="D27" s="49"/>
      <c r="F27" s="7"/>
      <c r="J27" s="101"/>
      <c r="L27" s="50"/>
      <c r="M27" s="49"/>
      <c r="N27" s="49"/>
      <c r="P27" s="50"/>
      <c r="Q27" s="50"/>
      <c r="R27" s="50"/>
    </row>
    <row r="28" spans="1:18" x14ac:dyDescent="0.35">
      <c r="A28" s="84" t="s">
        <v>192</v>
      </c>
      <c r="B28" s="65"/>
      <c r="C28" s="85"/>
      <c r="D28" s="49"/>
      <c r="F28" s="7"/>
      <c r="J28" s="101"/>
      <c r="L28" s="50"/>
      <c r="M28" s="49"/>
      <c r="N28" s="49"/>
      <c r="P28" s="50"/>
      <c r="Q28" s="50"/>
      <c r="R28" s="50"/>
    </row>
    <row r="29" spans="1:18" x14ac:dyDescent="0.35">
      <c r="A29" s="76" t="s">
        <v>193</v>
      </c>
      <c r="B29" s="65">
        <v>3500</v>
      </c>
      <c r="C29" s="77" t="s">
        <v>194</v>
      </c>
      <c r="D29" s="49">
        <v>291688</v>
      </c>
      <c r="E29" s="49">
        <v>0</v>
      </c>
      <c r="F29" s="7"/>
      <c r="G29" s="49">
        <f t="shared" ref="G29:G37" si="3">D29+E29</f>
        <v>291688</v>
      </c>
      <c r="I29" s="49">
        <v>12451</v>
      </c>
      <c r="J29" s="101"/>
      <c r="K29" s="49">
        <v>254867</v>
      </c>
      <c r="L29" s="50"/>
      <c r="M29" s="49">
        <f t="shared" ref="M29:M37" si="4">G29-I29-K29</f>
        <v>24370</v>
      </c>
      <c r="N29" s="49"/>
      <c r="P29" s="50"/>
      <c r="Q29" s="50"/>
      <c r="R29" s="50"/>
    </row>
    <row r="30" spans="1:18" x14ac:dyDescent="0.35">
      <c r="A30" s="76" t="s">
        <v>195</v>
      </c>
      <c r="B30" s="65">
        <v>3520</v>
      </c>
      <c r="C30" s="77" t="s">
        <v>175</v>
      </c>
      <c r="D30" s="49">
        <v>239700</v>
      </c>
      <c r="E30" s="49">
        <v>0</v>
      </c>
      <c r="F30" s="7"/>
      <c r="G30" s="49">
        <f t="shared" si="3"/>
        <v>239700</v>
      </c>
      <c r="I30" s="49">
        <v>36542</v>
      </c>
      <c r="J30" s="101"/>
      <c r="K30" s="49">
        <v>195632</v>
      </c>
      <c r="L30" s="50"/>
      <c r="M30" s="49">
        <f t="shared" si="4"/>
        <v>7526</v>
      </c>
      <c r="N30" s="49"/>
      <c r="P30" s="50"/>
      <c r="Q30" s="50"/>
      <c r="R30" s="50"/>
    </row>
    <row r="31" spans="1:18" x14ac:dyDescent="0.35">
      <c r="A31" s="76" t="s">
        <v>196</v>
      </c>
      <c r="B31" s="65">
        <v>3525</v>
      </c>
      <c r="C31" s="77" t="s">
        <v>177</v>
      </c>
      <c r="D31" s="49">
        <v>0</v>
      </c>
      <c r="E31" s="49">
        <v>0</v>
      </c>
      <c r="F31" s="7"/>
      <c r="G31" s="49">
        <f t="shared" si="3"/>
        <v>0</v>
      </c>
      <c r="I31" s="49">
        <v>0</v>
      </c>
      <c r="J31" s="101"/>
      <c r="K31" s="49">
        <v>0</v>
      </c>
      <c r="L31" s="50"/>
      <c r="M31" s="49">
        <f t="shared" si="4"/>
        <v>0</v>
      </c>
      <c r="N31" s="49"/>
      <c r="P31" s="50"/>
      <c r="Q31" s="50"/>
      <c r="R31" s="50"/>
    </row>
    <row r="32" spans="1:18" x14ac:dyDescent="0.35">
      <c r="A32" s="76" t="s">
        <v>197</v>
      </c>
      <c r="B32" s="65">
        <v>3540</v>
      </c>
      <c r="C32" s="77" t="s">
        <v>179</v>
      </c>
      <c r="D32" s="49">
        <v>4000</v>
      </c>
      <c r="E32" s="49">
        <v>0</v>
      </c>
      <c r="F32" s="7"/>
      <c r="G32" s="49">
        <f t="shared" si="3"/>
        <v>4000</v>
      </c>
      <c r="I32" s="49">
        <v>123</v>
      </c>
      <c r="J32" s="101"/>
      <c r="K32" s="49">
        <v>2645</v>
      </c>
      <c r="L32" s="50"/>
      <c r="M32" s="49">
        <f t="shared" si="4"/>
        <v>1232</v>
      </c>
      <c r="N32" s="49"/>
      <c r="P32" s="50"/>
      <c r="Q32" s="50"/>
      <c r="R32" s="50"/>
    </row>
    <row r="33" spans="1:18" x14ac:dyDescent="0.35">
      <c r="A33" s="76" t="s">
        <v>198</v>
      </c>
      <c r="B33" s="65">
        <v>3560</v>
      </c>
      <c r="C33" s="77" t="s">
        <v>181</v>
      </c>
      <c r="D33" s="49">
        <v>4000</v>
      </c>
      <c r="E33" s="49">
        <v>0</v>
      </c>
      <c r="F33" s="7"/>
      <c r="G33" s="49">
        <f t="shared" si="3"/>
        <v>4000</v>
      </c>
      <c r="I33" s="49">
        <v>256</v>
      </c>
      <c r="J33" s="101"/>
      <c r="K33" s="49">
        <v>2536</v>
      </c>
      <c r="L33" s="50"/>
      <c r="M33" s="49">
        <f t="shared" si="4"/>
        <v>1208</v>
      </c>
      <c r="N33" s="49"/>
      <c r="P33" s="50"/>
      <c r="Q33" s="50"/>
      <c r="R33" s="50"/>
    </row>
    <row r="34" spans="1:18" x14ac:dyDescent="0.35">
      <c r="A34" s="76" t="s">
        <v>199</v>
      </c>
      <c r="B34" s="65">
        <v>3580</v>
      </c>
      <c r="C34" s="77" t="s">
        <v>183</v>
      </c>
      <c r="D34" s="49">
        <v>4000</v>
      </c>
      <c r="E34" s="49">
        <v>0</v>
      </c>
      <c r="F34" s="7"/>
      <c r="G34" s="49">
        <f t="shared" si="3"/>
        <v>4000</v>
      </c>
      <c r="I34" s="49">
        <v>532</v>
      </c>
      <c r="J34" s="101"/>
      <c r="K34" s="49">
        <v>3125</v>
      </c>
      <c r="L34" s="50"/>
      <c r="M34" s="49">
        <f t="shared" si="4"/>
        <v>343</v>
      </c>
      <c r="N34" s="49"/>
      <c r="P34" s="50"/>
      <c r="Q34" s="50"/>
      <c r="R34" s="50"/>
    </row>
    <row r="35" spans="1:18" x14ac:dyDescent="0.35">
      <c r="A35" s="76" t="s">
        <v>200</v>
      </c>
      <c r="B35" s="65">
        <v>3600</v>
      </c>
      <c r="C35" s="77" t="s">
        <v>185</v>
      </c>
      <c r="D35" s="49">
        <v>4000</v>
      </c>
      <c r="E35" s="49">
        <v>0</v>
      </c>
      <c r="F35" s="7"/>
      <c r="G35" s="49">
        <f t="shared" si="3"/>
        <v>4000</v>
      </c>
      <c r="I35" s="49">
        <v>639</v>
      </c>
      <c r="J35" s="101"/>
      <c r="K35" s="49">
        <v>2500</v>
      </c>
      <c r="L35" s="50"/>
      <c r="M35" s="49">
        <f t="shared" si="4"/>
        <v>861</v>
      </c>
      <c r="N35" s="49"/>
      <c r="P35" s="50"/>
      <c r="Q35" s="50"/>
      <c r="R35" s="50"/>
    </row>
    <row r="36" spans="1:18" x14ac:dyDescent="0.35">
      <c r="A36" s="76" t="s">
        <v>201</v>
      </c>
      <c r="B36" s="65">
        <v>3620</v>
      </c>
      <c r="C36" s="77" t="s">
        <v>187</v>
      </c>
      <c r="D36" s="49">
        <v>4000</v>
      </c>
      <c r="E36" s="49">
        <v>0</v>
      </c>
      <c r="F36" s="7"/>
      <c r="G36" s="49">
        <f t="shared" si="3"/>
        <v>4000</v>
      </c>
      <c r="I36" s="49">
        <v>821</v>
      </c>
      <c r="J36" s="101"/>
      <c r="K36" s="49">
        <v>1541</v>
      </c>
      <c r="L36" s="50"/>
      <c r="M36" s="49">
        <f t="shared" si="4"/>
        <v>1638</v>
      </c>
      <c r="N36" s="49"/>
      <c r="P36" s="50"/>
      <c r="Q36" s="50"/>
      <c r="R36" s="50"/>
    </row>
    <row r="37" spans="1:18" x14ac:dyDescent="0.35">
      <c r="A37" s="76" t="s">
        <v>202</v>
      </c>
      <c r="B37" s="65">
        <v>3640</v>
      </c>
      <c r="C37" s="77" t="s">
        <v>189</v>
      </c>
      <c r="D37" s="49">
        <v>4000</v>
      </c>
      <c r="E37" s="49">
        <v>0</v>
      </c>
      <c r="F37" s="7"/>
      <c r="G37" s="49">
        <f t="shared" si="3"/>
        <v>4000</v>
      </c>
      <c r="I37" s="49">
        <v>759</v>
      </c>
      <c r="J37" s="101"/>
      <c r="K37" s="49">
        <v>1800</v>
      </c>
      <c r="L37" s="50"/>
      <c r="M37" s="49">
        <f t="shared" si="4"/>
        <v>1441</v>
      </c>
      <c r="N37" s="49"/>
      <c r="P37" s="50"/>
      <c r="Q37" s="50"/>
      <c r="R37" s="50"/>
    </row>
    <row r="38" spans="1:18" ht="15" thickBot="1" x14ac:dyDescent="0.4">
      <c r="A38" s="79" t="s">
        <v>51</v>
      </c>
      <c r="B38" s="65">
        <v>3660</v>
      </c>
      <c r="C38" s="85" t="s">
        <v>203</v>
      </c>
      <c r="D38" s="82">
        <f>SUM(D29:D37)</f>
        <v>555388</v>
      </c>
      <c r="E38" s="82">
        <f>SUM(E29:E37)</f>
        <v>0</v>
      </c>
      <c r="F38" s="7"/>
      <c r="G38" s="82">
        <f>SUM(G29:G37)</f>
        <v>555388</v>
      </c>
      <c r="I38" s="82">
        <f>SUM(I29:I37)</f>
        <v>52123</v>
      </c>
      <c r="J38" s="101"/>
      <c r="K38" s="82">
        <f>SUM(K29:K37)</f>
        <v>464646</v>
      </c>
      <c r="L38" s="50"/>
      <c r="M38" s="82">
        <f>SUM(M29:M37)</f>
        <v>38619</v>
      </c>
      <c r="N38" s="83"/>
      <c r="P38" s="50"/>
      <c r="Q38" s="50"/>
      <c r="R38" s="50"/>
    </row>
    <row r="39" spans="1:18" ht="15" thickTop="1" x14ac:dyDescent="0.35">
      <c r="A39" s="84" t="s">
        <v>204</v>
      </c>
      <c r="B39" s="65"/>
      <c r="C39" s="85"/>
      <c r="D39" s="49"/>
      <c r="F39" s="7"/>
      <c r="J39" s="101"/>
      <c r="L39" s="50"/>
      <c r="M39" s="49"/>
      <c r="N39" s="49"/>
      <c r="P39" s="50"/>
      <c r="Q39" s="50"/>
      <c r="R39" s="50"/>
    </row>
    <row r="40" spans="1:18" x14ac:dyDescent="0.35">
      <c r="A40" s="76" t="s">
        <v>205</v>
      </c>
      <c r="B40" s="65">
        <v>4000</v>
      </c>
      <c r="C40" s="77" t="s">
        <v>194</v>
      </c>
      <c r="D40" s="49">
        <v>287688</v>
      </c>
      <c r="E40" s="49">
        <v>0</v>
      </c>
      <c r="F40" s="7"/>
      <c r="G40" s="49">
        <f t="shared" ref="G40:G48" si="5">D40+E40</f>
        <v>287688</v>
      </c>
      <c r="I40" s="49">
        <v>12325</v>
      </c>
      <c r="J40" s="101"/>
      <c r="K40" s="49">
        <v>256321</v>
      </c>
      <c r="L40" s="50"/>
      <c r="M40" s="49">
        <f t="shared" ref="M40:M48" si="6">G40-I40-K40</f>
        <v>19042</v>
      </c>
      <c r="N40" s="49"/>
      <c r="P40" s="50"/>
      <c r="Q40" s="50"/>
      <c r="R40" s="50"/>
    </row>
    <row r="41" spans="1:18" x14ac:dyDescent="0.35">
      <c r="A41" s="76" t="s">
        <v>206</v>
      </c>
      <c r="B41" s="65">
        <v>4020</v>
      </c>
      <c r="C41" s="77" t="s">
        <v>175</v>
      </c>
      <c r="D41" s="49">
        <v>235700</v>
      </c>
      <c r="E41" s="49">
        <v>0</v>
      </c>
      <c r="F41" s="7"/>
      <c r="G41" s="49">
        <f t="shared" si="5"/>
        <v>235700</v>
      </c>
      <c r="I41" s="49">
        <v>15869</v>
      </c>
      <c r="J41" s="101"/>
      <c r="K41" s="49">
        <v>198564</v>
      </c>
      <c r="L41" s="50"/>
      <c r="M41" s="49">
        <f t="shared" si="6"/>
        <v>21267</v>
      </c>
      <c r="N41" s="49"/>
      <c r="P41" s="50"/>
      <c r="Q41" s="50"/>
      <c r="R41" s="50"/>
    </row>
    <row r="42" spans="1:18" x14ac:dyDescent="0.35">
      <c r="A42" s="76" t="s">
        <v>207</v>
      </c>
      <c r="B42" s="65">
        <v>4025</v>
      </c>
      <c r="C42" s="77" t="s">
        <v>177</v>
      </c>
      <c r="D42" s="49">
        <v>0</v>
      </c>
      <c r="E42" s="49">
        <v>0</v>
      </c>
      <c r="F42" s="7"/>
      <c r="G42" s="49">
        <f t="shared" si="5"/>
        <v>0</v>
      </c>
      <c r="I42" s="49">
        <v>0</v>
      </c>
      <c r="J42" s="101"/>
      <c r="K42" s="49">
        <v>0</v>
      </c>
      <c r="L42" s="50"/>
      <c r="M42" s="49">
        <f t="shared" si="6"/>
        <v>0</v>
      </c>
      <c r="N42" s="49"/>
      <c r="P42" s="50"/>
      <c r="Q42" s="50"/>
      <c r="R42" s="50"/>
    </row>
    <row r="43" spans="1:18" x14ac:dyDescent="0.35">
      <c r="A43" s="76" t="s">
        <v>208</v>
      </c>
      <c r="B43" s="65">
        <v>4040</v>
      </c>
      <c r="C43" s="77" t="s">
        <v>179</v>
      </c>
      <c r="D43" s="49">
        <v>2000</v>
      </c>
      <c r="E43" s="49">
        <v>0</v>
      </c>
      <c r="F43" s="7"/>
      <c r="G43" s="49">
        <f t="shared" si="5"/>
        <v>2000</v>
      </c>
      <c r="I43" s="49">
        <v>145</v>
      </c>
      <c r="J43" s="101"/>
      <c r="K43" s="49">
        <v>1500</v>
      </c>
      <c r="L43" s="50"/>
      <c r="M43" s="49">
        <f t="shared" si="6"/>
        <v>355</v>
      </c>
      <c r="N43" s="49"/>
      <c r="P43" s="50"/>
      <c r="Q43" s="50"/>
      <c r="R43" s="50"/>
    </row>
    <row r="44" spans="1:18" x14ac:dyDescent="0.35">
      <c r="A44" s="76" t="s">
        <v>209</v>
      </c>
      <c r="B44" s="65">
        <v>4060</v>
      </c>
      <c r="C44" s="77" t="s">
        <v>181</v>
      </c>
      <c r="D44" s="49">
        <v>2000</v>
      </c>
      <c r="E44" s="49">
        <v>0</v>
      </c>
      <c r="F44" s="7"/>
      <c r="G44" s="49">
        <f t="shared" si="5"/>
        <v>2000</v>
      </c>
      <c r="I44" s="49">
        <v>126</v>
      </c>
      <c r="J44" s="101"/>
      <c r="K44" s="49">
        <v>1421</v>
      </c>
      <c r="L44" s="50"/>
      <c r="M44" s="49">
        <f t="shared" si="6"/>
        <v>453</v>
      </c>
      <c r="N44" s="49"/>
      <c r="P44" s="50"/>
      <c r="Q44" s="50"/>
      <c r="R44" s="50"/>
    </row>
    <row r="45" spans="1:18" x14ac:dyDescent="0.35">
      <c r="A45" s="76" t="s">
        <v>210</v>
      </c>
      <c r="B45" s="65">
        <v>4080</v>
      </c>
      <c r="C45" s="77" t="s">
        <v>183</v>
      </c>
      <c r="D45" s="49">
        <v>2000</v>
      </c>
      <c r="E45" s="49">
        <v>0</v>
      </c>
      <c r="F45" s="7"/>
      <c r="G45" s="49">
        <f t="shared" si="5"/>
        <v>2000</v>
      </c>
      <c r="I45" s="49">
        <v>852</v>
      </c>
      <c r="J45" s="101"/>
      <c r="K45" s="49">
        <v>1052</v>
      </c>
      <c r="L45" s="50"/>
      <c r="M45" s="49">
        <f t="shared" si="6"/>
        <v>96</v>
      </c>
      <c r="N45" s="49"/>
      <c r="P45" s="50"/>
      <c r="Q45" s="50"/>
      <c r="R45" s="50"/>
    </row>
    <row r="46" spans="1:18" x14ac:dyDescent="0.35">
      <c r="A46" s="76" t="s">
        <v>211</v>
      </c>
      <c r="B46" s="65">
        <v>4100</v>
      </c>
      <c r="C46" s="77" t="s">
        <v>185</v>
      </c>
      <c r="D46" s="49">
        <v>2000</v>
      </c>
      <c r="E46" s="49">
        <v>0</v>
      </c>
      <c r="F46" s="7"/>
      <c r="G46" s="49">
        <f t="shared" si="5"/>
        <v>2000</v>
      </c>
      <c r="I46" s="49">
        <v>458</v>
      </c>
      <c r="J46" s="101"/>
      <c r="K46" s="49">
        <v>950</v>
      </c>
      <c r="L46" s="50"/>
      <c r="M46" s="49">
        <f t="shared" si="6"/>
        <v>592</v>
      </c>
      <c r="N46" s="49"/>
      <c r="P46" s="50"/>
      <c r="Q46" s="50"/>
      <c r="R46" s="50"/>
    </row>
    <row r="47" spans="1:18" x14ac:dyDescent="0.35">
      <c r="A47" s="76" t="s">
        <v>212</v>
      </c>
      <c r="B47" s="65">
        <v>4120</v>
      </c>
      <c r="C47" s="77" t="s">
        <v>187</v>
      </c>
      <c r="D47" s="49">
        <v>2000</v>
      </c>
      <c r="E47" s="49">
        <v>0</v>
      </c>
      <c r="F47" s="7"/>
      <c r="G47" s="49">
        <f t="shared" si="5"/>
        <v>2000</v>
      </c>
      <c r="I47" s="49">
        <v>126</v>
      </c>
      <c r="J47" s="101"/>
      <c r="K47" s="49">
        <v>1500</v>
      </c>
      <c r="L47" s="50"/>
      <c r="M47" s="49">
        <f t="shared" si="6"/>
        <v>374</v>
      </c>
      <c r="N47" s="49"/>
      <c r="P47" s="50"/>
      <c r="Q47" s="50"/>
      <c r="R47" s="50"/>
    </row>
    <row r="48" spans="1:18" x14ac:dyDescent="0.35">
      <c r="A48" s="76" t="s">
        <v>213</v>
      </c>
      <c r="B48" s="65">
        <v>4140</v>
      </c>
      <c r="C48" s="77" t="s">
        <v>189</v>
      </c>
      <c r="D48" s="49">
        <v>2000</v>
      </c>
      <c r="E48" s="49">
        <v>0</v>
      </c>
      <c r="F48" s="7"/>
      <c r="G48" s="49">
        <f t="shared" si="5"/>
        <v>2000</v>
      </c>
      <c r="I48" s="49">
        <v>458</v>
      </c>
      <c r="J48" s="101"/>
      <c r="K48" s="49">
        <v>362</v>
      </c>
      <c r="L48" s="50"/>
      <c r="M48" s="49">
        <f t="shared" si="6"/>
        <v>1180</v>
      </c>
      <c r="N48" s="49"/>
      <c r="P48" s="50"/>
      <c r="Q48" s="50"/>
      <c r="R48" s="50"/>
    </row>
    <row r="49" spans="1:18" ht="15" thickBot="1" x14ac:dyDescent="0.4">
      <c r="A49" s="79" t="s">
        <v>51</v>
      </c>
      <c r="B49" s="65">
        <v>4160</v>
      </c>
      <c r="C49" s="85" t="s">
        <v>214</v>
      </c>
      <c r="D49" s="82">
        <f>SUM(D40:D48)</f>
        <v>535388</v>
      </c>
      <c r="E49" s="82">
        <f>SUM(E40:E48)</f>
        <v>0</v>
      </c>
      <c r="F49" s="7"/>
      <c r="G49" s="82">
        <f>SUM(G40:G48)</f>
        <v>535388</v>
      </c>
      <c r="I49" s="82">
        <f>SUM(I40:I48)</f>
        <v>30359</v>
      </c>
      <c r="J49" s="101"/>
      <c r="K49" s="82">
        <f>SUM(K40:K48)</f>
        <v>461670</v>
      </c>
      <c r="L49" s="50"/>
      <c r="M49" s="82">
        <f>SUM(M40:M48)</f>
        <v>43359</v>
      </c>
      <c r="N49" s="83"/>
    </row>
    <row r="50" spans="1:18" ht="15" thickTop="1" x14ac:dyDescent="0.35">
      <c r="A50" s="84" t="s">
        <v>215</v>
      </c>
      <c r="B50" s="65"/>
      <c r="C50" s="85"/>
      <c r="D50" s="49"/>
      <c r="F50" s="7"/>
      <c r="J50" s="101"/>
      <c r="L50" s="50"/>
      <c r="M50" s="49"/>
      <c r="N50" s="49"/>
    </row>
    <row r="51" spans="1:18" x14ac:dyDescent="0.35">
      <c r="A51" s="76" t="s">
        <v>216</v>
      </c>
      <c r="B51" s="65">
        <v>4500</v>
      </c>
      <c r="C51" s="77" t="s">
        <v>194</v>
      </c>
      <c r="D51" s="49">
        <v>287688</v>
      </c>
      <c r="E51" s="49">
        <v>0</v>
      </c>
      <c r="F51" s="7"/>
      <c r="G51" s="49">
        <f t="shared" ref="G51:G59" si="7">D51+E51</f>
        <v>287688</v>
      </c>
      <c r="I51" s="49">
        <v>123514</v>
      </c>
      <c r="J51" s="101"/>
      <c r="K51" s="49">
        <v>150000</v>
      </c>
      <c r="L51" s="50"/>
      <c r="M51" s="49">
        <f t="shared" ref="M51:M59" si="8">G51-I51-K51</f>
        <v>14174</v>
      </c>
      <c r="N51" s="49"/>
    </row>
    <row r="52" spans="1:18" x14ac:dyDescent="0.35">
      <c r="A52" s="76" t="s">
        <v>217</v>
      </c>
      <c r="B52" s="65">
        <v>4520</v>
      </c>
      <c r="C52" s="77" t="s">
        <v>175</v>
      </c>
      <c r="D52" s="49">
        <v>235700</v>
      </c>
      <c r="E52" s="49">
        <v>0</v>
      </c>
      <c r="F52" s="7"/>
      <c r="G52" s="49">
        <f t="shared" si="7"/>
        <v>235700</v>
      </c>
      <c r="I52" s="49">
        <v>23651</v>
      </c>
      <c r="J52" s="101"/>
      <c r="K52" s="49">
        <v>178523</v>
      </c>
      <c r="L52" s="50"/>
      <c r="M52" s="49">
        <f t="shared" si="8"/>
        <v>33526</v>
      </c>
      <c r="N52" s="49"/>
    </row>
    <row r="53" spans="1:18" x14ac:dyDescent="0.35">
      <c r="A53" s="76" t="s">
        <v>218</v>
      </c>
      <c r="B53" s="65">
        <v>4525</v>
      </c>
      <c r="C53" s="77" t="s">
        <v>177</v>
      </c>
      <c r="D53" s="49">
        <v>0</v>
      </c>
      <c r="E53" s="49">
        <v>0</v>
      </c>
      <c r="F53" s="7"/>
      <c r="G53" s="49">
        <f t="shared" si="7"/>
        <v>0</v>
      </c>
      <c r="I53" s="49">
        <v>0</v>
      </c>
      <c r="J53" s="101"/>
      <c r="K53" s="49">
        <v>0</v>
      </c>
      <c r="L53" s="50"/>
      <c r="M53" s="49">
        <f t="shared" si="8"/>
        <v>0</v>
      </c>
      <c r="N53" s="49"/>
      <c r="P53" s="50"/>
      <c r="Q53" s="50"/>
      <c r="R53" s="50"/>
    </row>
    <row r="54" spans="1:18" x14ac:dyDescent="0.35">
      <c r="A54" s="76" t="s">
        <v>219</v>
      </c>
      <c r="B54" s="65">
        <v>4540</v>
      </c>
      <c r="C54" s="77" t="s">
        <v>179</v>
      </c>
      <c r="D54" s="49">
        <v>2000</v>
      </c>
      <c r="E54" s="49">
        <v>0</v>
      </c>
      <c r="F54" s="7"/>
      <c r="G54" s="49">
        <f t="shared" si="7"/>
        <v>2000</v>
      </c>
      <c r="I54" s="49">
        <v>542</v>
      </c>
      <c r="J54" s="101"/>
      <c r="K54" s="49">
        <v>1050</v>
      </c>
      <c r="L54" s="50"/>
      <c r="M54" s="49">
        <f t="shared" si="8"/>
        <v>408</v>
      </c>
      <c r="N54" s="49"/>
    </row>
    <row r="55" spans="1:18" x14ac:dyDescent="0.35">
      <c r="A55" s="76" t="s">
        <v>220</v>
      </c>
      <c r="B55" s="65">
        <v>4560</v>
      </c>
      <c r="C55" s="77" t="s">
        <v>181</v>
      </c>
      <c r="D55" s="49">
        <v>2000</v>
      </c>
      <c r="E55" s="49">
        <v>0</v>
      </c>
      <c r="F55" s="7"/>
      <c r="G55" s="49">
        <f t="shared" si="7"/>
        <v>2000</v>
      </c>
      <c r="I55" s="49">
        <v>965</v>
      </c>
      <c r="J55" s="101"/>
      <c r="K55" s="49">
        <v>865</v>
      </c>
      <c r="L55" s="50"/>
      <c r="M55" s="49">
        <f t="shared" si="8"/>
        <v>170</v>
      </c>
      <c r="N55" s="49"/>
    </row>
    <row r="56" spans="1:18" x14ac:dyDescent="0.35">
      <c r="A56" s="76" t="s">
        <v>221</v>
      </c>
      <c r="B56" s="65">
        <v>4580</v>
      </c>
      <c r="C56" s="77" t="s">
        <v>183</v>
      </c>
      <c r="D56" s="49">
        <v>2000</v>
      </c>
      <c r="E56" s="49">
        <v>0</v>
      </c>
      <c r="F56" s="7"/>
      <c r="G56" s="49">
        <f t="shared" si="7"/>
        <v>2000</v>
      </c>
      <c r="I56" s="49">
        <v>987</v>
      </c>
      <c r="J56" s="101"/>
      <c r="K56" s="49">
        <v>1000</v>
      </c>
      <c r="L56" s="50"/>
      <c r="M56" s="49">
        <f t="shared" si="8"/>
        <v>13</v>
      </c>
      <c r="N56" s="49"/>
    </row>
    <row r="57" spans="1:18" x14ac:dyDescent="0.35">
      <c r="A57" s="76" t="s">
        <v>222</v>
      </c>
      <c r="B57" s="65">
        <v>4600</v>
      </c>
      <c r="C57" s="77" t="s">
        <v>185</v>
      </c>
      <c r="D57" s="49">
        <v>2000</v>
      </c>
      <c r="E57" s="49">
        <v>0</v>
      </c>
      <c r="F57" s="7"/>
      <c r="G57" s="49">
        <f t="shared" si="7"/>
        <v>2000</v>
      </c>
      <c r="I57" s="49">
        <v>124</v>
      </c>
      <c r="J57" s="101"/>
      <c r="K57" s="49">
        <v>1582</v>
      </c>
      <c r="L57" s="50"/>
      <c r="M57" s="49">
        <f t="shared" si="8"/>
        <v>294</v>
      </c>
      <c r="N57" s="49"/>
    </row>
    <row r="58" spans="1:18" x14ac:dyDescent="0.35">
      <c r="A58" s="76" t="s">
        <v>223</v>
      </c>
      <c r="B58" s="65">
        <v>4620</v>
      </c>
      <c r="C58" s="77" t="s">
        <v>187</v>
      </c>
      <c r="D58" s="49">
        <v>2000</v>
      </c>
      <c r="E58" s="49">
        <v>0</v>
      </c>
      <c r="F58" s="7"/>
      <c r="G58" s="49">
        <f t="shared" si="7"/>
        <v>2000</v>
      </c>
      <c r="I58" s="49">
        <v>856</v>
      </c>
      <c r="J58" s="101"/>
      <c r="K58" s="49">
        <v>1005</v>
      </c>
      <c r="L58" s="50"/>
      <c r="M58" s="49">
        <f t="shared" si="8"/>
        <v>139</v>
      </c>
      <c r="N58" s="49"/>
    </row>
    <row r="59" spans="1:18" x14ac:dyDescent="0.35">
      <c r="A59" s="76" t="s">
        <v>224</v>
      </c>
      <c r="B59" s="65">
        <v>4640</v>
      </c>
      <c r="C59" s="77" t="s">
        <v>189</v>
      </c>
      <c r="D59" s="49">
        <v>2000</v>
      </c>
      <c r="E59" s="49">
        <v>0</v>
      </c>
      <c r="F59" s="7"/>
      <c r="G59" s="49">
        <f t="shared" si="7"/>
        <v>2000</v>
      </c>
      <c r="I59" s="49">
        <v>952</v>
      </c>
      <c r="J59" s="101"/>
      <c r="K59" s="49">
        <v>1025</v>
      </c>
      <c r="L59" s="50"/>
      <c r="M59" s="49">
        <f t="shared" si="8"/>
        <v>23</v>
      </c>
      <c r="N59" s="49"/>
    </row>
    <row r="60" spans="1:18" ht="15" thickBot="1" x14ac:dyDescent="0.4">
      <c r="A60" s="79" t="s">
        <v>51</v>
      </c>
      <c r="B60" s="65">
        <v>4660</v>
      </c>
      <c r="C60" s="85" t="s">
        <v>225</v>
      </c>
      <c r="D60" s="82">
        <f>SUM(D51:D59)</f>
        <v>535388</v>
      </c>
      <c r="E60" s="82">
        <f>SUM(E51:E59)</f>
        <v>0</v>
      </c>
      <c r="F60" s="7"/>
      <c r="G60" s="82">
        <f>SUM(G51:G59)</f>
        <v>535388</v>
      </c>
      <c r="I60" s="82">
        <f>SUM(I51:I59)</f>
        <v>151591</v>
      </c>
      <c r="J60" s="101"/>
      <c r="K60" s="82">
        <f>SUM(K51:K59)</f>
        <v>335050</v>
      </c>
      <c r="L60" s="50"/>
      <c r="M60" s="82">
        <f>SUM(M51:M59)</f>
        <v>48747</v>
      </c>
      <c r="N60" s="83"/>
    </row>
    <row r="61" spans="1:18" ht="15" thickTop="1" x14ac:dyDescent="0.35">
      <c r="A61" s="84" t="s">
        <v>226</v>
      </c>
      <c r="B61" s="65"/>
      <c r="C61" s="85"/>
      <c r="D61" s="49"/>
      <c r="F61" s="7"/>
      <c r="J61" s="101"/>
      <c r="L61" s="50"/>
      <c r="M61" s="49"/>
      <c r="N61" s="83"/>
    </row>
    <row r="62" spans="1:18" x14ac:dyDescent="0.35">
      <c r="A62" s="76" t="s">
        <v>227</v>
      </c>
      <c r="B62" s="65">
        <v>4700</v>
      </c>
      <c r="C62" s="77" t="s">
        <v>194</v>
      </c>
      <c r="D62" s="49">
        <v>0</v>
      </c>
      <c r="E62" s="49">
        <v>0</v>
      </c>
      <c r="F62" s="7"/>
      <c r="G62" s="49">
        <f t="shared" ref="G62:G70" si="9">D62+E62</f>
        <v>0</v>
      </c>
      <c r="I62" s="49">
        <v>0</v>
      </c>
      <c r="J62" s="101"/>
      <c r="K62" s="49">
        <v>0</v>
      </c>
      <c r="L62" s="50"/>
      <c r="M62" s="49">
        <f t="shared" ref="M62:M70" si="10">G62-I62-K62</f>
        <v>0</v>
      </c>
      <c r="N62" s="83"/>
    </row>
    <row r="63" spans="1:18" x14ac:dyDescent="0.35">
      <c r="A63" s="76" t="s">
        <v>228</v>
      </c>
      <c r="B63" s="65">
        <v>4720</v>
      </c>
      <c r="C63" s="77" t="s">
        <v>175</v>
      </c>
      <c r="D63" s="49">
        <v>0</v>
      </c>
      <c r="E63" s="49">
        <v>0</v>
      </c>
      <c r="F63" s="7"/>
      <c r="G63" s="49">
        <f t="shared" si="9"/>
        <v>0</v>
      </c>
      <c r="I63" s="49">
        <v>0</v>
      </c>
      <c r="J63" s="101"/>
      <c r="K63" s="49">
        <v>0</v>
      </c>
      <c r="L63" s="50"/>
      <c r="M63" s="49">
        <f t="shared" si="10"/>
        <v>0</v>
      </c>
      <c r="N63" s="83"/>
    </row>
    <row r="64" spans="1:18" x14ac:dyDescent="0.35">
      <c r="A64" s="76" t="s">
        <v>229</v>
      </c>
      <c r="B64" s="65">
        <v>4740</v>
      </c>
      <c r="C64" s="77" t="s">
        <v>177</v>
      </c>
      <c r="D64" s="49">
        <v>0</v>
      </c>
      <c r="E64" s="49">
        <v>0</v>
      </c>
      <c r="F64" s="7"/>
      <c r="G64" s="49">
        <f t="shared" si="9"/>
        <v>0</v>
      </c>
      <c r="I64" s="49">
        <v>0</v>
      </c>
      <c r="J64" s="101"/>
      <c r="K64" s="49">
        <v>0</v>
      </c>
      <c r="L64" s="50"/>
      <c r="M64" s="49">
        <f t="shared" si="10"/>
        <v>0</v>
      </c>
      <c r="N64" s="83"/>
    </row>
    <row r="65" spans="1:18" x14ac:dyDescent="0.35">
      <c r="A65" s="76" t="s">
        <v>230</v>
      </c>
      <c r="B65" s="65">
        <v>4760</v>
      </c>
      <c r="C65" s="77" t="s">
        <v>179</v>
      </c>
      <c r="D65" s="49">
        <v>0</v>
      </c>
      <c r="E65" s="49">
        <v>0</v>
      </c>
      <c r="F65" s="7"/>
      <c r="G65" s="49">
        <f t="shared" si="9"/>
        <v>0</v>
      </c>
      <c r="I65" s="49">
        <v>0</v>
      </c>
      <c r="J65" s="101"/>
      <c r="K65" s="49">
        <v>0</v>
      </c>
      <c r="L65" s="50"/>
      <c r="M65" s="49">
        <f t="shared" si="10"/>
        <v>0</v>
      </c>
      <c r="N65" s="83"/>
    </row>
    <row r="66" spans="1:18" x14ac:dyDescent="0.35">
      <c r="A66" s="76" t="s">
        <v>231</v>
      </c>
      <c r="B66" s="65">
        <v>4780</v>
      </c>
      <c r="C66" s="77" t="s">
        <v>181</v>
      </c>
      <c r="D66" s="49">
        <v>0</v>
      </c>
      <c r="E66" s="49">
        <v>0</v>
      </c>
      <c r="F66" s="7"/>
      <c r="G66" s="49">
        <f t="shared" si="9"/>
        <v>0</v>
      </c>
      <c r="I66" s="49">
        <v>0</v>
      </c>
      <c r="J66" s="101"/>
      <c r="K66" s="49">
        <v>0</v>
      </c>
      <c r="L66" s="50"/>
      <c r="M66" s="49">
        <f t="shared" si="10"/>
        <v>0</v>
      </c>
      <c r="N66" s="83"/>
    </row>
    <row r="67" spans="1:18" x14ac:dyDescent="0.35">
      <c r="A67" s="76" t="s">
        <v>232</v>
      </c>
      <c r="B67" s="65">
        <v>4800</v>
      </c>
      <c r="C67" s="77" t="s">
        <v>183</v>
      </c>
      <c r="D67" s="49">
        <v>0</v>
      </c>
      <c r="E67" s="49">
        <v>0</v>
      </c>
      <c r="F67" s="7"/>
      <c r="G67" s="49">
        <f t="shared" si="9"/>
        <v>0</v>
      </c>
      <c r="I67" s="49">
        <v>0</v>
      </c>
      <c r="J67" s="101"/>
      <c r="K67" s="49">
        <v>0</v>
      </c>
      <c r="L67" s="50"/>
      <c r="M67" s="49">
        <f t="shared" si="10"/>
        <v>0</v>
      </c>
      <c r="N67" s="83"/>
    </row>
    <row r="68" spans="1:18" x14ac:dyDescent="0.35">
      <c r="A68" s="76" t="s">
        <v>233</v>
      </c>
      <c r="B68" s="65">
        <v>4820</v>
      </c>
      <c r="C68" s="77" t="s">
        <v>185</v>
      </c>
      <c r="D68" s="49">
        <v>0</v>
      </c>
      <c r="E68" s="49">
        <v>0</v>
      </c>
      <c r="F68" s="7"/>
      <c r="G68" s="49">
        <f t="shared" si="9"/>
        <v>0</v>
      </c>
      <c r="I68" s="49">
        <v>0</v>
      </c>
      <c r="J68" s="101"/>
      <c r="K68" s="49">
        <v>0</v>
      </c>
      <c r="L68" s="50"/>
      <c r="M68" s="49">
        <f t="shared" si="10"/>
        <v>0</v>
      </c>
      <c r="N68" s="83"/>
    </row>
    <row r="69" spans="1:18" x14ac:dyDescent="0.35">
      <c r="A69" s="76" t="s">
        <v>234</v>
      </c>
      <c r="B69" s="65">
        <v>4840</v>
      </c>
      <c r="C69" s="77" t="s">
        <v>187</v>
      </c>
      <c r="D69" s="49">
        <v>0</v>
      </c>
      <c r="E69" s="49">
        <v>0</v>
      </c>
      <c r="F69" s="7"/>
      <c r="G69" s="49">
        <f t="shared" si="9"/>
        <v>0</v>
      </c>
      <c r="I69" s="49">
        <v>0</v>
      </c>
      <c r="J69" s="101"/>
      <c r="K69" s="49">
        <v>0</v>
      </c>
      <c r="L69" s="50"/>
      <c r="M69" s="49">
        <f t="shared" si="10"/>
        <v>0</v>
      </c>
      <c r="N69" s="83"/>
    </row>
    <row r="70" spans="1:18" x14ac:dyDescent="0.35">
      <c r="A70" s="76" t="s">
        <v>235</v>
      </c>
      <c r="B70" s="65">
        <v>4860</v>
      </c>
      <c r="C70" s="77" t="s">
        <v>189</v>
      </c>
      <c r="D70" s="49">
        <v>0</v>
      </c>
      <c r="E70" s="49">
        <v>0</v>
      </c>
      <c r="F70" s="7"/>
      <c r="G70" s="49">
        <f t="shared" si="9"/>
        <v>0</v>
      </c>
      <c r="I70" s="49">
        <v>0</v>
      </c>
      <c r="J70" s="101"/>
      <c r="K70" s="49">
        <v>0</v>
      </c>
      <c r="L70" s="50"/>
      <c r="M70" s="49">
        <f t="shared" si="10"/>
        <v>0</v>
      </c>
      <c r="N70" s="83"/>
    </row>
    <row r="71" spans="1:18" ht="15" thickBot="1" x14ac:dyDescent="0.4">
      <c r="A71" s="79" t="s">
        <v>51</v>
      </c>
      <c r="B71" s="65">
        <v>4880</v>
      </c>
      <c r="C71" s="85" t="s">
        <v>236</v>
      </c>
      <c r="D71" s="82">
        <f>SUM(D62:D70)</f>
        <v>0</v>
      </c>
      <c r="E71" s="82">
        <f>SUM(E62:E70)</f>
        <v>0</v>
      </c>
      <c r="F71" s="7"/>
      <c r="G71" s="82">
        <f>SUM(G62:G70)</f>
        <v>0</v>
      </c>
      <c r="I71" s="82">
        <f>SUM(I62:I70)</f>
        <v>0</v>
      </c>
      <c r="J71" s="101"/>
      <c r="K71" s="82">
        <f>SUM(K62:K70)</f>
        <v>0</v>
      </c>
      <c r="L71" s="50"/>
      <c r="M71" s="82">
        <f>SUM(M62:M70)</f>
        <v>0</v>
      </c>
      <c r="N71" s="83"/>
    </row>
    <row r="72" spans="1:18" ht="15" thickTop="1" x14ac:dyDescent="0.35">
      <c r="A72" s="84" t="s">
        <v>237</v>
      </c>
      <c r="B72" s="65"/>
      <c r="C72" s="77"/>
      <c r="D72" s="49"/>
      <c r="F72" s="7"/>
      <c r="J72" s="101"/>
      <c r="L72" s="50"/>
      <c r="M72" s="49"/>
      <c r="N72" s="49"/>
    </row>
    <row r="73" spans="1:18" x14ac:dyDescent="0.35">
      <c r="A73" s="76" t="s">
        <v>238</v>
      </c>
      <c r="B73" s="65">
        <v>5000</v>
      </c>
      <c r="C73" s="77" t="s">
        <v>194</v>
      </c>
      <c r="D73" s="49">
        <v>287688</v>
      </c>
      <c r="E73" s="49">
        <v>0</v>
      </c>
      <c r="F73" s="7"/>
      <c r="G73" s="49">
        <f t="shared" ref="G73:G81" si="11">D73+E73</f>
        <v>287688</v>
      </c>
      <c r="I73" s="49">
        <v>45214</v>
      </c>
      <c r="J73" s="101"/>
      <c r="K73" s="49">
        <v>240536</v>
      </c>
      <c r="L73" s="50"/>
      <c r="M73" s="49">
        <f t="shared" ref="M73:M81" si="12">G73-I73-K73</f>
        <v>1938</v>
      </c>
      <c r="N73" s="49"/>
    </row>
    <row r="74" spans="1:18" x14ac:dyDescent="0.35">
      <c r="A74" s="76" t="s">
        <v>239</v>
      </c>
      <c r="B74" s="65">
        <v>5020</v>
      </c>
      <c r="C74" s="77" t="s">
        <v>175</v>
      </c>
      <c r="D74" s="49">
        <v>235700</v>
      </c>
      <c r="E74" s="49">
        <v>0</v>
      </c>
      <c r="F74" s="7"/>
      <c r="G74" s="49">
        <f t="shared" si="11"/>
        <v>235700</v>
      </c>
      <c r="I74" s="49">
        <v>8521</v>
      </c>
      <c r="J74" s="101"/>
      <c r="K74" s="49">
        <v>225698</v>
      </c>
      <c r="L74" s="50"/>
      <c r="M74" s="49">
        <f t="shared" si="12"/>
        <v>1481</v>
      </c>
      <c r="N74" s="49"/>
    </row>
    <row r="75" spans="1:18" x14ac:dyDescent="0.35">
      <c r="A75" s="76" t="s">
        <v>240</v>
      </c>
      <c r="B75" s="65">
        <v>5025</v>
      </c>
      <c r="C75" s="77" t="s">
        <v>177</v>
      </c>
      <c r="D75" s="49">
        <v>0</v>
      </c>
      <c r="E75" s="49">
        <v>0</v>
      </c>
      <c r="F75" s="7"/>
      <c r="G75" s="49">
        <f t="shared" si="11"/>
        <v>0</v>
      </c>
      <c r="I75" s="49">
        <v>0</v>
      </c>
      <c r="J75" s="101"/>
      <c r="K75" s="49">
        <v>0</v>
      </c>
      <c r="L75" s="50"/>
      <c r="M75" s="49">
        <f t="shared" si="12"/>
        <v>0</v>
      </c>
      <c r="N75" s="49"/>
      <c r="P75" s="50"/>
      <c r="Q75" s="50"/>
      <c r="R75" s="50"/>
    </row>
    <row r="76" spans="1:18" x14ac:dyDescent="0.35">
      <c r="A76" s="76" t="s">
        <v>241</v>
      </c>
      <c r="B76" s="65">
        <v>5040</v>
      </c>
      <c r="C76" s="77" t="s">
        <v>179</v>
      </c>
      <c r="D76" s="49">
        <v>2000</v>
      </c>
      <c r="E76" s="49">
        <v>0</v>
      </c>
      <c r="F76" s="7"/>
      <c r="G76" s="49">
        <f t="shared" si="11"/>
        <v>2000</v>
      </c>
      <c r="I76" s="49">
        <v>658</v>
      </c>
      <c r="J76" s="101"/>
      <c r="K76" s="49">
        <v>1200</v>
      </c>
      <c r="L76" s="50"/>
      <c r="M76" s="49">
        <f t="shared" si="12"/>
        <v>142</v>
      </c>
      <c r="N76" s="49"/>
    </row>
    <row r="77" spans="1:18" x14ac:dyDescent="0.35">
      <c r="A77" s="76" t="s">
        <v>242</v>
      </c>
      <c r="B77" s="65">
        <v>5060</v>
      </c>
      <c r="C77" s="77" t="s">
        <v>181</v>
      </c>
      <c r="D77" s="49">
        <v>2000</v>
      </c>
      <c r="E77" s="49">
        <v>0</v>
      </c>
      <c r="F77" s="7"/>
      <c r="G77" s="49">
        <f t="shared" si="11"/>
        <v>2000</v>
      </c>
      <c r="I77" s="49">
        <v>849</v>
      </c>
      <c r="J77" s="101"/>
      <c r="K77" s="49">
        <v>1100</v>
      </c>
      <c r="L77" s="50"/>
      <c r="M77" s="49">
        <f t="shared" si="12"/>
        <v>51</v>
      </c>
      <c r="N77" s="49"/>
    </row>
    <row r="78" spans="1:18" x14ac:dyDescent="0.35">
      <c r="A78" s="76" t="s">
        <v>243</v>
      </c>
      <c r="B78" s="65">
        <v>5080</v>
      </c>
      <c r="C78" s="77" t="s">
        <v>183</v>
      </c>
      <c r="D78" s="49">
        <v>2000</v>
      </c>
      <c r="E78" s="49">
        <v>0</v>
      </c>
      <c r="F78" s="7"/>
      <c r="G78" s="49">
        <f t="shared" si="11"/>
        <v>2000</v>
      </c>
      <c r="I78" s="49">
        <v>739</v>
      </c>
      <c r="J78" s="101"/>
      <c r="K78" s="49">
        <v>1250</v>
      </c>
      <c r="L78" s="50"/>
      <c r="M78" s="49">
        <f t="shared" si="12"/>
        <v>11</v>
      </c>
      <c r="N78" s="49"/>
    </row>
    <row r="79" spans="1:18" x14ac:dyDescent="0.35">
      <c r="A79" s="76" t="s">
        <v>244</v>
      </c>
      <c r="B79" s="65">
        <v>5100</v>
      </c>
      <c r="C79" s="77" t="s">
        <v>185</v>
      </c>
      <c r="D79" s="49">
        <v>2000</v>
      </c>
      <c r="E79" s="49">
        <v>0</v>
      </c>
      <c r="F79" s="7"/>
      <c r="G79" s="49">
        <f t="shared" si="11"/>
        <v>2000</v>
      </c>
      <c r="I79" s="49">
        <v>581</v>
      </c>
      <c r="J79" s="101"/>
      <c r="K79" s="49">
        <v>1300</v>
      </c>
      <c r="L79" s="50"/>
      <c r="M79" s="49">
        <f t="shared" si="12"/>
        <v>119</v>
      </c>
      <c r="N79" s="49"/>
    </row>
    <row r="80" spans="1:18" x14ac:dyDescent="0.35">
      <c r="A80" s="76" t="s">
        <v>245</v>
      </c>
      <c r="B80" s="65">
        <v>5120</v>
      </c>
      <c r="C80" s="77" t="s">
        <v>187</v>
      </c>
      <c r="D80" s="49">
        <v>2000</v>
      </c>
      <c r="E80" s="49">
        <v>0</v>
      </c>
      <c r="F80" s="7"/>
      <c r="G80" s="49">
        <f t="shared" si="11"/>
        <v>2000</v>
      </c>
      <c r="I80" s="49">
        <v>129</v>
      </c>
      <c r="J80" s="101"/>
      <c r="K80" s="49">
        <v>1821</v>
      </c>
      <c r="L80" s="50"/>
      <c r="M80" s="49">
        <f t="shared" si="12"/>
        <v>50</v>
      </c>
      <c r="N80" s="49"/>
    </row>
    <row r="81" spans="1:18" x14ac:dyDescent="0.35">
      <c r="A81" s="76" t="s">
        <v>246</v>
      </c>
      <c r="B81" s="65">
        <v>5140</v>
      </c>
      <c r="C81" s="77" t="s">
        <v>189</v>
      </c>
      <c r="D81" s="49">
        <v>2000</v>
      </c>
      <c r="E81" s="49">
        <v>0</v>
      </c>
      <c r="F81" s="7"/>
      <c r="G81" s="49">
        <f t="shared" si="11"/>
        <v>2000</v>
      </c>
      <c r="I81" s="49">
        <v>25</v>
      </c>
      <c r="J81" s="101"/>
      <c r="K81" s="49">
        <v>1900</v>
      </c>
      <c r="L81" s="50"/>
      <c r="M81" s="49">
        <f t="shared" si="12"/>
        <v>75</v>
      </c>
      <c r="N81" s="49"/>
    </row>
    <row r="82" spans="1:18" ht="15" thickBot="1" x14ac:dyDescent="0.4">
      <c r="A82" s="79" t="s">
        <v>51</v>
      </c>
      <c r="B82" s="65">
        <v>5160</v>
      </c>
      <c r="C82" s="85" t="s">
        <v>247</v>
      </c>
      <c r="D82" s="82">
        <f>SUM(D73:D81)</f>
        <v>535388</v>
      </c>
      <c r="E82" s="82">
        <f>SUM(E73:E81)</f>
        <v>0</v>
      </c>
      <c r="F82" s="7"/>
      <c r="G82" s="82">
        <f>SUM(G73:G81)</f>
        <v>535388</v>
      </c>
      <c r="I82" s="82">
        <f>SUM(I73:I81)</f>
        <v>56716</v>
      </c>
      <c r="J82" s="101"/>
      <c r="K82" s="82">
        <f>SUM(K73:K81)</f>
        <v>474805</v>
      </c>
      <c r="L82" s="50"/>
      <c r="M82" s="82">
        <f>SUM(M73:M81)</f>
        <v>3867</v>
      </c>
      <c r="N82" s="83"/>
    </row>
    <row r="83" spans="1:18" ht="15" thickTop="1" x14ac:dyDescent="0.35">
      <c r="A83" s="84" t="s">
        <v>248</v>
      </c>
      <c r="B83" s="65"/>
      <c r="C83" s="77"/>
      <c r="D83" s="49"/>
      <c r="F83" s="7"/>
      <c r="J83" s="101"/>
      <c r="L83" s="50"/>
      <c r="M83" s="49"/>
      <c r="N83" s="49"/>
    </row>
    <row r="84" spans="1:18" x14ac:dyDescent="0.35">
      <c r="A84" s="76" t="s">
        <v>249</v>
      </c>
      <c r="B84" s="65">
        <v>5500</v>
      </c>
      <c r="C84" s="77" t="s">
        <v>194</v>
      </c>
      <c r="D84" s="49">
        <v>287688</v>
      </c>
      <c r="E84" s="49">
        <v>0</v>
      </c>
      <c r="F84" s="7"/>
      <c r="G84" s="49">
        <f t="shared" ref="G84:G92" si="13">D84+E84</f>
        <v>287688</v>
      </c>
      <c r="I84" s="49">
        <v>98563</v>
      </c>
      <c r="J84" s="101"/>
      <c r="K84" s="49">
        <v>185698</v>
      </c>
      <c r="L84" s="50"/>
      <c r="M84" s="49">
        <f t="shared" ref="M84:M92" si="14">G84-I84-K84</f>
        <v>3427</v>
      </c>
      <c r="N84" s="49"/>
    </row>
    <row r="85" spans="1:18" x14ac:dyDescent="0.35">
      <c r="A85" s="76" t="s">
        <v>250</v>
      </c>
      <c r="B85" s="65">
        <v>5520</v>
      </c>
      <c r="C85" s="77" t="s">
        <v>175</v>
      </c>
      <c r="D85" s="49">
        <v>235700</v>
      </c>
      <c r="E85" s="49">
        <v>0</v>
      </c>
      <c r="F85" s="7"/>
      <c r="G85" s="49">
        <f t="shared" si="13"/>
        <v>235700</v>
      </c>
      <c r="I85" s="49">
        <v>5621</v>
      </c>
      <c r="J85" s="101"/>
      <c r="K85" s="49">
        <v>225015</v>
      </c>
      <c r="L85" s="50"/>
      <c r="M85" s="49">
        <f t="shared" si="14"/>
        <v>5064</v>
      </c>
      <c r="N85" s="49"/>
    </row>
    <row r="86" spans="1:18" x14ac:dyDescent="0.35">
      <c r="A86" s="76" t="s">
        <v>251</v>
      </c>
      <c r="B86" s="65">
        <v>5525</v>
      </c>
      <c r="C86" s="77" t="s">
        <v>177</v>
      </c>
      <c r="D86" s="49">
        <v>0</v>
      </c>
      <c r="E86" s="49">
        <v>0</v>
      </c>
      <c r="F86" s="7"/>
      <c r="G86" s="49">
        <f t="shared" si="13"/>
        <v>0</v>
      </c>
      <c r="I86" s="49">
        <v>0</v>
      </c>
      <c r="J86" s="101"/>
      <c r="K86" s="49">
        <v>0</v>
      </c>
      <c r="L86" s="50"/>
      <c r="M86" s="49">
        <f t="shared" si="14"/>
        <v>0</v>
      </c>
      <c r="N86" s="49"/>
      <c r="P86" s="50"/>
      <c r="Q86" s="50"/>
      <c r="R86" s="50"/>
    </row>
    <row r="87" spans="1:18" x14ac:dyDescent="0.35">
      <c r="A87" s="76" t="s">
        <v>252</v>
      </c>
      <c r="B87" s="65">
        <v>5540</v>
      </c>
      <c r="C87" s="77" t="s">
        <v>179</v>
      </c>
      <c r="D87" s="49">
        <v>2000</v>
      </c>
      <c r="E87" s="49">
        <v>0</v>
      </c>
      <c r="F87" s="7"/>
      <c r="G87" s="49">
        <f t="shared" si="13"/>
        <v>2000</v>
      </c>
      <c r="I87" s="49">
        <v>689</v>
      </c>
      <c r="J87" s="101"/>
      <c r="K87" s="49">
        <v>1200</v>
      </c>
      <c r="L87" s="50"/>
      <c r="M87" s="49">
        <f t="shared" si="14"/>
        <v>111</v>
      </c>
      <c r="N87" s="49"/>
    </row>
    <row r="88" spans="1:18" x14ac:dyDescent="0.35">
      <c r="A88" s="76" t="s">
        <v>253</v>
      </c>
      <c r="B88" s="65">
        <v>5560</v>
      </c>
      <c r="C88" s="77" t="s">
        <v>181</v>
      </c>
      <c r="D88" s="49">
        <v>2000</v>
      </c>
      <c r="E88" s="49">
        <v>0</v>
      </c>
      <c r="F88" s="7"/>
      <c r="G88" s="49">
        <f t="shared" si="13"/>
        <v>2000</v>
      </c>
      <c r="I88" s="49">
        <v>852</v>
      </c>
      <c r="J88" s="101"/>
      <c r="K88" s="49">
        <v>125</v>
      </c>
      <c r="L88" s="50"/>
      <c r="M88" s="49">
        <f t="shared" si="14"/>
        <v>1023</v>
      </c>
      <c r="N88" s="49"/>
    </row>
    <row r="89" spans="1:18" x14ac:dyDescent="0.35">
      <c r="A89" s="76" t="s">
        <v>254</v>
      </c>
      <c r="B89" s="65">
        <v>5580</v>
      </c>
      <c r="C89" s="77" t="s">
        <v>183</v>
      </c>
      <c r="D89" s="49">
        <v>2000</v>
      </c>
      <c r="E89" s="49">
        <v>0</v>
      </c>
      <c r="F89" s="7"/>
      <c r="G89" s="49">
        <f t="shared" si="13"/>
        <v>2000</v>
      </c>
      <c r="I89" s="49">
        <v>369</v>
      </c>
      <c r="J89" s="101"/>
      <c r="K89" s="49">
        <v>1256</v>
      </c>
      <c r="L89" s="50"/>
      <c r="M89" s="49">
        <f t="shared" si="14"/>
        <v>375</v>
      </c>
      <c r="N89" s="49"/>
    </row>
    <row r="90" spans="1:18" x14ac:dyDescent="0.35">
      <c r="A90" s="76" t="s">
        <v>255</v>
      </c>
      <c r="B90" s="65">
        <v>5600</v>
      </c>
      <c r="C90" s="77" t="s">
        <v>185</v>
      </c>
      <c r="D90" s="49">
        <v>2000</v>
      </c>
      <c r="E90" s="49">
        <v>0</v>
      </c>
      <c r="F90" s="7"/>
      <c r="G90" s="49">
        <f t="shared" si="13"/>
        <v>2000</v>
      </c>
      <c r="I90" s="49">
        <v>741</v>
      </c>
      <c r="J90" s="101"/>
      <c r="K90" s="49">
        <v>1035</v>
      </c>
      <c r="L90" s="50"/>
      <c r="M90" s="49">
        <f t="shared" si="14"/>
        <v>224</v>
      </c>
      <c r="N90" s="49"/>
    </row>
    <row r="91" spans="1:18" x14ac:dyDescent="0.35">
      <c r="A91" s="76" t="s">
        <v>256</v>
      </c>
      <c r="B91" s="65">
        <v>5620</v>
      </c>
      <c r="C91" s="77" t="s">
        <v>187</v>
      </c>
      <c r="D91" s="49">
        <v>2000</v>
      </c>
      <c r="E91" s="49">
        <v>0</v>
      </c>
      <c r="F91" s="7"/>
      <c r="G91" s="49">
        <f t="shared" si="13"/>
        <v>2000</v>
      </c>
      <c r="I91" s="49">
        <v>147</v>
      </c>
      <c r="J91" s="101"/>
      <c r="K91" s="49">
        <v>1752</v>
      </c>
      <c r="L91" s="50"/>
      <c r="M91" s="49">
        <f t="shared" si="14"/>
        <v>101</v>
      </c>
      <c r="N91" s="49"/>
    </row>
    <row r="92" spans="1:18" x14ac:dyDescent="0.35">
      <c r="A92" s="76" t="s">
        <v>257</v>
      </c>
      <c r="B92" s="65">
        <v>5640</v>
      </c>
      <c r="C92" s="77" t="s">
        <v>189</v>
      </c>
      <c r="D92" s="49">
        <v>2000</v>
      </c>
      <c r="E92" s="49">
        <v>0</v>
      </c>
      <c r="F92" s="7"/>
      <c r="G92" s="49">
        <f t="shared" si="13"/>
        <v>2000</v>
      </c>
      <c r="I92" s="49">
        <v>159</v>
      </c>
      <c r="J92" s="101"/>
      <c r="K92" s="49">
        <v>1564</v>
      </c>
      <c r="L92" s="50"/>
      <c r="M92" s="49">
        <f t="shared" si="14"/>
        <v>277</v>
      </c>
      <c r="N92" s="49"/>
    </row>
    <row r="93" spans="1:18" ht="15" thickBot="1" x14ac:dyDescent="0.4">
      <c r="A93" s="79" t="s">
        <v>51</v>
      </c>
      <c r="B93" s="65">
        <v>5660</v>
      </c>
      <c r="C93" s="85" t="s">
        <v>258</v>
      </c>
      <c r="D93" s="82">
        <f>SUM(D84:D92)</f>
        <v>535388</v>
      </c>
      <c r="E93" s="82">
        <f>SUM(E84:E92)</f>
        <v>0</v>
      </c>
      <c r="F93" s="7"/>
      <c r="G93" s="82">
        <f>SUM(G84:G92)</f>
        <v>535388</v>
      </c>
      <c r="I93" s="82">
        <f>SUM(I84:I92)</f>
        <v>107141</v>
      </c>
      <c r="J93" s="101"/>
      <c r="K93" s="82">
        <f>SUM(K84:K92)</f>
        <v>417645</v>
      </c>
      <c r="L93" s="50"/>
      <c r="M93" s="82">
        <f>SUM(M84:M92)</f>
        <v>10602</v>
      </c>
      <c r="N93" s="83"/>
    </row>
    <row r="94" spans="1:18" ht="15" thickTop="1" x14ac:dyDescent="0.35">
      <c r="A94" s="84" t="s">
        <v>259</v>
      </c>
      <c r="B94" s="65"/>
      <c r="C94" s="77"/>
      <c r="D94" s="49"/>
      <c r="F94" s="7"/>
      <c r="J94" s="101"/>
      <c r="L94" s="50"/>
      <c r="M94" s="49"/>
      <c r="N94" s="49"/>
    </row>
    <row r="95" spans="1:18" x14ac:dyDescent="0.35">
      <c r="A95" s="76" t="s">
        <v>260</v>
      </c>
      <c r="B95" s="65">
        <v>6000</v>
      </c>
      <c r="C95" s="77" t="s">
        <v>194</v>
      </c>
      <c r="D95" s="49">
        <v>287688</v>
      </c>
      <c r="E95" s="49">
        <v>0</v>
      </c>
      <c r="F95" s="7"/>
      <c r="G95" s="49">
        <f t="shared" ref="G95:G103" si="15">D95+E95</f>
        <v>287688</v>
      </c>
      <c r="I95" s="49">
        <v>63951</v>
      </c>
      <c r="J95" s="101"/>
      <c r="K95" s="49">
        <v>198563</v>
      </c>
      <c r="L95" s="50"/>
      <c r="M95" s="49">
        <f t="shared" ref="M95:M103" si="16">G95-I95-K95</f>
        <v>25174</v>
      </c>
      <c r="N95" s="49"/>
    </row>
    <row r="96" spans="1:18" x14ac:dyDescent="0.35">
      <c r="A96" s="76" t="s">
        <v>261</v>
      </c>
      <c r="B96" s="65">
        <v>6020</v>
      </c>
      <c r="C96" s="77" t="s">
        <v>175</v>
      </c>
      <c r="D96" s="49">
        <v>235700</v>
      </c>
      <c r="E96" s="49">
        <v>0</v>
      </c>
      <c r="F96" s="7"/>
      <c r="G96" s="49">
        <f t="shared" si="15"/>
        <v>235700</v>
      </c>
      <c r="I96" s="49">
        <v>15935</v>
      </c>
      <c r="J96" s="101"/>
      <c r="K96" s="49">
        <v>202666</v>
      </c>
      <c r="L96" s="50"/>
      <c r="M96" s="49">
        <f t="shared" si="16"/>
        <v>17099</v>
      </c>
      <c r="N96" s="49"/>
    </row>
    <row r="97" spans="1:18" x14ac:dyDescent="0.35">
      <c r="A97" s="76" t="s">
        <v>262</v>
      </c>
      <c r="B97" s="65">
        <v>6025</v>
      </c>
      <c r="C97" s="77" t="s">
        <v>177</v>
      </c>
      <c r="D97" s="49">
        <v>0</v>
      </c>
      <c r="E97" s="49">
        <v>0</v>
      </c>
      <c r="F97" s="7"/>
      <c r="G97" s="49">
        <f t="shared" si="15"/>
        <v>0</v>
      </c>
      <c r="I97" s="49">
        <v>0</v>
      </c>
      <c r="J97" s="101"/>
      <c r="K97" s="49">
        <v>0</v>
      </c>
      <c r="L97" s="50"/>
      <c r="M97" s="49">
        <f t="shared" si="16"/>
        <v>0</v>
      </c>
      <c r="N97" s="49"/>
      <c r="P97" s="50"/>
      <c r="Q97" s="50"/>
      <c r="R97" s="50"/>
    </row>
    <row r="98" spans="1:18" x14ac:dyDescent="0.35">
      <c r="A98" s="76" t="s">
        <v>263</v>
      </c>
      <c r="B98" s="65">
        <v>6040</v>
      </c>
      <c r="C98" s="77" t="s">
        <v>179</v>
      </c>
      <c r="D98" s="49">
        <v>2000</v>
      </c>
      <c r="E98" s="49">
        <v>0</v>
      </c>
      <c r="F98" s="7"/>
      <c r="G98" s="49">
        <f t="shared" si="15"/>
        <v>2000</v>
      </c>
      <c r="I98" s="49">
        <v>258</v>
      </c>
      <c r="J98" s="101"/>
      <c r="K98" s="49">
        <v>1500</v>
      </c>
      <c r="L98" s="50"/>
      <c r="M98" s="49">
        <f t="shared" si="16"/>
        <v>242</v>
      </c>
      <c r="N98" s="49"/>
    </row>
    <row r="99" spans="1:18" x14ac:dyDescent="0.35">
      <c r="A99" s="76" t="s">
        <v>264</v>
      </c>
      <c r="B99" s="65">
        <v>6060</v>
      </c>
      <c r="C99" s="77" t="s">
        <v>181</v>
      </c>
      <c r="D99" s="49">
        <v>2000</v>
      </c>
      <c r="E99" s="49">
        <v>0</v>
      </c>
      <c r="F99" s="7"/>
      <c r="G99" s="49">
        <f t="shared" si="15"/>
        <v>2000</v>
      </c>
      <c r="I99" s="49">
        <v>963</v>
      </c>
      <c r="J99" s="101"/>
      <c r="K99" s="49">
        <v>1000</v>
      </c>
      <c r="L99" s="50"/>
      <c r="M99" s="49">
        <f t="shared" si="16"/>
        <v>37</v>
      </c>
      <c r="N99" s="49"/>
    </row>
    <row r="100" spans="1:18" x14ac:dyDescent="0.35">
      <c r="A100" s="76" t="s">
        <v>265</v>
      </c>
      <c r="B100" s="65">
        <v>6080</v>
      </c>
      <c r="C100" s="77" t="s">
        <v>183</v>
      </c>
      <c r="D100" s="49">
        <v>2000</v>
      </c>
      <c r="E100" s="49">
        <v>0</v>
      </c>
      <c r="F100" s="7"/>
      <c r="G100" s="49">
        <f t="shared" si="15"/>
        <v>2000</v>
      </c>
      <c r="I100" s="49">
        <v>654</v>
      </c>
      <c r="J100" s="101"/>
      <c r="K100" s="49">
        <v>125</v>
      </c>
      <c r="L100" s="50"/>
      <c r="M100" s="49">
        <f t="shared" si="16"/>
        <v>1221</v>
      </c>
      <c r="N100" s="49"/>
    </row>
    <row r="101" spans="1:18" x14ac:dyDescent="0.35">
      <c r="A101" s="76" t="s">
        <v>266</v>
      </c>
      <c r="B101" s="65">
        <v>6100</v>
      </c>
      <c r="C101" s="77" t="s">
        <v>185</v>
      </c>
      <c r="D101" s="49">
        <v>2000</v>
      </c>
      <c r="E101" s="49">
        <v>0</v>
      </c>
      <c r="F101" s="7"/>
      <c r="G101" s="49">
        <f t="shared" si="15"/>
        <v>2000</v>
      </c>
      <c r="I101" s="49">
        <v>753</v>
      </c>
      <c r="J101" s="101"/>
      <c r="K101" s="49">
        <v>150</v>
      </c>
      <c r="L101" s="50"/>
      <c r="M101" s="49">
        <f t="shared" si="16"/>
        <v>1097</v>
      </c>
      <c r="N101" s="49"/>
    </row>
    <row r="102" spans="1:18" x14ac:dyDescent="0.35">
      <c r="A102" s="76" t="s">
        <v>267</v>
      </c>
      <c r="B102" s="65">
        <v>6120</v>
      </c>
      <c r="C102" s="77" t="s">
        <v>187</v>
      </c>
      <c r="D102" s="49">
        <v>2000</v>
      </c>
      <c r="E102" s="49">
        <v>0</v>
      </c>
      <c r="F102" s="7"/>
      <c r="G102" s="49">
        <f t="shared" si="15"/>
        <v>2000</v>
      </c>
      <c r="I102" s="49">
        <v>147</v>
      </c>
      <c r="J102" s="101"/>
      <c r="K102" s="49">
        <v>1572</v>
      </c>
      <c r="L102" s="50"/>
      <c r="M102" s="49">
        <f t="shared" si="16"/>
        <v>281</v>
      </c>
      <c r="N102" s="49"/>
    </row>
    <row r="103" spans="1:18" x14ac:dyDescent="0.35">
      <c r="A103" s="76" t="s">
        <v>268</v>
      </c>
      <c r="B103" s="65">
        <v>6140</v>
      </c>
      <c r="C103" s="77" t="s">
        <v>189</v>
      </c>
      <c r="D103" s="49">
        <v>2000</v>
      </c>
      <c r="E103" s="49">
        <v>0</v>
      </c>
      <c r="F103" s="7"/>
      <c r="G103" s="49">
        <f t="shared" si="15"/>
        <v>2000</v>
      </c>
      <c r="I103" s="49">
        <v>123</v>
      </c>
      <c r="J103" s="101"/>
      <c r="K103" s="49">
        <v>1750</v>
      </c>
      <c r="L103" s="50"/>
      <c r="M103" s="49">
        <f t="shared" si="16"/>
        <v>127</v>
      </c>
      <c r="N103" s="49"/>
    </row>
    <row r="104" spans="1:18" ht="15" thickBot="1" x14ac:dyDescent="0.4">
      <c r="A104" s="79" t="s">
        <v>51</v>
      </c>
      <c r="B104" s="65">
        <v>6160</v>
      </c>
      <c r="C104" s="85" t="s">
        <v>269</v>
      </c>
      <c r="D104" s="82">
        <f>SUM(D95:D103)</f>
        <v>535388</v>
      </c>
      <c r="E104" s="82">
        <f>SUM(E95:E103)</f>
        <v>0</v>
      </c>
      <c r="F104" s="7"/>
      <c r="G104" s="82">
        <f>SUM(G95:G103)</f>
        <v>535388</v>
      </c>
      <c r="I104" s="82">
        <f>SUM(I95:I103)</f>
        <v>82784</v>
      </c>
      <c r="J104" s="101"/>
      <c r="K104" s="82">
        <f>SUM(K95:K103)</f>
        <v>407326</v>
      </c>
      <c r="L104" s="50"/>
      <c r="M104" s="82">
        <f>SUM(M95:M103)</f>
        <v>45278</v>
      </c>
      <c r="N104" s="83"/>
    </row>
    <row r="105" spans="1:18" ht="15" thickTop="1" x14ac:dyDescent="0.35">
      <c r="A105" s="84" t="s">
        <v>270</v>
      </c>
      <c r="B105" s="65"/>
      <c r="C105" s="77"/>
      <c r="D105" s="49"/>
      <c r="F105" s="7"/>
      <c r="J105" s="101"/>
      <c r="L105" s="50"/>
      <c r="M105" s="49"/>
      <c r="N105" s="49"/>
    </row>
    <row r="106" spans="1:18" x14ac:dyDescent="0.35">
      <c r="A106" s="76" t="s">
        <v>271</v>
      </c>
      <c r="B106" s="65">
        <v>6500</v>
      </c>
      <c r="C106" s="77" t="s">
        <v>194</v>
      </c>
      <c r="D106" s="49">
        <v>287688</v>
      </c>
      <c r="E106" s="49">
        <v>0</v>
      </c>
      <c r="F106" s="7"/>
      <c r="G106" s="49">
        <f t="shared" ref="G106:G114" si="17">D106+E106</f>
        <v>287688</v>
      </c>
      <c r="I106" s="49">
        <v>125698</v>
      </c>
      <c r="J106" s="101"/>
      <c r="K106" s="49">
        <v>152636</v>
      </c>
      <c r="L106" s="50"/>
      <c r="M106" s="49">
        <f t="shared" ref="M106:M114" si="18">G106-I106-K106</f>
        <v>9354</v>
      </c>
      <c r="N106" s="49"/>
    </row>
    <row r="107" spans="1:18" x14ac:dyDescent="0.35">
      <c r="A107" s="76" t="s">
        <v>272</v>
      </c>
      <c r="B107" s="65">
        <v>6520</v>
      </c>
      <c r="C107" s="77" t="s">
        <v>175</v>
      </c>
      <c r="D107" s="49">
        <v>235700</v>
      </c>
      <c r="E107" s="49">
        <v>0</v>
      </c>
      <c r="F107" s="7"/>
      <c r="G107" s="49">
        <f t="shared" si="17"/>
        <v>235700</v>
      </c>
      <c r="I107" s="49">
        <v>125845</v>
      </c>
      <c r="J107" s="101"/>
      <c r="K107" s="49">
        <v>105256</v>
      </c>
      <c r="L107" s="50"/>
      <c r="M107" s="49">
        <f t="shared" si="18"/>
        <v>4599</v>
      </c>
      <c r="N107" s="49"/>
    </row>
    <row r="108" spans="1:18" x14ac:dyDescent="0.35">
      <c r="A108" s="76" t="s">
        <v>273</v>
      </c>
      <c r="B108" s="65">
        <v>6525</v>
      </c>
      <c r="C108" s="77" t="s">
        <v>177</v>
      </c>
      <c r="D108" s="49">
        <v>0</v>
      </c>
      <c r="E108" s="49">
        <v>0</v>
      </c>
      <c r="F108" s="7"/>
      <c r="G108" s="49">
        <f t="shared" si="17"/>
        <v>0</v>
      </c>
      <c r="I108" s="49">
        <v>0</v>
      </c>
      <c r="J108" s="101"/>
      <c r="K108" s="49">
        <v>0</v>
      </c>
      <c r="L108" s="50"/>
      <c r="M108" s="49">
        <f t="shared" si="18"/>
        <v>0</v>
      </c>
      <c r="N108" s="49"/>
      <c r="P108" s="50"/>
      <c r="Q108" s="50"/>
      <c r="R108" s="50"/>
    </row>
    <row r="109" spans="1:18" x14ac:dyDescent="0.35">
      <c r="A109" s="76" t="s">
        <v>274</v>
      </c>
      <c r="B109" s="65">
        <v>6540</v>
      </c>
      <c r="C109" s="77" t="s">
        <v>179</v>
      </c>
      <c r="D109" s="49">
        <v>2000</v>
      </c>
      <c r="E109" s="49">
        <v>0</v>
      </c>
      <c r="F109" s="7"/>
      <c r="G109" s="49">
        <f t="shared" si="17"/>
        <v>2000</v>
      </c>
      <c r="I109" s="49">
        <v>791</v>
      </c>
      <c r="J109" s="101"/>
      <c r="K109" s="49">
        <v>1022</v>
      </c>
      <c r="L109" s="50"/>
      <c r="M109" s="49">
        <f t="shared" si="18"/>
        <v>187</v>
      </c>
      <c r="N109" s="49"/>
    </row>
    <row r="110" spans="1:18" x14ac:dyDescent="0.35">
      <c r="A110" s="76" t="s">
        <v>275</v>
      </c>
      <c r="B110" s="65">
        <v>6560</v>
      </c>
      <c r="C110" s="77" t="s">
        <v>181</v>
      </c>
      <c r="D110" s="49">
        <v>2000</v>
      </c>
      <c r="E110" s="49">
        <v>0</v>
      </c>
      <c r="F110" s="7"/>
      <c r="G110" s="49">
        <f t="shared" si="17"/>
        <v>2000</v>
      </c>
      <c r="I110" s="49">
        <v>319</v>
      </c>
      <c r="J110" s="101"/>
      <c r="K110" s="49">
        <v>1525</v>
      </c>
      <c r="L110" s="50"/>
      <c r="M110" s="49">
        <f t="shared" si="18"/>
        <v>156</v>
      </c>
      <c r="N110" s="49"/>
    </row>
    <row r="111" spans="1:18" x14ac:dyDescent="0.35">
      <c r="A111" s="76" t="s">
        <v>276</v>
      </c>
      <c r="B111" s="65">
        <v>6580</v>
      </c>
      <c r="C111" s="77" t="s">
        <v>183</v>
      </c>
      <c r="D111" s="49">
        <v>2000</v>
      </c>
      <c r="E111" s="49">
        <v>0</v>
      </c>
      <c r="F111" s="7"/>
      <c r="G111" s="49">
        <f t="shared" si="17"/>
        <v>2000</v>
      </c>
      <c r="I111" s="49">
        <v>761</v>
      </c>
      <c r="J111" s="101"/>
      <c r="K111" s="49">
        <v>1235</v>
      </c>
      <c r="L111" s="50"/>
      <c r="M111" s="49">
        <f t="shared" si="18"/>
        <v>4</v>
      </c>
      <c r="N111" s="49"/>
    </row>
    <row r="112" spans="1:18" x14ac:dyDescent="0.35">
      <c r="A112" s="76" t="s">
        <v>277</v>
      </c>
      <c r="B112" s="65">
        <v>6600</v>
      </c>
      <c r="C112" s="77" t="s">
        <v>185</v>
      </c>
      <c r="D112" s="49">
        <v>2000</v>
      </c>
      <c r="E112" s="49">
        <v>0</v>
      </c>
      <c r="F112" s="7"/>
      <c r="G112" s="49">
        <f t="shared" si="17"/>
        <v>2000</v>
      </c>
      <c r="I112" s="49">
        <v>943</v>
      </c>
      <c r="J112" s="101"/>
      <c r="K112" s="49">
        <v>1023</v>
      </c>
      <c r="L112" s="50"/>
      <c r="M112" s="49">
        <f t="shared" si="18"/>
        <v>34</v>
      </c>
      <c r="N112" s="49"/>
    </row>
    <row r="113" spans="1:18" x14ac:dyDescent="0.35">
      <c r="A113" s="76" t="s">
        <v>278</v>
      </c>
      <c r="B113" s="65">
        <v>6620</v>
      </c>
      <c r="C113" s="77" t="s">
        <v>187</v>
      </c>
      <c r="D113" s="49">
        <v>2000</v>
      </c>
      <c r="E113" s="49">
        <v>0</v>
      </c>
      <c r="F113" s="7"/>
      <c r="G113" s="49">
        <f t="shared" si="17"/>
        <v>2000</v>
      </c>
      <c r="I113" s="49">
        <v>258</v>
      </c>
      <c r="J113" s="101"/>
      <c r="K113" s="49">
        <v>1524</v>
      </c>
      <c r="L113" s="50"/>
      <c r="M113" s="49">
        <f t="shared" si="18"/>
        <v>218</v>
      </c>
      <c r="N113" s="49"/>
    </row>
    <row r="114" spans="1:18" x14ac:dyDescent="0.35">
      <c r="A114" s="76" t="s">
        <v>279</v>
      </c>
      <c r="B114" s="65">
        <v>6640</v>
      </c>
      <c r="C114" s="77" t="s">
        <v>189</v>
      </c>
      <c r="D114" s="49">
        <v>2000</v>
      </c>
      <c r="E114" s="49">
        <v>0</v>
      </c>
      <c r="F114" s="7"/>
      <c r="G114" s="49">
        <f t="shared" si="17"/>
        <v>2000</v>
      </c>
      <c r="I114" s="49">
        <v>861</v>
      </c>
      <c r="J114" s="101"/>
      <c r="K114" s="49">
        <v>1125</v>
      </c>
      <c r="L114" s="50"/>
      <c r="M114" s="49">
        <f t="shared" si="18"/>
        <v>14</v>
      </c>
      <c r="N114" s="49"/>
    </row>
    <row r="115" spans="1:18" ht="15" thickBot="1" x14ac:dyDescent="0.4">
      <c r="A115" s="79" t="s">
        <v>51</v>
      </c>
      <c r="B115" s="65">
        <v>6660</v>
      </c>
      <c r="C115" s="85" t="s">
        <v>280</v>
      </c>
      <c r="D115" s="82">
        <f>SUM(D106:D114)</f>
        <v>535388</v>
      </c>
      <c r="E115" s="82">
        <f>SUM(E106:E114)</f>
        <v>0</v>
      </c>
      <c r="F115" s="7"/>
      <c r="G115" s="82">
        <f>SUM(G106:G114)</f>
        <v>535388</v>
      </c>
      <c r="I115" s="82">
        <f>SUM(I106:I114)</f>
        <v>255476</v>
      </c>
      <c r="J115" s="101"/>
      <c r="K115" s="82">
        <f>SUM(K106:K114)</f>
        <v>265346</v>
      </c>
      <c r="L115" s="50"/>
      <c r="M115" s="82">
        <f>SUM(M106:M114)</f>
        <v>14566</v>
      </c>
      <c r="N115" s="83"/>
    </row>
    <row r="116" spans="1:18" ht="15" thickTop="1" x14ac:dyDescent="0.35">
      <c r="A116" s="84" t="s">
        <v>281</v>
      </c>
      <c r="B116" s="65"/>
      <c r="C116" s="77"/>
      <c r="D116" s="49"/>
      <c r="F116" s="7"/>
      <c r="J116" s="101"/>
      <c r="L116" s="50"/>
      <c r="M116" s="49"/>
      <c r="N116" s="49"/>
    </row>
    <row r="117" spans="1:18" x14ac:dyDescent="0.35">
      <c r="A117" s="76" t="s">
        <v>282</v>
      </c>
      <c r="B117" s="65">
        <v>7000</v>
      </c>
      <c r="C117" s="77" t="s">
        <v>194</v>
      </c>
      <c r="D117" s="49">
        <v>284968</v>
      </c>
      <c r="E117" s="49">
        <v>0</v>
      </c>
      <c r="F117" s="7"/>
      <c r="G117" s="49">
        <f t="shared" ref="G117:G125" si="19">D117+E117</f>
        <v>284968</v>
      </c>
      <c r="I117" s="49">
        <v>125489</v>
      </c>
      <c r="J117" s="101"/>
      <c r="K117" s="49">
        <v>155365</v>
      </c>
      <c r="L117" s="50"/>
      <c r="M117" s="49">
        <f t="shared" ref="M117:M125" si="20">G117-I117-K117</f>
        <v>4114</v>
      </c>
      <c r="N117" s="49"/>
    </row>
    <row r="118" spans="1:18" x14ac:dyDescent="0.35">
      <c r="A118" s="76" t="s">
        <v>283</v>
      </c>
      <c r="B118" s="65">
        <v>7020</v>
      </c>
      <c r="C118" s="77" t="s">
        <v>175</v>
      </c>
      <c r="D118" s="49">
        <v>233780</v>
      </c>
      <c r="E118" s="49">
        <v>0</v>
      </c>
      <c r="F118" s="7"/>
      <c r="G118" s="49">
        <f t="shared" si="19"/>
        <v>233780</v>
      </c>
      <c r="I118" s="49">
        <v>21542</v>
      </c>
      <c r="J118" s="101"/>
      <c r="K118" s="49">
        <v>205155</v>
      </c>
      <c r="L118" s="50"/>
      <c r="M118" s="49">
        <f t="shared" si="20"/>
        <v>7083</v>
      </c>
      <c r="N118" s="49"/>
    </row>
    <row r="119" spans="1:18" x14ac:dyDescent="0.35">
      <c r="A119" s="76" t="s">
        <v>284</v>
      </c>
      <c r="B119" s="65">
        <v>7025</v>
      </c>
      <c r="C119" s="77" t="s">
        <v>177</v>
      </c>
      <c r="D119" s="49">
        <v>0</v>
      </c>
      <c r="E119" s="49">
        <v>0</v>
      </c>
      <c r="F119" s="7"/>
      <c r="G119" s="49">
        <f t="shared" si="19"/>
        <v>0</v>
      </c>
      <c r="I119" s="49">
        <v>0</v>
      </c>
      <c r="J119" s="101"/>
      <c r="K119" s="49">
        <v>0</v>
      </c>
      <c r="L119" s="50"/>
      <c r="M119" s="49">
        <f t="shared" si="20"/>
        <v>0</v>
      </c>
      <c r="N119" s="49"/>
      <c r="P119" s="50"/>
      <c r="Q119" s="50"/>
      <c r="R119" s="50"/>
    </row>
    <row r="120" spans="1:18" x14ac:dyDescent="0.35">
      <c r="A120" s="76" t="s">
        <v>285</v>
      </c>
      <c r="B120" s="65">
        <v>7040</v>
      </c>
      <c r="C120" s="77" t="s">
        <v>179</v>
      </c>
      <c r="D120" s="49">
        <v>1040</v>
      </c>
      <c r="E120" s="49">
        <v>0</v>
      </c>
      <c r="F120" s="7"/>
      <c r="G120" s="49">
        <f t="shared" si="19"/>
        <v>1040</v>
      </c>
      <c r="I120" s="49">
        <v>321</v>
      </c>
      <c r="J120" s="101"/>
      <c r="K120" s="49">
        <v>705</v>
      </c>
      <c r="L120" s="50"/>
      <c r="M120" s="49">
        <f t="shared" si="20"/>
        <v>14</v>
      </c>
      <c r="N120" s="49"/>
    </row>
    <row r="121" spans="1:18" x14ac:dyDescent="0.35">
      <c r="A121" s="76" t="s">
        <v>286</v>
      </c>
      <c r="B121" s="65">
        <v>7060</v>
      </c>
      <c r="C121" s="77" t="s">
        <v>181</v>
      </c>
      <c r="D121" s="49">
        <v>1040</v>
      </c>
      <c r="E121" s="49">
        <v>0</v>
      </c>
      <c r="F121" s="7"/>
      <c r="G121" s="49">
        <f t="shared" si="19"/>
        <v>1040</v>
      </c>
      <c r="I121" s="49">
        <v>456</v>
      </c>
      <c r="J121" s="101"/>
      <c r="K121" s="49">
        <v>500</v>
      </c>
      <c r="L121" s="50"/>
      <c r="M121" s="49">
        <f t="shared" si="20"/>
        <v>84</v>
      </c>
      <c r="N121" s="49"/>
    </row>
    <row r="122" spans="1:18" x14ac:dyDescent="0.35">
      <c r="A122" s="76" t="s">
        <v>287</v>
      </c>
      <c r="B122" s="65">
        <v>7080</v>
      </c>
      <c r="C122" s="77" t="s">
        <v>183</v>
      </c>
      <c r="D122" s="49">
        <v>1040</v>
      </c>
      <c r="E122" s="49">
        <v>0</v>
      </c>
      <c r="F122" s="7"/>
      <c r="G122" s="49">
        <f t="shared" si="19"/>
        <v>1040</v>
      </c>
      <c r="I122" s="49">
        <v>987</v>
      </c>
      <c r="J122" s="101"/>
      <c r="K122" s="49">
        <v>25</v>
      </c>
      <c r="L122" s="50"/>
      <c r="M122" s="49">
        <f t="shared" si="20"/>
        <v>28</v>
      </c>
      <c r="N122" s="49"/>
    </row>
    <row r="123" spans="1:18" x14ac:dyDescent="0.35">
      <c r="A123" s="76" t="s">
        <v>288</v>
      </c>
      <c r="B123" s="65">
        <v>7100</v>
      </c>
      <c r="C123" s="77" t="s">
        <v>185</v>
      </c>
      <c r="D123" s="49">
        <v>3000</v>
      </c>
      <c r="E123" s="49">
        <v>0</v>
      </c>
      <c r="F123" s="7"/>
      <c r="G123" s="49">
        <f t="shared" si="19"/>
        <v>3000</v>
      </c>
      <c r="I123" s="49">
        <v>753</v>
      </c>
      <c r="J123" s="101"/>
      <c r="K123" s="49">
        <v>2054</v>
      </c>
      <c r="L123" s="50"/>
      <c r="M123" s="49">
        <f t="shared" si="20"/>
        <v>193</v>
      </c>
      <c r="N123" s="49"/>
    </row>
    <row r="124" spans="1:18" x14ac:dyDescent="0.35">
      <c r="A124" s="76" t="s">
        <v>289</v>
      </c>
      <c r="B124" s="65">
        <v>7120</v>
      </c>
      <c r="C124" s="77" t="s">
        <v>187</v>
      </c>
      <c r="D124" s="49">
        <v>1500</v>
      </c>
      <c r="E124" s="49">
        <v>0</v>
      </c>
      <c r="F124" s="7"/>
      <c r="G124" s="49">
        <f t="shared" si="19"/>
        <v>1500</v>
      </c>
      <c r="I124" s="49">
        <v>951</v>
      </c>
      <c r="J124" s="101"/>
      <c r="K124" s="49">
        <v>505</v>
      </c>
      <c r="L124" s="50"/>
      <c r="M124" s="49">
        <f t="shared" si="20"/>
        <v>44</v>
      </c>
      <c r="N124" s="49"/>
    </row>
    <row r="125" spans="1:18" x14ac:dyDescent="0.35">
      <c r="A125" s="76" t="s">
        <v>290</v>
      </c>
      <c r="B125" s="65">
        <v>7140</v>
      </c>
      <c r="C125" s="77" t="s">
        <v>189</v>
      </c>
      <c r="D125" s="49">
        <v>500</v>
      </c>
      <c r="E125" s="49">
        <v>0</v>
      </c>
      <c r="F125" s="7"/>
      <c r="G125" s="49">
        <f t="shared" si="19"/>
        <v>500</v>
      </c>
      <c r="I125" s="49">
        <v>346</v>
      </c>
      <c r="J125" s="101"/>
      <c r="K125" s="49">
        <v>102</v>
      </c>
      <c r="L125" s="50"/>
      <c r="M125" s="49">
        <f t="shared" si="20"/>
        <v>52</v>
      </c>
      <c r="N125" s="49"/>
    </row>
    <row r="126" spans="1:18" ht="15" thickBot="1" x14ac:dyDescent="0.4">
      <c r="A126" s="79" t="s">
        <v>51</v>
      </c>
      <c r="B126" s="65">
        <v>7160</v>
      </c>
      <c r="C126" s="85" t="s">
        <v>291</v>
      </c>
      <c r="D126" s="82">
        <f>SUM(D117:D125)</f>
        <v>526868</v>
      </c>
      <c r="E126" s="82">
        <f>SUM(E117:E125)</f>
        <v>0</v>
      </c>
      <c r="F126" s="7"/>
      <c r="G126" s="82">
        <f>SUM(G117:G125)</f>
        <v>526868</v>
      </c>
      <c r="I126" s="82">
        <f>SUM(I117:I125)</f>
        <v>150845</v>
      </c>
      <c r="J126" s="101"/>
      <c r="K126" s="82">
        <f>SUM(K117:K125)</f>
        <v>364411</v>
      </c>
      <c r="L126" s="50"/>
      <c r="M126" s="82">
        <f>SUM(M117:M125)</f>
        <v>11612</v>
      </c>
      <c r="N126" s="83"/>
    </row>
    <row r="127" spans="1:18" ht="15" thickTop="1" x14ac:dyDescent="0.35">
      <c r="A127" s="84" t="s">
        <v>292</v>
      </c>
      <c r="B127" s="65"/>
      <c r="C127" s="77"/>
      <c r="D127" s="49"/>
      <c r="F127" s="7"/>
      <c r="J127" s="101"/>
      <c r="L127" s="50"/>
      <c r="M127" s="49"/>
      <c r="N127" s="49"/>
    </row>
    <row r="128" spans="1:18" x14ac:dyDescent="0.35">
      <c r="A128" s="76" t="s">
        <v>293</v>
      </c>
      <c r="B128" s="65">
        <v>7500</v>
      </c>
      <c r="C128" s="77" t="s">
        <v>194</v>
      </c>
      <c r="D128" s="49">
        <v>287688</v>
      </c>
      <c r="E128" s="49">
        <v>0</v>
      </c>
      <c r="F128" s="7"/>
      <c r="G128" s="49">
        <f t="shared" ref="G128:G136" si="21">D128+E128</f>
        <v>287688</v>
      </c>
      <c r="I128" s="49">
        <v>108395</v>
      </c>
      <c r="J128" s="101"/>
      <c r="K128" s="49">
        <v>152654</v>
      </c>
      <c r="L128" s="50"/>
      <c r="M128" s="49">
        <f t="shared" ref="M128:M136" si="22">G128-I128-K128</f>
        <v>26639</v>
      </c>
      <c r="N128" s="49"/>
    </row>
    <row r="129" spans="1:18" x14ac:dyDescent="0.35">
      <c r="A129" s="76" t="s">
        <v>294</v>
      </c>
      <c r="B129" s="65">
        <v>7520</v>
      </c>
      <c r="C129" s="77" t="s">
        <v>175</v>
      </c>
      <c r="D129" s="49">
        <v>235700</v>
      </c>
      <c r="E129" s="49">
        <v>0</v>
      </c>
      <c r="F129" s="7"/>
      <c r="G129" s="49">
        <f t="shared" si="21"/>
        <v>235700</v>
      </c>
      <c r="I129" s="49">
        <v>25631</v>
      </c>
      <c r="J129" s="101"/>
      <c r="K129" s="49">
        <v>189525</v>
      </c>
      <c r="L129" s="50"/>
      <c r="M129" s="49">
        <f t="shared" si="22"/>
        <v>20544</v>
      </c>
      <c r="N129" s="49"/>
    </row>
    <row r="130" spans="1:18" x14ac:dyDescent="0.35">
      <c r="A130" s="76" t="s">
        <v>295</v>
      </c>
      <c r="B130" s="65">
        <v>7525</v>
      </c>
      <c r="C130" s="77" t="s">
        <v>177</v>
      </c>
      <c r="D130" s="49">
        <v>0</v>
      </c>
      <c r="E130" s="49">
        <v>0</v>
      </c>
      <c r="F130" s="7"/>
      <c r="G130" s="49">
        <f t="shared" si="21"/>
        <v>0</v>
      </c>
      <c r="I130" s="49">
        <v>0</v>
      </c>
      <c r="J130" s="101"/>
      <c r="K130" s="49">
        <v>0</v>
      </c>
      <c r="L130" s="50"/>
      <c r="M130" s="49">
        <f t="shared" si="22"/>
        <v>0</v>
      </c>
      <c r="N130" s="49"/>
      <c r="P130" s="50"/>
      <c r="Q130" s="50"/>
      <c r="R130" s="50"/>
    </row>
    <row r="131" spans="1:18" x14ac:dyDescent="0.35">
      <c r="A131" s="76" t="s">
        <v>296</v>
      </c>
      <c r="B131" s="65">
        <v>7540</v>
      </c>
      <c r="C131" s="77" t="s">
        <v>179</v>
      </c>
      <c r="D131" s="49">
        <v>2000</v>
      </c>
      <c r="E131" s="49">
        <v>0</v>
      </c>
      <c r="F131" s="7"/>
      <c r="G131" s="49">
        <f t="shared" si="21"/>
        <v>2000</v>
      </c>
      <c r="I131" s="49">
        <v>1023</v>
      </c>
      <c r="J131" s="101"/>
      <c r="K131" s="49">
        <v>850</v>
      </c>
      <c r="L131" s="50"/>
      <c r="M131" s="49">
        <f t="shared" si="22"/>
        <v>127</v>
      </c>
      <c r="N131" s="49"/>
    </row>
    <row r="132" spans="1:18" x14ac:dyDescent="0.35">
      <c r="A132" s="76" t="s">
        <v>297</v>
      </c>
      <c r="B132" s="65">
        <v>7560</v>
      </c>
      <c r="C132" s="77" t="s">
        <v>181</v>
      </c>
      <c r="D132" s="49">
        <v>2000</v>
      </c>
      <c r="E132" s="49">
        <v>0</v>
      </c>
      <c r="F132" s="7"/>
      <c r="G132" s="49">
        <f t="shared" si="21"/>
        <v>2000</v>
      </c>
      <c r="I132" s="49">
        <v>309</v>
      </c>
      <c r="J132" s="101"/>
      <c r="K132" s="49">
        <v>1575</v>
      </c>
      <c r="L132" s="50"/>
      <c r="M132" s="49">
        <f t="shared" si="22"/>
        <v>116</v>
      </c>
      <c r="N132" s="49"/>
    </row>
    <row r="133" spans="1:18" x14ac:dyDescent="0.35">
      <c r="A133" s="76" t="s">
        <v>298</v>
      </c>
      <c r="B133" s="65">
        <v>7580</v>
      </c>
      <c r="C133" s="77" t="s">
        <v>183</v>
      </c>
      <c r="D133" s="49">
        <v>2000</v>
      </c>
      <c r="E133" s="49">
        <v>0</v>
      </c>
      <c r="F133" s="7"/>
      <c r="G133" s="49">
        <f t="shared" si="21"/>
        <v>2000</v>
      </c>
      <c r="I133" s="49">
        <v>980</v>
      </c>
      <c r="J133" s="101"/>
      <c r="K133" s="49">
        <v>109</v>
      </c>
      <c r="L133" s="50"/>
      <c r="M133" s="49">
        <f t="shared" si="22"/>
        <v>911</v>
      </c>
      <c r="N133" s="49"/>
    </row>
    <row r="134" spans="1:18" x14ac:dyDescent="0.35">
      <c r="A134" s="76" t="s">
        <v>299</v>
      </c>
      <c r="B134" s="65">
        <v>7600</v>
      </c>
      <c r="C134" s="77" t="s">
        <v>185</v>
      </c>
      <c r="D134" s="49">
        <v>2000</v>
      </c>
      <c r="E134" s="49">
        <v>0</v>
      </c>
      <c r="F134" s="7"/>
      <c r="G134" s="49">
        <f t="shared" si="21"/>
        <v>2000</v>
      </c>
      <c r="I134" s="49">
        <v>536</v>
      </c>
      <c r="J134" s="101"/>
      <c r="K134" s="49">
        <v>1253</v>
      </c>
      <c r="L134" s="50"/>
      <c r="M134" s="49">
        <f t="shared" si="22"/>
        <v>211</v>
      </c>
      <c r="N134" s="49"/>
    </row>
    <row r="135" spans="1:18" x14ac:dyDescent="0.35">
      <c r="A135" s="76" t="s">
        <v>300</v>
      </c>
      <c r="B135" s="65">
        <v>7620</v>
      </c>
      <c r="C135" s="77" t="s">
        <v>187</v>
      </c>
      <c r="D135" s="49">
        <v>2000</v>
      </c>
      <c r="E135" s="49">
        <v>0</v>
      </c>
      <c r="F135" s="7"/>
      <c r="G135" s="49">
        <f t="shared" si="21"/>
        <v>2000</v>
      </c>
      <c r="I135" s="49">
        <v>159</v>
      </c>
      <c r="J135" s="101"/>
      <c r="K135" s="49">
        <v>1652</v>
      </c>
      <c r="L135" s="50"/>
      <c r="M135" s="49">
        <f t="shared" si="22"/>
        <v>189</v>
      </c>
      <c r="N135" s="49"/>
    </row>
    <row r="136" spans="1:18" x14ac:dyDescent="0.35">
      <c r="A136" s="76" t="s">
        <v>301</v>
      </c>
      <c r="B136" s="65">
        <v>7640</v>
      </c>
      <c r="C136" s="77" t="s">
        <v>189</v>
      </c>
      <c r="D136" s="49">
        <v>2000</v>
      </c>
      <c r="E136" s="49">
        <v>0</v>
      </c>
      <c r="F136" s="7"/>
      <c r="G136" s="49">
        <f t="shared" si="21"/>
        <v>2000</v>
      </c>
      <c r="I136" s="49">
        <v>654</v>
      </c>
      <c r="J136" s="101"/>
      <c r="K136" s="49">
        <v>1254</v>
      </c>
      <c r="L136" s="50"/>
      <c r="M136" s="49">
        <f t="shared" si="22"/>
        <v>92</v>
      </c>
      <c r="N136" s="49"/>
    </row>
    <row r="137" spans="1:18" ht="15" thickBot="1" x14ac:dyDescent="0.4">
      <c r="A137" s="79" t="s">
        <v>51</v>
      </c>
      <c r="B137" s="65">
        <v>7660</v>
      </c>
      <c r="C137" s="85" t="s">
        <v>302</v>
      </c>
      <c r="D137" s="82">
        <f>SUM(D128:D136)</f>
        <v>535388</v>
      </c>
      <c r="E137" s="82">
        <f>SUM(E128:E136)</f>
        <v>0</v>
      </c>
      <c r="F137" s="7"/>
      <c r="G137" s="82">
        <f>SUM(G128:G136)</f>
        <v>535388</v>
      </c>
      <c r="I137" s="82">
        <f>SUM(I128:I136)</f>
        <v>137687</v>
      </c>
      <c r="J137" s="101"/>
      <c r="K137" s="82">
        <f>SUM(K128:K136)</f>
        <v>348872</v>
      </c>
      <c r="L137" s="50"/>
      <c r="M137" s="82">
        <f>SUM(M128:M136)</f>
        <v>48829</v>
      </c>
      <c r="N137" s="83"/>
    </row>
    <row r="138" spans="1:18" ht="15" thickTop="1" x14ac:dyDescent="0.35">
      <c r="A138" s="84" t="s">
        <v>303</v>
      </c>
      <c r="B138" s="65"/>
      <c r="C138" s="77"/>
      <c r="D138" s="49"/>
      <c r="F138" s="7"/>
      <c r="J138" s="101"/>
      <c r="L138" s="50"/>
      <c r="M138" s="49"/>
      <c r="N138" s="49"/>
    </row>
    <row r="139" spans="1:18" x14ac:dyDescent="0.35">
      <c r="A139" s="76" t="s">
        <v>304</v>
      </c>
      <c r="B139" s="65">
        <v>8000</v>
      </c>
      <c r="C139" s="77" t="s">
        <v>194</v>
      </c>
      <c r="D139" s="49">
        <v>187688</v>
      </c>
      <c r="E139" s="49">
        <v>0</v>
      </c>
      <c r="F139" s="7"/>
      <c r="G139" s="49">
        <f t="shared" ref="G139:G146" si="23">D139+E139</f>
        <v>187688</v>
      </c>
      <c r="I139" s="49">
        <v>61023</v>
      </c>
      <c r="J139" s="101"/>
      <c r="K139" s="49">
        <v>120525</v>
      </c>
      <c r="L139" s="50"/>
      <c r="M139" s="49">
        <f t="shared" ref="M139:M146" si="24">G139-I139-K139</f>
        <v>6140</v>
      </c>
      <c r="N139" s="49"/>
    </row>
    <row r="140" spans="1:18" x14ac:dyDescent="0.35">
      <c r="A140" s="76" t="s">
        <v>305</v>
      </c>
      <c r="B140" s="65">
        <v>8020</v>
      </c>
      <c r="C140" s="77" t="s">
        <v>175</v>
      </c>
      <c r="D140" s="49">
        <v>135700</v>
      </c>
      <c r="E140" s="49">
        <v>0</v>
      </c>
      <c r="F140" s="7"/>
      <c r="G140" s="49">
        <f t="shared" si="23"/>
        <v>135700</v>
      </c>
      <c r="I140" s="49">
        <v>6024</v>
      </c>
      <c r="J140" s="101"/>
      <c r="K140" s="49">
        <v>123564</v>
      </c>
      <c r="L140" s="50"/>
      <c r="M140" s="49">
        <f t="shared" si="24"/>
        <v>6112</v>
      </c>
      <c r="N140" s="49"/>
    </row>
    <row r="141" spans="1:18" x14ac:dyDescent="0.35">
      <c r="A141" s="76" t="s">
        <v>306</v>
      </c>
      <c r="B141" s="65">
        <v>8025</v>
      </c>
      <c r="C141" s="77" t="s">
        <v>177</v>
      </c>
      <c r="D141" s="49">
        <v>0</v>
      </c>
      <c r="E141" s="49">
        <v>0</v>
      </c>
      <c r="F141" s="7"/>
      <c r="G141" s="49">
        <f t="shared" si="23"/>
        <v>0</v>
      </c>
      <c r="I141" s="49">
        <v>0</v>
      </c>
      <c r="J141" s="101"/>
      <c r="K141" s="49">
        <v>0</v>
      </c>
      <c r="L141" s="50"/>
      <c r="M141" s="49">
        <f t="shared" si="24"/>
        <v>0</v>
      </c>
      <c r="N141" s="49"/>
      <c r="P141" s="50"/>
      <c r="Q141" s="50"/>
      <c r="R141" s="50"/>
    </row>
    <row r="142" spans="1:18" x14ac:dyDescent="0.35">
      <c r="A142" s="76" t="s">
        <v>307</v>
      </c>
      <c r="B142" s="65">
        <v>8040</v>
      </c>
      <c r="C142" s="77" t="s">
        <v>179</v>
      </c>
      <c r="D142" s="49">
        <v>4000</v>
      </c>
      <c r="E142" s="49">
        <v>0</v>
      </c>
      <c r="F142" s="7"/>
      <c r="G142" s="49">
        <f t="shared" si="23"/>
        <v>4000</v>
      </c>
      <c r="I142" s="49">
        <v>1038</v>
      </c>
      <c r="J142" s="101"/>
      <c r="K142" s="49">
        <v>2426</v>
      </c>
      <c r="L142" s="50"/>
      <c r="M142" s="49">
        <f t="shared" si="24"/>
        <v>536</v>
      </c>
      <c r="N142" s="49"/>
    </row>
    <row r="143" spans="1:18" x14ac:dyDescent="0.35">
      <c r="A143" s="76" t="s">
        <v>308</v>
      </c>
      <c r="B143" s="65">
        <v>8060</v>
      </c>
      <c r="C143" s="77" t="s">
        <v>181</v>
      </c>
      <c r="D143" s="49">
        <v>2000</v>
      </c>
      <c r="E143" s="49">
        <v>0</v>
      </c>
      <c r="F143" s="7"/>
      <c r="G143" s="49">
        <f t="shared" si="23"/>
        <v>2000</v>
      </c>
      <c r="I143" s="49">
        <v>791</v>
      </c>
      <c r="J143" s="101"/>
      <c r="K143" s="49">
        <v>1205</v>
      </c>
      <c r="L143" s="50"/>
      <c r="M143" s="49">
        <f t="shared" si="24"/>
        <v>4</v>
      </c>
      <c r="N143" s="49"/>
    </row>
    <row r="144" spans="1:18" x14ac:dyDescent="0.35">
      <c r="A144" s="76" t="s">
        <v>309</v>
      </c>
      <c r="B144" s="65">
        <v>8080</v>
      </c>
      <c r="C144" s="77" t="s">
        <v>183</v>
      </c>
      <c r="D144" s="49">
        <v>2000</v>
      </c>
      <c r="E144" s="49">
        <v>0</v>
      </c>
      <c r="F144" s="7"/>
      <c r="G144" s="49">
        <f t="shared" si="23"/>
        <v>2000</v>
      </c>
      <c r="I144" s="49">
        <v>359</v>
      </c>
      <c r="J144" s="101"/>
      <c r="K144" s="49">
        <v>1562</v>
      </c>
      <c r="L144" s="50"/>
      <c r="M144" s="49">
        <f t="shared" si="24"/>
        <v>79</v>
      </c>
      <c r="N144" s="49"/>
    </row>
    <row r="145" spans="1:18" x14ac:dyDescent="0.35">
      <c r="A145" s="76" t="s">
        <v>310</v>
      </c>
      <c r="B145" s="65">
        <v>8100</v>
      </c>
      <c r="C145" s="77" t="s">
        <v>185</v>
      </c>
      <c r="D145" s="49">
        <v>2000</v>
      </c>
      <c r="E145" s="49">
        <v>0</v>
      </c>
      <c r="F145" s="7"/>
      <c r="G145" s="49">
        <f t="shared" si="23"/>
        <v>2000</v>
      </c>
      <c r="I145" s="49">
        <v>852</v>
      </c>
      <c r="J145" s="101"/>
      <c r="K145" s="49">
        <v>140</v>
      </c>
      <c r="L145" s="50"/>
      <c r="M145" s="49">
        <f t="shared" si="24"/>
        <v>1008</v>
      </c>
      <c r="N145" s="49"/>
    </row>
    <row r="146" spans="1:18" x14ac:dyDescent="0.35">
      <c r="A146" s="76" t="s">
        <v>311</v>
      </c>
      <c r="B146" s="65">
        <v>8120</v>
      </c>
      <c r="C146" s="77" t="s">
        <v>189</v>
      </c>
      <c r="D146" s="49">
        <v>2000</v>
      </c>
      <c r="E146" s="49">
        <v>0</v>
      </c>
      <c r="F146" s="7"/>
      <c r="G146" s="49">
        <f t="shared" si="23"/>
        <v>2000</v>
      </c>
      <c r="I146" s="49">
        <v>147</v>
      </c>
      <c r="J146" s="101"/>
      <c r="K146" s="49">
        <v>1528</v>
      </c>
      <c r="L146" s="50"/>
      <c r="M146" s="49">
        <f t="shared" si="24"/>
        <v>325</v>
      </c>
      <c r="N146" s="49"/>
    </row>
    <row r="147" spans="1:18" ht="15" thickBot="1" x14ac:dyDescent="0.4">
      <c r="A147" s="79" t="s">
        <v>51</v>
      </c>
      <c r="B147" s="65">
        <v>8140</v>
      </c>
      <c r="C147" s="85" t="s">
        <v>312</v>
      </c>
      <c r="D147" s="82">
        <f>SUM(D139:D146)</f>
        <v>335388</v>
      </c>
      <c r="E147" s="82">
        <f>SUM(E139:E146)</f>
        <v>0</v>
      </c>
      <c r="F147" s="7"/>
      <c r="G147" s="82">
        <f>SUM(G139:G146)</f>
        <v>335388</v>
      </c>
      <c r="I147" s="82">
        <f>SUM(I139:I146)</f>
        <v>70234</v>
      </c>
      <c r="J147" s="101"/>
      <c r="K147" s="82">
        <f>SUM(K139:K146)</f>
        <v>250950</v>
      </c>
      <c r="L147" s="50"/>
      <c r="M147" s="82">
        <f>SUM(M139:M146)</f>
        <v>14204</v>
      </c>
      <c r="N147" s="83"/>
    </row>
    <row r="148" spans="1:18" ht="15" thickTop="1" x14ac:dyDescent="0.35">
      <c r="A148" s="84" t="s">
        <v>313</v>
      </c>
      <c r="B148" s="65"/>
      <c r="C148" s="77"/>
      <c r="D148" s="49"/>
      <c r="F148" s="7"/>
      <c r="J148" s="101"/>
      <c r="L148" s="50"/>
      <c r="M148" s="49"/>
      <c r="N148" s="49"/>
    </row>
    <row r="149" spans="1:18" x14ac:dyDescent="0.35">
      <c r="A149" s="76" t="s">
        <v>314</v>
      </c>
      <c r="B149" s="65">
        <v>8500</v>
      </c>
      <c r="C149" s="77" t="s">
        <v>194</v>
      </c>
      <c r="D149" s="49">
        <v>143844</v>
      </c>
      <c r="E149" s="49">
        <v>0</v>
      </c>
      <c r="F149" s="7"/>
      <c r="G149" s="49">
        <f t="shared" ref="G149:G156" si="25">D149+E149</f>
        <v>143844</v>
      </c>
      <c r="I149" s="49">
        <v>43125</v>
      </c>
      <c r="J149" s="101"/>
      <c r="K149" s="49">
        <v>98562</v>
      </c>
      <c r="L149" s="50"/>
      <c r="M149" s="49">
        <f t="shared" ref="M149:M156" si="26">G149-I149-K149</f>
        <v>2157</v>
      </c>
      <c r="N149" s="49"/>
    </row>
    <row r="150" spans="1:18" x14ac:dyDescent="0.35">
      <c r="A150" s="76" t="s">
        <v>315</v>
      </c>
      <c r="B150" s="65">
        <v>8520</v>
      </c>
      <c r="C150" s="77" t="s">
        <v>175</v>
      </c>
      <c r="D150" s="49">
        <v>117850</v>
      </c>
      <c r="E150" s="49">
        <v>0</v>
      </c>
      <c r="F150" s="7"/>
      <c r="G150" s="49">
        <f t="shared" si="25"/>
        <v>117850</v>
      </c>
      <c r="I150" s="49">
        <v>12564</v>
      </c>
      <c r="J150" s="101"/>
      <c r="K150" s="49">
        <v>103584</v>
      </c>
      <c r="L150" s="50"/>
      <c r="M150" s="49">
        <f t="shared" si="26"/>
        <v>1702</v>
      </c>
      <c r="N150" s="49"/>
    </row>
    <row r="151" spans="1:18" x14ac:dyDescent="0.35">
      <c r="A151" s="76" t="s">
        <v>316</v>
      </c>
      <c r="B151" s="65">
        <v>8525</v>
      </c>
      <c r="C151" s="77" t="s">
        <v>177</v>
      </c>
      <c r="D151" s="49">
        <v>0</v>
      </c>
      <c r="E151" s="49">
        <v>0</v>
      </c>
      <c r="F151" s="7"/>
      <c r="G151" s="49">
        <f t="shared" si="25"/>
        <v>0</v>
      </c>
      <c r="I151" s="49">
        <v>0</v>
      </c>
      <c r="J151" s="101"/>
      <c r="K151" s="49">
        <v>0</v>
      </c>
      <c r="L151" s="50"/>
      <c r="M151" s="49">
        <f t="shared" si="26"/>
        <v>0</v>
      </c>
      <c r="N151" s="49"/>
      <c r="P151" s="50"/>
      <c r="Q151" s="50"/>
      <c r="R151" s="50"/>
    </row>
    <row r="152" spans="1:18" x14ac:dyDescent="0.35">
      <c r="A152" s="76" t="s">
        <v>317</v>
      </c>
      <c r="B152" s="65">
        <v>8540</v>
      </c>
      <c r="C152" s="77" t="s">
        <v>179</v>
      </c>
      <c r="D152" s="49">
        <v>2000</v>
      </c>
      <c r="E152" s="49">
        <v>0</v>
      </c>
      <c r="F152" s="7"/>
      <c r="G152" s="49">
        <f t="shared" si="25"/>
        <v>2000</v>
      </c>
      <c r="I152" s="49">
        <v>846</v>
      </c>
      <c r="J152" s="101"/>
      <c r="K152" s="49">
        <v>1073</v>
      </c>
      <c r="L152" s="50"/>
      <c r="M152" s="49">
        <f t="shared" si="26"/>
        <v>81</v>
      </c>
      <c r="N152" s="49"/>
    </row>
    <row r="153" spans="1:18" x14ac:dyDescent="0.35">
      <c r="A153" s="76" t="s">
        <v>318</v>
      </c>
      <c r="B153" s="65">
        <v>8560</v>
      </c>
      <c r="C153" s="77" t="s">
        <v>181</v>
      </c>
      <c r="D153" s="49">
        <v>1000</v>
      </c>
      <c r="E153" s="49">
        <v>0</v>
      </c>
      <c r="F153" s="7"/>
      <c r="G153" s="49">
        <f t="shared" si="25"/>
        <v>1000</v>
      </c>
      <c r="I153" s="49">
        <v>654</v>
      </c>
      <c r="J153" s="101"/>
      <c r="K153" s="49">
        <v>250</v>
      </c>
      <c r="L153" s="50"/>
      <c r="M153" s="49">
        <f t="shared" si="26"/>
        <v>96</v>
      </c>
      <c r="N153" s="49"/>
    </row>
    <row r="154" spans="1:18" x14ac:dyDescent="0.35">
      <c r="A154" s="76" t="s">
        <v>319</v>
      </c>
      <c r="B154" s="65">
        <v>8580</v>
      </c>
      <c r="C154" s="77" t="s">
        <v>183</v>
      </c>
      <c r="D154" s="49">
        <v>1000</v>
      </c>
      <c r="E154" s="49">
        <v>0</v>
      </c>
      <c r="F154" s="7"/>
      <c r="G154" s="49">
        <f t="shared" si="25"/>
        <v>1000</v>
      </c>
      <c r="I154" s="49">
        <v>359</v>
      </c>
      <c r="J154" s="101"/>
      <c r="K154" s="49">
        <v>640</v>
      </c>
      <c r="L154" s="50"/>
      <c r="M154" s="49">
        <f t="shared" si="26"/>
        <v>1</v>
      </c>
      <c r="N154" s="49"/>
    </row>
    <row r="155" spans="1:18" x14ac:dyDescent="0.35">
      <c r="A155" s="76" t="s">
        <v>320</v>
      </c>
      <c r="B155" s="65">
        <v>8600</v>
      </c>
      <c r="C155" s="77" t="s">
        <v>185</v>
      </c>
      <c r="D155" s="49">
        <v>1000</v>
      </c>
      <c r="E155" s="49">
        <v>0</v>
      </c>
      <c r="F155" s="7"/>
      <c r="G155" s="49">
        <f t="shared" si="25"/>
        <v>1000</v>
      </c>
      <c r="I155" s="49">
        <v>159</v>
      </c>
      <c r="J155" s="101"/>
      <c r="K155" s="49">
        <v>256</v>
      </c>
      <c r="L155" s="50"/>
      <c r="M155" s="49">
        <f t="shared" si="26"/>
        <v>585</v>
      </c>
      <c r="N155" s="49"/>
    </row>
    <row r="156" spans="1:18" x14ac:dyDescent="0.35">
      <c r="A156" s="76" t="s">
        <v>321</v>
      </c>
      <c r="B156" s="65">
        <v>8620</v>
      </c>
      <c r="C156" s="77" t="s">
        <v>189</v>
      </c>
      <c r="D156" s="49">
        <v>1000</v>
      </c>
      <c r="E156" s="49">
        <v>0</v>
      </c>
      <c r="F156" s="7"/>
      <c r="G156" s="49">
        <f t="shared" si="25"/>
        <v>1000</v>
      </c>
      <c r="I156" s="49">
        <v>159</v>
      </c>
      <c r="J156" s="101"/>
      <c r="K156" s="49">
        <v>823</v>
      </c>
      <c r="L156" s="50"/>
      <c r="M156" s="49">
        <f t="shared" si="26"/>
        <v>18</v>
      </c>
      <c r="N156" s="49"/>
    </row>
    <row r="157" spans="1:18" ht="15" thickBot="1" x14ac:dyDescent="0.4">
      <c r="A157" s="79" t="s">
        <v>51</v>
      </c>
      <c r="B157" s="65">
        <v>8640</v>
      </c>
      <c r="C157" s="85" t="s">
        <v>322</v>
      </c>
      <c r="D157" s="82">
        <f>SUM(D149:D156)</f>
        <v>267694</v>
      </c>
      <c r="E157" s="82">
        <f>SUM(E149:E156)</f>
        <v>0</v>
      </c>
      <c r="F157" s="7"/>
      <c r="G157" s="82">
        <f>SUM(G149:G156)</f>
        <v>267694</v>
      </c>
      <c r="I157" s="82">
        <f>SUM(I149:I156)</f>
        <v>57866</v>
      </c>
      <c r="J157" s="101"/>
      <c r="K157" s="82">
        <f>SUM(K149:K156)</f>
        <v>205188</v>
      </c>
      <c r="L157" s="50"/>
      <c r="M157" s="82">
        <f>SUM(M149:M156)</f>
        <v>4640</v>
      </c>
      <c r="N157" s="83"/>
    </row>
    <row r="158" spans="1:18" ht="15" thickTop="1" x14ac:dyDescent="0.35">
      <c r="A158" s="84" t="s">
        <v>323</v>
      </c>
      <c r="B158" s="65"/>
      <c r="C158" s="77"/>
      <c r="D158" s="49"/>
      <c r="F158" s="7"/>
      <c r="J158" s="101"/>
      <c r="L158" s="50"/>
      <c r="M158" s="49"/>
      <c r="N158" s="49"/>
    </row>
    <row r="159" spans="1:18" x14ac:dyDescent="0.35">
      <c r="A159" s="76" t="s">
        <v>324</v>
      </c>
      <c r="B159" s="65">
        <v>10000</v>
      </c>
      <c r="C159" s="77" t="s">
        <v>194</v>
      </c>
      <c r="D159" s="49">
        <v>287688</v>
      </c>
      <c r="E159" s="49">
        <v>0</v>
      </c>
      <c r="F159" s="7"/>
      <c r="G159" s="49">
        <f t="shared" ref="G159:G167" si="27">D159+E159</f>
        <v>287688</v>
      </c>
      <c r="I159" s="49">
        <v>65984</v>
      </c>
      <c r="J159" s="101"/>
      <c r="K159" s="49">
        <v>213854</v>
      </c>
      <c r="L159" s="50"/>
      <c r="M159" s="49">
        <f>G159-I159-K159</f>
        <v>7850</v>
      </c>
      <c r="N159" s="49"/>
    </row>
    <row r="160" spans="1:18" x14ac:dyDescent="0.35">
      <c r="A160" s="76" t="s">
        <v>325</v>
      </c>
      <c r="B160" s="65">
        <v>10020</v>
      </c>
      <c r="C160" s="77" t="s">
        <v>175</v>
      </c>
      <c r="D160" s="49">
        <v>235700</v>
      </c>
      <c r="E160" s="49">
        <v>0</v>
      </c>
      <c r="F160" s="7"/>
      <c r="G160" s="49">
        <f t="shared" si="27"/>
        <v>235700</v>
      </c>
      <c r="I160" s="49">
        <v>45632</v>
      </c>
      <c r="J160" s="101"/>
      <c r="K160" s="49">
        <v>182565</v>
      </c>
      <c r="L160" s="50"/>
      <c r="M160" s="49">
        <f t="shared" ref="M160:M167" si="28">G160-I160-K160</f>
        <v>7503</v>
      </c>
      <c r="N160" s="49"/>
    </row>
    <row r="161" spans="1:18" x14ac:dyDescent="0.35">
      <c r="A161" s="76" t="s">
        <v>326</v>
      </c>
      <c r="B161" s="65">
        <v>10025</v>
      </c>
      <c r="C161" s="77" t="s">
        <v>177</v>
      </c>
      <c r="D161" s="49">
        <v>0</v>
      </c>
      <c r="E161" s="49">
        <v>0</v>
      </c>
      <c r="F161" s="7"/>
      <c r="G161" s="49">
        <f t="shared" si="27"/>
        <v>0</v>
      </c>
      <c r="I161" s="49">
        <v>0</v>
      </c>
      <c r="J161" s="101"/>
      <c r="K161" s="49">
        <v>0</v>
      </c>
      <c r="L161" s="50"/>
      <c r="M161" s="49">
        <f t="shared" si="28"/>
        <v>0</v>
      </c>
      <c r="N161" s="49"/>
      <c r="P161" s="50"/>
      <c r="Q161" s="50"/>
      <c r="R161" s="50"/>
    </row>
    <row r="162" spans="1:18" x14ac:dyDescent="0.35">
      <c r="A162" s="76" t="s">
        <v>327</v>
      </c>
      <c r="B162" s="65">
        <v>10040</v>
      </c>
      <c r="C162" s="77" t="s">
        <v>179</v>
      </c>
      <c r="D162" s="49">
        <v>2000</v>
      </c>
      <c r="E162" s="49">
        <v>0</v>
      </c>
      <c r="F162" s="7"/>
      <c r="G162" s="49">
        <f t="shared" si="27"/>
        <v>2000</v>
      </c>
      <c r="I162" s="49">
        <v>654</v>
      </c>
      <c r="J162" s="101"/>
      <c r="K162" s="49">
        <v>1235</v>
      </c>
      <c r="L162" s="50"/>
      <c r="M162" s="49">
        <f t="shared" si="28"/>
        <v>111</v>
      </c>
      <c r="N162" s="49"/>
    </row>
    <row r="163" spans="1:18" x14ac:dyDescent="0.35">
      <c r="A163" s="76" t="s">
        <v>328</v>
      </c>
      <c r="B163" s="65">
        <v>10060</v>
      </c>
      <c r="C163" s="77" t="s">
        <v>181</v>
      </c>
      <c r="D163" s="49">
        <v>2000</v>
      </c>
      <c r="E163" s="49">
        <v>0</v>
      </c>
      <c r="F163" s="7"/>
      <c r="G163" s="49">
        <f t="shared" si="27"/>
        <v>2000</v>
      </c>
      <c r="I163" s="49">
        <v>987</v>
      </c>
      <c r="J163" s="101"/>
      <c r="K163" s="49">
        <v>1000</v>
      </c>
      <c r="L163" s="50"/>
      <c r="M163" s="49">
        <f t="shared" si="28"/>
        <v>13</v>
      </c>
      <c r="N163" s="49"/>
    </row>
    <row r="164" spans="1:18" x14ac:dyDescent="0.35">
      <c r="A164" s="76" t="s">
        <v>329</v>
      </c>
      <c r="B164" s="65">
        <v>10080</v>
      </c>
      <c r="C164" s="77" t="s">
        <v>183</v>
      </c>
      <c r="D164" s="49">
        <v>2000</v>
      </c>
      <c r="E164" s="49">
        <v>0</v>
      </c>
      <c r="F164" s="7"/>
      <c r="G164" s="49">
        <f t="shared" si="27"/>
        <v>2000</v>
      </c>
      <c r="I164" s="49">
        <v>123</v>
      </c>
      <c r="J164" s="101"/>
      <c r="K164" s="49">
        <v>1852</v>
      </c>
      <c r="L164" s="50"/>
      <c r="M164" s="49">
        <f t="shared" si="28"/>
        <v>25</v>
      </c>
      <c r="N164" s="49"/>
    </row>
    <row r="165" spans="1:18" x14ac:dyDescent="0.35">
      <c r="A165" s="76" t="s">
        <v>330</v>
      </c>
      <c r="B165" s="65">
        <v>10100</v>
      </c>
      <c r="C165" s="77" t="s">
        <v>185</v>
      </c>
      <c r="D165" s="49">
        <v>2000</v>
      </c>
      <c r="E165" s="49">
        <v>0</v>
      </c>
      <c r="F165" s="7"/>
      <c r="G165" s="49">
        <f t="shared" si="27"/>
        <v>2000</v>
      </c>
      <c r="I165" s="49">
        <v>159</v>
      </c>
      <c r="J165" s="101"/>
      <c r="K165" s="49">
        <v>1005</v>
      </c>
      <c r="L165" s="50"/>
      <c r="M165" s="49">
        <f t="shared" si="28"/>
        <v>836</v>
      </c>
      <c r="N165" s="49"/>
    </row>
    <row r="166" spans="1:18" x14ac:dyDescent="0.35">
      <c r="A166" s="76" t="s">
        <v>331</v>
      </c>
      <c r="B166" s="65">
        <v>10120</v>
      </c>
      <c r="C166" s="77" t="s">
        <v>187</v>
      </c>
      <c r="D166" s="49">
        <v>2000</v>
      </c>
      <c r="E166" s="49">
        <v>0</v>
      </c>
      <c r="F166" s="7"/>
      <c r="G166" s="49">
        <f t="shared" si="27"/>
        <v>2000</v>
      </c>
      <c r="I166" s="49">
        <v>357</v>
      </c>
      <c r="J166" s="101"/>
      <c r="K166" s="49">
        <v>1524</v>
      </c>
      <c r="L166" s="50"/>
      <c r="M166" s="49">
        <f t="shared" si="28"/>
        <v>119</v>
      </c>
      <c r="N166" s="49"/>
    </row>
    <row r="167" spans="1:18" x14ac:dyDescent="0.35">
      <c r="A167" s="76" t="s">
        <v>332</v>
      </c>
      <c r="B167" s="65">
        <v>10140</v>
      </c>
      <c r="C167" s="77" t="s">
        <v>189</v>
      </c>
      <c r="D167" s="49">
        <v>2000</v>
      </c>
      <c r="E167" s="49">
        <v>0</v>
      </c>
      <c r="F167" s="7"/>
      <c r="G167" s="49">
        <f t="shared" si="27"/>
        <v>2000</v>
      </c>
      <c r="I167" s="49">
        <v>852</v>
      </c>
      <c r="J167" s="101"/>
      <c r="K167" s="49">
        <v>1100</v>
      </c>
      <c r="L167" s="50"/>
      <c r="M167" s="49">
        <f t="shared" si="28"/>
        <v>48</v>
      </c>
      <c r="N167" s="49"/>
    </row>
    <row r="168" spans="1:18" ht="15" thickBot="1" x14ac:dyDescent="0.4">
      <c r="A168" s="79" t="s">
        <v>51</v>
      </c>
      <c r="B168" s="65">
        <v>10150</v>
      </c>
      <c r="C168" s="85" t="s">
        <v>333</v>
      </c>
      <c r="D168" s="86">
        <f>SUM(D159:D167)</f>
        <v>535388</v>
      </c>
      <c r="E168" s="86">
        <f>SUM(E159:E167)</f>
        <v>0</v>
      </c>
      <c r="F168" s="7"/>
      <c r="G168" s="86">
        <f>SUM(G159:G167)</f>
        <v>535388</v>
      </c>
      <c r="I168" s="82">
        <f>SUM(I159:I167)</f>
        <v>114748</v>
      </c>
      <c r="J168" s="101"/>
      <c r="K168" s="82">
        <f>SUM(K159:K167)</f>
        <v>404135</v>
      </c>
      <c r="L168" s="50"/>
      <c r="M168" s="82">
        <f>SUM(M159:M167)</f>
        <v>16505</v>
      </c>
      <c r="N168" s="83"/>
    </row>
    <row r="169" spans="1:18" ht="15.5" thickTop="1" thickBot="1" x14ac:dyDescent="0.4">
      <c r="A169" s="79" t="s">
        <v>51</v>
      </c>
      <c r="B169" s="65">
        <v>10300</v>
      </c>
      <c r="C169" s="85" t="s">
        <v>334</v>
      </c>
      <c r="D169" s="82">
        <f>D38+D49+D60+D71+D82+D93+D104+D115+D126+D137+D147+D157+D168</f>
        <v>5968442</v>
      </c>
      <c r="E169" s="82">
        <f>E38+E49+E60+E71+E82+E93+E104+E115+E126+E137+E147+E157+E168</f>
        <v>0</v>
      </c>
      <c r="F169" s="7"/>
      <c r="G169" s="82">
        <f>G38+G49+G60+G71+G82+G93+G104+G115+G126+G137+G147+G157+G168</f>
        <v>5968442</v>
      </c>
      <c r="I169" s="82">
        <f>I38+I49+I60+I71+I82+I93+I104+I115+I126+I137+I147+I157+I168</f>
        <v>1267570</v>
      </c>
      <c r="J169" s="101"/>
      <c r="K169" s="82">
        <f>K38+K49+K60+K71+K82+K93+K104+K115+K126+K137+K147+K157+K168</f>
        <v>4400044</v>
      </c>
      <c r="L169" s="50"/>
      <c r="M169" s="82">
        <f>M38+M49+M60+M71+M82+M93+M104+M115+M126+M137+M147+M157+M168</f>
        <v>300828</v>
      </c>
      <c r="N169" s="83"/>
    </row>
    <row r="170" spans="1:18" ht="15" thickTop="1" x14ac:dyDescent="0.35">
      <c r="A170" s="84" t="s">
        <v>335</v>
      </c>
      <c r="B170" s="65"/>
      <c r="C170" s="77"/>
      <c r="D170" s="49"/>
      <c r="F170" s="7"/>
      <c r="J170" s="101"/>
      <c r="L170" s="50"/>
      <c r="M170" s="49"/>
      <c r="N170" s="49"/>
    </row>
    <row r="171" spans="1:18" x14ac:dyDescent="0.35">
      <c r="A171" s="76" t="s">
        <v>336</v>
      </c>
      <c r="B171" s="65">
        <v>11000</v>
      </c>
      <c r="C171" s="77" t="s">
        <v>194</v>
      </c>
      <c r="D171" s="49">
        <v>675548</v>
      </c>
      <c r="E171" s="49">
        <v>0</v>
      </c>
      <c r="F171" s="7"/>
      <c r="G171" s="49">
        <f t="shared" ref="G171:G179" si="29">D171+E171</f>
        <v>675548</v>
      </c>
      <c r="I171" s="49">
        <v>345687</v>
      </c>
      <c r="J171" s="101"/>
      <c r="K171" s="49">
        <v>305825</v>
      </c>
      <c r="L171" s="50"/>
      <c r="M171" s="49">
        <f t="shared" ref="M171:M179" si="30">G171-I171-K171</f>
        <v>24036</v>
      </c>
      <c r="N171" s="49"/>
    </row>
    <row r="172" spans="1:18" x14ac:dyDescent="0.35">
      <c r="A172" s="76" t="s">
        <v>337</v>
      </c>
      <c r="B172" s="65">
        <v>11020</v>
      </c>
      <c r="C172" s="77" t="s">
        <v>175</v>
      </c>
      <c r="D172" s="49">
        <v>237940</v>
      </c>
      <c r="E172" s="49">
        <v>0</v>
      </c>
      <c r="F172" s="7"/>
      <c r="G172" s="49">
        <f t="shared" si="29"/>
        <v>237940</v>
      </c>
      <c r="I172" s="49">
        <v>25648</v>
      </c>
      <c r="J172" s="101"/>
      <c r="K172" s="49">
        <v>203654</v>
      </c>
      <c r="L172" s="50"/>
      <c r="M172" s="49">
        <f t="shared" si="30"/>
        <v>8638</v>
      </c>
      <c r="N172" s="49"/>
    </row>
    <row r="173" spans="1:18" x14ac:dyDescent="0.35">
      <c r="A173" s="76" t="s">
        <v>338</v>
      </c>
      <c r="B173" s="65">
        <v>11025</v>
      </c>
      <c r="C173" s="77" t="s">
        <v>177</v>
      </c>
      <c r="D173" s="49">
        <v>0</v>
      </c>
      <c r="E173" s="49">
        <v>0</v>
      </c>
      <c r="F173" s="7"/>
      <c r="G173" s="49">
        <f t="shared" si="29"/>
        <v>0</v>
      </c>
      <c r="I173" s="49">
        <v>0</v>
      </c>
      <c r="J173" s="101"/>
      <c r="K173" s="49">
        <v>0</v>
      </c>
      <c r="L173" s="50"/>
      <c r="M173" s="49">
        <f t="shared" si="30"/>
        <v>0</v>
      </c>
      <c r="N173" s="49"/>
      <c r="P173" s="50"/>
      <c r="Q173" s="50"/>
      <c r="R173" s="50"/>
    </row>
    <row r="174" spans="1:18" x14ac:dyDescent="0.35">
      <c r="A174" s="76" t="s">
        <v>339</v>
      </c>
      <c r="B174" s="65">
        <v>11040</v>
      </c>
      <c r="C174" s="77" t="s">
        <v>179</v>
      </c>
      <c r="D174" s="49">
        <v>3120</v>
      </c>
      <c r="E174" s="49">
        <v>0</v>
      </c>
      <c r="F174" s="7"/>
      <c r="G174" s="49">
        <f t="shared" si="29"/>
        <v>3120</v>
      </c>
      <c r="I174" s="49">
        <v>2056</v>
      </c>
      <c r="J174" s="101"/>
      <c r="K174" s="49">
        <v>958</v>
      </c>
      <c r="L174" s="50"/>
      <c r="M174" s="49">
        <f t="shared" si="30"/>
        <v>106</v>
      </c>
      <c r="N174" s="49"/>
    </row>
    <row r="175" spans="1:18" x14ac:dyDescent="0.35">
      <c r="A175" s="76" t="s">
        <v>340</v>
      </c>
      <c r="B175" s="65">
        <v>11060</v>
      </c>
      <c r="C175" s="77" t="s">
        <v>181</v>
      </c>
      <c r="D175" s="49">
        <v>3120</v>
      </c>
      <c r="E175" s="49">
        <v>0</v>
      </c>
      <c r="F175" s="7"/>
      <c r="G175" s="49">
        <f t="shared" si="29"/>
        <v>3120</v>
      </c>
      <c r="I175" s="49">
        <v>798</v>
      </c>
      <c r="J175" s="101"/>
      <c r="K175" s="49">
        <v>2015</v>
      </c>
      <c r="L175" s="50"/>
      <c r="M175" s="49">
        <f t="shared" si="30"/>
        <v>307</v>
      </c>
      <c r="N175" s="49"/>
    </row>
    <row r="176" spans="1:18" x14ac:dyDescent="0.35">
      <c r="A176" s="76" t="s">
        <v>341</v>
      </c>
      <c r="B176" s="65">
        <v>11080</v>
      </c>
      <c r="C176" s="77" t="s">
        <v>183</v>
      </c>
      <c r="D176" s="49">
        <v>3120</v>
      </c>
      <c r="E176" s="49">
        <v>0</v>
      </c>
      <c r="F176" s="7"/>
      <c r="G176" s="49">
        <f t="shared" si="29"/>
        <v>3120</v>
      </c>
      <c r="I176" s="49">
        <v>2015</v>
      </c>
      <c r="J176" s="101"/>
      <c r="K176" s="49">
        <v>958</v>
      </c>
      <c r="L176" s="50"/>
      <c r="M176" s="49">
        <f t="shared" si="30"/>
        <v>147</v>
      </c>
      <c r="N176" s="49"/>
    </row>
    <row r="177" spans="1:18" x14ac:dyDescent="0.35">
      <c r="A177" s="76" t="s">
        <v>342</v>
      </c>
      <c r="B177" s="65">
        <v>11100</v>
      </c>
      <c r="C177" s="77" t="s">
        <v>185</v>
      </c>
      <c r="D177" s="49">
        <v>10000</v>
      </c>
      <c r="E177" s="49">
        <v>0</v>
      </c>
      <c r="F177" s="7"/>
      <c r="G177" s="49">
        <f t="shared" si="29"/>
        <v>10000</v>
      </c>
      <c r="I177" s="49">
        <v>1479</v>
      </c>
      <c r="J177" s="101"/>
      <c r="K177" s="49">
        <v>7632</v>
      </c>
      <c r="L177" s="50"/>
      <c r="M177" s="49">
        <f t="shared" si="30"/>
        <v>889</v>
      </c>
      <c r="N177" s="49"/>
    </row>
    <row r="178" spans="1:18" x14ac:dyDescent="0.35">
      <c r="A178" s="76" t="s">
        <v>343</v>
      </c>
      <c r="B178" s="65">
        <v>11120</v>
      </c>
      <c r="C178" s="77" t="s">
        <v>187</v>
      </c>
      <c r="D178" s="49">
        <v>4800</v>
      </c>
      <c r="E178" s="49">
        <v>0</v>
      </c>
      <c r="F178" s="7"/>
      <c r="G178" s="49">
        <f t="shared" si="29"/>
        <v>4800</v>
      </c>
      <c r="I178" s="49">
        <v>3179</v>
      </c>
      <c r="J178" s="101"/>
      <c r="K178" s="49">
        <v>1524</v>
      </c>
      <c r="L178" s="50"/>
      <c r="M178" s="49">
        <f t="shared" si="30"/>
        <v>97</v>
      </c>
      <c r="N178" s="49"/>
    </row>
    <row r="179" spans="1:18" x14ac:dyDescent="0.35">
      <c r="A179" s="76" t="s">
        <v>344</v>
      </c>
      <c r="B179" s="65">
        <v>11140</v>
      </c>
      <c r="C179" s="77" t="s">
        <v>189</v>
      </c>
      <c r="D179" s="49">
        <v>1000</v>
      </c>
      <c r="E179" s="49">
        <v>0</v>
      </c>
      <c r="F179" s="7"/>
      <c r="G179" s="49">
        <f t="shared" si="29"/>
        <v>1000</v>
      </c>
      <c r="I179" s="49">
        <v>596</v>
      </c>
      <c r="J179" s="101"/>
      <c r="K179" s="49">
        <v>105</v>
      </c>
      <c r="L179" s="50"/>
      <c r="M179" s="49">
        <f t="shared" si="30"/>
        <v>299</v>
      </c>
      <c r="N179" s="49"/>
    </row>
    <row r="180" spans="1:18" ht="15" thickBot="1" x14ac:dyDescent="0.4">
      <c r="A180" s="79" t="s">
        <v>51</v>
      </c>
      <c r="B180" s="65">
        <v>11160</v>
      </c>
      <c r="C180" s="85" t="s">
        <v>345</v>
      </c>
      <c r="D180" s="82">
        <f>SUM(D171:D179)</f>
        <v>938648</v>
      </c>
      <c r="E180" s="82">
        <f>SUM(E171:E179)</f>
        <v>0</v>
      </c>
      <c r="F180" s="112"/>
      <c r="G180" s="82">
        <f>SUM(G171:G179)</f>
        <v>938648</v>
      </c>
      <c r="I180" s="82">
        <f>SUM(I171:I179)</f>
        <v>381458</v>
      </c>
      <c r="J180" s="101"/>
      <c r="K180" s="82">
        <f>SUM(K171:K179)</f>
        <v>522671</v>
      </c>
      <c r="L180" s="50"/>
      <c r="M180" s="82">
        <f>SUM(M171:M179)</f>
        <v>34519</v>
      </c>
      <c r="N180" s="83"/>
    </row>
    <row r="181" spans="1:18" ht="15" thickTop="1" x14ac:dyDescent="0.35">
      <c r="A181" s="84" t="s">
        <v>346</v>
      </c>
      <c r="B181" s="65"/>
      <c r="C181" s="77"/>
      <c r="D181" s="49"/>
      <c r="F181" s="7"/>
      <c r="J181" s="101"/>
      <c r="L181" s="50"/>
      <c r="M181" s="49"/>
      <c r="N181" s="49"/>
    </row>
    <row r="182" spans="1:18" x14ac:dyDescent="0.35">
      <c r="A182" s="76" t="s">
        <v>347</v>
      </c>
      <c r="B182" s="65">
        <v>12000</v>
      </c>
      <c r="C182" s="77" t="s">
        <v>194</v>
      </c>
      <c r="D182" s="49">
        <v>827880</v>
      </c>
      <c r="E182" s="49">
        <v>0</v>
      </c>
      <c r="F182" s="7"/>
      <c r="G182" s="49">
        <f t="shared" ref="G182:G190" si="31">D182+E182</f>
        <v>827880</v>
      </c>
      <c r="I182" s="49">
        <v>235124</v>
      </c>
      <c r="J182" s="101"/>
      <c r="K182" s="49">
        <v>498365</v>
      </c>
      <c r="L182" s="50"/>
      <c r="M182" s="49">
        <f t="shared" ref="M182:M190" si="32">G182-I182-K182</f>
        <v>94391</v>
      </c>
      <c r="N182" s="49"/>
    </row>
    <row r="183" spans="1:18" x14ac:dyDescent="0.35">
      <c r="A183" s="76" t="s">
        <v>348</v>
      </c>
      <c r="B183" s="65">
        <v>12020</v>
      </c>
      <c r="C183" s="77" t="s">
        <v>175</v>
      </c>
      <c r="D183" s="49">
        <v>311968</v>
      </c>
      <c r="E183" s="49">
        <v>0</v>
      </c>
      <c r="F183" s="7"/>
      <c r="G183" s="49">
        <f t="shared" si="31"/>
        <v>311968</v>
      </c>
      <c r="I183" s="49">
        <v>45213</v>
      </c>
      <c r="J183" s="101"/>
      <c r="K183" s="49">
        <v>257457</v>
      </c>
      <c r="L183" s="50"/>
      <c r="M183" s="49">
        <f t="shared" si="32"/>
        <v>9298</v>
      </c>
      <c r="N183" s="49"/>
    </row>
    <row r="184" spans="1:18" x14ac:dyDescent="0.35">
      <c r="A184" s="76" t="s">
        <v>349</v>
      </c>
      <c r="B184" s="65">
        <v>12025</v>
      </c>
      <c r="C184" s="77" t="s">
        <v>177</v>
      </c>
      <c r="D184" s="49">
        <v>0</v>
      </c>
      <c r="E184" s="49">
        <v>0</v>
      </c>
      <c r="F184" s="7"/>
      <c r="G184" s="49">
        <f t="shared" si="31"/>
        <v>0</v>
      </c>
      <c r="I184" s="49">
        <v>0</v>
      </c>
      <c r="J184" s="101"/>
      <c r="K184" s="49">
        <v>0</v>
      </c>
      <c r="L184" s="50"/>
      <c r="M184" s="49">
        <f t="shared" si="32"/>
        <v>0</v>
      </c>
      <c r="N184" s="49"/>
      <c r="P184" s="50"/>
      <c r="Q184" s="50"/>
      <c r="R184" s="50"/>
    </row>
    <row r="185" spans="1:18" x14ac:dyDescent="0.35">
      <c r="A185" s="76" t="s">
        <v>350</v>
      </c>
      <c r="B185" s="65">
        <v>12040</v>
      </c>
      <c r="C185" s="77" t="s">
        <v>179</v>
      </c>
      <c r="D185" s="49">
        <v>6080</v>
      </c>
      <c r="E185" s="49">
        <v>0</v>
      </c>
      <c r="F185" s="7"/>
      <c r="G185" s="49">
        <f t="shared" si="31"/>
        <v>6080</v>
      </c>
      <c r="I185" s="49">
        <v>3591</v>
      </c>
      <c r="J185" s="101"/>
      <c r="K185" s="49">
        <v>1254</v>
      </c>
      <c r="L185" s="50"/>
      <c r="M185" s="49">
        <f t="shared" si="32"/>
        <v>1235</v>
      </c>
      <c r="N185" s="49"/>
    </row>
    <row r="186" spans="1:18" x14ac:dyDescent="0.35">
      <c r="A186" s="76" t="s">
        <v>351</v>
      </c>
      <c r="B186" s="65">
        <v>12060</v>
      </c>
      <c r="C186" s="77" t="s">
        <v>181</v>
      </c>
      <c r="D186" s="49">
        <v>6080</v>
      </c>
      <c r="E186" s="49">
        <v>0</v>
      </c>
      <c r="F186" s="7"/>
      <c r="G186" s="49">
        <f t="shared" si="31"/>
        <v>6080</v>
      </c>
      <c r="I186" s="49">
        <v>2541</v>
      </c>
      <c r="J186" s="101"/>
      <c r="K186" s="49">
        <v>2536</v>
      </c>
      <c r="L186" s="50"/>
      <c r="M186" s="49">
        <f t="shared" si="32"/>
        <v>1003</v>
      </c>
      <c r="N186" s="49"/>
    </row>
    <row r="187" spans="1:18" x14ac:dyDescent="0.35">
      <c r="A187" s="76" t="s">
        <v>352</v>
      </c>
      <c r="B187" s="65">
        <v>12080</v>
      </c>
      <c r="C187" s="77" t="s">
        <v>183</v>
      </c>
      <c r="D187" s="49">
        <v>6080</v>
      </c>
      <c r="E187" s="49">
        <v>0</v>
      </c>
      <c r="F187" s="7"/>
      <c r="G187" s="49">
        <f t="shared" si="31"/>
        <v>6080</v>
      </c>
      <c r="I187" s="49">
        <v>1654</v>
      </c>
      <c r="J187" s="101"/>
      <c r="K187" s="49">
        <v>3589</v>
      </c>
      <c r="L187" s="50"/>
      <c r="M187" s="49">
        <f t="shared" si="32"/>
        <v>837</v>
      </c>
      <c r="N187" s="49"/>
    </row>
    <row r="188" spans="1:18" x14ac:dyDescent="0.35">
      <c r="A188" s="76" t="s">
        <v>353</v>
      </c>
      <c r="B188" s="65">
        <v>12100</v>
      </c>
      <c r="C188" s="77" t="s">
        <v>185</v>
      </c>
      <c r="D188" s="49">
        <v>10500</v>
      </c>
      <c r="E188" s="49">
        <v>0</v>
      </c>
      <c r="F188" s="7"/>
      <c r="G188" s="49">
        <f t="shared" si="31"/>
        <v>10500</v>
      </c>
      <c r="I188" s="49">
        <v>2563</v>
      </c>
      <c r="J188" s="101"/>
      <c r="K188" s="49">
        <v>6789</v>
      </c>
      <c r="L188" s="50"/>
      <c r="M188" s="49">
        <f t="shared" si="32"/>
        <v>1148</v>
      </c>
      <c r="N188" s="49"/>
    </row>
    <row r="189" spans="1:18" x14ac:dyDescent="0.35">
      <c r="A189" s="76" t="s">
        <v>354</v>
      </c>
      <c r="B189" s="65">
        <v>12120</v>
      </c>
      <c r="C189" s="77" t="s">
        <v>187</v>
      </c>
      <c r="D189" s="49">
        <v>7900</v>
      </c>
      <c r="E189" s="49">
        <v>0</v>
      </c>
      <c r="F189" s="7"/>
      <c r="G189" s="49">
        <f t="shared" si="31"/>
        <v>7900</v>
      </c>
      <c r="I189" s="49">
        <v>5864</v>
      </c>
      <c r="J189" s="101"/>
      <c r="K189" s="49">
        <v>1235</v>
      </c>
      <c r="L189" s="50"/>
      <c r="M189" s="49">
        <f t="shared" si="32"/>
        <v>801</v>
      </c>
      <c r="N189" s="49"/>
    </row>
    <row r="190" spans="1:18" x14ac:dyDescent="0.35">
      <c r="A190" s="76" t="s">
        <v>355</v>
      </c>
      <c r="B190" s="65">
        <v>12140</v>
      </c>
      <c r="C190" s="77" t="s">
        <v>189</v>
      </c>
      <c r="D190" s="49">
        <v>7000</v>
      </c>
      <c r="E190" s="49">
        <v>0</v>
      </c>
      <c r="F190" s="7"/>
      <c r="G190" s="49">
        <f t="shared" si="31"/>
        <v>7000</v>
      </c>
      <c r="I190" s="49">
        <v>1246</v>
      </c>
      <c r="J190" s="101"/>
      <c r="K190" s="49">
        <v>5432</v>
      </c>
      <c r="L190" s="50"/>
      <c r="M190" s="49">
        <f t="shared" si="32"/>
        <v>322</v>
      </c>
      <c r="N190" s="49"/>
    </row>
    <row r="191" spans="1:18" ht="15" thickBot="1" x14ac:dyDescent="0.4">
      <c r="A191" s="79" t="s">
        <v>51</v>
      </c>
      <c r="B191" s="65">
        <v>12160</v>
      </c>
      <c r="C191" s="85" t="s">
        <v>356</v>
      </c>
      <c r="D191" s="82">
        <f>SUM(D182:D190)</f>
        <v>1183488</v>
      </c>
      <c r="E191" s="82">
        <f>SUM(E182:E190)</f>
        <v>0</v>
      </c>
      <c r="F191" s="7"/>
      <c r="G191" s="82">
        <f>SUM(G182:G190)</f>
        <v>1183488</v>
      </c>
      <c r="I191" s="82">
        <f>SUM(I182:I190)</f>
        <v>297796</v>
      </c>
      <c r="J191" s="101"/>
      <c r="K191" s="82">
        <f>SUM(K182:K190)</f>
        <v>776657</v>
      </c>
      <c r="L191" s="50"/>
      <c r="M191" s="82">
        <f>SUM(M182:M190)</f>
        <v>109035</v>
      </c>
      <c r="N191" s="83"/>
    </row>
    <row r="192" spans="1:18" ht="15" thickTop="1" x14ac:dyDescent="0.35">
      <c r="A192" s="84" t="s">
        <v>357</v>
      </c>
      <c r="B192" s="65"/>
      <c r="C192" s="77"/>
      <c r="D192" s="49"/>
      <c r="F192" s="7"/>
      <c r="J192" s="101"/>
      <c r="L192" s="50"/>
      <c r="M192" s="49"/>
      <c r="N192" s="49"/>
    </row>
    <row r="193" spans="1:18" x14ac:dyDescent="0.35">
      <c r="A193" s="76" t="s">
        <v>358</v>
      </c>
      <c r="B193" s="65">
        <v>13000</v>
      </c>
      <c r="C193" s="77" t="s">
        <v>194</v>
      </c>
      <c r="D193" s="49">
        <v>278665</v>
      </c>
      <c r="E193" s="49">
        <v>0</v>
      </c>
      <c r="F193" s="7"/>
      <c r="G193" s="49">
        <f t="shared" ref="G193:G201" si="33">D193+E193</f>
        <v>278665</v>
      </c>
      <c r="I193" s="49">
        <v>213562</v>
      </c>
      <c r="J193" s="101"/>
      <c r="K193" s="49">
        <v>45251</v>
      </c>
      <c r="L193" s="50"/>
      <c r="M193" s="49">
        <f t="shared" ref="M193:M201" si="34">G193-I193-K193</f>
        <v>19852</v>
      </c>
      <c r="N193" s="49"/>
    </row>
    <row r="194" spans="1:18" x14ac:dyDescent="0.35">
      <c r="A194" s="76" t="s">
        <v>359</v>
      </c>
      <c r="B194" s="65">
        <v>13020</v>
      </c>
      <c r="C194" s="77" t="s">
        <v>175</v>
      </c>
      <c r="D194" s="49">
        <v>214476</v>
      </c>
      <c r="E194" s="49">
        <v>0</v>
      </c>
      <c r="F194" s="7"/>
      <c r="G194" s="49">
        <f t="shared" si="33"/>
        <v>214476</v>
      </c>
      <c r="I194" s="49">
        <v>125326</v>
      </c>
      <c r="J194" s="101"/>
      <c r="K194" s="49">
        <v>73658</v>
      </c>
      <c r="L194" s="50"/>
      <c r="M194" s="49">
        <f t="shared" si="34"/>
        <v>15492</v>
      </c>
      <c r="N194" s="49"/>
    </row>
    <row r="195" spans="1:18" x14ac:dyDescent="0.35">
      <c r="A195" s="76" t="s">
        <v>360</v>
      </c>
      <c r="B195" s="65">
        <v>13025</v>
      </c>
      <c r="C195" s="77" t="s">
        <v>177</v>
      </c>
      <c r="D195" s="49">
        <v>0</v>
      </c>
      <c r="E195" s="49">
        <v>0</v>
      </c>
      <c r="F195" s="7"/>
      <c r="G195" s="49">
        <f t="shared" si="33"/>
        <v>0</v>
      </c>
      <c r="I195" s="49">
        <v>0</v>
      </c>
      <c r="J195" s="101"/>
      <c r="K195" s="49">
        <v>0</v>
      </c>
      <c r="L195" s="50"/>
      <c r="M195" s="49">
        <f t="shared" si="34"/>
        <v>0</v>
      </c>
      <c r="N195" s="49"/>
      <c r="P195" s="50"/>
      <c r="Q195" s="50"/>
      <c r="R195" s="50"/>
    </row>
    <row r="196" spans="1:18" x14ac:dyDescent="0.35">
      <c r="A196" s="76" t="s">
        <v>361</v>
      </c>
      <c r="B196" s="65">
        <v>13040</v>
      </c>
      <c r="C196" s="77" t="s">
        <v>179</v>
      </c>
      <c r="D196" s="49">
        <v>1000</v>
      </c>
      <c r="E196" s="49">
        <v>0</v>
      </c>
      <c r="F196" s="7"/>
      <c r="G196" s="49">
        <f t="shared" si="33"/>
        <v>1000</v>
      </c>
      <c r="I196" s="49">
        <v>236</v>
      </c>
      <c r="J196" s="101"/>
      <c r="K196" s="49">
        <v>500</v>
      </c>
      <c r="L196" s="50"/>
      <c r="M196" s="49">
        <f t="shared" si="34"/>
        <v>264</v>
      </c>
      <c r="N196" s="49"/>
    </row>
    <row r="197" spans="1:18" x14ac:dyDescent="0.35">
      <c r="A197" s="76" t="s">
        <v>362</v>
      </c>
      <c r="B197" s="65">
        <v>13060</v>
      </c>
      <c r="C197" s="77" t="s">
        <v>181</v>
      </c>
      <c r="D197" s="49">
        <v>1000</v>
      </c>
      <c r="E197" s="49">
        <v>0</v>
      </c>
      <c r="F197" s="7"/>
      <c r="G197" s="49">
        <f t="shared" si="33"/>
        <v>1000</v>
      </c>
      <c r="I197" s="49">
        <v>523</v>
      </c>
      <c r="J197" s="101"/>
      <c r="K197" s="49">
        <v>400</v>
      </c>
      <c r="L197" s="50"/>
      <c r="M197" s="49">
        <f t="shared" si="34"/>
        <v>77</v>
      </c>
      <c r="N197" s="49"/>
    </row>
    <row r="198" spans="1:18" x14ac:dyDescent="0.35">
      <c r="A198" s="76" t="s">
        <v>363</v>
      </c>
      <c r="B198" s="65">
        <v>13080</v>
      </c>
      <c r="C198" s="77" t="s">
        <v>183</v>
      </c>
      <c r="D198" s="49">
        <v>1000</v>
      </c>
      <c r="E198" s="49">
        <v>0</v>
      </c>
      <c r="F198" s="7"/>
      <c r="G198" s="49">
        <f t="shared" si="33"/>
        <v>1000</v>
      </c>
      <c r="I198" s="49">
        <v>698</v>
      </c>
      <c r="J198" s="101"/>
      <c r="K198" s="49">
        <v>100</v>
      </c>
      <c r="L198" s="50"/>
      <c r="M198" s="49">
        <f t="shared" si="34"/>
        <v>202</v>
      </c>
      <c r="N198" s="49"/>
    </row>
    <row r="199" spans="1:18" x14ac:dyDescent="0.35">
      <c r="A199" s="76" t="s">
        <v>364</v>
      </c>
      <c r="B199" s="65">
        <v>13100</v>
      </c>
      <c r="C199" s="77" t="s">
        <v>185</v>
      </c>
      <c r="D199" s="49">
        <v>1000</v>
      </c>
      <c r="E199" s="49">
        <v>0</v>
      </c>
      <c r="F199" s="7"/>
      <c r="G199" s="49">
        <f t="shared" si="33"/>
        <v>1000</v>
      </c>
      <c r="I199" s="49">
        <v>456</v>
      </c>
      <c r="J199" s="101"/>
      <c r="K199" s="49">
        <v>251</v>
      </c>
      <c r="L199" s="50"/>
      <c r="M199" s="49">
        <f t="shared" si="34"/>
        <v>293</v>
      </c>
      <c r="N199" s="49"/>
    </row>
    <row r="200" spans="1:18" x14ac:dyDescent="0.35">
      <c r="A200" s="76" t="s">
        <v>365</v>
      </c>
      <c r="B200" s="65">
        <v>13120</v>
      </c>
      <c r="C200" s="77" t="s">
        <v>187</v>
      </c>
      <c r="D200" s="49">
        <v>1000</v>
      </c>
      <c r="E200" s="49">
        <v>0</v>
      </c>
      <c r="F200" s="7"/>
      <c r="G200" s="49">
        <f t="shared" si="33"/>
        <v>1000</v>
      </c>
      <c r="I200" s="49">
        <v>598</v>
      </c>
      <c r="J200" s="101"/>
      <c r="K200" s="49">
        <v>125</v>
      </c>
      <c r="L200" s="50"/>
      <c r="M200" s="49">
        <f t="shared" si="34"/>
        <v>277</v>
      </c>
      <c r="N200" s="49"/>
    </row>
    <row r="201" spans="1:18" x14ac:dyDescent="0.35">
      <c r="A201" s="76" t="s">
        <v>366</v>
      </c>
      <c r="B201" s="65">
        <v>13140</v>
      </c>
      <c r="C201" s="77" t="s">
        <v>189</v>
      </c>
      <c r="D201" s="49">
        <v>1000</v>
      </c>
      <c r="E201" s="49">
        <v>0</v>
      </c>
      <c r="F201" s="7"/>
      <c r="G201" s="49">
        <f t="shared" si="33"/>
        <v>1000</v>
      </c>
      <c r="I201" s="49">
        <v>254</v>
      </c>
      <c r="J201" s="101"/>
      <c r="K201" s="49">
        <v>575</v>
      </c>
      <c r="L201" s="50"/>
      <c r="M201" s="49">
        <f t="shared" si="34"/>
        <v>171</v>
      </c>
      <c r="N201" s="49"/>
    </row>
    <row r="202" spans="1:18" ht="15" thickBot="1" x14ac:dyDescent="0.4">
      <c r="A202" s="79" t="s">
        <v>51</v>
      </c>
      <c r="B202" s="65">
        <v>13160</v>
      </c>
      <c r="C202" s="85" t="s">
        <v>367</v>
      </c>
      <c r="D202" s="82">
        <f>SUM(D193:D201)</f>
        <v>499141</v>
      </c>
      <c r="E202" s="82">
        <f>SUM(E193:E201)</f>
        <v>0</v>
      </c>
      <c r="F202" s="7"/>
      <c r="G202" s="82">
        <f>SUM(G193:G201)</f>
        <v>499141</v>
      </c>
      <c r="I202" s="82">
        <f>SUM(I193:I201)</f>
        <v>341653</v>
      </c>
      <c r="J202" s="101"/>
      <c r="K202" s="82">
        <f>SUM(K193:K201)</f>
        <v>120860</v>
      </c>
      <c r="L202" s="50"/>
      <c r="M202" s="82">
        <f>SUM(M193:M201)</f>
        <v>36628</v>
      </c>
      <c r="N202" s="83"/>
    </row>
    <row r="203" spans="1:18" ht="15" thickTop="1" x14ac:dyDescent="0.35">
      <c r="A203" s="84" t="s">
        <v>368</v>
      </c>
      <c r="B203" s="65"/>
      <c r="C203" s="77"/>
      <c r="D203" s="49"/>
      <c r="F203" s="7"/>
      <c r="J203" s="101"/>
      <c r="L203" s="50"/>
      <c r="M203" s="49"/>
      <c r="N203" s="49"/>
    </row>
    <row r="204" spans="1:18" x14ac:dyDescent="0.35">
      <c r="A204" s="76" t="s">
        <v>369</v>
      </c>
      <c r="B204" s="65">
        <v>17000</v>
      </c>
      <c r="C204" s="77" t="s">
        <v>370</v>
      </c>
      <c r="D204" s="49">
        <v>215000</v>
      </c>
      <c r="E204" s="49">
        <v>0</v>
      </c>
      <c r="F204" s="7"/>
      <c r="G204" s="49">
        <f t="shared" ref="G204:G208" si="35">D204+E204</f>
        <v>215000</v>
      </c>
      <c r="I204" s="49">
        <v>156984</v>
      </c>
      <c r="J204" s="101"/>
      <c r="K204" s="49">
        <v>45896</v>
      </c>
      <c r="L204" s="50"/>
      <c r="M204" s="49">
        <f>G204-I204-K204</f>
        <v>12120</v>
      </c>
      <c r="N204" s="49"/>
    </row>
    <row r="205" spans="1:18" x14ac:dyDescent="0.35">
      <c r="A205" s="76" t="s">
        <v>371</v>
      </c>
      <c r="B205" s="65">
        <v>17005</v>
      </c>
      <c r="C205" s="77" t="s">
        <v>177</v>
      </c>
      <c r="D205" s="49">
        <v>0</v>
      </c>
      <c r="E205" s="49">
        <v>0</v>
      </c>
      <c r="F205" s="7"/>
      <c r="G205" s="49">
        <f t="shared" si="35"/>
        <v>0</v>
      </c>
      <c r="I205" s="49">
        <v>0</v>
      </c>
      <c r="J205" s="101"/>
      <c r="K205" s="49">
        <v>0</v>
      </c>
      <c r="L205" s="50"/>
      <c r="M205" s="49">
        <f>G205-I205-K205</f>
        <v>0</v>
      </c>
      <c r="N205" s="49"/>
      <c r="P205" s="50"/>
      <c r="Q205" s="50"/>
      <c r="R205" s="50"/>
    </row>
    <row r="206" spans="1:18" x14ac:dyDescent="0.35">
      <c r="A206" s="76" t="s">
        <v>372</v>
      </c>
      <c r="B206" s="65">
        <v>17020</v>
      </c>
      <c r="C206" s="77" t="s">
        <v>373</v>
      </c>
      <c r="D206" s="49">
        <v>29000</v>
      </c>
      <c r="E206" s="49">
        <v>0</v>
      </c>
      <c r="F206" s="7"/>
      <c r="G206" s="49">
        <f t="shared" si="35"/>
        <v>29000</v>
      </c>
      <c r="I206" s="49">
        <v>2315</v>
      </c>
      <c r="J206" s="101"/>
      <c r="K206" s="49">
        <v>15000</v>
      </c>
      <c r="L206" s="50"/>
      <c r="M206" s="49">
        <f>G206-I206-K206</f>
        <v>11685</v>
      </c>
      <c r="N206" s="49"/>
    </row>
    <row r="207" spans="1:18" x14ac:dyDescent="0.35">
      <c r="A207" s="76" t="s">
        <v>374</v>
      </c>
      <c r="B207" s="65">
        <v>17040</v>
      </c>
      <c r="C207" s="77" t="s">
        <v>375</v>
      </c>
      <c r="D207" s="49">
        <v>117520</v>
      </c>
      <c r="E207" s="49">
        <v>0</v>
      </c>
      <c r="F207" s="7"/>
      <c r="G207" s="49">
        <f t="shared" si="35"/>
        <v>117520</v>
      </c>
      <c r="I207" s="49">
        <v>89524</v>
      </c>
      <c r="J207" s="101"/>
      <c r="K207" s="49">
        <v>25625</v>
      </c>
      <c r="L207" s="50"/>
      <c r="M207" s="49">
        <f>G207-I207-K207</f>
        <v>2371</v>
      </c>
      <c r="N207" s="49"/>
    </row>
    <row r="208" spans="1:18" x14ac:dyDescent="0.35">
      <c r="A208" s="76" t="s">
        <v>376</v>
      </c>
      <c r="B208" s="65">
        <v>17060</v>
      </c>
      <c r="C208" s="77" t="s">
        <v>189</v>
      </c>
      <c r="D208" s="49">
        <v>52450</v>
      </c>
      <c r="E208" s="49">
        <v>0</v>
      </c>
      <c r="F208" s="7"/>
      <c r="G208" s="49">
        <f t="shared" si="35"/>
        <v>52450</v>
      </c>
      <c r="I208" s="49">
        <v>23124</v>
      </c>
      <c r="J208" s="101"/>
      <c r="K208" s="49">
        <v>27542</v>
      </c>
      <c r="L208" s="50"/>
      <c r="M208" s="49">
        <f>G208-I208-K208</f>
        <v>1784</v>
      </c>
      <c r="N208" s="49"/>
    </row>
    <row r="209" spans="1:18" ht="15" thickBot="1" x14ac:dyDescent="0.4">
      <c r="A209" s="79" t="s">
        <v>51</v>
      </c>
      <c r="B209" s="65">
        <v>17100</v>
      </c>
      <c r="C209" s="85" t="s">
        <v>377</v>
      </c>
      <c r="D209" s="82">
        <f>SUM(D204:D208)</f>
        <v>413970</v>
      </c>
      <c r="E209" s="82">
        <f>SUM(E204:E208)</f>
        <v>0</v>
      </c>
      <c r="F209" s="7"/>
      <c r="G209" s="82">
        <f>SUM(G204:G208)</f>
        <v>413970</v>
      </c>
      <c r="I209" s="82">
        <f>SUM(I204:I208)</f>
        <v>271947</v>
      </c>
      <c r="J209" s="101"/>
      <c r="K209" s="82">
        <f>SUM(K204:K208)</f>
        <v>114063</v>
      </c>
      <c r="L209" s="50"/>
      <c r="M209" s="82">
        <f>SUM(M204:M208)</f>
        <v>27960</v>
      </c>
      <c r="N209" s="83"/>
    </row>
    <row r="210" spans="1:18" ht="15" thickTop="1" x14ac:dyDescent="0.35">
      <c r="A210" s="84" t="s">
        <v>378</v>
      </c>
      <c r="B210" s="65"/>
      <c r="C210" s="77"/>
      <c r="D210" s="49"/>
      <c r="F210" s="7"/>
      <c r="J210" s="101"/>
      <c r="L210" s="50"/>
      <c r="M210" s="49"/>
      <c r="N210" s="49"/>
    </row>
    <row r="211" spans="1:18" x14ac:dyDescent="0.35">
      <c r="A211" s="76" t="s">
        <v>379</v>
      </c>
      <c r="B211" s="65">
        <v>17500</v>
      </c>
      <c r="C211" s="77" t="s">
        <v>370</v>
      </c>
      <c r="D211" s="49">
        <v>240000</v>
      </c>
      <c r="E211" s="49">
        <v>0</v>
      </c>
      <c r="F211" s="7"/>
      <c r="G211" s="49">
        <f t="shared" ref="G211:G215" si="36">D211+E211</f>
        <v>240000</v>
      </c>
      <c r="I211" s="49">
        <v>125108</v>
      </c>
      <c r="J211" s="101"/>
      <c r="K211" s="49">
        <v>105265</v>
      </c>
      <c r="L211" s="50"/>
      <c r="M211" s="49">
        <f>G211-I211-K211</f>
        <v>9627</v>
      </c>
      <c r="N211" s="49"/>
    </row>
    <row r="212" spans="1:18" x14ac:dyDescent="0.35">
      <c r="A212" s="76" t="s">
        <v>380</v>
      </c>
      <c r="B212" s="65">
        <v>17505</v>
      </c>
      <c r="C212" s="77" t="s">
        <v>177</v>
      </c>
      <c r="D212" s="49">
        <v>0</v>
      </c>
      <c r="E212" s="49">
        <v>0</v>
      </c>
      <c r="F212" s="7"/>
      <c r="G212" s="49">
        <f t="shared" si="36"/>
        <v>0</v>
      </c>
      <c r="I212" s="49">
        <v>0</v>
      </c>
      <c r="J212" s="101"/>
      <c r="K212" s="49">
        <v>0</v>
      </c>
      <c r="L212" s="50"/>
      <c r="M212" s="49">
        <f>G212-I212-K212</f>
        <v>0</v>
      </c>
      <c r="N212" s="49"/>
      <c r="P212" s="50"/>
      <c r="Q212" s="50"/>
      <c r="R212" s="50"/>
    </row>
    <row r="213" spans="1:18" x14ac:dyDescent="0.35">
      <c r="A213" s="76" t="s">
        <v>381</v>
      </c>
      <c r="B213" s="65">
        <v>17520</v>
      </c>
      <c r="C213" s="77" t="s">
        <v>373</v>
      </c>
      <c r="D213" s="49">
        <v>29000</v>
      </c>
      <c r="E213" s="49">
        <v>0</v>
      </c>
      <c r="F213" s="7"/>
      <c r="G213" s="49">
        <f t="shared" si="36"/>
        <v>29000</v>
      </c>
      <c r="I213" s="49">
        <v>3625</v>
      </c>
      <c r="J213" s="101"/>
      <c r="K213" s="49">
        <v>10564</v>
      </c>
      <c r="L213" s="50"/>
      <c r="M213" s="49">
        <f>G213-I213-K213</f>
        <v>14811</v>
      </c>
      <c r="N213" s="49"/>
    </row>
    <row r="214" spans="1:18" x14ac:dyDescent="0.35">
      <c r="A214" s="76" t="s">
        <v>382</v>
      </c>
      <c r="B214" s="65">
        <v>17540</v>
      </c>
      <c r="C214" s="77" t="s">
        <v>375</v>
      </c>
      <c r="D214" s="49">
        <v>117520</v>
      </c>
      <c r="E214" s="49">
        <v>0</v>
      </c>
      <c r="F214" s="7"/>
      <c r="G214" s="49">
        <f t="shared" si="36"/>
        <v>117520</v>
      </c>
      <c r="I214" s="49">
        <v>52687</v>
      </c>
      <c r="J214" s="101"/>
      <c r="K214" s="49">
        <v>55854</v>
      </c>
      <c r="L214" s="50"/>
      <c r="M214" s="49">
        <f>G214-I214-K214</f>
        <v>8979</v>
      </c>
      <c r="N214" s="49"/>
    </row>
    <row r="215" spans="1:18" x14ac:dyDescent="0.35">
      <c r="A215" s="76" t="s">
        <v>383</v>
      </c>
      <c r="B215" s="65">
        <v>17560</v>
      </c>
      <c r="C215" s="77" t="s">
        <v>189</v>
      </c>
      <c r="D215" s="49">
        <v>52450</v>
      </c>
      <c r="E215" s="49">
        <v>0</v>
      </c>
      <c r="F215" s="7"/>
      <c r="G215" s="49">
        <f t="shared" si="36"/>
        <v>52450</v>
      </c>
      <c r="I215" s="49">
        <v>1249</v>
      </c>
      <c r="J215" s="101"/>
      <c r="K215" s="49">
        <v>40125</v>
      </c>
      <c r="L215" s="50"/>
      <c r="M215" s="49">
        <f>G215-I215-K215</f>
        <v>11076</v>
      </c>
      <c r="N215" s="49"/>
    </row>
    <row r="216" spans="1:18" ht="15" thickBot="1" x14ac:dyDescent="0.4">
      <c r="A216" s="79" t="s">
        <v>51</v>
      </c>
      <c r="B216" s="65">
        <v>17600</v>
      </c>
      <c r="C216" s="85" t="s">
        <v>384</v>
      </c>
      <c r="D216" s="82">
        <f>SUM(D211:D215)</f>
        <v>438970</v>
      </c>
      <c r="E216" s="82">
        <f>SUM(E211:E215)</f>
        <v>0</v>
      </c>
      <c r="F216" s="7"/>
      <c r="G216" s="82">
        <f>SUM(G211:G215)</f>
        <v>438970</v>
      </c>
      <c r="I216" s="82">
        <f>SUM(I211:I215)</f>
        <v>182669</v>
      </c>
      <c r="J216" s="101"/>
      <c r="K216" s="82">
        <f>SUM(K211:K215)</f>
        <v>211808</v>
      </c>
      <c r="L216" s="50"/>
      <c r="M216" s="82">
        <f>SUM(M211:M215)</f>
        <v>44493</v>
      </c>
      <c r="N216" s="83"/>
    </row>
    <row r="217" spans="1:18" ht="15" thickTop="1" x14ac:dyDescent="0.35">
      <c r="A217" s="84" t="s">
        <v>385</v>
      </c>
      <c r="B217" s="65"/>
      <c r="C217" s="77"/>
      <c r="D217" s="49"/>
      <c r="F217" s="7"/>
      <c r="J217" s="101"/>
      <c r="L217" s="50"/>
      <c r="M217" s="49"/>
      <c r="N217" s="49"/>
    </row>
    <row r="218" spans="1:18" x14ac:dyDescent="0.35">
      <c r="A218" s="76" t="s">
        <v>386</v>
      </c>
      <c r="B218" s="87">
        <v>19000</v>
      </c>
      <c r="C218" s="77" t="s">
        <v>194</v>
      </c>
      <c r="D218" s="49">
        <v>421100</v>
      </c>
      <c r="E218" s="49">
        <v>0</v>
      </c>
      <c r="F218" s="7"/>
      <c r="G218" s="49">
        <f t="shared" ref="G218:G226" si="37">D218+E218</f>
        <v>421100</v>
      </c>
      <c r="I218" s="49">
        <v>400000</v>
      </c>
      <c r="J218" s="101"/>
      <c r="K218" s="49">
        <v>21100</v>
      </c>
      <c r="L218" s="50"/>
      <c r="M218" s="49">
        <f t="shared" ref="M218:M226" si="38">G218-I218-K218</f>
        <v>0</v>
      </c>
      <c r="N218" s="49"/>
    </row>
    <row r="219" spans="1:18" x14ac:dyDescent="0.35">
      <c r="A219" s="76" t="s">
        <v>387</v>
      </c>
      <c r="B219" s="87">
        <v>19020</v>
      </c>
      <c r="C219" s="77" t="s">
        <v>388</v>
      </c>
      <c r="D219" s="49">
        <v>0</v>
      </c>
      <c r="E219" s="49">
        <v>0</v>
      </c>
      <c r="F219" s="7"/>
      <c r="G219" s="49">
        <f t="shared" si="37"/>
        <v>0</v>
      </c>
      <c r="I219" s="49">
        <v>0</v>
      </c>
      <c r="J219" s="101"/>
      <c r="K219" s="49">
        <v>0</v>
      </c>
      <c r="L219" s="50"/>
      <c r="M219" s="49">
        <f t="shared" si="38"/>
        <v>0</v>
      </c>
      <c r="N219" s="49"/>
    </row>
    <row r="220" spans="1:18" x14ac:dyDescent="0.35">
      <c r="A220" s="76" t="s">
        <v>389</v>
      </c>
      <c r="B220" s="87">
        <v>19040</v>
      </c>
      <c r="C220" s="77" t="s">
        <v>390</v>
      </c>
      <c r="D220" s="49">
        <v>0</v>
      </c>
      <c r="E220" s="49">
        <v>0</v>
      </c>
      <c r="F220" s="7"/>
      <c r="G220" s="49">
        <f t="shared" si="37"/>
        <v>0</v>
      </c>
      <c r="I220" s="49">
        <v>0</v>
      </c>
      <c r="J220" s="101"/>
      <c r="K220" s="49">
        <v>0</v>
      </c>
      <c r="L220" s="50"/>
      <c r="M220" s="49">
        <f t="shared" si="38"/>
        <v>0</v>
      </c>
      <c r="N220" s="49"/>
    </row>
    <row r="221" spans="1:18" x14ac:dyDescent="0.35">
      <c r="A221" s="76" t="s">
        <v>391</v>
      </c>
      <c r="B221" s="87">
        <v>19060</v>
      </c>
      <c r="C221" s="77" t="s">
        <v>392</v>
      </c>
      <c r="D221" s="49">
        <v>0</v>
      </c>
      <c r="E221" s="49">
        <v>0</v>
      </c>
      <c r="F221" s="7"/>
      <c r="G221" s="49">
        <f t="shared" si="37"/>
        <v>0</v>
      </c>
      <c r="I221" s="49">
        <v>0</v>
      </c>
      <c r="J221" s="101"/>
      <c r="K221" s="49">
        <v>0</v>
      </c>
      <c r="L221" s="50"/>
      <c r="M221" s="49">
        <f t="shared" si="38"/>
        <v>0</v>
      </c>
      <c r="N221" s="49"/>
    </row>
    <row r="222" spans="1:18" x14ac:dyDescent="0.35">
      <c r="A222" s="76" t="s">
        <v>393</v>
      </c>
      <c r="B222" s="87">
        <v>19065</v>
      </c>
      <c r="C222" s="77" t="s">
        <v>177</v>
      </c>
      <c r="D222" s="49">
        <v>0</v>
      </c>
      <c r="E222" s="49">
        <v>0</v>
      </c>
      <c r="F222" s="7"/>
      <c r="G222" s="49">
        <f t="shared" si="37"/>
        <v>0</v>
      </c>
      <c r="I222" s="49">
        <v>0</v>
      </c>
      <c r="J222" s="101"/>
      <c r="K222" s="49">
        <v>0</v>
      </c>
      <c r="L222" s="50"/>
      <c r="M222" s="49">
        <f t="shared" si="38"/>
        <v>0</v>
      </c>
      <c r="N222" s="49"/>
      <c r="P222" s="50"/>
      <c r="Q222" s="50"/>
      <c r="R222" s="50"/>
    </row>
    <row r="223" spans="1:18" x14ac:dyDescent="0.35">
      <c r="A223" s="76" t="s">
        <v>394</v>
      </c>
      <c r="B223" s="87">
        <v>19080</v>
      </c>
      <c r="C223" s="77" t="s">
        <v>395</v>
      </c>
      <c r="D223" s="49">
        <v>0</v>
      </c>
      <c r="E223" s="49">
        <v>0</v>
      </c>
      <c r="F223" s="7"/>
      <c r="G223" s="49">
        <f t="shared" si="37"/>
        <v>0</v>
      </c>
      <c r="I223" s="49">
        <v>0</v>
      </c>
      <c r="J223" s="101"/>
      <c r="K223" s="49">
        <v>0</v>
      </c>
      <c r="L223" s="50"/>
      <c r="M223" s="49">
        <f t="shared" si="38"/>
        <v>0</v>
      </c>
      <c r="N223" s="49"/>
    </row>
    <row r="224" spans="1:18" x14ac:dyDescent="0.35">
      <c r="A224" s="76" t="s">
        <v>396</v>
      </c>
      <c r="B224" s="87">
        <v>19100</v>
      </c>
      <c r="C224" s="77" t="s">
        <v>183</v>
      </c>
      <c r="D224" s="49">
        <v>0</v>
      </c>
      <c r="E224" s="49">
        <v>0</v>
      </c>
      <c r="F224" s="7"/>
      <c r="G224" s="49">
        <f t="shared" si="37"/>
        <v>0</v>
      </c>
      <c r="I224" s="49">
        <v>0</v>
      </c>
      <c r="J224" s="101"/>
      <c r="K224" s="49">
        <v>0</v>
      </c>
      <c r="L224" s="50"/>
      <c r="M224" s="49">
        <f t="shared" si="38"/>
        <v>0</v>
      </c>
      <c r="N224" s="49"/>
    </row>
    <row r="225" spans="1:18" x14ac:dyDescent="0.35">
      <c r="A225" s="76" t="s">
        <v>397</v>
      </c>
      <c r="B225" s="87">
        <v>19120</v>
      </c>
      <c r="C225" s="77" t="s">
        <v>398</v>
      </c>
      <c r="D225" s="49">
        <v>0</v>
      </c>
      <c r="E225" s="49">
        <v>0</v>
      </c>
      <c r="F225" s="7"/>
      <c r="G225" s="49">
        <f t="shared" si="37"/>
        <v>0</v>
      </c>
      <c r="I225" s="49">
        <v>0</v>
      </c>
      <c r="J225" s="101"/>
      <c r="K225" s="49">
        <v>0</v>
      </c>
      <c r="L225" s="50"/>
      <c r="M225" s="49">
        <f t="shared" si="38"/>
        <v>0</v>
      </c>
      <c r="N225" s="49"/>
    </row>
    <row r="226" spans="1:18" x14ac:dyDescent="0.35">
      <c r="A226" s="76" t="s">
        <v>399</v>
      </c>
      <c r="B226" s="87">
        <v>19140</v>
      </c>
      <c r="C226" s="77" t="s">
        <v>189</v>
      </c>
      <c r="D226" s="49">
        <v>0</v>
      </c>
      <c r="E226" s="49">
        <v>0</v>
      </c>
      <c r="F226" s="7"/>
      <c r="G226" s="49">
        <f t="shared" si="37"/>
        <v>0</v>
      </c>
      <c r="I226" s="49">
        <v>0</v>
      </c>
      <c r="J226" s="101"/>
      <c r="K226" s="49">
        <v>0</v>
      </c>
      <c r="L226" s="50"/>
      <c r="M226" s="49">
        <f t="shared" si="38"/>
        <v>0</v>
      </c>
      <c r="N226" s="49"/>
    </row>
    <row r="227" spans="1:18" ht="15" thickBot="1" x14ac:dyDescent="0.4">
      <c r="A227" s="79" t="s">
        <v>51</v>
      </c>
      <c r="B227" s="87">
        <v>19160</v>
      </c>
      <c r="C227" s="81" t="s">
        <v>400</v>
      </c>
      <c r="D227" s="82">
        <f>SUM(D218:D226)</f>
        <v>421100</v>
      </c>
      <c r="E227" s="82">
        <f>SUM(E218:E226)</f>
        <v>0</v>
      </c>
      <c r="F227" s="7"/>
      <c r="G227" s="82">
        <f>SUM(G218:G226)</f>
        <v>421100</v>
      </c>
      <c r="I227" s="82">
        <f>SUM(I218:I226)</f>
        <v>400000</v>
      </c>
      <c r="J227" s="101"/>
      <c r="K227" s="82">
        <f>SUM(K218:K226)</f>
        <v>21100</v>
      </c>
      <c r="L227" s="50"/>
      <c r="M227" s="82">
        <f>SUM(M218:M226)</f>
        <v>0</v>
      </c>
      <c r="N227" s="83"/>
    </row>
    <row r="228" spans="1:18" ht="15" thickTop="1" x14ac:dyDescent="0.35">
      <c r="A228" s="76" t="s">
        <v>401</v>
      </c>
      <c r="B228" s="87">
        <v>19500</v>
      </c>
      <c r="C228" s="77" t="s">
        <v>402</v>
      </c>
      <c r="D228" s="49">
        <v>421200</v>
      </c>
      <c r="E228" s="49">
        <v>0</v>
      </c>
      <c r="F228" s="7"/>
      <c r="G228" s="49">
        <f>D228+E228</f>
        <v>421200</v>
      </c>
      <c r="I228" s="49">
        <v>400000</v>
      </c>
      <c r="J228" s="101"/>
      <c r="K228" s="49">
        <v>21200</v>
      </c>
      <c r="L228" s="50"/>
      <c r="M228" s="49">
        <f t="shared" ref="M228:M233" si="39">G228-I228-K228</f>
        <v>0</v>
      </c>
      <c r="N228" s="49"/>
    </row>
    <row r="229" spans="1:18" x14ac:dyDescent="0.35">
      <c r="A229" s="76" t="s">
        <v>403</v>
      </c>
      <c r="B229" s="87">
        <v>19505</v>
      </c>
      <c r="C229" s="77" t="s">
        <v>177</v>
      </c>
      <c r="D229" s="49">
        <v>0</v>
      </c>
      <c r="E229" s="49">
        <v>0</v>
      </c>
      <c r="F229" s="7"/>
      <c r="G229" s="49">
        <f t="shared" ref="G229:G233" si="40">D229+E229</f>
        <v>0</v>
      </c>
      <c r="I229" s="49">
        <v>0</v>
      </c>
      <c r="J229" s="101"/>
      <c r="K229" s="49">
        <v>0</v>
      </c>
      <c r="L229" s="50"/>
      <c r="M229" s="49">
        <f t="shared" si="39"/>
        <v>0</v>
      </c>
      <c r="N229" s="49"/>
      <c r="P229" s="50"/>
      <c r="Q229" s="50"/>
      <c r="R229" s="50"/>
    </row>
    <row r="230" spans="1:18" x14ac:dyDescent="0.35">
      <c r="A230" s="76" t="s">
        <v>404</v>
      </c>
      <c r="B230" s="87">
        <v>19520</v>
      </c>
      <c r="C230" s="77" t="s">
        <v>405</v>
      </c>
      <c r="D230" s="49">
        <v>0</v>
      </c>
      <c r="E230" s="49">
        <v>0</v>
      </c>
      <c r="F230" s="7"/>
      <c r="G230" s="49">
        <f t="shared" si="40"/>
        <v>0</v>
      </c>
      <c r="I230" s="49">
        <v>0</v>
      </c>
      <c r="J230" s="101"/>
      <c r="K230" s="49">
        <v>0</v>
      </c>
      <c r="L230" s="50"/>
      <c r="M230" s="49">
        <f t="shared" si="39"/>
        <v>0</v>
      </c>
      <c r="N230" s="49"/>
    </row>
    <row r="231" spans="1:18" x14ac:dyDescent="0.35">
      <c r="A231" s="76" t="s">
        <v>406</v>
      </c>
      <c r="B231" s="87">
        <v>19540</v>
      </c>
      <c r="C231" s="77" t="s">
        <v>407</v>
      </c>
      <c r="D231" s="49">
        <v>0</v>
      </c>
      <c r="E231" s="49">
        <v>0</v>
      </c>
      <c r="F231" s="7"/>
      <c r="G231" s="49">
        <f t="shared" si="40"/>
        <v>0</v>
      </c>
      <c r="I231" s="49">
        <v>0</v>
      </c>
      <c r="J231" s="101"/>
      <c r="K231" s="49">
        <v>0</v>
      </c>
      <c r="L231" s="50"/>
      <c r="M231" s="49">
        <f t="shared" si="39"/>
        <v>0</v>
      </c>
      <c r="N231" s="49"/>
    </row>
    <row r="232" spans="1:18" x14ac:dyDescent="0.35">
      <c r="A232" s="76" t="s">
        <v>408</v>
      </c>
      <c r="B232" s="87">
        <v>19560</v>
      </c>
      <c r="C232" s="77" t="s">
        <v>375</v>
      </c>
      <c r="D232" s="49">
        <v>0</v>
      </c>
      <c r="E232" s="49">
        <v>0</v>
      </c>
      <c r="F232" s="7"/>
      <c r="G232" s="49">
        <f t="shared" si="40"/>
        <v>0</v>
      </c>
      <c r="I232" s="49">
        <v>0</v>
      </c>
      <c r="J232" s="101"/>
      <c r="K232" s="49">
        <v>0</v>
      </c>
      <c r="L232" s="50"/>
      <c r="M232" s="49">
        <f t="shared" si="39"/>
        <v>0</v>
      </c>
      <c r="N232" s="49"/>
    </row>
    <row r="233" spans="1:18" x14ac:dyDescent="0.35">
      <c r="A233" s="76" t="s">
        <v>409</v>
      </c>
      <c r="B233" s="87">
        <v>19580</v>
      </c>
      <c r="C233" s="77" t="s">
        <v>189</v>
      </c>
      <c r="D233" s="49">
        <v>0</v>
      </c>
      <c r="E233" s="49">
        <v>0</v>
      </c>
      <c r="F233" s="7"/>
      <c r="G233" s="49">
        <f t="shared" si="40"/>
        <v>0</v>
      </c>
      <c r="I233" s="49">
        <v>0</v>
      </c>
      <c r="J233" s="101"/>
      <c r="K233" s="49">
        <v>0</v>
      </c>
      <c r="L233" s="50"/>
      <c r="M233" s="49">
        <f t="shared" si="39"/>
        <v>0</v>
      </c>
      <c r="N233" s="49"/>
    </row>
    <row r="234" spans="1:18" ht="15" thickBot="1" x14ac:dyDescent="0.4">
      <c r="A234" s="79" t="s">
        <v>51</v>
      </c>
      <c r="B234" s="87">
        <v>19600</v>
      </c>
      <c r="C234" s="81" t="s">
        <v>410</v>
      </c>
      <c r="D234" s="82">
        <f>SUM(D228:D233)</f>
        <v>421200</v>
      </c>
      <c r="E234" s="82">
        <f>SUM(E228:E233)</f>
        <v>0</v>
      </c>
      <c r="F234" s="7"/>
      <c r="G234" s="82">
        <f>SUM(G228:G233)</f>
        <v>421200</v>
      </c>
      <c r="I234" s="82">
        <f>SUM(I228:I233)</f>
        <v>400000</v>
      </c>
      <c r="J234" s="101"/>
      <c r="K234" s="82">
        <f>SUM(K228:K233)</f>
        <v>21200</v>
      </c>
      <c r="L234" s="50"/>
      <c r="M234" s="82">
        <f>SUM(M228:M233)</f>
        <v>0</v>
      </c>
      <c r="N234" s="83"/>
    </row>
    <row r="235" spans="1:18" ht="15.5" thickTop="1" thickBot="1" x14ac:dyDescent="0.4">
      <c r="A235" s="79" t="s">
        <v>51</v>
      </c>
      <c r="B235" s="87">
        <v>19620</v>
      </c>
      <c r="C235" s="81" t="s">
        <v>411</v>
      </c>
      <c r="D235" s="82">
        <f>D227+D234</f>
        <v>842300</v>
      </c>
      <c r="E235" s="82">
        <f>E227+E234</f>
        <v>0</v>
      </c>
      <c r="F235" s="7"/>
      <c r="G235" s="82">
        <f>G227+G234</f>
        <v>842300</v>
      </c>
      <c r="I235" s="82">
        <f>I227+I234</f>
        <v>800000</v>
      </c>
      <c r="J235" s="101"/>
      <c r="K235" s="82">
        <f>K227+K234</f>
        <v>42300</v>
      </c>
      <c r="L235" s="50"/>
      <c r="M235" s="82">
        <f>M227+M234</f>
        <v>0</v>
      </c>
      <c r="N235" s="83"/>
    </row>
    <row r="236" spans="1:18" ht="15" thickTop="1" x14ac:dyDescent="0.35">
      <c r="A236" s="84" t="s">
        <v>412</v>
      </c>
      <c r="B236" s="87"/>
      <c r="C236" s="77"/>
      <c r="D236" s="49"/>
      <c r="F236" s="7"/>
      <c r="J236" s="101"/>
      <c r="L236" s="50"/>
      <c r="M236" s="49"/>
      <c r="N236" s="49"/>
    </row>
    <row r="237" spans="1:18" x14ac:dyDescent="0.35">
      <c r="A237" s="76" t="s">
        <v>413</v>
      </c>
      <c r="B237" s="87">
        <v>20000</v>
      </c>
      <c r="C237" s="77" t="s">
        <v>194</v>
      </c>
      <c r="D237" s="49">
        <v>422100</v>
      </c>
      <c r="E237" s="49">
        <v>0</v>
      </c>
      <c r="F237" s="7"/>
      <c r="G237" s="49">
        <f t="shared" ref="G237:G246" si="41">D237+E237</f>
        <v>422100</v>
      </c>
      <c r="I237" s="49">
        <v>400000</v>
      </c>
      <c r="J237" s="101"/>
      <c r="K237" s="49">
        <v>22100</v>
      </c>
      <c r="L237" s="50"/>
      <c r="M237" s="49">
        <f t="shared" ref="M237:M246" si="42">G237-I237-K237</f>
        <v>0</v>
      </c>
      <c r="N237" s="49"/>
    </row>
    <row r="238" spans="1:18" x14ac:dyDescent="0.35">
      <c r="A238" s="76" t="s">
        <v>414</v>
      </c>
      <c r="B238" s="87">
        <v>20020</v>
      </c>
      <c r="C238" s="77" t="s">
        <v>388</v>
      </c>
      <c r="D238" s="49">
        <v>0</v>
      </c>
      <c r="E238" s="49">
        <v>0</v>
      </c>
      <c r="F238" s="7"/>
      <c r="G238" s="49">
        <f t="shared" si="41"/>
        <v>0</v>
      </c>
      <c r="I238" s="49">
        <v>0</v>
      </c>
      <c r="J238" s="101"/>
      <c r="K238" s="49">
        <v>0</v>
      </c>
      <c r="L238" s="50"/>
      <c r="M238" s="49"/>
      <c r="N238" s="49"/>
    </row>
    <row r="239" spans="1:18" x14ac:dyDescent="0.35">
      <c r="A239" s="76" t="s">
        <v>415</v>
      </c>
      <c r="B239" s="87">
        <v>20040</v>
      </c>
      <c r="C239" s="77" t="s">
        <v>390</v>
      </c>
      <c r="D239" s="49">
        <v>0</v>
      </c>
      <c r="E239" s="49">
        <v>0</v>
      </c>
      <c r="F239" s="7"/>
      <c r="G239" s="49">
        <f t="shared" si="41"/>
        <v>0</v>
      </c>
      <c r="I239" s="49">
        <v>0</v>
      </c>
      <c r="J239" s="101"/>
      <c r="K239" s="49">
        <v>0</v>
      </c>
      <c r="L239" s="50"/>
      <c r="M239" s="49">
        <f t="shared" si="42"/>
        <v>0</v>
      </c>
      <c r="N239" s="49"/>
    </row>
    <row r="240" spans="1:18" x14ac:dyDescent="0.35">
      <c r="A240" s="76" t="s">
        <v>416</v>
      </c>
      <c r="B240" s="87">
        <v>20060</v>
      </c>
      <c r="C240" s="77" t="s">
        <v>392</v>
      </c>
      <c r="D240" s="49">
        <v>0</v>
      </c>
      <c r="E240" s="49">
        <v>0</v>
      </c>
      <c r="F240" s="7"/>
      <c r="G240" s="49">
        <f t="shared" si="41"/>
        <v>0</v>
      </c>
      <c r="I240" s="49">
        <v>0</v>
      </c>
      <c r="J240" s="101"/>
      <c r="K240" s="49">
        <v>0</v>
      </c>
      <c r="L240" s="50"/>
      <c r="M240" s="49">
        <f t="shared" si="42"/>
        <v>0</v>
      </c>
      <c r="N240" s="49"/>
    </row>
    <row r="241" spans="1:18" x14ac:dyDescent="0.35">
      <c r="A241" s="76" t="s">
        <v>417</v>
      </c>
      <c r="B241" s="87">
        <v>20065</v>
      </c>
      <c r="C241" s="77" t="s">
        <v>177</v>
      </c>
      <c r="D241" s="49">
        <v>0</v>
      </c>
      <c r="E241" s="49">
        <v>0</v>
      </c>
      <c r="F241" s="7"/>
      <c r="G241" s="49">
        <f t="shared" si="41"/>
        <v>0</v>
      </c>
      <c r="I241" s="49">
        <v>0</v>
      </c>
      <c r="J241" s="101"/>
      <c r="K241" s="49">
        <v>0</v>
      </c>
      <c r="L241" s="50"/>
      <c r="M241" s="49">
        <f t="shared" si="42"/>
        <v>0</v>
      </c>
      <c r="N241" s="49"/>
      <c r="P241" s="50"/>
      <c r="Q241" s="50"/>
      <c r="R241" s="50"/>
    </row>
    <row r="242" spans="1:18" x14ac:dyDescent="0.35">
      <c r="A242" s="76" t="s">
        <v>418</v>
      </c>
      <c r="B242" s="87">
        <v>20080</v>
      </c>
      <c r="C242" s="77" t="s">
        <v>395</v>
      </c>
      <c r="D242" s="49">
        <v>0</v>
      </c>
      <c r="E242" s="49">
        <v>0</v>
      </c>
      <c r="F242" s="7"/>
      <c r="G242" s="49">
        <f t="shared" si="41"/>
        <v>0</v>
      </c>
      <c r="I242" s="49">
        <v>0</v>
      </c>
      <c r="J242" s="101"/>
      <c r="K242" s="49">
        <v>0</v>
      </c>
      <c r="L242" s="50"/>
      <c r="M242" s="49">
        <f t="shared" si="42"/>
        <v>0</v>
      </c>
      <c r="N242" s="49"/>
    </row>
    <row r="243" spans="1:18" x14ac:dyDescent="0.35">
      <c r="A243" s="76" t="s">
        <v>419</v>
      </c>
      <c r="B243" s="87">
        <v>20100</v>
      </c>
      <c r="C243" s="77" t="s">
        <v>183</v>
      </c>
      <c r="D243" s="49">
        <v>0</v>
      </c>
      <c r="E243" s="49">
        <v>0</v>
      </c>
      <c r="F243" s="7"/>
      <c r="G243" s="49">
        <f t="shared" si="41"/>
        <v>0</v>
      </c>
      <c r="I243" s="49">
        <v>0</v>
      </c>
      <c r="J243" s="101"/>
      <c r="K243" s="49">
        <v>0</v>
      </c>
      <c r="L243" s="50"/>
      <c r="M243" s="49">
        <f t="shared" si="42"/>
        <v>0</v>
      </c>
      <c r="N243" s="49"/>
    </row>
    <row r="244" spans="1:18" x14ac:dyDescent="0.35">
      <c r="A244" s="76" t="s">
        <v>420</v>
      </c>
      <c r="B244" s="87">
        <v>20120</v>
      </c>
      <c r="C244" s="77" t="s">
        <v>421</v>
      </c>
      <c r="D244" s="49">
        <v>0</v>
      </c>
      <c r="E244" s="49">
        <v>0</v>
      </c>
      <c r="F244" s="7"/>
      <c r="G244" s="49">
        <f t="shared" si="41"/>
        <v>0</v>
      </c>
      <c r="I244" s="49">
        <v>0</v>
      </c>
      <c r="J244" s="101"/>
      <c r="K244" s="49">
        <v>0</v>
      </c>
      <c r="L244" s="50"/>
      <c r="M244" s="49">
        <f t="shared" si="42"/>
        <v>0</v>
      </c>
      <c r="N244" s="49"/>
    </row>
    <row r="245" spans="1:18" x14ac:dyDescent="0.35">
      <c r="A245" s="76" t="s">
        <v>422</v>
      </c>
      <c r="B245" s="87">
        <v>20140</v>
      </c>
      <c r="C245" s="77" t="s">
        <v>187</v>
      </c>
      <c r="D245" s="49">
        <v>0</v>
      </c>
      <c r="E245" s="49">
        <v>0</v>
      </c>
      <c r="F245" s="7"/>
      <c r="G245" s="49">
        <f t="shared" si="41"/>
        <v>0</v>
      </c>
      <c r="I245" s="49">
        <v>0</v>
      </c>
      <c r="J245" s="101"/>
      <c r="K245" s="49">
        <v>0</v>
      </c>
      <c r="L245" s="50"/>
      <c r="M245" s="49">
        <f t="shared" si="42"/>
        <v>0</v>
      </c>
      <c r="N245" s="49"/>
    </row>
    <row r="246" spans="1:18" x14ac:dyDescent="0.35">
      <c r="A246" s="76" t="s">
        <v>423</v>
      </c>
      <c r="B246" s="87">
        <v>20160</v>
      </c>
      <c r="C246" s="77" t="s">
        <v>189</v>
      </c>
      <c r="D246" s="49">
        <v>0</v>
      </c>
      <c r="E246" s="49">
        <v>0</v>
      </c>
      <c r="F246" s="7"/>
      <c r="G246" s="49">
        <f t="shared" si="41"/>
        <v>0</v>
      </c>
      <c r="I246" s="49">
        <v>0</v>
      </c>
      <c r="J246" s="101"/>
      <c r="K246" s="49">
        <v>0</v>
      </c>
      <c r="L246" s="50"/>
      <c r="M246" s="49">
        <f t="shared" si="42"/>
        <v>0</v>
      </c>
      <c r="N246" s="49"/>
    </row>
    <row r="247" spans="1:18" ht="15" thickBot="1" x14ac:dyDescent="0.4">
      <c r="A247" s="79" t="s">
        <v>51</v>
      </c>
      <c r="B247" s="87">
        <v>20180</v>
      </c>
      <c r="C247" s="81" t="s">
        <v>424</v>
      </c>
      <c r="D247" s="82">
        <f>SUM(D237:D246)</f>
        <v>422100</v>
      </c>
      <c r="E247" s="82">
        <f>SUM(E237:E246)</f>
        <v>0</v>
      </c>
      <c r="F247" s="7"/>
      <c r="G247" s="82">
        <f>SUM(G237:G246)</f>
        <v>422100</v>
      </c>
      <c r="I247" s="82">
        <f>SUM(I237:I246)</f>
        <v>400000</v>
      </c>
      <c r="J247" s="101"/>
      <c r="K247" s="82">
        <f>SUM(K237:K246)</f>
        <v>22100</v>
      </c>
      <c r="L247" s="50"/>
      <c r="M247" s="82">
        <f>SUM(M237:M246)</f>
        <v>0</v>
      </c>
      <c r="N247" s="83"/>
    </row>
    <row r="248" spans="1:18" ht="15" thickTop="1" x14ac:dyDescent="0.35">
      <c r="A248" s="76" t="s">
        <v>425</v>
      </c>
      <c r="B248" s="87">
        <v>20500</v>
      </c>
      <c r="C248" s="77" t="s">
        <v>402</v>
      </c>
      <c r="D248" s="49">
        <v>422200</v>
      </c>
      <c r="E248" s="49">
        <v>0</v>
      </c>
      <c r="F248" s="7"/>
      <c r="G248" s="49">
        <f t="shared" ref="G248:G253" si="43">D248+E248</f>
        <v>422200</v>
      </c>
      <c r="I248" s="49">
        <v>400000</v>
      </c>
      <c r="J248" s="101"/>
      <c r="K248" s="49">
        <v>22200</v>
      </c>
      <c r="L248" s="50"/>
      <c r="M248" s="49">
        <f t="shared" ref="M248:M253" si="44">G248-I248-K248</f>
        <v>0</v>
      </c>
      <c r="N248" s="49"/>
    </row>
    <row r="249" spans="1:18" x14ac:dyDescent="0.35">
      <c r="A249" s="76" t="s">
        <v>426</v>
      </c>
      <c r="B249" s="87">
        <v>20505</v>
      </c>
      <c r="C249" s="77" t="s">
        <v>177</v>
      </c>
      <c r="D249" s="49">
        <v>0</v>
      </c>
      <c r="E249" s="49">
        <v>0</v>
      </c>
      <c r="F249" s="7"/>
      <c r="G249" s="49">
        <f t="shared" si="43"/>
        <v>0</v>
      </c>
      <c r="I249" s="49">
        <v>0</v>
      </c>
      <c r="J249" s="101"/>
      <c r="K249" s="49">
        <v>0</v>
      </c>
      <c r="L249" s="50"/>
      <c r="M249" s="49">
        <f t="shared" si="44"/>
        <v>0</v>
      </c>
      <c r="N249" s="49"/>
      <c r="P249" s="50"/>
      <c r="Q249" s="50"/>
      <c r="R249" s="50"/>
    </row>
    <row r="250" spans="1:18" x14ac:dyDescent="0.35">
      <c r="A250" s="76" t="s">
        <v>427</v>
      </c>
      <c r="B250" s="87">
        <v>20520</v>
      </c>
      <c r="C250" s="77" t="s">
        <v>405</v>
      </c>
      <c r="D250" s="49">
        <v>0</v>
      </c>
      <c r="E250" s="49">
        <v>0</v>
      </c>
      <c r="F250" s="7"/>
      <c r="G250" s="49">
        <f t="shared" si="43"/>
        <v>0</v>
      </c>
      <c r="I250" s="49">
        <v>0</v>
      </c>
      <c r="J250" s="101"/>
      <c r="K250" s="49">
        <v>0</v>
      </c>
      <c r="L250" s="50"/>
      <c r="M250" s="49">
        <f t="shared" si="44"/>
        <v>0</v>
      </c>
      <c r="N250" s="49"/>
    </row>
    <row r="251" spans="1:18" x14ac:dyDescent="0.35">
      <c r="A251" s="76" t="s">
        <v>428</v>
      </c>
      <c r="B251" s="87">
        <v>20540</v>
      </c>
      <c r="C251" s="77" t="s">
        <v>407</v>
      </c>
      <c r="D251" s="49">
        <v>0</v>
      </c>
      <c r="E251" s="49">
        <v>0</v>
      </c>
      <c r="F251" s="7"/>
      <c r="G251" s="49">
        <f t="shared" si="43"/>
        <v>0</v>
      </c>
      <c r="I251" s="49">
        <v>0</v>
      </c>
      <c r="J251" s="101"/>
      <c r="K251" s="49">
        <v>0</v>
      </c>
      <c r="L251" s="50"/>
      <c r="M251" s="49">
        <f t="shared" si="44"/>
        <v>0</v>
      </c>
      <c r="N251" s="49"/>
    </row>
    <row r="252" spans="1:18" x14ac:dyDescent="0.35">
      <c r="A252" s="76" t="s">
        <v>429</v>
      </c>
      <c r="B252" s="87">
        <v>20560</v>
      </c>
      <c r="C252" s="77" t="s">
        <v>375</v>
      </c>
      <c r="D252" s="49">
        <v>0</v>
      </c>
      <c r="E252" s="49">
        <v>0</v>
      </c>
      <c r="F252" s="7"/>
      <c r="G252" s="49">
        <f t="shared" si="43"/>
        <v>0</v>
      </c>
      <c r="I252" s="49">
        <v>0</v>
      </c>
      <c r="J252" s="101"/>
      <c r="K252" s="49">
        <v>0</v>
      </c>
      <c r="L252" s="50"/>
      <c r="M252" s="49">
        <f t="shared" si="44"/>
        <v>0</v>
      </c>
      <c r="N252" s="49"/>
    </row>
    <row r="253" spans="1:18" x14ac:dyDescent="0.35">
      <c r="A253" s="76" t="s">
        <v>430</v>
      </c>
      <c r="B253" s="87">
        <v>20580</v>
      </c>
      <c r="C253" s="77" t="s">
        <v>189</v>
      </c>
      <c r="D253" s="49">
        <v>0</v>
      </c>
      <c r="E253" s="49">
        <v>0</v>
      </c>
      <c r="F253" s="7"/>
      <c r="G253" s="49">
        <f t="shared" si="43"/>
        <v>0</v>
      </c>
      <c r="I253" s="49">
        <v>0</v>
      </c>
      <c r="J253" s="101"/>
      <c r="K253" s="49">
        <v>0</v>
      </c>
      <c r="L253" s="50"/>
      <c r="M253" s="49">
        <f t="shared" si="44"/>
        <v>0</v>
      </c>
      <c r="N253" s="49"/>
    </row>
    <row r="254" spans="1:18" ht="15" thickBot="1" x14ac:dyDescent="0.4">
      <c r="A254" s="79" t="s">
        <v>51</v>
      </c>
      <c r="B254" s="87">
        <v>20600</v>
      </c>
      <c r="C254" s="81" t="s">
        <v>431</v>
      </c>
      <c r="D254" s="82">
        <f>SUM(D248:D253)</f>
        <v>422200</v>
      </c>
      <c r="E254" s="82">
        <f>SUM(E248:E253)</f>
        <v>0</v>
      </c>
      <c r="F254" s="7"/>
      <c r="G254" s="82">
        <f>SUM(G248:G253)</f>
        <v>422200</v>
      </c>
      <c r="I254" s="82">
        <f>SUM(I248:I253)</f>
        <v>400000</v>
      </c>
      <c r="J254" s="101"/>
      <c r="K254" s="82">
        <f>SUM(K248:K253)</f>
        <v>22200</v>
      </c>
      <c r="L254" s="50"/>
      <c r="M254" s="82">
        <f>SUM(M248:M253)</f>
        <v>0</v>
      </c>
      <c r="N254" s="83"/>
    </row>
    <row r="255" spans="1:18" ht="15.5" thickTop="1" thickBot="1" x14ac:dyDescent="0.4">
      <c r="A255" s="79" t="s">
        <v>51</v>
      </c>
      <c r="B255" s="87">
        <v>20620</v>
      </c>
      <c r="C255" s="81" t="s">
        <v>432</v>
      </c>
      <c r="D255" s="82">
        <f>D247+D254</f>
        <v>844300</v>
      </c>
      <c r="E255" s="82">
        <f>E247+E254</f>
        <v>0</v>
      </c>
      <c r="F255" s="7"/>
      <c r="G255" s="82">
        <f>G247+G254</f>
        <v>844300</v>
      </c>
      <c r="I255" s="82">
        <f>I247+I254</f>
        <v>800000</v>
      </c>
      <c r="J255" s="101"/>
      <c r="K255" s="82">
        <f>K247+K254</f>
        <v>44300</v>
      </c>
      <c r="L255" s="50"/>
      <c r="M255" s="82">
        <f>M247+M254</f>
        <v>0</v>
      </c>
      <c r="N255" s="83"/>
    </row>
    <row r="256" spans="1:18" ht="15" thickTop="1" x14ac:dyDescent="0.35">
      <c r="A256" s="84" t="s">
        <v>433</v>
      </c>
      <c r="B256" s="87"/>
      <c r="C256" s="77"/>
      <c r="D256" s="49"/>
      <c r="F256" s="7"/>
      <c r="J256" s="101"/>
      <c r="L256" s="50"/>
      <c r="M256" s="49"/>
      <c r="N256" s="49"/>
    </row>
    <row r="257" spans="1:18" x14ac:dyDescent="0.35">
      <c r="A257" s="76" t="s">
        <v>434</v>
      </c>
      <c r="B257" s="87">
        <v>21000</v>
      </c>
      <c r="C257" s="77" t="s">
        <v>194</v>
      </c>
      <c r="D257" s="49">
        <v>423100</v>
      </c>
      <c r="E257" s="49">
        <v>0</v>
      </c>
      <c r="F257" s="7"/>
      <c r="G257" s="49">
        <f t="shared" ref="G257:G266" si="45">D257+E257</f>
        <v>423100</v>
      </c>
      <c r="I257" s="49">
        <v>400000</v>
      </c>
      <c r="J257" s="101"/>
      <c r="K257" s="49">
        <v>23100</v>
      </c>
      <c r="L257" s="50"/>
      <c r="M257" s="49">
        <f>G257-I257-K257</f>
        <v>0</v>
      </c>
      <c r="N257" s="49"/>
    </row>
    <row r="258" spans="1:18" x14ac:dyDescent="0.35">
      <c r="A258" s="76" t="s">
        <v>435</v>
      </c>
      <c r="B258" s="87">
        <v>21020</v>
      </c>
      <c r="C258" s="77" t="s">
        <v>388</v>
      </c>
      <c r="D258" s="49">
        <v>0</v>
      </c>
      <c r="E258" s="49">
        <v>0</v>
      </c>
      <c r="F258" s="7"/>
      <c r="G258" s="49">
        <f t="shared" si="45"/>
        <v>0</v>
      </c>
      <c r="I258" s="49">
        <v>0</v>
      </c>
      <c r="J258" s="101"/>
      <c r="K258" s="49">
        <v>0</v>
      </c>
      <c r="L258" s="50"/>
      <c r="M258" s="49"/>
      <c r="N258" s="49"/>
    </row>
    <row r="259" spans="1:18" x14ac:dyDescent="0.35">
      <c r="A259" s="76" t="s">
        <v>436</v>
      </c>
      <c r="B259" s="87">
        <v>21040</v>
      </c>
      <c r="C259" s="77" t="s">
        <v>390</v>
      </c>
      <c r="D259" s="49">
        <v>0</v>
      </c>
      <c r="E259" s="49">
        <v>0</v>
      </c>
      <c r="F259" s="7"/>
      <c r="G259" s="49">
        <f t="shared" si="45"/>
        <v>0</v>
      </c>
      <c r="I259" s="49">
        <v>0</v>
      </c>
      <c r="J259" s="101"/>
      <c r="K259" s="49">
        <v>0</v>
      </c>
      <c r="L259" s="50"/>
      <c r="M259" s="49">
        <f t="shared" ref="M259:M266" si="46">G259-I259-K259</f>
        <v>0</v>
      </c>
      <c r="N259" s="49"/>
    </row>
    <row r="260" spans="1:18" x14ac:dyDescent="0.35">
      <c r="A260" s="76" t="s">
        <v>437</v>
      </c>
      <c r="B260" s="87">
        <v>21060</v>
      </c>
      <c r="C260" s="77" t="s">
        <v>392</v>
      </c>
      <c r="D260" s="49">
        <v>0</v>
      </c>
      <c r="E260" s="49">
        <v>0</v>
      </c>
      <c r="F260" s="7"/>
      <c r="G260" s="49">
        <f t="shared" si="45"/>
        <v>0</v>
      </c>
      <c r="I260" s="49">
        <v>0</v>
      </c>
      <c r="J260" s="101"/>
      <c r="K260" s="49">
        <v>0</v>
      </c>
      <c r="L260" s="50"/>
      <c r="M260" s="49">
        <f t="shared" si="46"/>
        <v>0</v>
      </c>
      <c r="N260" s="49"/>
    </row>
    <row r="261" spans="1:18" x14ac:dyDescent="0.35">
      <c r="A261" s="76" t="s">
        <v>438</v>
      </c>
      <c r="B261" s="87">
        <v>21065</v>
      </c>
      <c r="C261" s="77" t="s">
        <v>177</v>
      </c>
      <c r="D261" s="49">
        <v>0</v>
      </c>
      <c r="E261" s="49">
        <v>0</v>
      </c>
      <c r="F261" s="7"/>
      <c r="G261" s="49">
        <f t="shared" si="45"/>
        <v>0</v>
      </c>
      <c r="I261" s="49">
        <v>0</v>
      </c>
      <c r="J261" s="101"/>
      <c r="K261" s="49">
        <v>0</v>
      </c>
      <c r="L261" s="50"/>
      <c r="M261" s="49">
        <f t="shared" si="46"/>
        <v>0</v>
      </c>
      <c r="N261" s="49"/>
      <c r="P261" s="50"/>
      <c r="Q261" s="50"/>
      <c r="R261" s="50"/>
    </row>
    <row r="262" spans="1:18" x14ac:dyDescent="0.35">
      <c r="A262" s="76" t="s">
        <v>439</v>
      </c>
      <c r="B262" s="87">
        <v>21080</v>
      </c>
      <c r="C262" s="77" t="s">
        <v>395</v>
      </c>
      <c r="D262" s="49">
        <v>0</v>
      </c>
      <c r="E262" s="49">
        <v>0</v>
      </c>
      <c r="F262" s="7"/>
      <c r="G262" s="49">
        <f t="shared" si="45"/>
        <v>0</v>
      </c>
      <c r="I262" s="49">
        <v>0</v>
      </c>
      <c r="J262" s="101"/>
      <c r="K262" s="49">
        <v>0</v>
      </c>
      <c r="L262" s="50"/>
      <c r="M262" s="49">
        <f t="shared" si="46"/>
        <v>0</v>
      </c>
      <c r="N262" s="49"/>
    </row>
    <row r="263" spans="1:18" x14ac:dyDescent="0.35">
      <c r="A263" s="76" t="s">
        <v>440</v>
      </c>
      <c r="B263" s="87">
        <v>21100</v>
      </c>
      <c r="C263" s="77" t="s">
        <v>183</v>
      </c>
      <c r="D263" s="49">
        <v>0</v>
      </c>
      <c r="E263" s="49">
        <v>0</v>
      </c>
      <c r="F263" s="7"/>
      <c r="G263" s="49">
        <f t="shared" si="45"/>
        <v>0</v>
      </c>
      <c r="I263" s="49">
        <v>0</v>
      </c>
      <c r="J263" s="101"/>
      <c r="K263" s="49">
        <v>0</v>
      </c>
      <c r="L263" s="50"/>
      <c r="M263" s="49">
        <f t="shared" si="46"/>
        <v>0</v>
      </c>
      <c r="N263" s="49"/>
    </row>
    <row r="264" spans="1:18" x14ac:dyDescent="0.35">
      <c r="A264" s="76" t="s">
        <v>441</v>
      </c>
      <c r="B264" s="87">
        <v>21120</v>
      </c>
      <c r="C264" s="77" t="s">
        <v>421</v>
      </c>
      <c r="D264" s="49">
        <v>0</v>
      </c>
      <c r="E264" s="49">
        <v>0</v>
      </c>
      <c r="F264" s="7"/>
      <c r="G264" s="49">
        <f t="shared" si="45"/>
        <v>0</v>
      </c>
      <c r="I264" s="49">
        <v>0</v>
      </c>
      <c r="J264" s="101"/>
      <c r="K264" s="49">
        <v>0</v>
      </c>
      <c r="L264" s="50"/>
      <c r="M264" s="49">
        <f t="shared" si="46"/>
        <v>0</v>
      </c>
      <c r="N264" s="49"/>
    </row>
    <row r="265" spans="1:18" x14ac:dyDescent="0.35">
      <c r="A265" s="76" t="s">
        <v>442</v>
      </c>
      <c r="B265" s="87">
        <v>21140</v>
      </c>
      <c r="C265" s="77" t="s">
        <v>187</v>
      </c>
      <c r="D265" s="49">
        <v>0</v>
      </c>
      <c r="E265" s="49">
        <v>0</v>
      </c>
      <c r="F265" s="7"/>
      <c r="G265" s="49">
        <f t="shared" si="45"/>
        <v>0</v>
      </c>
      <c r="I265" s="49">
        <v>0</v>
      </c>
      <c r="J265" s="101"/>
      <c r="K265" s="49">
        <v>0</v>
      </c>
      <c r="L265" s="50"/>
      <c r="M265" s="49">
        <f t="shared" si="46"/>
        <v>0</v>
      </c>
      <c r="N265" s="49"/>
    </row>
    <row r="266" spans="1:18" x14ac:dyDescent="0.35">
      <c r="A266" s="76" t="s">
        <v>443</v>
      </c>
      <c r="B266" s="87">
        <v>21160</v>
      </c>
      <c r="C266" s="77" t="s">
        <v>189</v>
      </c>
      <c r="D266" s="49">
        <v>0</v>
      </c>
      <c r="E266" s="49">
        <v>0</v>
      </c>
      <c r="F266" s="7"/>
      <c r="G266" s="49">
        <f t="shared" si="45"/>
        <v>0</v>
      </c>
      <c r="I266" s="49">
        <v>0</v>
      </c>
      <c r="J266" s="101"/>
      <c r="K266" s="49">
        <v>0</v>
      </c>
      <c r="L266" s="50"/>
      <c r="M266" s="49">
        <f t="shared" si="46"/>
        <v>0</v>
      </c>
      <c r="N266" s="49"/>
    </row>
    <row r="267" spans="1:18" ht="15" thickBot="1" x14ac:dyDescent="0.4">
      <c r="A267" s="79" t="s">
        <v>51</v>
      </c>
      <c r="B267" s="87">
        <v>21180</v>
      </c>
      <c r="C267" s="81" t="s">
        <v>444</v>
      </c>
      <c r="D267" s="82">
        <f>SUM(D257:D266)</f>
        <v>423100</v>
      </c>
      <c r="E267" s="82">
        <f>SUM(E257:E266)</f>
        <v>0</v>
      </c>
      <c r="F267" s="7"/>
      <c r="G267" s="82">
        <f>SUM(G257:G266)</f>
        <v>423100</v>
      </c>
      <c r="I267" s="82">
        <f>SUM(I257:I266)</f>
        <v>400000</v>
      </c>
      <c r="J267" s="101"/>
      <c r="K267" s="82">
        <f>SUM(K257:K266)</f>
        <v>23100</v>
      </c>
      <c r="L267" s="50"/>
      <c r="M267" s="82">
        <f>SUM(M257:M266)</f>
        <v>0</v>
      </c>
      <c r="N267" s="83"/>
    </row>
    <row r="268" spans="1:18" ht="15" thickTop="1" x14ac:dyDescent="0.35">
      <c r="A268" s="76" t="s">
        <v>445</v>
      </c>
      <c r="B268" s="87">
        <v>21500</v>
      </c>
      <c r="C268" s="77" t="s">
        <v>402</v>
      </c>
      <c r="D268" s="49">
        <v>423200</v>
      </c>
      <c r="E268" s="49">
        <v>0</v>
      </c>
      <c r="F268" s="7"/>
      <c r="G268" s="49">
        <f t="shared" ref="G268:G273" si="47">D268+E268</f>
        <v>423200</v>
      </c>
      <c r="I268" s="49">
        <v>400000</v>
      </c>
      <c r="J268" s="101"/>
      <c r="K268" s="49">
        <v>23200</v>
      </c>
      <c r="L268" s="50"/>
      <c r="M268" s="49">
        <f t="shared" ref="M268:M273" si="48">G268-I268-K268</f>
        <v>0</v>
      </c>
      <c r="N268" s="49"/>
    </row>
    <row r="269" spans="1:18" x14ac:dyDescent="0.35">
      <c r="A269" s="76" t="s">
        <v>446</v>
      </c>
      <c r="B269" s="87">
        <v>21505</v>
      </c>
      <c r="C269" s="77" t="s">
        <v>177</v>
      </c>
      <c r="D269" s="49">
        <v>0</v>
      </c>
      <c r="E269" s="49">
        <v>0</v>
      </c>
      <c r="F269" s="7"/>
      <c r="G269" s="49">
        <f t="shared" si="47"/>
        <v>0</v>
      </c>
      <c r="I269" s="49">
        <v>0</v>
      </c>
      <c r="J269" s="101"/>
      <c r="K269" s="49">
        <v>0</v>
      </c>
      <c r="L269" s="50"/>
      <c r="M269" s="49">
        <f t="shared" si="48"/>
        <v>0</v>
      </c>
      <c r="N269" s="49"/>
      <c r="P269" s="50"/>
      <c r="Q269" s="50"/>
      <c r="R269" s="50"/>
    </row>
    <row r="270" spans="1:18" x14ac:dyDescent="0.35">
      <c r="A270" s="76" t="s">
        <v>447</v>
      </c>
      <c r="B270" s="87">
        <v>21520</v>
      </c>
      <c r="C270" s="77" t="s">
        <v>405</v>
      </c>
      <c r="D270" s="49">
        <v>0</v>
      </c>
      <c r="E270" s="49">
        <v>0</v>
      </c>
      <c r="F270" s="7"/>
      <c r="G270" s="49">
        <f t="shared" si="47"/>
        <v>0</v>
      </c>
      <c r="I270" s="49">
        <v>0</v>
      </c>
      <c r="J270" s="101"/>
      <c r="K270" s="49">
        <v>0</v>
      </c>
      <c r="L270" s="50"/>
      <c r="M270" s="49">
        <f t="shared" si="48"/>
        <v>0</v>
      </c>
      <c r="N270" s="49"/>
    </row>
    <row r="271" spans="1:18" x14ac:dyDescent="0.35">
      <c r="A271" s="76" t="s">
        <v>448</v>
      </c>
      <c r="B271" s="87">
        <v>21540</v>
      </c>
      <c r="C271" s="77" t="s">
        <v>407</v>
      </c>
      <c r="D271" s="49">
        <v>0</v>
      </c>
      <c r="E271" s="49">
        <v>0</v>
      </c>
      <c r="F271" s="7"/>
      <c r="G271" s="49">
        <f t="shared" si="47"/>
        <v>0</v>
      </c>
      <c r="I271" s="49">
        <v>0</v>
      </c>
      <c r="J271" s="101"/>
      <c r="K271" s="49">
        <v>0</v>
      </c>
      <c r="L271" s="50"/>
      <c r="M271" s="49">
        <f t="shared" si="48"/>
        <v>0</v>
      </c>
      <c r="N271" s="49"/>
    </row>
    <row r="272" spans="1:18" x14ac:dyDescent="0.35">
      <c r="A272" s="76" t="s">
        <v>449</v>
      </c>
      <c r="B272" s="87">
        <v>21560</v>
      </c>
      <c r="C272" s="77" t="s">
        <v>375</v>
      </c>
      <c r="D272" s="49">
        <v>0</v>
      </c>
      <c r="E272" s="49">
        <v>0</v>
      </c>
      <c r="F272" s="7"/>
      <c r="G272" s="49">
        <f t="shared" si="47"/>
        <v>0</v>
      </c>
      <c r="I272" s="49">
        <v>0</v>
      </c>
      <c r="J272" s="101"/>
      <c r="K272" s="49">
        <v>0</v>
      </c>
      <c r="L272" s="50"/>
      <c r="M272" s="49">
        <f t="shared" si="48"/>
        <v>0</v>
      </c>
      <c r="N272" s="49"/>
    </row>
    <row r="273" spans="1:18" x14ac:dyDescent="0.35">
      <c r="A273" s="76" t="s">
        <v>450</v>
      </c>
      <c r="B273" s="87">
        <v>21580</v>
      </c>
      <c r="C273" s="77" t="s">
        <v>189</v>
      </c>
      <c r="D273" s="49">
        <v>0</v>
      </c>
      <c r="E273" s="49">
        <v>0</v>
      </c>
      <c r="F273" s="7"/>
      <c r="G273" s="49">
        <f t="shared" si="47"/>
        <v>0</v>
      </c>
      <c r="I273" s="49">
        <v>0</v>
      </c>
      <c r="J273" s="101"/>
      <c r="K273" s="49">
        <v>0</v>
      </c>
      <c r="L273" s="50"/>
      <c r="M273" s="49">
        <f t="shared" si="48"/>
        <v>0</v>
      </c>
      <c r="N273" s="49"/>
    </row>
    <row r="274" spans="1:18" ht="29.5" thickBot="1" x14ac:dyDescent="0.4">
      <c r="A274" s="79" t="s">
        <v>51</v>
      </c>
      <c r="B274" s="87">
        <v>21600</v>
      </c>
      <c r="C274" s="81" t="s">
        <v>451</v>
      </c>
      <c r="D274" s="82">
        <f>SUM(D268:D273)</f>
        <v>423200</v>
      </c>
      <c r="E274" s="82">
        <f>SUM(E268:E273)</f>
        <v>0</v>
      </c>
      <c r="F274" s="7"/>
      <c r="G274" s="82">
        <f>SUM(G268:G273)</f>
        <v>423200</v>
      </c>
      <c r="I274" s="82">
        <f>SUM(I268:I273)</f>
        <v>400000</v>
      </c>
      <c r="J274" s="101"/>
      <c r="K274" s="82">
        <f>SUM(K268:K273)</f>
        <v>23200</v>
      </c>
      <c r="L274" s="50"/>
      <c r="M274" s="82">
        <f>SUM(M268:M273)</f>
        <v>0</v>
      </c>
      <c r="N274" s="83"/>
    </row>
    <row r="275" spans="1:18" ht="15.5" thickTop="1" thickBot="1" x14ac:dyDescent="0.4">
      <c r="A275" s="79" t="s">
        <v>51</v>
      </c>
      <c r="B275" s="87">
        <v>21620</v>
      </c>
      <c r="C275" s="81" t="s">
        <v>452</v>
      </c>
      <c r="D275" s="82">
        <f>D267+D274</f>
        <v>846300</v>
      </c>
      <c r="E275" s="82">
        <f>E267+E274</f>
        <v>0</v>
      </c>
      <c r="F275" s="7"/>
      <c r="G275" s="82">
        <f>G267+G274</f>
        <v>846300</v>
      </c>
      <c r="I275" s="82">
        <f>I267+I274</f>
        <v>800000</v>
      </c>
      <c r="J275" s="101"/>
      <c r="K275" s="82">
        <f>K267+K274</f>
        <v>46300</v>
      </c>
      <c r="L275" s="50"/>
      <c r="M275" s="82">
        <f>M267+M274</f>
        <v>0</v>
      </c>
      <c r="N275" s="83"/>
    </row>
    <row r="276" spans="1:18" ht="15" thickTop="1" x14ac:dyDescent="0.35">
      <c r="A276" s="84" t="s">
        <v>453</v>
      </c>
      <c r="B276" s="87"/>
      <c r="C276" s="77"/>
      <c r="D276" s="49"/>
      <c r="F276" s="7"/>
      <c r="J276" s="101"/>
      <c r="L276" s="50"/>
      <c r="M276" s="49"/>
      <c r="N276" s="49"/>
    </row>
    <row r="277" spans="1:18" x14ac:dyDescent="0.35">
      <c r="A277" s="76" t="s">
        <v>454</v>
      </c>
      <c r="B277" s="87">
        <v>22000</v>
      </c>
      <c r="C277" s="77" t="s">
        <v>194</v>
      </c>
      <c r="D277" s="49">
        <v>424100</v>
      </c>
      <c r="E277" s="49">
        <v>0</v>
      </c>
      <c r="F277" s="7"/>
      <c r="G277" s="49">
        <f t="shared" ref="G277:G286" si="49">D277+E277</f>
        <v>424100</v>
      </c>
      <c r="I277" s="49">
        <v>400000</v>
      </c>
      <c r="J277" s="101"/>
      <c r="K277" s="49">
        <v>24100</v>
      </c>
      <c r="L277" s="50"/>
      <c r="M277" s="49">
        <f>G277-I277-K277</f>
        <v>0</v>
      </c>
      <c r="N277" s="49"/>
    </row>
    <row r="278" spans="1:18" x14ac:dyDescent="0.35">
      <c r="A278" s="76" t="s">
        <v>455</v>
      </c>
      <c r="B278" s="87">
        <v>22020</v>
      </c>
      <c r="C278" s="77" t="s">
        <v>388</v>
      </c>
      <c r="D278" s="49">
        <v>0</v>
      </c>
      <c r="E278" s="49">
        <v>0</v>
      </c>
      <c r="F278" s="7"/>
      <c r="G278" s="49">
        <f t="shared" si="49"/>
        <v>0</v>
      </c>
      <c r="I278" s="49">
        <v>0</v>
      </c>
      <c r="J278" s="101"/>
      <c r="K278" s="49">
        <v>0</v>
      </c>
      <c r="L278" s="50"/>
      <c r="M278" s="49"/>
      <c r="N278" s="49"/>
    </row>
    <row r="279" spans="1:18" x14ac:dyDescent="0.35">
      <c r="A279" s="76" t="s">
        <v>456</v>
      </c>
      <c r="B279" s="87">
        <v>22040</v>
      </c>
      <c r="C279" s="77" t="s">
        <v>390</v>
      </c>
      <c r="D279" s="49">
        <v>0</v>
      </c>
      <c r="E279" s="49">
        <v>0</v>
      </c>
      <c r="F279" s="7"/>
      <c r="G279" s="49">
        <f t="shared" si="49"/>
        <v>0</v>
      </c>
      <c r="I279" s="49">
        <v>0</v>
      </c>
      <c r="J279" s="101"/>
      <c r="K279" s="49">
        <v>0</v>
      </c>
      <c r="L279" s="50"/>
      <c r="M279" s="49">
        <f t="shared" ref="M279:M286" si="50">G279-I279-K279</f>
        <v>0</v>
      </c>
      <c r="N279" s="49"/>
    </row>
    <row r="280" spans="1:18" x14ac:dyDescent="0.35">
      <c r="A280" s="76" t="s">
        <v>457</v>
      </c>
      <c r="B280" s="87">
        <v>22060</v>
      </c>
      <c r="C280" s="77" t="s">
        <v>392</v>
      </c>
      <c r="D280" s="49">
        <v>0</v>
      </c>
      <c r="E280" s="49">
        <v>0</v>
      </c>
      <c r="F280" s="7"/>
      <c r="G280" s="49">
        <f t="shared" si="49"/>
        <v>0</v>
      </c>
      <c r="I280" s="49">
        <v>0</v>
      </c>
      <c r="J280" s="101"/>
      <c r="K280" s="49">
        <v>0</v>
      </c>
      <c r="L280" s="50"/>
      <c r="M280" s="49">
        <f t="shared" si="50"/>
        <v>0</v>
      </c>
      <c r="N280" s="49"/>
    </row>
    <row r="281" spans="1:18" x14ac:dyDescent="0.35">
      <c r="A281" s="76" t="s">
        <v>458</v>
      </c>
      <c r="B281" s="87">
        <v>22065</v>
      </c>
      <c r="C281" s="77" t="s">
        <v>177</v>
      </c>
      <c r="D281" s="49">
        <v>0</v>
      </c>
      <c r="E281" s="49">
        <v>0</v>
      </c>
      <c r="F281" s="7"/>
      <c r="G281" s="49">
        <f t="shared" si="49"/>
        <v>0</v>
      </c>
      <c r="I281" s="49">
        <v>0</v>
      </c>
      <c r="J281" s="101"/>
      <c r="K281" s="49">
        <v>0</v>
      </c>
      <c r="L281" s="50"/>
      <c r="M281" s="49">
        <f t="shared" si="50"/>
        <v>0</v>
      </c>
      <c r="N281" s="49"/>
      <c r="P281" s="50"/>
      <c r="Q281" s="50"/>
      <c r="R281" s="50"/>
    </row>
    <row r="282" spans="1:18" x14ac:dyDescent="0.35">
      <c r="A282" s="76" t="s">
        <v>459</v>
      </c>
      <c r="B282" s="87">
        <v>22080</v>
      </c>
      <c r="C282" s="77" t="s">
        <v>395</v>
      </c>
      <c r="D282" s="49">
        <v>0</v>
      </c>
      <c r="E282" s="49">
        <v>0</v>
      </c>
      <c r="F282" s="7"/>
      <c r="G282" s="49">
        <f t="shared" si="49"/>
        <v>0</v>
      </c>
      <c r="I282" s="49">
        <v>0</v>
      </c>
      <c r="J282" s="101"/>
      <c r="K282" s="49">
        <v>0</v>
      </c>
      <c r="L282" s="50"/>
      <c r="M282" s="49">
        <f t="shared" si="50"/>
        <v>0</v>
      </c>
      <c r="N282" s="49"/>
    </row>
    <row r="283" spans="1:18" x14ac:dyDescent="0.35">
      <c r="A283" s="76" t="s">
        <v>460</v>
      </c>
      <c r="B283" s="87">
        <v>22100</v>
      </c>
      <c r="C283" s="77" t="s">
        <v>183</v>
      </c>
      <c r="D283" s="49">
        <v>0</v>
      </c>
      <c r="E283" s="49">
        <v>0</v>
      </c>
      <c r="F283" s="7"/>
      <c r="G283" s="49">
        <f t="shared" si="49"/>
        <v>0</v>
      </c>
      <c r="I283" s="49">
        <v>0</v>
      </c>
      <c r="J283" s="101"/>
      <c r="K283" s="49">
        <v>0</v>
      </c>
      <c r="L283" s="50"/>
      <c r="M283" s="49">
        <f t="shared" si="50"/>
        <v>0</v>
      </c>
      <c r="N283" s="49"/>
    </row>
    <row r="284" spans="1:18" x14ac:dyDescent="0.35">
      <c r="A284" s="76" t="s">
        <v>461</v>
      </c>
      <c r="B284" s="87">
        <v>22120</v>
      </c>
      <c r="C284" s="77" t="s">
        <v>421</v>
      </c>
      <c r="D284" s="49">
        <v>0</v>
      </c>
      <c r="E284" s="49">
        <v>0</v>
      </c>
      <c r="F284" s="7"/>
      <c r="G284" s="49">
        <f t="shared" si="49"/>
        <v>0</v>
      </c>
      <c r="I284" s="49">
        <v>0</v>
      </c>
      <c r="J284" s="101"/>
      <c r="K284" s="49">
        <v>0</v>
      </c>
      <c r="L284" s="50"/>
      <c r="M284" s="49">
        <f t="shared" si="50"/>
        <v>0</v>
      </c>
      <c r="N284" s="49"/>
    </row>
    <row r="285" spans="1:18" x14ac:dyDescent="0.35">
      <c r="A285" s="76" t="s">
        <v>462</v>
      </c>
      <c r="B285" s="87">
        <v>22140</v>
      </c>
      <c r="C285" s="77" t="s">
        <v>187</v>
      </c>
      <c r="D285" s="49">
        <v>0</v>
      </c>
      <c r="E285" s="49">
        <v>0</v>
      </c>
      <c r="F285" s="7"/>
      <c r="G285" s="49">
        <f t="shared" si="49"/>
        <v>0</v>
      </c>
      <c r="I285" s="49">
        <v>0</v>
      </c>
      <c r="J285" s="101"/>
      <c r="K285" s="49">
        <v>0</v>
      </c>
      <c r="L285" s="50"/>
      <c r="M285" s="49">
        <f t="shared" si="50"/>
        <v>0</v>
      </c>
      <c r="N285" s="49"/>
    </row>
    <row r="286" spans="1:18" x14ac:dyDescent="0.35">
      <c r="A286" s="76" t="s">
        <v>463</v>
      </c>
      <c r="B286" s="87">
        <v>22160</v>
      </c>
      <c r="C286" s="77" t="s">
        <v>189</v>
      </c>
      <c r="D286" s="49">
        <v>0</v>
      </c>
      <c r="E286" s="49">
        <v>0</v>
      </c>
      <c r="F286" s="7"/>
      <c r="G286" s="49">
        <f t="shared" si="49"/>
        <v>0</v>
      </c>
      <c r="I286" s="49">
        <v>0</v>
      </c>
      <c r="J286" s="101"/>
      <c r="K286" s="49">
        <v>0</v>
      </c>
      <c r="L286" s="50"/>
      <c r="M286" s="49">
        <f t="shared" si="50"/>
        <v>0</v>
      </c>
      <c r="N286" s="49"/>
    </row>
    <row r="287" spans="1:18" ht="15" thickBot="1" x14ac:dyDescent="0.4">
      <c r="A287" s="79" t="s">
        <v>51</v>
      </c>
      <c r="B287" s="87">
        <v>22180</v>
      </c>
      <c r="C287" s="81" t="s">
        <v>464</v>
      </c>
      <c r="D287" s="82">
        <f>SUM(D277:D286)</f>
        <v>424100</v>
      </c>
      <c r="E287" s="82">
        <f>SUM(E277:E286)</f>
        <v>0</v>
      </c>
      <c r="F287" s="7"/>
      <c r="G287" s="82">
        <f>SUM(G277:G286)</f>
        <v>424100</v>
      </c>
      <c r="I287" s="82">
        <f>SUM(I277:I286)</f>
        <v>400000</v>
      </c>
      <c r="J287" s="101"/>
      <c r="K287" s="82">
        <f>SUM(K277:K286)</f>
        <v>24100</v>
      </c>
      <c r="L287" s="50"/>
      <c r="M287" s="82">
        <f>SUM(M277:M286)</f>
        <v>0</v>
      </c>
      <c r="N287" s="83"/>
    </row>
    <row r="288" spans="1:18" ht="15" thickTop="1" x14ac:dyDescent="0.35">
      <c r="A288" s="76" t="s">
        <v>465</v>
      </c>
      <c r="B288" s="87">
        <v>22500</v>
      </c>
      <c r="C288" s="77" t="s">
        <v>370</v>
      </c>
      <c r="D288" s="49">
        <v>424200</v>
      </c>
      <c r="E288" s="49">
        <v>0</v>
      </c>
      <c r="F288" s="7"/>
      <c r="G288" s="49">
        <f t="shared" ref="G288:G293" si="51">D288+E288</f>
        <v>424200</v>
      </c>
      <c r="I288" s="49">
        <v>400000</v>
      </c>
      <c r="J288" s="101"/>
      <c r="K288" s="49">
        <v>24200</v>
      </c>
      <c r="L288" s="50"/>
      <c r="M288" s="49">
        <f t="shared" ref="M288:M293" si="52">G288-I288-K288</f>
        <v>0</v>
      </c>
      <c r="N288" s="49"/>
    </row>
    <row r="289" spans="1:18" x14ac:dyDescent="0.35">
      <c r="A289" s="76" t="s">
        <v>466</v>
      </c>
      <c r="B289" s="87">
        <v>22505</v>
      </c>
      <c r="C289" s="77" t="s">
        <v>177</v>
      </c>
      <c r="D289" s="49">
        <v>0</v>
      </c>
      <c r="E289" s="49">
        <v>0</v>
      </c>
      <c r="F289" s="7"/>
      <c r="G289" s="49">
        <f t="shared" si="51"/>
        <v>0</v>
      </c>
      <c r="I289" s="49">
        <v>0</v>
      </c>
      <c r="J289" s="101"/>
      <c r="K289" s="49">
        <v>0</v>
      </c>
      <c r="L289" s="50"/>
      <c r="M289" s="49">
        <f t="shared" si="52"/>
        <v>0</v>
      </c>
      <c r="N289" s="49"/>
      <c r="P289" s="50"/>
      <c r="Q289" s="50"/>
      <c r="R289" s="50"/>
    </row>
    <row r="290" spans="1:18" x14ac:dyDescent="0.35">
      <c r="A290" s="76" t="s">
        <v>467</v>
      </c>
      <c r="B290" s="87">
        <v>22520</v>
      </c>
      <c r="C290" s="77" t="s">
        <v>405</v>
      </c>
      <c r="D290" s="49">
        <v>0</v>
      </c>
      <c r="E290" s="49">
        <v>0</v>
      </c>
      <c r="F290" s="7"/>
      <c r="G290" s="49">
        <f t="shared" si="51"/>
        <v>0</v>
      </c>
      <c r="I290" s="49">
        <v>0</v>
      </c>
      <c r="J290" s="101"/>
      <c r="K290" s="49">
        <v>0</v>
      </c>
      <c r="L290" s="50"/>
      <c r="M290" s="49">
        <f t="shared" si="52"/>
        <v>0</v>
      </c>
      <c r="N290" s="49"/>
    </row>
    <row r="291" spans="1:18" x14ac:dyDescent="0.35">
      <c r="A291" s="76" t="s">
        <v>468</v>
      </c>
      <c r="B291" s="87">
        <v>22540</v>
      </c>
      <c r="C291" s="77" t="s">
        <v>407</v>
      </c>
      <c r="D291" s="49">
        <v>0</v>
      </c>
      <c r="E291" s="49">
        <v>0</v>
      </c>
      <c r="F291" s="7"/>
      <c r="G291" s="49">
        <f t="shared" si="51"/>
        <v>0</v>
      </c>
      <c r="I291" s="49">
        <v>0</v>
      </c>
      <c r="J291" s="101"/>
      <c r="K291" s="49">
        <v>0</v>
      </c>
      <c r="L291" s="50"/>
      <c r="M291" s="49">
        <f t="shared" si="52"/>
        <v>0</v>
      </c>
      <c r="N291" s="49"/>
    </row>
    <row r="292" spans="1:18" x14ac:dyDescent="0.35">
      <c r="A292" s="76" t="s">
        <v>469</v>
      </c>
      <c r="B292" s="87">
        <v>22560</v>
      </c>
      <c r="C292" s="77" t="s">
        <v>375</v>
      </c>
      <c r="D292" s="49">
        <v>0</v>
      </c>
      <c r="E292" s="49">
        <v>0</v>
      </c>
      <c r="F292" s="7"/>
      <c r="G292" s="49">
        <f t="shared" si="51"/>
        <v>0</v>
      </c>
      <c r="I292" s="49">
        <v>0</v>
      </c>
      <c r="J292" s="101"/>
      <c r="K292" s="49">
        <v>0</v>
      </c>
      <c r="L292" s="50"/>
      <c r="M292" s="49">
        <f t="shared" si="52"/>
        <v>0</v>
      </c>
      <c r="N292" s="49"/>
    </row>
    <row r="293" spans="1:18" x14ac:dyDescent="0.35">
      <c r="A293" s="76" t="s">
        <v>470</v>
      </c>
      <c r="B293" s="87">
        <v>22580</v>
      </c>
      <c r="C293" s="77" t="s">
        <v>189</v>
      </c>
      <c r="D293" s="49">
        <v>0</v>
      </c>
      <c r="E293" s="49">
        <v>0</v>
      </c>
      <c r="F293" s="7"/>
      <c r="G293" s="49">
        <f t="shared" si="51"/>
        <v>0</v>
      </c>
      <c r="I293" s="49">
        <v>0</v>
      </c>
      <c r="J293" s="101"/>
      <c r="K293" s="49">
        <v>0</v>
      </c>
      <c r="L293" s="50"/>
      <c r="M293" s="49">
        <f t="shared" si="52"/>
        <v>0</v>
      </c>
      <c r="N293" s="49"/>
    </row>
    <row r="294" spans="1:18" ht="15" thickBot="1" x14ac:dyDescent="0.4">
      <c r="A294" s="79" t="s">
        <v>51</v>
      </c>
      <c r="B294" s="87">
        <v>22600</v>
      </c>
      <c r="C294" s="81" t="s">
        <v>471</v>
      </c>
      <c r="D294" s="82">
        <f>SUM(D288:D293)</f>
        <v>424200</v>
      </c>
      <c r="E294" s="82">
        <f>SUM(E288:E293)</f>
        <v>0</v>
      </c>
      <c r="F294" s="7"/>
      <c r="G294" s="82">
        <f>SUM(G288:G293)</f>
        <v>424200</v>
      </c>
      <c r="I294" s="82">
        <f>SUM(I288:I293)</f>
        <v>400000</v>
      </c>
      <c r="J294" s="101"/>
      <c r="K294" s="82">
        <f>SUM(K288:K293)</f>
        <v>24200</v>
      </c>
      <c r="L294" s="50"/>
      <c r="M294" s="82">
        <f>SUM(M288:M293)</f>
        <v>0</v>
      </c>
      <c r="N294" s="83"/>
    </row>
    <row r="295" spans="1:18" ht="15.5" thickTop="1" thickBot="1" x14ac:dyDescent="0.4">
      <c r="A295" s="79" t="s">
        <v>51</v>
      </c>
      <c r="B295" s="87">
        <v>22620</v>
      </c>
      <c r="C295" s="81" t="s">
        <v>472</v>
      </c>
      <c r="D295" s="82">
        <f>D287+D294</f>
        <v>848300</v>
      </c>
      <c r="E295" s="82">
        <f>E287+E294</f>
        <v>0</v>
      </c>
      <c r="F295" s="7"/>
      <c r="G295" s="82">
        <f>G287+G294</f>
        <v>848300</v>
      </c>
      <c r="I295" s="82">
        <f>I287+I294</f>
        <v>800000</v>
      </c>
      <c r="J295" s="101"/>
      <c r="K295" s="82">
        <f>K287+K294</f>
        <v>48300</v>
      </c>
      <c r="L295" s="50"/>
      <c r="M295" s="82">
        <f>M287+M294</f>
        <v>0</v>
      </c>
      <c r="N295" s="83"/>
    </row>
    <row r="296" spans="1:18" ht="15" thickTop="1" x14ac:dyDescent="0.35">
      <c r="A296" s="84" t="s">
        <v>473</v>
      </c>
      <c r="B296" s="87"/>
      <c r="C296" s="77"/>
      <c r="D296" s="49"/>
      <c r="F296" s="7"/>
      <c r="J296" s="101"/>
      <c r="L296" s="50"/>
      <c r="M296" s="49"/>
      <c r="N296" s="49"/>
    </row>
    <row r="297" spans="1:18" x14ac:dyDescent="0.35">
      <c r="A297" s="76" t="s">
        <v>474</v>
      </c>
      <c r="B297" s="87">
        <v>23000</v>
      </c>
      <c r="C297" s="77" t="s">
        <v>194</v>
      </c>
      <c r="D297" s="49">
        <v>425100</v>
      </c>
      <c r="E297" s="49">
        <v>0</v>
      </c>
      <c r="F297" s="7"/>
      <c r="G297" s="49">
        <f t="shared" ref="G297:G306" si="53">D297+E297</f>
        <v>425100</v>
      </c>
      <c r="I297" s="49">
        <v>400000</v>
      </c>
      <c r="J297" s="101"/>
      <c r="K297" s="49">
        <v>25100</v>
      </c>
      <c r="L297" s="50"/>
      <c r="M297" s="49">
        <f>G297-I297-K297</f>
        <v>0</v>
      </c>
      <c r="N297" s="49"/>
    </row>
    <row r="298" spans="1:18" x14ac:dyDescent="0.35">
      <c r="A298" s="76" t="s">
        <v>475</v>
      </c>
      <c r="B298" s="87">
        <v>23020</v>
      </c>
      <c r="C298" s="77" t="s">
        <v>388</v>
      </c>
      <c r="D298" s="49">
        <v>0</v>
      </c>
      <c r="E298" s="49">
        <v>0</v>
      </c>
      <c r="F298" s="7"/>
      <c r="G298" s="49">
        <f t="shared" si="53"/>
        <v>0</v>
      </c>
      <c r="I298" s="49">
        <v>0</v>
      </c>
      <c r="J298" s="101"/>
      <c r="K298" s="49">
        <v>0</v>
      </c>
      <c r="L298" s="50"/>
      <c r="M298" s="49"/>
      <c r="N298" s="49"/>
    </row>
    <row r="299" spans="1:18" x14ac:dyDescent="0.35">
      <c r="A299" s="76" t="s">
        <v>476</v>
      </c>
      <c r="B299" s="87">
        <v>23040</v>
      </c>
      <c r="C299" s="77" t="s">
        <v>390</v>
      </c>
      <c r="D299" s="49">
        <v>0</v>
      </c>
      <c r="E299" s="49">
        <v>0</v>
      </c>
      <c r="F299" s="7"/>
      <c r="G299" s="49">
        <f t="shared" si="53"/>
        <v>0</v>
      </c>
      <c r="I299" s="49">
        <v>0</v>
      </c>
      <c r="J299" s="101"/>
      <c r="K299" s="49">
        <v>0</v>
      </c>
      <c r="L299" s="50"/>
      <c r="M299" s="49">
        <f t="shared" ref="M299:M306" si="54">G299-I299-K299</f>
        <v>0</v>
      </c>
      <c r="N299" s="49"/>
    </row>
    <row r="300" spans="1:18" x14ac:dyDescent="0.35">
      <c r="A300" s="76" t="s">
        <v>477</v>
      </c>
      <c r="B300" s="87">
        <v>23060</v>
      </c>
      <c r="C300" s="77" t="s">
        <v>392</v>
      </c>
      <c r="D300" s="49">
        <v>0</v>
      </c>
      <c r="E300" s="49">
        <v>0</v>
      </c>
      <c r="F300" s="7"/>
      <c r="G300" s="49">
        <f t="shared" si="53"/>
        <v>0</v>
      </c>
      <c r="I300" s="49">
        <v>0</v>
      </c>
      <c r="J300" s="101"/>
      <c r="K300" s="49">
        <v>0</v>
      </c>
      <c r="L300" s="50"/>
      <c r="M300" s="49">
        <f t="shared" si="54"/>
        <v>0</v>
      </c>
      <c r="N300" s="49"/>
    </row>
    <row r="301" spans="1:18" x14ac:dyDescent="0.35">
      <c r="A301" s="76" t="s">
        <v>478</v>
      </c>
      <c r="B301" s="87">
        <v>23065</v>
      </c>
      <c r="C301" s="77" t="s">
        <v>177</v>
      </c>
      <c r="D301" s="49">
        <v>0</v>
      </c>
      <c r="E301" s="49">
        <v>0</v>
      </c>
      <c r="F301" s="7"/>
      <c r="G301" s="49">
        <f t="shared" si="53"/>
        <v>0</v>
      </c>
      <c r="I301" s="49">
        <v>0</v>
      </c>
      <c r="J301" s="101"/>
      <c r="K301" s="49">
        <v>0</v>
      </c>
      <c r="L301" s="50"/>
      <c r="M301" s="49">
        <f t="shared" si="54"/>
        <v>0</v>
      </c>
      <c r="N301" s="49"/>
      <c r="P301" s="50"/>
      <c r="Q301" s="50"/>
      <c r="R301" s="50"/>
    </row>
    <row r="302" spans="1:18" x14ac:dyDescent="0.35">
      <c r="A302" s="76" t="s">
        <v>479</v>
      </c>
      <c r="B302" s="87">
        <v>23080</v>
      </c>
      <c r="C302" s="77" t="s">
        <v>395</v>
      </c>
      <c r="D302" s="49">
        <v>0</v>
      </c>
      <c r="E302" s="49">
        <v>0</v>
      </c>
      <c r="F302" s="7"/>
      <c r="G302" s="49">
        <f t="shared" si="53"/>
        <v>0</v>
      </c>
      <c r="I302" s="49">
        <v>0</v>
      </c>
      <c r="J302" s="101"/>
      <c r="K302" s="49">
        <v>0</v>
      </c>
      <c r="L302" s="50"/>
      <c r="M302" s="49">
        <f t="shared" si="54"/>
        <v>0</v>
      </c>
      <c r="N302" s="49"/>
    </row>
    <row r="303" spans="1:18" x14ac:dyDescent="0.35">
      <c r="A303" s="76" t="s">
        <v>480</v>
      </c>
      <c r="B303" s="87">
        <v>23100</v>
      </c>
      <c r="C303" s="77" t="s">
        <v>183</v>
      </c>
      <c r="D303" s="49">
        <v>0</v>
      </c>
      <c r="E303" s="49">
        <v>0</v>
      </c>
      <c r="F303" s="7"/>
      <c r="G303" s="49">
        <f t="shared" si="53"/>
        <v>0</v>
      </c>
      <c r="I303" s="49">
        <v>0</v>
      </c>
      <c r="J303" s="101"/>
      <c r="K303" s="49">
        <v>0</v>
      </c>
      <c r="L303" s="50"/>
      <c r="M303" s="49">
        <f t="shared" si="54"/>
        <v>0</v>
      </c>
      <c r="N303" s="49"/>
    </row>
    <row r="304" spans="1:18" x14ac:dyDescent="0.35">
      <c r="A304" s="76" t="s">
        <v>481</v>
      </c>
      <c r="B304" s="87">
        <v>23120</v>
      </c>
      <c r="C304" s="77" t="s">
        <v>421</v>
      </c>
      <c r="D304" s="49">
        <v>0</v>
      </c>
      <c r="E304" s="49">
        <v>0</v>
      </c>
      <c r="F304" s="7"/>
      <c r="G304" s="49">
        <f t="shared" si="53"/>
        <v>0</v>
      </c>
      <c r="I304" s="49">
        <v>0</v>
      </c>
      <c r="J304" s="101"/>
      <c r="K304" s="49">
        <v>0</v>
      </c>
      <c r="L304" s="50"/>
      <c r="M304" s="49">
        <f t="shared" si="54"/>
        <v>0</v>
      </c>
      <c r="N304" s="49"/>
    </row>
    <row r="305" spans="1:18" x14ac:dyDescent="0.35">
      <c r="A305" s="76" t="s">
        <v>482</v>
      </c>
      <c r="B305" s="87">
        <v>23140</v>
      </c>
      <c r="C305" s="77" t="s">
        <v>187</v>
      </c>
      <c r="D305" s="49">
        <v>0</v>
      </c>
      <c r="E305" s="49">
        <v>0</v>
      </c>
      <c r="F305" s="7"/>
      <c r="G305" s="49">
        <f t="shared" si="53"/>
        <v>0</v>
      </c>
      <c r="I305" s="49">
        <v>0</v>
      </c>
      <c r="J305" s="101"/>
      <c r="K305" s="49">
        <v>0</v>
      </c>
      <c r="L305" s="50"/>
      <c r="M305" s="49">
        <f t="shared" si="54"/>
        <v>0</v>
      </c>
      <c r="N305" s="49"/>
    </row>
    <row r="306" spans="1:18" x14ac:dyDescent="0.35">
      <c r="A306" s="76" t="s">
        <v>483</v>
      </c>
      <c r="B306" s="87">
        <v>23160</v>
      </c>
      <c r="C306" s="77" t="s">
        <v>189</v>
      </c>
      <c r="D306" s="49">
        <v>0</v>
      </c>
      <c r="E306" s="49">
        <v>0</v>
      </c>
      <c r="F306" s="7"/>
      <c r="G306" s="49">
        <f t="shared" si="53"/>
        <v>0</v>
      </c>
      <c r="I306" s="49">
        <v>0</v>
      </c>
      <c r="J306" s="101"/>
      <c r="K306" s="49">
        <v>0</v>
      </c>
      <c r="L306" s="50"/>
      <c r="M306" s="49">
        <f t="shared" si="54"/>
        <v>0</v>
      </c>
      <c r="N306" s="49"/>
    </row>
    <row r="307" spans="1:18" ht="15" thickBot="1" x14ac:dyDescent="0.4">
      <c r="A307" s="79" t="s">
        <v>51</v>
      </c>
      <c r="B307" s="87">
        <v>23180</v>
      </c>
      <c r="C307" s="81" t="s">
        <v>484</v>
      </c>
      <c r="D307" s="82">
        <f>SUM(D297:D306)</f>
        <v>425100</v>
      </c>
      <c r="E307" s="82">
        <f>SUM(E297:E306)</f>
        <v>0</v>
      </c>
      <c r="F307" s="7"/>
      <c r="G307" s="82">
        <f>SUM(G297:G306)</f>
        <v>425100</v>
      </c>
      <c r="I307" s="82">
        <f>SUM(I297:I306)</f>
        <v>400000</v>
      </c>
      <c r="J307" s="101"/>
      <c r="K307" s="82">
        <f>SUM(K297:K306)</f>
        <v>25100</v>
      </c>
      <c r="L307" s="50"/>
      <c r="M307" s="82">
        <f>SUM(M297:M306)</f>
        <v>0</v>
      </c>
      <c r="N307" s="83"/>
    </row>
    <row r="308" spans="1:18" ht="15" thickTop="1" x14ac:dyDescent="0.35">
      <c r="A308" s="76" t="s">
        <v>485</v>
      </c>
      <c r="B308" s="87">
        <v>23500</v>
      </c>
      <c r="C308" s="77" t="s">
        <v>402</v>
      </c>
      <c r="D308" s="49">
        <v>425200</v>
      </c>
      <c r="E308" s="49">
        <v>0</v>
      </c>
      <c r="F308" s="7"/>
      <c r="G308" s="49">
        <f t="shared" ref="G308:G313" si="55">D308+E308</f>
        <v>425200</v>
      </c>
      <c r="I308" s="49">
        <v>400000</v>
      </c>
      <c r="J308" s="101"/>
      <c r="K308" s="49">
        <v>25200</v>
      </c>
      <c r="L308" s="50"/>
      <c r="M308" s="49">
        <f t="shared" ref="M308:M313" si="56">G308-I308-K308</f>
        <v>0</v>
      </c>
      <c r="N308" s="49"/>
    </row>
    <row r="309" spans="1:18" x14ac:dyDescent="0.35">
      <c r="A309" s="76" t="s">
        <v>486</v>
      </c>
      <c r="B309" s="87">
        <v>23505</v>
      </c>
      <c r="C309" s="77" t="s">
        <v>177</v>
      </c>
      <c r="D309" s="49">
        <v>0</v>
      </c>
      <c r="E309" s="49">
        <v>0</v>
      </c>
      <c r="F309" s="7"/>
      <c r="G309" s="49">
        <f t="shared" si="55"/>
        <v>0</v>
      </c>
      <c r="I309" s="49">
        <v>0</v>
      </c>
      <c r="J309" s="101"/>
      <c r="K309" s="49">
        <v>0</v>
      </c>
      <c r="L309" s="50"/>
      <c r="M309" s="49">
        <f t="shared" si="56"/>
        <v>0</v>
      </c>
      <c r="N309" s="49"/>
      <c r="P309" s="50"/>
      <c r="Q309" s="50"/>
      <c r="R309" s="50"/>
    </row>
    <row r="310" spans="1:18" x14ac:dyDescent="0.35">
      <c r="A310" s="76" t="s">
        <v>487</v>
      </c>
      <c r="B310" s="87">
        <v>23520</v>
      </c>
      <c r="C310" s="77" t="s">
        <v>405</v>
      </c>
      <c r="D310" s="49">
        <v>0</v>
      </c>
      <c r="E310" s="49">
        <v>0</v>
      </c>
      <c r="F310" s="7"/>
      <c r="G310" s="49">
        <f t="shared" si="55"/>
        <v>0</v>
      </c>
      <c r="I310" s="49">
        <v>0</v>
      </c>
      <c r="J310" s="101"/>
      <c r="K310" s="49">
        <v>0</v>
      </c>
      <c r="L310" s="50"/>
      <c r="M310" s="49">
        <f t="shared" si="56"/>
        <v>0</v>
      </c>
      <c r="N310" s="49"/>
    </row>
    <row r="311" spans="1:18" x14ac:dyDescent="0.35">
      <c r="A311" s="76" t="s">
        <v>488</v>
      </c>
      <c r="B311" s="87">
        <v>23540</v>
      </c>
      <c r="C311" s="77" t="s">
        <v>407</v>
      </c>
      <c r="D311" s="49">
        <v>0</v>
      </c>
      <c r="E311" s="49">
        <v>0</v>
      </c>
      <c r="F311" s="7"/>
      <c r="G311" s="49">
        <f t="shared" si="55"/>
        <v>0</v>
      </c>
      <c r="I311" s="49">
        <v>0</v>
      </c>
      <c r="J311" s="101"/>
      <c r="K311" s="49">
        <v>0</v>
      </c>
      <c r="L311" s="50"/>
      <c r="M311" s="49">
        <f t="shared" si="56"/>
        <v>0</v>
      </c>
      <c r="N311" s="49"/>
    </row>
    <row r="312" spans="1:18" x14ac:dyDescent="0.35">
      <c r="A312" s="76" t="s">
        <v>489</v>
      </c>
      <c r="B312" s="87">
        <v>23560</v>
      </c>
      <c r="C312" s="77" t="s">
        <v>375</v>
      </c>
      <c r="D312" s="49">
        <v>0</v>
      </c>
      <c r="E312" s="49">
        <v>0</v>
      </c>
      <c r="F312" s="7"/>
      <c r="G312" s="49">
        <f t="shared" si="55"/>
        <v>0</v>
      </c>
      <c r="I312" s="49">
        <v>0</v>
      </c>
      <c r="J312" s="101"/>
      <c r="K312" s="49">
        <v>0</v>
      </c>
      <c r="L312" s="50"/>
      <c r="M312" s="49">
        <f t="shared" si="56"/>
        <v>0</v>
      </c>
      <c r="N312" s="49"/>
    </row>
    <row r="313" spans="1:18" x14ac:dyDescent="0.35">
      <c r="A313" s="76" t="s">
        <v>490</v>
      </c>
      <c r="B313" s="87">
        <v>23580</v>
      </c>
      <c r="C313" s="77" t="s">
        <v>189</v>
      </c>
      <c r="D313" s="49">
        <v>0</v>
      </c>
      <c r="E313" s="49">
        <v>0</v>
      </c>
      <c r="F313" s="7"/>
      <c r="G313" s="49">
        <f t="shared" si="55"/>
        <v>0</v>
      </c>
      <c r="I313" s="49">
        <v>0</v>
      </c>
      <c r="J313" s="101"/>
      <c r="K313" s="49">
        <v>0</v>
      </c>
      <c r="L313" s="50"/>
      <c r="M313" s="49">
        <f t="shared" si="56"/>
        <v>0</v>
      </c>
      <c r="N313" s="49"/>
    </row>
    <row r="314" spans="1:18" ht="15" thickBot="1" x14ac:dyDescent="0.4">
      <c r="A314" s="79" t="s">
        <v>51</v>
      </c>
      <c r="B314" s="87">
        <v>23600</v>
      </c>
      <c r="C314" s="81" t="s">
        <v>491</v>
      </c>
      <c r="D314" s="82">
        <f>SUM(D308:D313)</f>
        <v>425200</v>
      </c>
      <c r="E314" s="82">
        <f>SUM(E308:E313)</f>
        <v>0</v>
      </c>
      <c r="F314" s="7"/>
      <c r="G314" s="82">
        <f>SUM(G308:G313)</f>
        <v>425200</v>
      </c>
      <c r="I314" s="82">
        <f>SUM(I308:I313)</f>
        <v>400000</v>
      </c>
      <c r="J314" s="101"/>
      <c r="K314" s="82">
        <f>SUM(K308:K313)</f>
        <v>25200</v>
      </c>
      <c r="L314" s="50"/>
      <c r="M314" s="82">
        <f>SUM(M308:M313)</f>
        <v>0</v>
      </c>
      <c r="N314" s="83"/>
    </row>
    <row r="315" spans="1:18" ht="15.5" thickTop="1" thickBot="1" x14ac:dyDescent="0.4">
      <c r="A315" s="79" t="s">
        <v>51</v>
      </c>
      <c r="B315" s="87">
        <v>23620</v>
      </c>
      <c r="C315" s="81" t="s">
        <v>492</v>
      </c>
      <c r="D315" s="82">
        <f>D307+D314</f>
        <v>850300</v>
      </c>
      <c r="E315" s="82">
        <f>E307+E314</f>
        <v>0</v>
      </c>
      <c r="F315" s="113"/>
      <c r="G315" s="82">
        <f>G307+G314</f>
        <v>850300</v>
      </c>
      <c r="I315" s="82">
        <f>I307+I314</f>
        <v>800000</v>
      </c>
      <c r="J315" s="101"/>
      <c r="K315" s="82">
        <f>K307+K314</f>
        <v>50300</v>
      </c>
      <c r="L315" s="50"/>
      <c r="M315" s="82">
        <f>M307+M314</f>
        <v>0</v>
      </c>
      <c r="N315" s="83"/>
    </row>
    <row r="316" spans="1:18" ht="15" thickTop="1" x14ac:dyDescent="0.35">
      <c r="A316" s="84" t="s">
        <v>493</v>
      </c>
      <c r="B316" s="65"/>
      <c r="C316" s="77"/>
      <c r="D316" s="49"/>
      <c r="F316" s="7"/>
      <c r="J316" s="101"/>
      <c r="L316" s="50"/>
      <c r="M316" s="49"/>
      <c r="N316" s="49"/>
    </row>
    <row r="317" spans="1:18" x14ac:dyDescent="0.35">
      <c r="A317" s="76" t="s">
        <v>494</v>
      </c>
      <c r="B317" s="65">
        <v>25000</v>
      </c>
      <c r="C317" s="77" t="s">
        <v>370</v>
      </c>
      <c r="D317" s="49">
        <v>356478</v>
      </c>
      <c r="E317" s="49">
        <v>0</v>
      </c>
      <c r="F317" s="7"/>
      <c r="G317" s="49">
        <f t="shared" ref="G317:G321" si="57">D317+E317</f>
        <v>356478</v>
      </c>
      <c r="I317" s="49">
        <v>149653</v>
      </c>
      <c r="J317" s="101"/>
      <c r="K317" s="49">
        <v>175811</v>
      </c>
      <c r="L317" s="50"/>
      <c r="M317" s="49">
        <f>G317-I317-K317</f>
        <v>31014</v>
      </c>
      <c r="N317" s="49"/>
    </row>
    <row r="318" spans="1:18" x14ac:dyDescent="0.35">
      <c r="A318" s="76" t="s">
        <v>495</v>
      </c>
      <c r="B318" s="65">
        <v>25005</v>
      </c>
      <c r="C318" s="77" t="s">
        <v>177</v>
      </c>
      <c r="D318" s="49">
        <v>0</v>
      </c>
      <c r="E318" s="49">
        <v>0</v>
      </c>
      <c r="F318" s="7"/>
      <c r="G318" s="49">
        <f t="shared" si="57"/>
        <v>0</v>
      </c>
      <c r="I318" s="49">
        <v>0</v>
      </c>
      <c r="J318" s="101"/>
      <c r="K318" s="49">
        <v>0</v>
      </c>
      <c r="L318" s="50"/>
      <c r="M318" s="49">
        <f>G318-I318-K318</f>
        <v>0</v>
      </c>
      <c r="N318" s="49"/>
      <c r="P318" s="50"/>
      <c r="Q318" s="50"/>
      <c r="R318" s="50"/>
    </row>
    <row r="319" spans="1:18" x14ac:dyDescent="0.35">
      <c r="A319" s="76" t="s">
        <v>496</v>
      </c>
      <c r="B319" s="65">
        <v>25020</v>
      </c>
      <c r="C319" s="77" t="s">
        <v>373</v>
      </c>
      <c r="D319" s="49">
        <v>36000</v>
      </c>
      <c r="E319" s="49">
        <v>0</v>
      </c>
      <c r="F319" s="7"/>
      <c r="G319" s="49">
        <f t="shared" si="57"/>
        <v>36000</v>
      </c>
      <c r="I319" s="49">
        <v>19857</v>
      </c>
      <c r="J319" s="101"/>
      <c r="K319" s="49">
        <v>12345</v>
      </c>
      <c r="L319" s="50"/>
      <c r="M319" s="49">
        <f>G319-I319-K319</f>
        <v>3798</v>
      </c>
      <c r="N319" s="49"/>
    </row>
    <row r="320" spans="1:18" x14ac:dyDescent="0.35">
      <c r="A320" s="76" t="s">
        <v>497</v>
      </c>
      <c r="B320" s="65">
        <v>25040</v>
      </c>
      <c r="C320" s="77" t="s">
        <v>375</v>
      </c>
      <c r="D320" s="49">
        <v>122520</v>
      </c>
      <c r="E320" s="49">
        <v>0</v>
      </c>
      <c r="F320" s="7"/>
      <c r="G320" s="49">
        <f t="shared" si="57"/>
        <v>122520</v>
      </c>
      <c r="I320" s="49">
        <v>56985</v>
      </c>
      <c r="J320" s="101"/>
      <c r="K320" s="49">
        <v>58964</v>
      </c>
      <c r="L320" s="50"/>
      <c r="M320" s="49">
        <f>G320-I320-K320</f>
        <v>6571</v>
      </c>
      <c r="N320" s="49"/>
    </row>
    <row r="321" spans="1:14" x14ac:dyDescent="0.35">
      <c r="A321" s="76" t="s">
        <v>498</v>
      </c>
      <c r="B321" s="65">
        <v>25060</v>
      </c>
      <c r="C321" s="77" t="s">
        <v>189</v>
      </c>
      <c r="D321" s="49">
        <v>55450</v>
      </c>
      <c r="E321" s="49">
        <v>0</v>
      </c>
      <c r="F321" s="7"/>
      <c r="G321" s="49">
        <f t="shared" si="57"/>
        <v>55450</v>
      </c>
      <c r="I321" s="49">
        <v>42563</v>
      </c>
      <c r="J321" s="101"/>
      <c r="K321" s="49">
        <v>10254</v>
      </c>
      <c r="L321" s="50"/>
      <c r="M321" s="49">
        <f>G321-I321-K321</f>
        <v>2633</v>
      </c>
      <c r="N321" s="49"/>
    </row>
    <row r="322" spans="1:14" ht="15" thickBot="1" x14ac:dyDescent="0.4">
      <c r="A322" s="79" t="s">
        <v>51</v>
      </c>
      <c r="B322" s="65">
        <v>25100</v>
      </c>
      <c r="C322" s="85" t="s">
        <v>499</v>
      </c>
      <c r="D322" s="82">
        <f>SUM(D317:D321)</f>
        <v>570448</v>
      </c>
      <c r="E322" s="82">
        <f>SUM(E317:E321)</f>
        <v>0</v>
      </c>
      <c r="F322" s="7"/>
      <c r="G322" s="82">
        <f>SUM(G317:G321)</f>
        <v>570448</v>
      </c>
      <c r="I322" s="82">
        <f>SUM(I317:I321)</f>
        <v>269058</v>
      </c>
      <c r="J322" s="101"/>
      <c r="K322" s="82">
        <f>SUM(K317:K321)</f>
        <v>257374</v>
      </c>
      <c r="L322" s="50"/>
      <c r="M322" s="82">
        <f>SUM(M317:M321)</f>
        <v>44016</v>
      </c>
      <c r="N322" s="83"/>
    </row>
    <row r="323" spans="1:14" ht="44.5" thickTop="1" thickBot="1" x14ac:dyDescent="0.4">
      <c r="A323" s="79" t="s">
        <v>51</v>
      </c>
      <c r="B323" s="79" t="s">
        <v>51</v>
      </c>
      <c r="C323" s="85" t="s">
        <v>500</v>
      </c>
      <c r="D323" s="82">
        <f>D26+D169+D180+D191+D202+D209+D216+D235+D255+D275+D295+D315+D322</f>
        <v>16690414</v>
      </c>
      <c r="E323" s="82">
        <f>E26+E169+E180+E191+E202+E209+E216+E235+E255+E275+E295+E315+E322</f>
        <v>0</v>
      </c>
      <c r="F323" s="104" t="s">
        <v>501</v>
      </c>
      <c r="G323" s="82">
        <f>G26+G169+G180+G191+G202+G209+G216+G235+G255+G275+G295+G315+G322</f>
        <v>16690414</v>
      </c>
      <c r="H323" s="116" t="s">
        <v>502</v>
      </c>
      <c r="I323" s="82">
        <f>I26+I169+I180+I191+I202+I209+I216+I235+I255+I275+I295+I315+I322</f>
        <v>7602928</v>
      </c>
      <c r="J323" s="116" t="s">
        <v>503</v>
      </c>
      <c r="K323" s="82">
        <f>K26+K169+K180+K191+K202+K209+K216+K235+K255+K275+K295+K315+K322</f>
        <v>8383839</v>
      </c>
      <c r="L323" s="50"/>
      <c r="M323" s="82">
        <f>M26+M169+M180+M191+M202+M209+M216+M235+M255+M275+M295+M315+M322</f>
        <v>703647</v>
      </c>
      <c r="N323" s="83"/>
    </row>
    <row r="324" spans="1:14" ht="15" thickTop="1" x14ac:dyDescent="0.35">
      <c r="A324" s="84" t="s">
        <v>504</v>
      </c>
      <c r="B324" s="65"/>
      <c r="C324" s="77"/>
      <c r="D324" s="49"/>
      <c r="F324" s="7"/>
      <c r="J324" s="101"/>
      <c r="L324" s="50"/>
      <c r="M324" s="49"/>
      <c r="N324" s="49"/>
    </row>
    <row r="325" spans="1:14" x14ac:dyDescent="0.35">
      <c r="A325" s="76" t="s">
        <v>505</v>
      </c>
      <c r="B325" s="65">
        <v>29500</v>
      </c>
      <c r="C325" s="77" t="s">
        <v>370</v>
      </c>
      <c r="D325" s="49">
        <v>432518</v>
      </c>
      <c r="E325" s="49">
        <v>0</v>
      </c>
      <c r="F325" s="7"/>
      <c r="G325" s="49">
        <f t="shared" ref="G325:G334" si="58">D325+E325</f>
        <v>432518</v>
      </c>
      <c r="I325" s="49">
        <v>362519</v>
      </c>
      <c r="J325" s="101"/>
      <c r="K325" s="49">
        <v>52365</v>
      </c>
      <c r="L325" s="50"/>
      <c r="M325" s="49">
        <f t="shared" ref="M325:M334" si="59">G325-I325-K325</f>
        <v>17634</v>
      </c>
      <c r="N325" s="49"/>
    </row>
    <row r="326" spans="1:14" x14ac:dyDescent="0.35">
      <c r="A326" s="76" t="s">
        <v>506</v>
      </c>
      <c r="B326" s="91">
        <v>29520</v>
      </c>
      <c r="C326" s="77" t="s">
        <v>507</v>
      </c>
      <c r="D326" s="49">
        <v>0</v>
      </c>
      <c r="E326" s="49">
        <v>0</v>
      </c>
      <c r="F326" s="7"/>
      <c r="G326" s="49">
        <f t="shared" si="58"/>
        <v>0</v>
      </c>
      <c r="I326" s="49">
        <v>0</v>
      </c>
      <c r="J326" s="101"/>
      <c r="K326" s="49">
        <v>0</v>
      </c>
      <c r="L326" s="50"/>
      <c r="M326" s="49">
        <f t="shared" si="59"/>
        <v>0</v>
      </c>
      <c r="N326" s="49"/>
    </row>
    <row r="327" spans="1:14" x14ac:dyDescent="0.35">
      <c r="A327" s="76" t="s">
        <v>508</v>
      </c>
      <c r="B327" s="91">
        <v>29540</v>
      </c>
      <c r="C327" s="77" t="s">
        <v>509</v>
      </c>
      <c r="D327" s="49">
        <v>0</v>
      </c>
      <c r="E327" s="49">
        <v>0</v>
      </c>
      <c r="F327" s="7"/>
      <c r="G327" s="49">
        <f t="shared" si="58"/>
        <v>0</v>
      </c>
      <c r="I327" s="49">
        <v>0</v>
      </c>
      <c r="J327" s="101"/>
      <c r="K327" s="49">
        <v>0</v>
      </c>
      <c r="L327" s="50"/>
      <c r="M327" s="49">
        <f t="shared" si="59"/>
        <v>0</v>
      </c>
      <c r="N327" s="49"/>
    </row>
    <row r="328" spans="1:14" x14ac:dyDescent="0.35">
      <c r="A328" s="76" t="s">
        <v>510</v>
      </c>
      <c r="B328" s="91">
        <v>29560</v>
      </c>
      <c r="C328" s="77" t="s">
        <v>511</v>
      </c>
      <c r="D328" s="49">
        <v>0</v>
      </c>
      <c r="E328" s="49">
        <v>0</v>
      </c>
      <c r="F328" s="7"/>
      <c r="G328" s="49">
        <f t="shared" si="58"/>
        <v>0</v>
      </c>
      <c r="I328" s="49">
        <v>0</v>
      </c>
      <c r="J328" s="101"/>
      <c r="K328" s="49">
        <v>0</v>
      </c>
      <c r="L328" s="50"/>
      <c r="M328" s="49">
        <f t="shared" si="59"/>
        <v>0</v>
      </c>
      <c r="N328" s="49"/>
    </row>
    <row r="329" spans="1:14" x14ac:dyDescent="0.35">
      <c r="A329" s="76" t="s">
        <v>512</v>
      </c>
      <c r="B329" s="91">
        <v>29580</v>
      </c>
      <c r="C329" s="77" t="s">
        <v>513</v>
      </c>
      <c r="D329" s="49">
        <v>0</v>
      </c>
      <c r="E329" s="49">
        <v>0</v>
      </c>
      <c r="F329" s="7"/>
      <c r="G329" s="49">
        <f t="shared" si="58"/>
        <v>0</v>
      </c>
      <c r="I329" s="49">
        <v>0</v>
      </c>
      <c r="J329" s="101"/>
      <c r="K329" s="49">
        <v>0</v>
      </c>
      <c r="L329" s="50"/>
      <c r="M329" s="49">
        <f t="shared" si="59"/>
        <v>0</v>
      </c>
      <c r="N329" s="49"/>
    </row>
    <row r="330" spans="1:14" x14ac:dyDescent="0.35">
      <c r="A330" s="76" t="s">
        <v>514</v>
      </c>
      <c r="B330" s="91">
        <v>29585</v>
      </c>
      <c r="C330" s="77" t="s">
        <v>177</v>
      </c>
      <c r="D330" s="49">
        <v>0</v>
      </c>
      <c r="E330" s="49">
        <v>0</v>
      </c>
      <c r="F330" s="7"/>
      <c r="G330" s="49">
        <f t="shared" si="58"/>
        <v>0</v>
      </c>
      <c r="I330" s="49">
        <v>0</v>
      </c>
      <c r="J330" s="101"/>
      <c r="K330" s="49">
        <v>0</v>
      </c>
      <c r="L330" s="50"/>
      <c r="M330" s="49">
        <f t="shared" si="59"/>
        <v>0</v>
      </c>
      <c r="N330" s="49"/>
    </row>
    <row r="331" spans="1:14" x14ac:dyDescent="0.35">
      <c r="A331" s="76" t="s">
        <v>515</v>
      </c>
      <c r="B331" s="65">
        <v>29600</v>
      </c>
      <c r="C331" s="77" t="s">
        <v>405</v>
      </c>
      <c r="D331" s="49">
        <v>2500</v>
      </c>
      <c r="E331" s="49">
        <v>0</v>
      </c>
      <c r="F331" s="7"/>
      <c r="G331" s="49">
        <f t="shared" si="58"/>
        <v>2500</v>
      </c>
      <c r="I331" s="49">
        <v>1234</v>
      </c>
      <c r="J331" s="101"/>
      <c r="K331" s="49">
        <v>1025</v>
      </c>
      <c r="L331" s="50"/>
      <c r="M331" s="49">
        <f t="shared" si="59"/>
        <v>241</v>
      </c>
      <c r="N331" s="49"/>
    </row>
    <row r="332" spans="1:14" x14ac:dyDescent="0.35">
      <c r="A332" s="76" t="s">
        <v>516</v>
      </c>
      <c r="B332" s="65">
        <v>29620</v>
      </c>
      <c r="C332" s="77" t="s">
        <v>183</v>
      </c>
      <c r="D332" s="49">
        <v>2500</v>
      </c>
      <c r="E332" s="49">
        <v>0</v>
      </c>
      <c r="F332" s="7"/>
      <c r="G332" s="49">
        <f t="shared" si="58"/>
        <v>2500</v>
      </c>
      <c r="I332" s="49">
        <v>562</v>
      </c>
      <c r="J332" s="101"/>
      <c r="K332" s="49">
        <v>1458</v>
      </c>
      <c r="L332" s="50"/>
      <c r="M332" s="49">
        <f t="shared" si="59"/>
        <v>480</v>
      </c>
      <c r="N332" s="49"/>
    </row>
    <row r="333" spans="1:14" x14ac:dyDescent="0.35">
      <c r="A333" s="76" t="s">
        <v>517</v>
      </c>
      <c r="B333" s="65">
        <v>29640</v>
      </c>
      <c r="C333" s="77" t="s">
        <v>375</v>
      </c>
      <c r="D333" s="49">
        <v>2500</v>
      </c>
      <c r="E333" s="49">
        <v>0</v>
      </c>
      <c r="F333" s="7"/>
      <c r="G333" s="49">
        <f t="shared" si="58"/>
        <v>2500</v>
      </c>
      <c r="I333" s="49">
        <v>325</v>
      </c>
      <c r="J333" s="101"/>
      <c r="K333" s="49">
        <v>2154</v>
      </c>
      <c r="L333" s="50"/>
      <c r="M333" s="49">
        <f t="shared" si="59"/>
        <v>21</v>
      </c>
      <c r="N333" s="49"/>
    </row>
    <row r="334" spans="1:14" x14ac:dyDescent="0.35">
      <c r="A334" s="76" t="s">
        <v>518</v>
      </c>
      <c r="B334" s="65">
        <v>29660</v>
      </c>
      <c r="C334" s="77" t="s">
        <v>189</v>
      </c>
      <c r="D334" s="49">
        <v>500</v>
      </c>
      <c r="E334" s="49">
        <v>0</v>
      </c>
      <c r="F334" s="7"/>
      <c r="G334" s="49">
        <f t="shared" si="58"/>
        <v>500</v>
      </c>
      <c r="I334" s="49">
        <v>425</v>
      </c>
      <c r="J334" s="101"/>
      <c r="K334" s="49">
        <v>71</v>
      </c>
      <c r="L334" s="50"/>
      <c r="M334" s="49">
        <f t="shared" si="59"/>
        <v>4</v>
      </c>
      <c r="N334" s="49"/>
    </row>
    <row r="335" spans="1:14" ht="15" thickBot="1" x14ac:dyDescent="0.4">
      <c r="A335" s="79" t="s">
        <v>51</v>
      </c>
      <c r="B335" s="65">
        <v>29680</v>
      </c>
      <c r="C335" s="85" t="s">
        <v>519</v>
      </c>
      <c r="D335" s="82">
        <f>SUM(D325:D334)</f>
        <v>440518</v>
      </c>
      <c r="E335" s="82">
        <f>SUM(E325:E334)</f>
        <v>0</v>
      </c>
      <c r="F335" s="7"/>
      <c r="G335" s="82">
        <f>SUM(G325:G334)</f>
        <v>440518</v>
      </c>
      <c r="I335" s="82">
        <f>SUM(I325:I334)</f>
        <v>365065</v>
      </c>
      <c r="J335" s="101"/>
      <c r="K335" s="82">
        <f>SUM(K325:K334)</f>
        <v>57073</v>
      </c>
      <c r="L335" s="50"/>
      <c r="M335" s="82">
        <f>SUM(M325:M334)</f>
        <v>18380</v>
      </c>
      <c r="N335" s="83"/>
    </row>
    <row r="336" spans="1:14" ht="15" thickTop="1" x14ac:dyDescent="0.35">
      <c r="A336" s="84" t="s">
        <v>520</v>
      </c>
      <c r="B336" s="65"/>
      <c r="C336" s="77"/>
      <c r="D336" s="49"/>
      <c r="F336" s="7"/>
      <c r="J336" s="101"/>
      <c r="L336" s="50"/>
      <c r="M336" s="49"/>
      <c r="N336" s="49"/>
    </row>
    <row r="337" spans="1:14" x14ac:dyDescent="0.35">
      <c r="A337" s="76" t="s">
        <v>521</v>
      </c>
      <c r="B337" s="65">
        <v>30500</v>
      </c>
      <c r="C337" s="77" t="s">
        <v>370</v>
      </c>
      <c r="D337" s="49">
        <v>549390</v>
      </c>
      <c r="E337" s="49">
        <v>0</v>
      </c>
      <c r="F337" s="7"/>
      <c r="G337" s="49">
        <f t="shared" ref="G337:G343" si="60">D337+E337</f>
        <v>549390</v>
      </c>
      <c r="I337" s="49">
        <v>236598</v>
      </c>
      <c r="J337" s="101"/>
      <c r="K337" s="49">
        <v>289564</v>
      </c>
      <c r="L337" s="50"/>
      <c r="M337" s="49">
        <f t="shared" ref="M337:M343" si="61">G337-I337-K337</f>
        <v>23228</v>
      </c>
      <c r="N337" s="49"/>
    </row>
    <row r="338" spans="1:14" x14ac:dyDescent="0.35">
      <c r="A338" s="76" t="s">
        <v>522</v>
      </c>
      <c r="B338" s="91">
        <v>30520</v>
      </c>
      <c r="C338" s="77" t="s">
        <v>523</v>
      </c>
      <c r="D338" s="49">
        <v>0</v>
      </c>
      <c r="E338" s="49">
        <v>0</v>
      </c>
      <c r="F338" s="7"/>
      <c r="G338" s="49">
        <f t="shared" si="60"/>
        <v>0</v>
      </c>
      <c r="I338" s="49">
        <v>0</v>
      </c>
      <c r="J338" s="101"/>
      <c r="K338" s="49">
        <v>0</v>
      </c>
      <c r="L338" s="50"/>
      <c r="M338" s="49">
        <f t="shared" si="61"/>
        <v>0</v>
      </c>
      <c r="N338" s="49"/>
    </row>
    <row r="339" spans="1:14" x14ac:dyDescent="0.35">
      <c r="A339" s="76" t="s">
        <v>524</v>
      </c>
      <c r="B339" s="91">
        <v>30525</v>
      </c>
      <c r="C339" s="77" t="s">
        <v>177</v>
      </c>
      <c r="D339" s="49">
        <v>0</v>
      </c>
      <c r="E339" s="49">
        <v>0</v>
      </c>
      <c r="F339" s="7"/>
      <c r="G339" s="49">
        <f t="shared" si="60"/>
        <v>0</v>
      </c>
      <c r="I339" s="49">
        <v>0</v>
      </c>
      <c r="J339" s="101"/>
      <c r="K339" s="49">
        <v>0</v>
      </c>
      <c r="L339" s="50"/>
      <c r="M339" s="49">
        <f t="shared" si="61"/>
        <v>0</v>
      </c>
      <c r="N339" s="49"/>
    </row>
    <row r="340" spans="1:14" x14ac:dyDescent="0.35">
      <c r="A340" s="76" t="s">
        <v>525</v>
      </c>
      <c r="B340" s="65">
        <v>30540</v>
      </c>
      <c r="C340" s="77" t="s">
        <v>405</v>
      </c>
      <c r="D340" s="49">
        <v>15100</v>
      </c>
      <c r="E340" s="49">
        <v>0</v>
      </c>
      <c r="F340" s="7"/>
      <c r="G340" s="49">
        <f t="shared" si="60"/>
        <v>15100</v>
      </c>
      <c r="I340" s="49">
        <v>14201</v>
      </c>
      <c r="J340" s="101"/>
      <c r="K340" s="49">
        <v>700</v>
      </c>
      <c r="L340" s="50"/>
      <c r="M340" s="49">
        <f t="shared" si="61"/>
        <v>199</v>
      </c>
      <c r="N340" s="49"/>
    </row>
    <row r="341" spans="1:14" x14ac:dyDescent="0.35">
      <c r="A341" s="76" t="s">
        <v>526</v>
      </c>
      <c r="B341" s="65">
        <v>30560</v>
      </c>
      <c r="C341" s="77" t="s">
        <v>183</v>
      </c>
      <c r="D341" s="49">
        <v>15110</v>
      </c>
      <c r="E341" s="49">
        <v>0</v>
      </c>
      <c r="F341" s="7"/>
      <c r="G341" s="49">
        <f t="shared" si="60"/>
        <v>15110</v>
      </c>
      <c r="I341" s="49">
        <v>1523</v>
      </c>
      <c r="J341" s="101"/>
      <c r="K341" s="49">
        <v>12547</v>
      </c>
      <c r="L341" s="50"/>
      <c r="M341" s="49">
        <f t="shared" si="61"/>
        <v>1040</v>
      </c>
      <c r="N341" s="49"/>
    </row>
    <row r="342" spans="1:14" x14ac:dyDescent="0.35">
      <c r="A342" s="76" t="s">
        <v>527</v>
      </c>
      <c r="B342" s="65">
        <v>30580</v>
      </c>
      <c r="C342" s="77" t="s">
        <v>375</v>
      </c>
      <c r="D342" s="49">
        <v>10010</v>
      </c>
      <c r="E342" s="49">
        <v>0</v>
      </c>
      <c r="F342" s="7"/>
      <c r="G342" s="49">
        <f t="shared" si="60"/>
        <v>10010</v>
      </c>
      <c r="I342" s="49">
        <v>1025</v>
      </c>
      <c r="J342" s="101"/>
      <c r="K342" s="49">
        <v>5674</v>
      </c>
      <c r="L342" s="50"/>
      <c r="M342" s="49">
        <f t="shared" si="61"/>
        <v>3311</v>
      </c>
      <c r="N342" s="49"/>
    </row>
    <row r="343" spans="1:14" x14ac:dyDescent="0.35">
      <c r="A343" s="76" t="s">
        <v>528</v>
      </c>
      <c r="B343" s="65">
        <v>30600</v>
      </c>
      <c r="C343" s="77" t="s">
        <v>189</v>
      </c>
      <c r="D343" s="49">
        <v>1540</v>
      </c>
      <c r="E343" s="49">
        <v>0</v>
      </c>
      <c r="F343" s="7"/>
      <c r="G343" s="49">
        <f t="shared" si="60"/>
        <v>1540</v>
      </c>
      <c r="I343" s="49">
        <v>1235</v>
      </c>
      <c r="J343" s="101"/>
      <c r="K343" s="49">
        <v>100</v>
      </c>
      <c r="L343" s="50"/>
      <c r="M343" s="49">
        <f t="shared" si="61"/>
        <v>205</v>
      </c>
      <c r="N343" s="49"/>
    </row>
    <row r="344" spans="1:14" ht="15" thickBot="1" x14ac:dyDescent="0.4">
      <c r="A344" s="79" t="s">
        <v>51</v>
      </c>
      <c r="B344" s="65">
        <v>30620</v>
      </c>
      <c r="C344" s="85" t="s">
        <v>529</v>
      </c>
      <c r="D344" s="82">
        <f>SUM(D337:D343)</f>
        <v>591150</v>
      </c>
      <c r="E344" s="82">
        <f>SUM(E337:E343)</f>
        <v>0</v>
      </c>
      <c r="F344" s="7"/>
      <c r="G344" s="82">
        <f>SUM(G337:G343)</f>
        <v>591150</v>
      </c>
      <c r="I344" s="82">
        <f>SUM(I337:I343)</f>
        <v>254582</v>
      </c>
      <c r="J344" s="101"/>
      <c r="K344" s="82">
        <f>SUM(K337:K343)</f>
        <v>308585</v>
      </c>
      <c r="L344" s="50"/>
      <c r="M344" s="82">
        <f>SUM(M337:M343)</f>
        <v>27983</v>
      </c>
      <c r="N344" s="83"/>
    </row>
    <row r="345" spans="1:14" ht="15" thickTop="1" x14ac:dyDescent="0.35">
      <c r="A345" s="84" t="s">
        <v>530</v>
      </c>
      <c r="B345" s="65"/>
      <c r="C345" s="77"/>
      <c r="D345" s="49"/>
      <c r="F345" s="7"/>
      <c r="J345" s="101"/>
      <c r="L345" s="50"/>
      <c r="M345" s="49"/>
      <c r="N345" s="49"/>
    </row>
    <row r="346" spans="1:14" x14ac:dyDescent="0.35">
      <c r="A346" s="76" t="s">
        <v>531</v>
      </c>
      <c r="B346" s="65">
        <v>41500</v>
      </c>
      <c r="C346" s="77" t="s">
        <v>532</v>
      </c>
      <c r="D346" s="49">
        <v>384910</v>
      </c>
      <c r="E346" s="49">
        <v>0</v>
      </c>
      <c r="F346" s="7"/>
      <c r="G346" s="49">
        <f t="shared" ref="G346:G354" si="62">D346+E346</f>
        <v>384910</v>
      </c>
      <c r="I346" s="49">
        <v>125896</v>
      </c>
      <c r="J346" s="101"/>
      <c r="K346" s="49">
        <v>253698</v>
      </c>
      <c r="L346" s="50"/>
      <c r="M346" s="49">
        <f t="shared" ref="M346:M354" si="63">G346-I346-K346</f>
        <v>5316</v>
      </c>
      <c r="N346" s="49"/>
    </row>
    <row r="347" spans="1:14" x14ac:dyDescent="0.35">
      <c r="A347" s="76" t="s">
        <v>533</v>
      </c>
      <c r="B347" s="65">
        <v>41520</v>
      </c>
      <c r="C347" s="77" t="s">
        <v>534</v>
      </c>
      <c r="D347" s="49">
        <v>296170</v>
      </c>
      <c r="E347" s="49">
        <v>0</v>
      </c>
      <c r="F347" s="7"/>
      <c r="G347" s="49">
        <f t="shared" si="62"/>
        <v>296170</v>
      </c>
      <c r="I347" s="49">
        <v>56321</v>
      </c>
      <c r="J347" s="101"/>
      <c r="K347" s="49">
        <v>223654</v>
      </c>
      <c r="L347" s="50"/>
      <c r="M347" s="49">
        <f t="shared" si="63"/>
        <v>16195</v>
      </c>
      <c r="N347" s="49"/>
    </row>
    <row r="348" spans="1:14" x14ac:dyDescent="0.35">
      <c r="A348" s="76" t="s">
        <v>535</v>
      </c>
      <c r="B348" s="65">
        <v>41540</v>
      </c>
      <c r="C348" s="77" t="s">
        <v>536</v>
      </c>
      <c r="D348" s="49">
        <v>214196</v>
      </c>
      <c r="E348" s="49">
        <v>0</v>
      </c>
      <c r="F348" s="7"/>
      <c r="G348" s="49">
        <f t="shared" si="62"/>
        <v>214196</v>
      </c>
      <c r="I348" s="49">
        <v>56986</v>
      </c>
      <c r="J348" s="101"/>
      <c r="K348" s="49">
        <v>124532</v>
      </c>
      <c r="L348" s="50"/>
      <c r="M348" s="49">
        <f t="shared" si="63"/>
        <v>32678</v>
      </c>
      <c r="N348" s="49"/>
    </row>
    <row r="349" spans="1:14" x14ac:dyDescent="0.35">
      <c r="A349" s="76" t="s">
        <v>537</v>
      </c>
      <c r="B349" s="65">
        <v>41545</v>
      </c>
      <c r="C349" s="77" t="s">
        <v>177</v>
      </c>
      <c r="D349" s="49">
        <v>0</v>
      </c>
      <c r="E349" s="49">
        <v>0</v>
      </c>
      <c r="F349" s="7"/>
      <c r="G349" s="49">
        <f t="shared" si="62"/>
        <v>0</v>
      </c>
      <c r="I349" s="49">
        <v>0</v>
      </c>
      <c r="J349" s="101"/>
      <c r="K349" s="49">
        <v>0</v>
      </c>
      <c r="L349" s="50"/>
      <c r="M349" s="49">
        <f t="shared" si="63"/>
        <v>0</v>
      </c>
      <c r="N349" s="49"/>
    </row>
    <row r="350" spans="1:14" x14ac:dyDescent="0.35">
      <c r="A350" s="76" t="s">
        <v>538</v>
      </c>
      <c r="B350" s="65">
        <v>41560</v>
      </c>
      <c r="C350" s="77" t="s">
        <v>539</v>
      </c>
      <c r="D350" s="49">
        <v>10000</v>
      </c>
      <c r="E350" s="49">
        <v>0</v>
      </c>
      <c r="F350" s="7"/>
      <c r="G350" s="49">
        <f t="shared" si="62"/>
        <v>10000</v>
      </c>
      <c r="I350" s="49">
        <v>7523</v>
      </c>
      <c r="J350" s="101"/>
      <c r="K350" s="49">
        <v>1252</v>
      </c>
      <c r="L350" s="50"/>
      <c r="M350" s="49">
        <f t="shared" si="63"/>
        <v>1225</v>
      </c>
      <c r="N350" s="49"/>
    </row>
    <row r="351" spans="1:14" x14ac:dyDescent="0.35">
      <c r="A351" s="76" t="s">
        <v>540</v>
      </c>
      <c r="B351" s="65">
        <v>41580</v>
      </c>
      <c r="C351" s="77" t="s">
        <v>541</v>
      </c>
      <c r="D351" s="49">
        <v>7000</v>
      </c>
      <c r="E351" s="49">
        <v>0</v>
      </c>
      <c r="F351" s="7"/>
      <c r="G351" s="49">
        <f t="shared" si="62"/>
        <v>7000</v>
      </c>
      <c r="I351" s="49">
        <v>569</v>
      </c>
      <c r="J351" s="101"/>
      <c r="K351" s="49">
        <v>5214</v>
      </c>
      <c r="L351" s="50"/>
      <c r="M351" s="49">
        <f t="shared" si="63"/>
        <v>1217</v>
      </c>
      <c r="N351" s="49"/>
    </row>
    <row r="352" spans="1:14" x14ac:dyDescent="0.35">
      <c r="A352" s="76" t="s">
        <v>542</v>
      </c>
      <c r="B352" s="65">
        <v>41600</v>
      </c>
      <c r="C352" s="77" t="s">
        <v>183</v>
      </c>
      <c r="D352" s="49">
        <v>3260</v>
      </c>
      <c r="E352" s="49">
        <v>0</v>
      </c>
      <c r="F352" s="7"/>
      <c r="G352" s="49">
        <f t="shared" si="62"/>
        <v>3260</v>
      </c>
      <c r="I352" s="49">
        <v>2365</v>
      </c>
      <c r="J352" s="101"/>
      <c r="K352" s="49">
        <v>800</v>
      </c>
      <c r="L352" s="50"/>
      <c r="M352" s="49">
        <f t="shared" si="63"/>
        <v>95</v>
      </c>
      <c r="N352" s="49"/>
    </row>
    <row r="353" spans="1:14" x14ac:dyDescent="0.35">
      <c r="A353" s="76" t="s">
        <v>543</v>
      </c>
      <c r="B353" s="65">
        <v>41620</v>
      </c>
      <c r="C353" s="77" t="s">
        <v>375</v>
      </c>
      <c r="D353" s="49">
        <v>7000</v>
      </c>
      <c r="E353" s="49">
        <v>0</v>
      </c>
      <c r="F353" s="7"/>
      <c r="G353" s="49">
        <f t="shared" si="62"/>
        <v>7000</v>
      </c>
      <c r="I353" s="49">
        <v>523</v>
      </c>
      <c r="J353" s="101"/>
      <c r="K353" s="49">
        <v>5600</v>
      </c>
      <c r="L353" s="50"/>
      <c r="M353" s="49">
        <f t="shared" si="63"/>
        <v>877</v>
      </c>
      <c r="N353" s="49"/>
    </row>
    <row r="354" spans="1:14" x14ac:dyDescent="0.35">
      <c r="A354" s="76" t="s">
        <v>544</v>
      </c>
      <c r="B354" s="65">
        <v>41640</v>
      </c>
      <c r="C354" s="77" t="s">
        <v>189</v>
      </c>
      <c r="D354" s="49">
        <v>2000</v>
      </c>
      <c r="E354" s="49">
        <v>0</v>
      </c>
      <c r="F354" s="7"/>
      <c r="G354" s="49">
        <f t="shared" si="62"/>
        <v>2000</v>
      </c>
      <c r="I354" s="49">
        <v>253</v>
      </c>
      <c r="J354" s="101"/>
      <c r="K354" s="49">
        <v>1542</v>
      </c>
      <c r="L354" s="50"/>
      <c r="M354" s="49">
        <f t="shared" si="63"/>
        <v>205</v>
      </c>
      <c r="N354" s="49"/>
    </row>
    <row r="355" spans="1:14" ht="15" thickBot="1" x14ac:dyDescent="0.4">
      <c r="A355" s="79" t="s">
        <v>51</v>
      </c>
      <c r="B355" s="65">
        <v>41660</v>
      </c>
      <c r="C355" s="85" t="s">
        <v>545</v>
      </c>
      <c r="D355" s="82">
        <f>SUM(D346:D354)</f>
        <v>924536</v>
      </c>
      <c r="E355" s="82">
        <f>SUM(E346:E354)</f>
        <v>0</v>
      </c>
      <c r="F355" s="7"/>
      <c r="G355" s="82">
        <f>SUM(G346:G354)</f>
        <v>924536</v>
      </c>
      <c r="I355" s="82">
        <f>SUM(I346:I354)</f>
        <v>250436</v>
      </c>
      <c r="J355" s="101"/>
      <c r="K355" s="82">
        <f>SUM(K346:K354)</f>
        <v>616292</v>
      </c>
      <c r="L355" s="50"/>
      <c r="M355" s="82">
        <f>SUM(M346:M354)</f>
        <v>57808</v>
      </c>
      <c r="N355" s="83"/>
    </row>
    <row r="356" spans="1:14" ht="15" thickTop="1" x14ac:dyDescent="0.35">
      <c r="A356" s="84" t="s">
        <v>546</v>
      </c>
      <c r="B356" s="65"/>
      <c r="C356" s="77"/>
      <c r="D356" s="49"/>
      <c r="F356" s="7"/>
      <c r="J356" s="101"/>
      <c r="L356" s="50"/>
      <c r="M356" s="49"/>
      <c r="N356" s="49"/>
    </row>
    <row r="357" spans="1:14" x14ac:dyDescent="0.35">
      <c r="A357" s="76" t="s">
        <v>547</v>
      </c>
      <c r="B357" s="65">
        <v>43000</v>
      </c>
      <c r="C357" s="77" t="s">
        <v>548</v>
      </c>
      <c r="D357" s="49">
        <v>254196</v>
      </c>
      <c r="E357" s="49">
        <v>0</v>
      </c>
      <c r="F357" s="7"/>
      <c r="G357" s="49">
        <f t="shared" ref="G357:G367" si="64">D357+E357</f>
        <v>254196</v>
      </c>
      <c r="I357" s="49">
        <v>54365</v>
      </c>
      <c r="J357" s="101"/>
      <c r="K357" s="49">
        <v>189754</v>
      </c>
      <c r="L357" s="50"/>
      <c r="M357" s="49">
        <f t="shared" ref="M357:M367" si="65">G357-I357-K357</f>
        <v>10077</v>
      </c>
      <c r="N357" s="49"/>
    </row>
    <row r="358" spans="1:14" x14ac:dyDescent="0.35">
      <c r="A358" s="76" t="s">
        <v>549</v>
      </c>
      <c r="B358" s="65">
        <v>43020</v>
      </c>
      <c r="C358" s="77" t="s">
        <v>532</v>
      </c>
      <c r="D358" s="49">
        <v>230934</v>
      </c>
      <c r="E358" s="49">
        <v>0</v>
      </c>
      <c r="F358" s="7"/>
      <c r="G358" s="49">
        <f t="shared" si="64"/>
        <v>230934</v>
      </c>
      <c r="I358" s="49">
        <v>36985</v>
      </c>
      <c r="J358" s="101"/>
      <c r="K358" s="49">
        <v>185632</v>
      </c>
      <c r="L358" s="50"/>
      <c r="M358" s="49">
        <f t="shared" si="65"/>
        <v>8317</v>
      </c>
      <c r="N358" s="49"/>
    </row>
    <row r="359" spans="1:14" x14ac:dyDescent="0.35">
      <c r="A359" s="76" t="s">
        <v>550</v>
      </c>
      <c r="B359" s="65">
        <v>43040</v>
      </c>
      <c r="C359" s="77" t="s">
        <v>551</v>
      </c>
      <c r="D359" s="49">
        <v>201974</v>
      </c>
      <c r="E359" s="49">
        <v>0</v>
      </c>
      <c r="F359" s="7"/>
      <c r="G359" s="49">
        <f t="shared" si="64"/>
        <v>201974</v>
      </c>
      <c r="I359" s="49">
        <v>25632</v>
      </c>
      <c r="J359" s="101"/>
      <c r="K359" s="49">
        <v>156241</v>
      </c>
      <c r="L359" s="50"/>
      <c r="M359" s="49">
        <f t="shared" si="65"/>
        <v>20101</v>
      </c>
      <c r="N359" s="49"/>
    </row>
    <row r="360" spans="1:14" x14ac:dyDescent="0.35">
      <c r="A360" s="76" t="s">
        <v>552</v>
      </c>
      <c r="B360" s="65">
        <v>43060</v>
      </c>
      <c r="C360" s="77" t="s">
        <v>536</v>
      </c>
      <c r="D360" s="49">
        <v>120000</v>
      </c>
      <c r="E360" s="49">
        <v>0</v>
      </c>
      <c r="F360" s="7"/>
      <c r="G360" s="49">
        <f t="shared" si="64"/>
        <v>120000</v>
      </c>
      <c r="I360" s="49">
        <v>21563</v>
      </c>
      <c r="J360" s="101"/>
      <c r="K360" s="49">
        <v>78000</v>
      </c>
      <c r="L360" s="50"/>
      <c r="M360" s="49">
        <f t="shared" si="65"/>
        <v>20437</v>
      </c>
      <c r="N360" s="49"/>
    </row>
    <row r="361" spans="1:14" x14ac:dyDescent="0.35">
      <c r="A361" s="76" t="s">
        <v>553</v>
      </c>
      <c r="B361" s="65">
        <v>43065</v>
      </c>
      <c r="C361" s="77" t="s">
        <v>177</v>
      </c>
      <c r="D361" s="49">
        <v>0</v>
      </c>
      <c r="E361" s="49">
        <v>0</v>
      </c>
      <c r="F361" s="7"/>
      <c r="G361" s="49">
        <f t="shared" si="64"/>
        <v>0</v>
      </c>
      <c r="I361" s="49">
        <v>0</v>
      </c>
      <c r="J361" s="101"/>
      <c r="K361" s="49">
        <v>0</v>
      </c>
      <c r="L361" s="50"/>
      <c r="M361" s="49">
        <f>G361-I361-K361</f>
        <v>0</v>
      </c>
      <c r="N361" s="49"/>
    </row>
    <row r="362" spans="1:14" x14ac:dyDescent="0.35">
      <c r="A362" s="76" t="s">
        <v>554</v>
      </c>
      <c r="B362" s="65">
        <v>43080</v>
      </c>
      <c r="C362" s="77" t="s">
        <v>555</v>
      </c>
      <c r="D362" s="49">
        <v>0</v>
      </c>
      <c r="E362" s="49">
        <v>0</v>
      </c>
      <c r="F362" s="7"/>
      <c r="G362" s="49">
        <f t="shared" si="64"/>
        <v>0</v>
      </c>
      <c r="I362" s="49">
        <v>0</v>
      </c>
      <c r="J362" s="101"/>
      <c r="K362" s="49">
        <v>0</v>
      </c>
      <c r="L362" s="50"/>
      <c r="M362" s="49">
        <f t="shared" si="65"/>
        <v>0</v>
      </c>
      <c r="N362" s="49"/>
    </row>
    <row r="363" spans="1:14" x14ac:dyDescent="0.35">
      <c r="A363" s="76" t="s">
        <v>556</v>
      </c>
      <c r="B363" s="65">
        <v>43100</v>
      </c>
      <c r="C363" s="77" t="s">
        <v>557</v>
      </c>
      <c r="D363" s="49">
        <v>17100</v>
      </c>
      <c r="E363" s="49">
        <v>0</v>
      </c>
      <c r="F363" s="7"/>
      <c r="G363" s="49">
        <f t="shared" si="64"/>
        <v>17100</v>
      </c>
      <c r="I363" s="49">
        <v>12534</v>
      </c>
      <c r="J363" s="101"/>
      <c r="K363" s="49">
        <v>1235</v>
      </c>
      <c r="L363" s="50"/>
      <c r="M363" s="49">
        <f t="shared" si="65"/>
        <v>3331</v>
      </c>
      <c r="N363" s="49"/>
    </row>
    <row r="364" spans="1:14" x14ac:dyDescent="0.35">
      <c r="A364" s="76" t="s">
        <v>558</v>
      </c>
      <c r="B364" s="65">
        <v>43120</v>
      </c>
      <c r="C364" s="77" t="s">
        <v>541</v>
      </c>
      <c r="D364" s="49">
        <v>3100</v>
      </c>
      <c r="E364" s="49">
        <v>0</v>
      </c>
      <c r="F364" s="7"/>
      <c r="G364" s="49">
        <f t="shared" si="64"/>
        <v>3100</v>
      </c>
      <c r="I364" s="49">
        <v>2315</v>
      </c>
      <c r="J364" s="101"/>
      <c r="K364" s="49">
        <v>658</v>
      </c>
      <c r="L364" s="50"/>
      <c r="M364" s="49">
        <f t="shared" si="65"/>
        <v>127</v>
      </c>
      <c r="N364" s="49"/>
    </row>
    <row r="365" spans="1:14" x14ac:dyDescent="0.35">
      <c r="A365" s="76" t="s">
        <v>559</v>
      </c>
      <c r="B365" s="65">
        <v>43140</v>
      </c>
      <c r="C365" s="77" t="s">
        <v>560</v>
      </c>
      <c r="D365" s="49">
        <v>3150</v>
      </c>
      <c r="E365" s="49">
        <v>0</v>
      </c>
      <c r="F365" s="7"/>
      <c r="G365" s="49">
        <f t="shared" si="64"/>
        <v>3150</v>
      </c>
      <c r="I365" s="49">
        <v>2142</v>
      </c>
      <c r="J365" s="101"/>
      <c r="K365" s="49">
        <v>1003</v>
      </c>
      <c r="L365" s="50"/>
      <c r="M365" s="49">
        <f t="shared" si="65"/>
        <v>5</v>
      </c>
      <c r="N365" s="49"/>
    </row>
    <row r="366" spans="1:14" x14ac:dyDescent="0.35">
      <c r="A366" s="76" t="s">
        <v>561</v>
      </c>
      <c r="B366" s="65">
        <v>43160</v>
      </c>
      <c r="C366" s="77" t="s">
        <v>375</v>
      </c>
      <c r="D366" s="49">
        <v>10100</v>
      </c>
      <c r="E366" s="49">
        <v>0</v>
      </c>
      <c r="F366" s="7"/>
      <c r="G366" s="49">
        <f t="shared" si="64"/>
        <v>10100</v>
      </c>
      <c r="I366" s="49">
        <v>6523</v>
      </c>
      <c r="J366" s="101"/>
      <c r="K366" s="49">
        <v>3425</v>
      </c>
      <c r="L366" s="50"/>
      <c r="M366" s="49">
        <f t="shared" si="65"/>
        <v>152</v>
      </c>
      <c r="N366" s="49"/>
    </row>
    <row r="367" spans="1:14" x14ac:dyDescent="0.35">
      <c r="A367" s="76" t="s">
        <v>562</v>
      </c>
      <c r="B367" s="65">
        <v>43180</v>
      </c>
      <c r="C367" s="77" t="s">
        <v>189</v>
      </c>
      <c r="D367" s="49">
        <v>2100</v>
      </c>
      <c r="E367" s="49">
        <v>0</v>
      </c>
      <c r="F367" s="7"/>
      <c r="G367" s="49">
        <f t="shared" si="64"/>
        <v>2100</v>
      </c>
      <c r="I367" s="49">
        <v>1245</v>
      </c>
      <c r="J367" s="101"/>
      <c r="K367" s="49">
        <v>758</v>
      </c>
      <c r="L367" s="50"/>
      <c r="M367" s="49">
        <f t="shared" si="65"/>
        <v>97</v>
      </c>
      <c r="N367" s="49"/>
    </row>
    <row r="368" spans="1:14" ht="15" thickBot="1" x14ac:dyDescent="0.4">
      <c r="A368" s="79" t="s">
        <v>51</v>
      </c>
      <c r="B368" s="65">
        <v>43200</v>
      </c>
      <c r="C368" s="85" t="s">
        <v>563</v>
      </c>
      <c r="D368" s="82">
        <f>SUM(D357:D367)</f>
        <v>842654</v>
      </c>
      <c r="E368" s="82">
        <f>SUM(E357:E367)</f>
        <v>0</v>
      </c>
      <c r="F368" s="7"/>
      <c r="G368" s="82">
        <f>SUM(G357:G367)</f>
        <v>842654</v>
      </c>
      <c r="I368" s="82">
        <f>SUM(I357:I367)</f>
        <v>163304</v>
      </c>
      <c r="J368" s="101"/>
      <c r="K368" s="82">
        <f>SUM(K357:K367)</f>
        <v>616706</v>
      </c>
      <c r="L368" s="50"/>
      <c r="M368" s="82">
        <f>SUM(M357:M367)</f>
        <v>62644</v>
      </c>
      <c r="N368" s="83"/>
    </row>
    <row r="369" spans="1:14" ht="15" thickTop="1" x14ac:dyDescent="0.35">
      <c r="A369" s="84" t="s">
        <v>564</v>
      </c>
      <c r="B369" s="65"/>
      <c r="C369" s="77"/>
      <c r="D369" s="49"/>
      <c r="F369" s="7"/>
      <c r="J369" s="101"/>
      <c r="L369" s="50"/>
      <c r="M369" s="49"/>
      <c r="N369" s="49"/>
    </row>
    <row r="370" spans="1:14" x14ac:dyDescent="0.35">
      <c r="A370" s="76" t="s">
        <v>565</v>
      </c>
      <c r="B370" s="65">
        <v>43500</v>
      </c>
      <c r="C370" s="77" t="s">
        <v>370</v>
      </c>
      <c r="D370" s="49">
        <v>395094</v>
      </c>
      <c r="E370" s="49">
        <v>0</v>
      </c>
      <c r="F370" s="7"/>
      <c r="G370" s="49">
        <f t="shared" ref="G370:G376" si="66">D370+E370</f>
        <v>395094</v>
      </c>
      <c r="I370" s="49">
        <v>26598</v>
      </c>
      <c r="J370" s="101"/>
      <c r="K370" s="49">
        <v>354623</v>
      </c>
      <c r="L370" s="50"/>
      <c r="M370" s="49">
        <f t="shared" ref="M370:M376" si="67">G370-I370-K370</f>
        <v>13873</v>
      </c>
      <c r="N370" s="49"/>
    </row>
    <row r="371" spans="1:14" x14ac:dyDescent="0.35">
      <c r="A371" s="76" t="s">
        <v>566</v>
      </c>
      <c r="B371" s="65">
        <v>43520</v>
      </c>
      <c r="C371" s="77" t="s">
        <v>567</v>
      </c>
      <c r="D371" s="49">
        <v>0</v>
      </c>
      <c r="E371" s="49">
        <v>0</v>
      </c>
      <c r="F371" s="7"/>
      <c r="G371" s="49">
        <f t="shared" si="66"/>
        <v>0</v>
      </c>
      <c r="I371" s="49">
        <v>0</v>
      </c>
      <c r="J371" s="101"/>
      <c r="K371" s="49">
        <v>0</v>
      </c>
      <c r="L371" s="50"/>
      <c r="M371" s="49">
        <f t="shared" si="67"/>
        <v>0</v>
      </c>
      <c r="N371" s="49"/>
    </row>
    <row r="372" spans="1:14" x14ac:dyDescent="0.35">
      <c r="A372" s="76" t="s">
        <v>568</v>
      </c>
      <c r="B372" s="65">
        <v>43525</v>
      </c>
      <c r="C372" s="77" t="s">
        <v>177</v>
      </c>
      <c r="D372" s="49">
        <v>0</v>
      </c>
      <c r="E372" s="49">
        <v>0</v>
      </c>
      <c r="F372" s="7"/>
      <c r="G372" s="49">
        <f t="shared" si="66"/>
        <v>0</v>
      </c>
      <c r="I372" s="49">
        <v>0</v>
      </c>
      <c r="J372" s="101"/>
      <c r="K372" s="49">
        <v>0</v>
      </c>
      <c r="L372" s="50"/>
      <c r="M372" s="49">
        <f>G372-I372-K372</f>
        <v>0</v>
      </c>
      <c r="N372" s="49"/>
    </row>
    <row r="373" spans="1:14" x14ac:dyDescent="0.35">
      <c r="A373" s="76" t="s">
        <v>569</v>
      </c>
      <c r="B373" s="65">
        <v>43540</v>
      </c>
      <c r="C373" s="77" t="s">
        <v>405</v>
      </c>
      <c r="D373" s="49">
        <v>30500</v>
      </c>
      <c r="E373" s="49">
        <v>0</v>
      </c>
      <c r="F373" s="7"/>
      <c r="G373" s="49">
        <f t="shared" si="66"/>
        <v>30500</v>
      </c>
      <c r="I373" s="49">
        <v>2351</v>
      </c>
      <c r="J373" s="101"/>
      <c r="K373" s="49">
        <v>23123</v>
      </c>
      <c r="L373" s="50"/>
      <c r="M373" s="49">
        <f t="shared" si="67"/>
        <v>5026</v>
      </c>
      <c r="N373" s="49"/>
    </row>
    <row r="374" spans="1:14" x14ac:dyDescent="0.35">
      <c r="A374" s="76" t="s">
        <v>570</v>
      </c>
      <c r="B374" s="65">
        <v>43560</v>
      </c>
      <c r="C374" s="77" t="s">
        <v>183</v>
      </c>
      <c r="D374" s="49">
        <v>31500</v>
      </c>
      <c r="E374" s="49">
        <v>0</v>
      </c>
      <c r="F374" s="7"/>
      <c r="G374" s="49">
        <f t="shared" si="66"/>
        <v>31500</v>
      </c>
      <c r="I374" s="49">
        <v>2351</v>
      </c>
      <c r="J374" s="101"/>
      <c r="K374" s="49">
        <v>25321</v>
      </c>
      <c r="L374" s="50"/>
      <c r="M374" s="49">
        <f t="shared" si="67"/>
        <v>3828</v>
      </c>
      <c r="N374" s="49"/>
    </row>
    <row r="375" spans="1:14" x14ac:dyDescent="0.35">
      <c r="A375" s="76" t="s">
        <v>571</v>
      </c>
      <c r="B375" s="65">
        <v>43580</v>
      </c>
      <c r="C375" s="77" t="s">
        <v>375</v>
      </c>
      <c r="D375" s="49">
        <v>20100</v>
      </c>
      <c r="E375" s="49">
        <v>0</v>
      </c>
      <c r="F375" s="7"/>
      <c r="G375" s="49">
        <f t="shared" si="66"/>
        <v>20100</v>
      </c>
      <c r="I375" s="49">
        <v>125</v>
      </c>
      <c r="J375" s="101"/>
      <c r="K375" s="49">
        <v>5412</v>
      </c>
      <c r="L375" s="50"/>
      <c r="M375" s="49">
        <f t="shared" si="67"/>
        <v>14563</v>
      </c>
      <c r="N375" s="49"/>
    </row>
    <row r="376" spans="1:14" x14ac:dyDescent="0.35">
      <c r="A376" s="76" t="s">
        <v>572</v>
      </c>
      <c r="B376" s="65">
        <v>43600</v>
      </c>
      <c r="C376" s="77" t="s">
        <v>189</v>
      </c>
      <c r="D376" s="49">
        <v>2010</v>
      </c>
      <c r="E376" s="49">
        <v>0</v>
      </c>
      <c r="F376" s="7"/>
      <c r="G376" s="49">
        <f t="shared" si="66"/>
        <v>2010</v>
      </c>
      <c r="I376" s="49">
        <v>253</v>
      </c>
      <c r="J376" s="101"/>
      <c r="K376" s="49">
        <v>253</v>
      </c>
      <c r="L376" s="50"/>
      <c r="M376" s="49">
        <f t="shared" si="67"/>
        <v>1504</v>
      </c>
      <c r="N376" s="49"/>
    </row>
    <row r="377" spans="1:14" ht="15" thickBot="1" x14ac:dyDescent="0.4">
      <c r="A377" s="79" t="s">
        <v>51</v>
      </c>
      <c r="B377" s="65">
        <v>43620</v>
      </c>
      <c r="C377" s="85" t="s">
        <v>573</v>
      </c>
      <c r="D377" s="82">
        <f>SUM(D370:D376)</f>
        <v>479204</v>
      </c>
      <c r="E377" s="82">
        <f>SUM(E370:E376)</f>
        <v>0</v>
      </c>
      <c r="F377" s="7"/>
      <c r="G377" s="82">
        <f>SUM(G370:G376)</f>
        <v>479204</v>
      </c>
      <c r="I377" s="82">
        <f>SUM(I370:I376)</f>
        <v>31678</v>
      </c>
      <c r="J377" s="101"/>
      <c r="K377" s="82">
        <f>SUM(K370:K376)</f>
        <v>408732</v>
      </c>
      <c r="L377" s="50"/>
      <c r="M377" s="82">
        <f>SUM(M370:M376)</f>
        <v>38794</v>
      </c>
      <c r="N377" s="83"/>
    </row>
    <row r="378" spans="1:14" ht="15" thickTop="1" x14ac:dyDescent="0.35">
      <c r="A378" s="84" t="s">
        <v>574</v>
      </c>
      <c r="B378" s="65"/>
      <c r="C378" s="85"/>
      <c r="D378" s="49"/>
      <c r="F378" s="7"/>
      <c r="J378" s="101"/>
      <c r="L378" s="50"/>
      <c r="M378" s="49"/>
      <c r="N378" s="49"/>
    </row>
    <row r="379" spans="1:14" x14ac:dyDescent="0.35">
      <c r="A379" s="76" t="s">
        <v>575</v>
      </c>
      <c r="B379" s="65">
        <v>44080</v>
      </c>
      <c r="C379" s="77" t="s">
        <v>576</v>
      </c>
      <c r="D379" s="49">
        <v>74720</v>
      </c>
      <c r="E379" s="49">
        <v>0</v>
      </c>
      <c r="F379" s="7"/>
      <c r="G379" s="49">
        <f t="shared" ref="G379:G383" si="68">D379+E379</f>
        <v>74720</v>
      </c>
      <c r="I379" s="49">
        <v>2356</v>
      </c>
      <c r="J379" s="101"/>
      <c r="K379" s="49">
        <v>63582</v>
      </c>
      <c r="L379" s="50"/>
      <c r="M379" s="49">
        <f>G379-I379-K379</f>
        <v>8782</v>
      </c>
      <c r="N379" s="49"/>
    </row>
    <row r="380" spans="1:14" x14ac:dyDescent="0.35">
      <c r="A380" s="76" t="s">
        <v>577</v>
      </c>
      <c r="B380" s="65">
        <v>44100</v>
      </c>
      <c r="C380" s="77" t="s">
        <v>578</v>
      </c>
      <c r="D380" s="49">
        <v>60320</v>
      </c>
      <c r="E380" s="49">
        <v>0</v>
      </c>
      <c r="F380" s="7"/>
      <c r="G380" s="49">
        <f t="shared" si="68"/>
        <v>60320</v>
      </c>
      <c r="I380" s="49">
        <v>15845</v>
      </c>
      <c r="J380" s="101"/>
      <c r="K380" s="49">
        <v>40125</v>
      </c>
      <c r="L380" s="50"/>
      <c r="M380" s="49">
        <f>G380-I380-K380</f>
        <v>4350</v>
      </c>
      <c r="N380" s="49"/>
    </row>
    <row r="381" spans="1:14" x14ac:dyDescent="0.35">
      <c r="A381" s="76" t="s">
        <v>579</v>
      </c>
      <c r="B381" s="65">
        <v>44120</v>
      </c>
      <c r="C381" s="77" t="s">
        <v>183</v>
      </c>
      <c r="D381" s="49">
        <v>10586</v>
      </c>
      <c r="E381" s="49">
        <v>0</v>
      </c>
      <c r="F381" s="7"/>
      <c r="G381" s="49">
        <f t="shared" si="68"/>
        <v>10586</v>
      </c>
      <c r="I381" s="49">
        <v>1425</v>
      </c>
      <c r="J381" s="101"/>
      <c r="K381" s="49">
        <v>7582</v>
      </c>
      <c r="L381" s="50"/>
      <c r="M381" s="49">
        <f>G381-I381-K381</f>
        <v>1579</v>
      </c>
      <c r="N381" s="49"/>
    </row>
    <row r="382" spans="1:14" x14ac:dyDescent="0.35">
      <c r="A382" s="76" t="s">
        <v>580</v>
      </c>
      <c r="B382" s="65">
        <v>44140</v>
      </c>
      <c r="C382" s="77" t="s">
        <v>375</v>
      </c>
      <c r="D382" s="49">
        <v>21144</v>
      </c>
      <c r="E382" s="49">
        <v>0</v>
      </c>
      <c r="F382" s="7"/>
      <c r="G382" s="49">
        <f t="shared" si="68"/>
        <v>21144</v>
      </c>
      <c r="I382" s="49">
        <v>125</v>
      </c>
      <c r="J382" s="101"/>
      <c r="K382" s="49">
        <v>19534</v>
      </c>
      <c r="L382" s="50"/>
      <c r="M382" s="49">
        <f>G382-I382-K382</f>
        <v>1485</v>
      </c>
      <c r="N382" s="49"/>
    </row>
    <row r="383" spans="1:14" x14ac:dyDescent="0.35">
      <c r="A383" s="76" t="s">
        <v>581</v>
      </c>
      <c r="B383" s="65">
        <v>44160</v>
      </c>
      <c r="C383" s="77" t="s">
        <v>189</v>
      </c>
      <c r="D383" s="49">
        <v>12734</v>
      </c>
      <c r="E383" s="49">
        <v>0</v>
      </c>
      <c r="F383" s="7"/>
      <c r="G383" s="49">
        <f t="shared" si="68"/>
        <v>12734</v>
      </c>
      <c r="I383" s="49">
        <v>2536</v>
      </c>
      <c r="J383" s="101"/>
      <c r="K383" s="49">
        <v>9452</v>
      </c>
      <c r="L383" s="50"/>
      <c r="M383" s="49">
        <f>G383-I383-K383</f>
        <v>746</v>
      </c>
      <c r="N383" s="49"/>
    </row>
    <row r="384" spans="1:14" ht="15" thickBot="1" x14ac:dyDescent="0.4">
      <c r="A384" s="79" t="s">
        <v>51</v>
      </c>
      <c r="B384" s="65">
        <v>44180</v>
      </c>
      <c r="C384" s="85" t="s">
        <v>582</v>
      </c>
      <c r="D384" s="82">
        <f>SUM(D379:D383)</f>
        <v>179504</v>
      </c>
      <c r="E384" s="82">
        <f>SUM(E379:E383)</f>
        <v>0</v>
      </c>
      <c r="F384" s="7"/>
      <c r="G384" s="82">
        <f>SUM(G379:G383)</f>
        <v>179504</v>
      </c>
      <c r="I384" s="82">
        <f>SUM(I379:I383)</f>
        <v>22287</v>
      </c>
      <c r="J384" s="101"/>
      <c r="K384" s="82">
        <f>SUM(K379:K383)</f>
        <v>140275</v>
      </c>
      <c r="L384" s="50"/>
      <c r="M384" s="82">
        <f>SUM(M379:M383)</f>
        <v>16942</v>
      </c>
      <c r="N384" s="83"/>
    </row>
    <row r="385" spans="1:14" ht="15" thickTop="1" x14ac:dyDescent="0.35">
      <c r="A385" s="84" t="s">
        <v>583</v>
      </c>
      <c r="B385" s="65"/>
      <c r="C385" s="77"/>
      <c r="D385" s="49"/>
      <c r="F385" s="7"/>
      <c r="J385" s="101"/>
      <c r="L385" s="50"/>
      <c r="M385" s="49"/>
      <c r="N385" s="49"/>
    </row>
    <row r="386" spans="1:14" x14ac:dyDescent="0.35">
      <c r="A386" s="76" t="s">
        <v>584</v>
      </c>
      <c r="B386" s="65">
        <v>46000</v>
      </c>
      <c r="C386" s="77" t="s">
        <v>585</v>
      </c>
      <c r="D386" s="49">
        <v>465540</v>
      </c>
      <c r="E386" s="49">
        <v>0</v>
      </c>
      <c r="F386" s="7"/>
      <c r="G386" s="49">
        <f t="shared" ref="G386:G394" si="69">D386+E386</f>
        <v>465540</v>
      </c>
      <c r="I386" s="49">
        <v>65695</v>
      </c>
      <c r="J386" s="101"/>
      <c r="K386" s="49">
        <v>389652</v>
      </c>
      <c r="L386" s="50"/>
      <c r="M386" s="49">
        <f t="shared" ref="M386:M394" si="70">G386-I386-K386</f>
        <v>10193</v>
      </c>
      <c r="N386" s="49"/>
    </row>
    <row r="387" spans="1:14" x14ac:dyDescent="0.35">
      <c r="A387" s="76" t="s">
        <v>586</v>
      </c>
      <c r="B387" s="65">
        <v>46020</v>
      </c>
      <c r="C387" s="77" t="s">
        <v>532</v>
      </c>
      <c r="D387" s="49">
        <v>44000</v>
      </c>
      <c r="E387" s="49">
        <v>0</v>
      </c>
      <c r="F387" s="7"/>
      <c r="G387" s="49">
        <f t="shared" si="69"/>
        <v>44000</v>
      </c>
      <c r="I387" s="49">
        <v>12548</v>
      </c>
      <c r="J387" s="101"/>
      <c r="K387" s="49">
        <v>30145</v>
      </c>
      <c r="L387" s="50"/>
      <c r="M387" s="49">
        <f t="shared" si="70"/>
        <v>1307</v>
      </c>
      <c r="N387" s="49"/>
    </row>
    <row r="388" spans="1:14" x14ac:dyDescent="0.35">
      <c r="A388" s="76" t="s">
        <v>587</v>
      </c>
      <c r="B388" s="65">
        <v>46040</v>
      </c>
      <c r="C388" s="77" t="s">
        <v>534</v>
      </c>
      <c r="D388" s="49">
        <v>174344</v>
      </c>
      <c r="E388" s="49">
        <v>0</v>
      </c>
      <c r="F388" s="7"/>
      <c r="G388" s="49">
        <f t="shared" si="69"/>
        <v>174344</v>
      </c>
      <c r="I388" s="49">
        <v>85698</v>
      </c>
      <c r="J388" s="101"/>
      <c r="K388" s="49">
        <v>78569</v>
      </c>
      <c r="L388" s="50"/>
      <c r="M388" s="49">
        <f t="shared" si="70"/>
        <v>10077</v>
      </c>
      <c r="N388" s="49"/>
    </row>
    <row r="389" spans="1:14" x14ac:dyDescent="0.35">
      <c r="A389" s="76" t="s">
        <v>588</v>
      </c>
      <c r="B389" s="65">
        <v>46060</v>
      </c>
      <c r="C389" s="77" t="s">
        <v>536</v>
      </c>
      <c r="D389" s="49">
        <v>44000</v>
      </c>
      <c r="E389" s="49">
        <v>0</v>
      </c>
      <c r="F389" s="7"/>
      <c r="G389" s="49">
        <f t="shared" si="69"/>
        <v>44000</v>
      </c>
      <c r="I389" s="49">
        <v>4215</v>
      </c>
      <c r="J389" s="101"/>
      <c r="K389" s="49">
        <v>38526</v>
      </c>
      <c r="L389" s="50"/>
      <c r="M389" s="49">
        <f t="shared" si="70"/>
        <v>1259</v>
      </c>
      <c r="N389" s="49"/>
    </row>
    <row r="390" spans="1:14" x14ac:dyDescent="0.35">
      <c r="A390" s="76" t="s">
        <v>589</v>
      </c>
      <c r="B390" s="65">
        <v>46065</v>
      </c>
      <c r="C390" s="77" t="s">
        <v>177</v>
      </c>
      <c r="D390" s="49">
        <v>0</v>
      </c>
      <c r="E390" s="49">
        <v>0</v>
      </c>
      <c r="F390" s="7"/>
      <c r="G390" s="49">
        <f t="shared" si="69"/>
        <v>0</v>
      </c>
      <c r="I390" s="49">
        <v>0</v>
      </c>
      <c r="J390" s="101"/>
      <c r="K390" s="49">
        <v>0</v>
      </c>
      <c r="L390" s="50"/>
      <c r="M390" s="49">
        <f>G390-I390-K390</f>
        <v>0</v>
      </c>
      <c r="N390" s="49"/>
    </row>
    <row r="391" spans="1:14" x14ac:dyDescent="0.35">
      <c r="A391" s="76" t="s">
        <v>590</v>
      </c>
      <c r="B391" s="65">
        <v>46080</v>
      </c>
      <c r="C391" s="77" t="s">
        <v>405</v>
      </c>
      <c r="D391" s="49">
        <v>10000</v>
      </c>
      <c r="E391" s="49">
        <v>0</v>
      </c>
      <c r="F391" s="7"/>
      <c r="G391" s="49">
        <f t="shared" si="69"/>
        <v>10000</v>
      </c>
      <c r="I391" s="49">
        <v>2563</v>
      </c>
      <c r="J391" s="101"/>
      <c r="K391" s="49">
        <v>6458</v>
      </c>
      <c r="L391" s="50"/>
      <c r="M391" s="49">
        <f t="shared" si="70"/>
        <v>979</v>
      </c>
      <c r="N391" s="49"/>
    </row>
    <row r="392" spans="1:14" x14ac:dyDescent="0.35">
      <c r="A392" s="76" t="s">
        <v>591</v>
      </c>
      <c r="B392" s="65">
        <v>46100</v>
      </c>
      <c r="C392" s="77" t="s">
        <v>183</v>
      </c>
      <c r="D392" s="49">
        <v>10000</v>
      </c>
      <c r="E392" s="49">
        <v>0</v>
      </c>
      <c r="F392" s="7"/>
      <c r="G392" s="49">
        <f t="shared" si="69"/>
        <v>10000</v>
      </c>
      <c r="I392" s="49">
        <v>3652</v>
      </c>
      <c r="J392" s="101"/>
      <c r="K392" s="49">
        <v>5235</v>
      </c>
      <c r="L392" s="50"/>
      <c r="M392" s="49">
        <f t="shared" si="70"/>
        <v>1113</v>
      </c>
      <c r="N392" s="49"/>
    </row>
    <row r="393" spans="1:14" x14ac:dyDescent="0.35">
      <c r="A393" s="76" t="s">
        <v>592</v>
      </c>
      <c r="B393" s="65">
        <v>46120</v>
      </c>
      <c r="C393" s="77" t="s">
        <v>375</v>
      </c>
      <c r="D393" s="49">
        <v>15000</v>
      </c>
      <c r="E393" s="49">
        <v>0</v>
      </c>
      <c r="F393" s="7"/>
      <c r="G393" s="49">
        <f t="shared" si="69"/>
        <v>15000</v>
      </c>
      <c r="I393" s="49">
        <v>8569</v>
      </c>
      <c r="J393" s="101"/>
      <c r="K393" s="49">
        <v>5421</v>
      </c>
      <c r="L393" s="50"/>
      <c r="M393" s="49">
        <f t="shared" si="70"/>
        <v>1010</v>
      </c>
      <c r="N393" s="49"/>
    </row>
    <row r="394" spans="1:14" x14ac:dyDescent="0.35">
      <c r="A394" s="76" t="s">
        <v>593</v>
      </c>
      <c r="B394" s="65">
        <v>46140</v>
      </c>
      <c r="C394" s="77" t="s">
        <v>189</v>
      </c>
      <c r="D394" s="49">
        <v>2000</v>
      </c>
      <c r="E394" s="49">
        <v>0</v>
      </c>
      <c r="F394" s="7"/>
      <c r="G394" s="49">
        <f t="shared" si="69"/>
        <v>2000</v>
      </c>
      <c r="I394" s="49">
        <v>852</v>
      </c>
      <c r="J394" s="101"/>
      <c r="K394" s="49">
        <v>1053</v>
      </c>
      <c r="L394" s="50"/>
      <c r="M394" s="49">
        <f t="shared" si="70"/>
        <v>95</v>
      </c>
      <c r="N394" s="49"/>
    </row>
    <row r="395" spans="1:14" ht="15" thickBot="1" x14ac:dyDescent="0.4">
      <c r="A395" s="79" t="s">
        <v>51</v>
      </c>
      <c r="B395" s="65">
        <v>46160</v>
      </c>
      <c r="C395" s="85" t="s">
        <v>594</v>
      </c>
      <c r="D395" s="82">
        <f>SUM(D386:D394)</f>
        <v>764884</v>
      </c>
      <c r="E395" s="82">
        <f>SUM(E386:E394)</f>
        <v>0</v>
      </c>
      <c r="F395" s="7"/>
      <c r="G395" s="82">
        <f>SUM(G386:G394)</f>
        <v>764884</v>
      </c>
      <c r="I395" s="82">
        <f>SUM(I386:I394)</f>
        <v>183792</v>
      </c>
      <c r="J395" s="101"/>
      <c r="K395" s="82">
        <f>SUM(K386:K394)</f>
        <v>555059</v>
      </c>
      <c r="L395" s="50"/>
      <c r="M395" s="82">
        <f>SUM(M386:M394)</f>
        <v>26033</v>
      </c>
      <c r="N395" s="83"/>
    </row>
    <row r="396" spans="1:14" ht="15" thickTop="1" x14ac:dyDescent="0.35">
      <c r="A396" s="84" t="s">
        <v>595</v>
      </c>
      <c r="B396" s="65"/>
      <c r="C396" s="77"/>
      <c r="D396" s="49"/>
      <c r="F396" s="7"/>
      <c r="J396" s="101"/>
      <c r="L396" s="50"/>
      <c r="M396" s="49"/>
      <c r="N396" s="49"/>
    </row>
    <row r="397" spans="1:14" x14ac:dyDescent="0.35">
      <c r="A397" s="76" t="s">
        <v>596</v>
      </c>
      <c r="B397" s="65">
        <v>49020</v>
      </c>
      <c r="C397" s="77" t="s">
        <v>597</v>
      </c>
      <c r="D397" s="49">
        <v>85536</v>
      </c>
      <c r="E397" s="49">
        <v>0</v>
      </c>
      <c r="F397" s="7"/>
      <c r="G397" s="49">
        <f t="shared" ref="G397:G398" si="71">D397+E397</f>
        <v>85536</v>
      </c>
      <c r="I397" s="49">
        <v>12546</v>
      </c>
      <c r="J397" s="101"/>
      <c r="K397" s="49">
        <v>68953</v>
      </c>
      <c r="L397" s="50"/>
      <c r="M397" s="49">
        <f>G397-I397-K397</f>
        <v>4037</v>
      </c>
      <c r="N397" s="49"/>
    </row>
    <row r="398" spans="1:14" x14ac:dyDescent="0.35">
      <c r="A398" s="76" t="s">
        <v>598</v>
      </c>
      <c r="B398" s="65">
        <v>49180</v>
      </c>
      <c r="C398" s="77" t="s">
        <v>185</v>
      </c>
      <c r="D398" s="49">
        <v>2050</v>
      </c>
      <c r="E398" s="49">
        <v>0</v>
      </c>
      <c r="F398" s="7"/>
      <c r="G398" s="49">
        <f t="shared" si="71"/>
        <v>2050</v>
      </c>
      <c r="I398" s="49">
        <v>201</v>
      </c>
      <c r="J398" s="101"/>
      <c r="K398" s="49">
        <v>1253</v>
      </c>
      <c r="L398" s="50"/>
      <c r="M398" s="49">
        <f>G398-I398-K398</f>
        <v>596</v>
      </c>
      <c r="N398" s="49"/>
    </row>
    <row r="399" spans="1:14" ht="15" thickBot="1" x14ac:dyDescent="0.4">
      <c r="A399" s="79" t="s">
        <v>51</v>
      </c>
      <c r="B399" s="65">
        <v>49340</v>
      </c>
      <c r="C399" s="85" t="s">
        <v>599</v>
      </c>
      <c r="D399" s="82">
        <f>SUM(D397:D398)</f>
        <v>87586</v>
      </c>
      <c r="E399" s="82">
        <f>SUM(E397:E398)</f>
        <v>0</v>
      </c>
      <c r="F399" s="7"/>
      <c r="G399" s="82">
        <f>SUM(G397:G398)</f>
        <v>87586</v>
      </c>
      <c r="I399" s="82">
        <f>SUM(I397:I398)</f>
        <v>12747</v>
      </c>
      <c r="J399" s="101"/>
      <c r="K399" s="82">
        <f>SUM(K397:K398)</f>
        <v>70206</v>
      </c>
      <c r="L399" s="50"/>
      <c r="M399" s="82">
        <f>SUM(M397:M398)</f>
        <v>4633</v>
      </c>
      <c r="N399" s="83"/>
    </row>
    <row r="400" spans="1:14" ht="15" thickTop="1" x14ac:dyDescent="0.35">
      <c r="A400" s="84" t="s">
        <v>600</v>
      </c>
      <c r="B400" s="65"/>
      <c r="C400" s="77"/>
      <c r="D400" s="83"/>
      <c r="E400" s="83"/>
      <c r="F400" s="7"/>
      <c r="G400" s="83"/>
      <c r="H400" s="100"/>
      <c r="I400" s="83"/>
      <c r="J400" s="100"/>
      <c r="K400" s="83"/>
      <c r="L400" s="118"/>
      <c r="M400" s="83"/>
      <c r="N400" s="83"/>
    </row>
    <row r="401" spans="1:14" x14ac:dyDescent="0.35">
      <c r="A401" s="76" t="s">
        <v>601</v>
      </c>
      <c r="B401" s="87">
        <v>51000</v>
      </c>
      <c r="C401" s="77" t="s">
        <v>370</v>
      </c>
      <c r="D401" s="49">
        <v>266100</v>
      </c>
      <c r="E401" s="49">
        <v>0</v>
      </c>
      <c r="F401" s="7"/>
      <c r="G401" s="49">
        <f t="shared" ref="G401:G406" si="72">D401+E401</f>
        <v>266100</v>
      </c>
      <c r="I401" s="49">
        <v>200000</v>
      </c>
      <c r="J401" s="101"/>
      <c r="K401" s="49">
        <v>66100</v>
      </c>
      <c r="L401" s="50"/>
      <c r="M401" s="49">
        <f t="shared" ref="M401:M406" si="73">G401-I401-K401</f>
        <v>0</v>
      </c>
      <c r="N401" s="49"/>
    </row>
    <row r="402" spans="1:14" x14ac:dyDescent="0.35">
      <c r="A402" s="76" t="s">
        <v>602</v>
      </c>
      <c r="B402" s="87">
        <v>51005</v>
      </c>
      <c r="C402" s="77" t="s">
        <v>177</v>
      </c>
      <c r="D402" s="49">
        <v>0</v>
      </c>
      <c r="E402" s="49">
        <v>0</v>
      </c>
      <c r="F402" s="7"/>
      <c r="G402" s="49">
        <f t="shared" si="72"/>
        <v>0</v>
      </c>
      <c r="I402" s="49">
        <v>0</v>
      </c>
      <c r="J402" s="101"/>
      <c r="K402" s="49">
        <v>0</v>
      </c>
      <c r="L402" s="50"/>
      <c r="M402" s="49">
        <f t="shared" si="73"/>
        <v>0</v>
      </c>
      <c r="N402" s="49"/>
    </row>
    <row r="403" spans="1:14" x14ac:dyDescent="0.35">
      <c r="A403" s="76" t="s">
        <v>603</v>
      </c>
      <c r="B403" s="87">
        <v>51020</v>
      </c>
      <c r="C403" s="77" t="s">
        <v>405</v>
      </c>
      <c r="D403" s="49">
        <v>0</v>
      </c>
      <c r="E403" s="49">
        <v>0</v>
      </c>
      <c r="F403" s="7"/>
      <c r="G403" s="49">
        <f t="shared" si="72"/>
        <v>0</v>
      </c>
      <c r="I403" s="49">
        <v>0</v>
      </c>
      <c r="J403" s="101"/>
      <c r="K403" s="49">
        <v>0</v>
      </c>
      <c r="L403" s="50"/>
      <c r="M403" s="49">
        <f t="shared" si="73"/>
        <v>0</v>
      </c>
      <c r="N403" s="49"/>
    </row>
    <row r="404" spans="1:14" x14ac:dyDescent="0.35">
      <c r="A404" s="76" t="s">
        <v>604</v>
      </c>
      <c r="B404" s="87">
        <v>51040</v>
      </c>
      <c r="C404" s="77" t="s">
        <v>605</v>
      </c>
      <c r="D404" s="49">
        <v>0</v>
      </c>
      <c r="E404" s="49">
        <v>0</v>
      </c>
      <c r="F404" s="7"/>
      <c r="G404" s="49">
        <f t="shared" si="72"/>
        <v>0</v>
      </c>
      <c r="I404" s="49">
        <v>0</v>
      </c>
      <c r="J404" s="101"/>
      <c r="K404" s="49">
        <v>0</v>
      </c>
      <c r="L404" s="50"/>
      <c r="M404" s="49">
        <f t="shared" si="73"/>
        <v>0</v>
      </c>
      <c r="N404" s="49"/>
    </row>
    <row r="405" spans="1:14" x14ac:dyDescent="0.35">
      <c r="A405" s="76" t="s">
        <v>606</v>
      </c>
      <c r="B405" s="87">
        <v>51060</v>
      </c>
      <c r="C405" s="77" t="s">
        <v>185</v>
      </c>
      <c r="D405" s="49">
        <v>0</v>
      </c>
      <c r="E405" s="49">
        <v>0</v>
      </c>
      <c r="F405" s="7"/>
      <c r="G405" s="49">
        <f t="shared" si="72"/>
        <v>0</v>
      </c>
      <c r="I405" s="49">
        <v>0</v>
      </c>
      <c r="J405" s="101"/>
      <c r="K405" s="49">
        <v>0</v>
      </c>
      <c r="L405" s="50"/>
      <c r="M405" s="49">
        <f t="shared" si="73"/>
        <v>0</v>
      </c>
      <c r="N405" s="49"/>
    </row>
    <row r="406" spans="1:14" x14ac:dyDescent="0.35">
      <c r="A406" s="76" t="s">
        <v>607</v>
      </c>
      <c r="B406" s="87">
        <v>51080</v>
      </c>
      <c r="C406" s="77" t="s">
        <v>189</v>
      </c>
      <c r="D406" s="49">
        <v>0</v>
      </c>
      <c r="E406" s="49">
        <v>0</v>
      </c>
      <c r="F406" s="7"/>
      <c r="G406" s="49">
        <f t="shared" si="72"/>
        <v>0</v>
      </c>
      <c r="I406" s="49">
        <v>0</v>
      </c>
      <c r="J406" s="101"/>
      <c r="K406" s="49">
        <v>0</v>
      </c>
      <c r="L406" s="50"/>
      <c r="M406" s="49">
        <f t="shared" si="73"/>
        <v>0</v>
      </c>
      <c r="N406" s="49"/>
    </row>
    <row r="407" spans="1:14" ht="15" thickBot="1" x14ac:dyDescent="0.4">
      <c r="A407" s="79" t="s">
        <v>51</v>
      </c>
      <c r="B407" s="87">
        <v>51100</v>
      </c>
      <c r="C407" s="81" t="s">
        <v>608</v>
      </c>
      <c r="D407" s="82">
        <f>SUM(D401:D406)</f>
        <v>266100</v>
      </c>
      <c r="E407" s="82">
        <f>SUM(E401:E406)</f>
        <v>0</v>
      </c>
      <c r="F407" s="114"/>
      <c r="G407" s="82">
        <f>SUM(G401:G406)</f>
        <v>266100</v>
      </c>
      <c r="I407" s="82">
        <f>SUM(I401:I406)</f>
        <v>200000</v>
      </c>
      <c r="J407" s="101"/>
      <c r="K407" s="82">
        <f>SUM(K401:K406)</f>
        <v>66100</v>
      </c>
      <c r="L407" s="50"/>
      <c r="M407" s="82">
        <f>SUM(M401:M406)</f>
        <v>0</v>
      </c>
      <c r="N407" s="83"/>
    </row>
    <row r="408" spans="1:14" ht="30" thickTop="1" thickBot="1" x14ac:dyDescent="0.4">
      <c r="A408" s="79" t="s">
        <v>51</v>
      </c>
      <c r="B408" s="65">
        <v>51120</v>
      </c>
      <c r="C408" s="81" t="s">
        <v>609</v>
      </c>
      <c r="D408" s="94">
        <f>D399+D407</f>
        <v>353686</v>
      </c>
      <c r="E408" s="94">
        <f>E399+E407</f>
        <v>0</v>
      </c>
      <c r="F408" s="7"/>
      <c r="G408" s="94">
        <f>G399+G407</f>
        <v>353686</v>
      </c>
      <c r="I408" s="94">
        <f>I399+I407</f>
        <v>212747</v>
      </c>
      <c r="J408" s="101"/>
      <c r="K408" s="94">
        <f>K399+K407</f>
        <v>136306</v>
      </c>
      <c r="L408" s="50"/>
      <c r="M408" s="94">
        <f>M399+M407</f>
        <v>4633</v>
      </c>
      <c r="N408" s="83"/>
    </row>
    <row r="409" spans="1:14" ht="15" thickTop="1" x14ac:dyDescent="0.35">
      <c r="A409" s="84" t="s">
        <v>610</v>
      </c>
      <c r="B409" s="65"/>
      <c r="C409" s="77"/>
      <c r="D409" s="49"/>
      <c r="F409" s="7"/>
      <c r="J409" s="101"/>
      <c r="L409" s="50"/>
      <c r="M409" s="49"/>
      <c r="N409" s="49"/>
    </row>
    <row r="410" spans="1:14" ht="29" x14ac:dyDescent="0.35">
      <c r="A410" s="76" t="s">
        <v>611</v>
      </c>
      <c r="B410" s="65">
        <v>52280</v>
      </c>
      <c r="C410" s="77" t="s">
        <v>612</v>
      </c>
      <c r="D410" s="49">
        <v>20500</v>
      </c>
      <c r="E410" s="49">
        <v>0</v>
      </c>
      <c r="F410" s="7"/>
      <c r="G410" s="49">
        <f>D410+E410</f>
        <v>20500</v>
      </c>
      <c r="I410" s="49">
        <v>1236</v>
      </c>
      <c r="J410" s="101"/>
      <c r="K410" s="49">
        <v>15362</v>
      </c>
      <c r="L410" s="50"/>
      <c r="M410" s="49">
        <f>G410-I410-K410</f>
        <v>3902</v>
      </c>
      <c r="N410" s="49"/>
    </row>
    <row r="411" spans="1:14" ht="15" thickBot="1" x14ac:dyDescent="0.4">
      <c r="A411" s="79" t="s">
        <v>51</v>
      </c>
      <c r="B411" s="65">
        <v>52480</v>
      </c>
      <c r="C411" s="85" t="s">
        <v>613</v>
      </c>
      <c r="D411" s="82">
        <f>SUM(D410:D410)</f>
        <v>20500</v>
      </c>
      <c r="E411" s="82">
        <f>SUM(E410:E410)</f>
        <v>0</v>
      </c>
      <c r="F411" s="7"/>
      <c r="G411" s="82">
        <f>SUM(G410:G410)</f>
        <v>20500</v>
      </c>
      <c r="I411" s="82">
        <f>SUM(I410:I410)</f>
        <v>1236</v>
      </c>
      <c r="J411" s="101"/>
      <c r="K411" s="82">
        <f>SUM(K410:K410)</f>
        <v>15362</v>
      </c>
      <c r="L411" s="50"/>
      <c r="M411" s="82">
        <f>SUM(M410:M410)</f>
        <v>3902</v>
      </c>
      <c r="N411" s="83"/>
    </row>
    <row r="412" spans="1:14" ht="15" thickTop="1" x14ac:dyDescent="0.35">
      <c r="A412" s="84" t="s">
        <v>614</v>
      </c>
      <c r="B412" s="65"/>
      <c r="C412" s="85"/>
      <c r="D412" s="49"/>
      <c r="F412" s="7"/>
      <c r="J412" s="101"/>
      <c r="L412" s="50"/>
      <c r="M412" s="49"/>
      <c r="N412" s="49"/>
    </row>
    <row r="413" spans="1:14" x14ac:dyDescent="0.35">
      <c r="A413" s="76" t="s">
        <v>615</v>
      </c>
      <c r="B413" s="65">
        <v>71000</v>
      </c>
      <c r="C413" s="77" t="s">
        <v>616</v>
      </c>
      <c r="D413" s="49">
        <v>300000</v>
      </c>
      <c r="E413" s="49">
        <v>0</v>
      </c>
      <c r="F413" s="7"/>
      <c r="G413" s="49">
        <f t="shared" ref="G413:G427" si="74">D413+E413</f>
        <v>300000</v>
      </c>
      <c r="I413" s="49">
        <v>250111</v>
      </c>
      <c r="J413" s="101"/>
      <c r="K413" s="49">
        <v>45681</v>
      </c>
      <c r="L413" s="50"/>
      <c r="M413" s="49">
        <f t="shared" ref="M413:M426" si="75">G413-I413-K413</f>
        <v>4208</v>
      </c>
      <c r="N413" s="49"/>
    </row>
    <row r="414" spans="1:14" x14ac:dyDescent="0.35">
      <c r="A414" s="76" t="s">
        <v>617</v>
      </c>
      <c r="B414" s="65">
        <v>71020</v>
      </c>
      <c r="C414" s="77" t="s">
        <v>618</v>
      </c>
      <c r="D414" s="49">
        <v>50000</v>
      </c>
      <c r="E414" s="49">
        <v>0</v>
      </c>
      <c r="F414" s="7"/>
      <c r="G414" s="49">
        <f t="shared" si="74"/>
        <v>50000</v>
      </c>
      <c r="I414" s="49">
        <v>32561</v>
      </c>
      <c r="J414" s="101"/>
      <c r="K414" s="49">
        <v>16425</v>
      </c>
      <c r="L414" s="50"/>
      <c r="M414" s="49">
        <f t="shared" si="75"/>
        <v>1014</v>
      </c>
      <c r="N414" s="49"/>
    </row>
    <row r="415" spans="1:14" x14ac:dyDescent="0.35">
      <c r="A415" s="76" t="s">
        <v>619</v>
      </c>
      <c r="B415" s="65">
        <v>71040</v>
      </c>
      <c r="C415" s="77" t="s">
        <v>620</v>
      </c>
      <c r="D415" s="49">
        <v>70000</v>
      </c>
      <c r="E415" s="49">
        <v>0</v>
      </c>
      <c r="F415" s="7"/>
      <c r="G415" s="49">
        <f t="shared" si="74"/>
        <v>70000</v>
      </c>
      <c r="I415" s="49">
        <v>65213</v>
      </c>
      <c r="J415" s="101"/>
      <c r="K415" s="49">
        <v>3569</v>
      </c>
      <c r="L415" s="50"/>
      <c r="M415" s="49">
        <f t="shared" si="75"/>
        <v>1218</v>
      </c>
      <c r="N415" s="49"/>
    </row>
    <row r="416" spans="1:14" x14ac:dyDescent="0.35">
      <c r="A416" s="76" t="s">
        <v>621</v>
      </c>
      <c r="B416" s="65">
        <v>71060</v>
      </c>
      <c r="C416" s="77" t="s">
        <v>622</v>
      </c>
      <c r="D416" s="49">
        <v>90000</v>
      </c>
      <c r="E416" s="49">
        <v>0</v>
      </c>
      <c r="F416" s="7"/>
      <c r="G416" s="49">
        <f t="shared" si="74"/>
        <v>90000</v>
      </c>
      <c r="I416" s="49">
        <v>85214</v>
      </c>
      <c r="J416" s="101"/>
      <c r="K416" s="49">
        <v>2531</v>
      </c>
      <c r="L416" s="50"/>
      <c r="M416" s="49">
        <f t="shared" si="75"/>
        <v>2255</v>
      </c>
      <c r="N416" s="49"/>
    </row>
    <row r="417" spans="1:15" x14ac:dyDescent="0.35">
      <c r="A417" s="76" t="s">
        <v>623</v>
      </c>
      <c r="B417" s="65">
        <v>71080</v>
      </c>
      <c r="C417" s="77" t="s">
        <v>624</v>
      </c>
      <c r="D417" s="49">
        <v>110000</v>
      </c>
      <c r="E417" s="49">
        <v>0</v>
      </c>
      <c r="F417" s="7"/>
      <c r="G417" s="49">
        <f t="shared" si="74"/>
        <v>110000</v>
      </c>
      <c r="I417" s="49">
        <v>95123</v>
      </c>
      <c r="J417" s="101"/>
      <c r="K417" s="49">
        <v>13256</v>
      </c>
      <c r="L417" s="50"/>
      <c r="M417" s="49">
        <f t="shared" si="75"/>
        <v>1621</v>
      </c>
      <c r="N417" s="49"/>
    </row>
    <row r="418" spans="1:15" x14ac:dyDescent="0.35">
      <c r="A418" s="76" t="s">
        <v>625</v>
      </c>
      <c r="B418" s="65">
        <v>71100</v>
      </c>
      <c r="C418" s="77" t="s">
        <v>626</v>
      </c>
      <c r="D418" s="49">
        <v>0</v>
      </c>
      <c r="E418" s="49">
        <v>0</v>
      </c>
      <c r="F418" s="7"/>
      <c r="G418" s="49">
        <f t="shared" si="74"/>
        <v>0</v>
      </c>
      <c r="I418" s="49">
        <v>0</v>
      </c>
      <c r="J418" s="101"/>
      <c r="K418" s="49">
        <v>0</v>
      </c>
      <c r="L418" s="50"/>
      <c r="M418" s="49">
        <f t="shared" si="75"/>
        <v>0</v>
      </c>
      <c r="N418" s="49"/>
    </row>
    <row r="419" spans="1:15" x14ac:dyDescent="0.35">
      <c r="A419" s="76" t="s">
        <v>627</v>
      </c>
      <c r="B419" s="65">
        <v>71120</v>
      </c>
      <c r="C419" s="77" t="s">
        <v>628</v>
      </c>
      <c r="D419" s="49">
        <v>0</v>
      </c>
      <c r="E419" s="49">
        <v>0</v>
      </c>
      <c r="F419" s="7"/>
      <c r="G419" s="49">
        <f t="shared" si="74"/>
        <v>0</v>
      </c>
      <c r="I419" s="49">
        <v>0</v>
      </c>
      <c r="J419" s="101"/>
      <c r="K419" s="49">
        <v>0</v>
      </c>
      <c r="L419" s="50"/>
      <c r="M419" s="49">
        <f t="shared" si="75"/>
        <v>0</v>
      </c>
      <c r="N419" s="49"/>
    </row>
    <row r="420" spans="1:15" x14ac:dyDescent="0.35">
      <c r="A420" s="76" t="s">
        <v>629</v>
      </c>
      <c r="B420" s="65">
        <v>71140</v>
      </c>
      <c r="C420" s="77" t="s">
        <v>630</v>
      </c>
      <c r="D420" s="49">
        <v>140000</v>
      </c>
      <c r="E420" s="49">
        <v>0</v>
      </c>
      <c r="F420" s="7"/>
      <c r="G420" s="49">
        <f t="shared" si="74"/>
        <v>140000</v>
      </c>
      <c r="I420" s="49">
        <v>105365</v>
      </c>
      <c r="J420" s="101"/>
      <c r="K420" s="49">
        <v>32514</v>
      </c>
      <c r="L420" s="50"/>
      <c r="M420" s="49">
        <f t="shared" si="75"/>
        <v>2121</v>
      </c>
      <c r="N420" s="49"/>
    </row>
    <row r="421" spans="1:15" x14ac:dyDescent="0.35">
      <c r="A421" s="76" t="s">
        <v>631</v>
      </c>
      <c r="B421" s="65">
        <v>71160</v>
      </c>
      <c r="C421" s="77" t="s">
        <v>632</v>
      </c>
      <c r="D421" s="49">
        <v>160000</v>
      </c>
      <c r="E421" s="49">
        <v>0</v>
      </c>
      <c r="F421" s="7"/>
      <c r="G421" s="49">
        <f t="shared" si="74"/>
        <v>160000</v>
      </c>
      <c r="I421" s="49">
        <v>123658</v>
      </c>
      <c r="J421" s="101"/>
      <c r="K421" s="49">
        <v>35213</v>
      </c>
      <c r="L421" s="50"/>
      <c r="M421" s="49">
        <f t="shared" si="75"/>
        <v>1129</v>
      </c>
      <c r="N421" s="49"/>
    </row>
    <row r="422" spans="1:15" x14ac:dyDescent="0.35">
      <c r="A422" s="76" t="s">
        <v>633</v>
      </c>
      <c r="B422" s="65">
        <v>71180</v>
      </c>
      <c r="C422" s="77" t="s">
        <v>634</v>
      </c>
      <c r="D422" s="49">
        <v>180000</v>
      </c>
      <c r="E422" s="49">
        <v>0</v>
      </c>
      <c r="F422" s="7"/>
      <c r="G422" s="49">
        <f t="shared" si="74"/>
        <v>180000</v>
      </c>
      <c r="I422" s="49">
        <v>108562</v>
      </c>
      <c r="J422" s="101"/>
      <c r="K422" s="49">
        <v>70253</v>
      </c>
      <c r="L422" s="50"/>
      <c r="M422" s="49">
        <f t="shared" si="75"/>
        <v>1185</v>
      </c>
      <c r="N422" s="49"/>
    </row>
    <row r="423" spans="1:15" x14ac:dyDescent="0.35">
      <c r="A423" s="76" t="s">
        <v>635</v>
      </c>
      <c r="B423" s="65">
        <v>71200</v>
      </c>
      <c r="C423" s="77" t="s">
        <v>636</v>
      </c>
      <c r="D423" s="49">
        <v>105000</v>
      </c>
      <c r="E423" s="49">
        <v>0</v>
      </c>
      <c r="F423" s="7"/>
      <c r="G423" s="49">
        <f t="shared" si="74"/>
        <v>105000</v>
      </c>
      <c r="I423" s="49">
        <v>15025</v>
      </c>
      <c r="J423" s="101"/>
      <c r="K423" s="49">
        <v>87658</v>
      </c>
      <c r="L423" s="50"/>
      <c r="M423" s="49">
        <f t="shared" si="75"/>
        <v>2317</v>
      </c>
      <c r="N423" s="49"/>
    </row>
    <row r="424" spans="1:15" x14ac:dyDescent="0.35">
      <c r="A424" s="76" t="s">
        <v>637</v>
      </c>
      <c r="B424" s="65">
        <v>71220</v>
      </c>
      <c r="C424" s="77" t="s">
        <v>638</v>
      </c>
      <c r="D424" s="49">
        <v>932953</v>
      </c>
      <c r="E424" s="49">
        <v>0</v>
      </c>
      <c r="F424" s="7"/>
      <c r="G424" s="49">
        <f t="shared" si="74"/>
        <v>932953</v>
      </c>
      <c r="I424" s="49">
        <v>325698</v>
      </c>
      <c r="J424" s="101"/>
      <c r="K424" s="49">
        <v>605325</v>
      </c>
      <c r="L424" s="50"/>
      <c r="M424" s="49">
        <f t="shared" si="75"/>
        <v>1930</v>
      </c>
      <c r="N424" s="49"/>
    </row>
    <row r="425" spans="1:15" ht="29" x14ac:dyDescent="0.35">
      <c r="A425" s="76" t="s">
        <v>639</v>
      </c>
      <c r="B425" s="65">
        <v>71225</v>
      </c>
      <c r="C425" s="77" t="s">
        <v>640</v>
      </c>
      <c r="D425" s="49">
        <v>0</v>
      </c>
      <c r="E425" s="49">
        <v>0</v>
      </c>
      <c r="F425" s="7"/>
      <c r="G425" s="49">
        <f t="shared" si="74"/>
        <v>0</v>
      </c>
      <c r="I425" s="49">
        <v>0</v>
      </c>
      <c r="J425" s="101"/>
      <c r="K425" s="49">
        <v>0</v>
      </c>
      <c r="L425" s="50"/>
      <c r="M425" s="49">
        <f t="shared" si="75"/>
        <v>0</v>
      </c>
      <c r="N425" s="49"/>
    </row>
    <row r="426" spans="1:15" ht="29" x14ac:dyDescent="0.35">
      <c r="A426" s="76" t="s">
        <v>641</v>
      </c>
      <c r="B426" s="65">
        <v>71226</v>
      </c>
      <c r="C426" s="77" t="s">
        <v>642</v>
      </c>
      <c r="D426" s="49">
        <v>0</v>
      </c>
      <c r="E426" s="49">
        <v>0</v>
      </c>
      <c r="F426" s="7"/>
      <c r="G426" s="49">
        <f t="shared" si="74"/>
        <v>0</v>
      </c>
      <c r="I426" s="49">
        <v>0</v>
      </c>
      <c r="J426" s="101"/>
      <c r="K426" s="49">
        <v>0</v>
      </c>
      <c r="L426" s="50"/>
      <c r="M426" s="49">
        <f t="shared" si="75"/>
        <v>0</v>
      </c>
      <c r="N426" s="49"/>
    </row>
    <row r="427" spans="1:15" x14ac:dyDescent="0.35">
      <c r="A427" s="76" t="s">
        <v>643</v>
      </c>
      <c r="B427" s="65">
        <v>71227</v>
      </c>
      <c r="C427" s="77" t="s">
        <v>177</v>
      </c>
      <c r="D427" s="49">
        <v>0</v>
      </c>
      <c r="E427" s="49">
        <v>0</v>
      </c>
      <c r="F427" s="7"/>
      <c r="G427" s="49">
        <f t="shared" si="74"/>
        <v>0</v>
      </c>
      <c r="I427" s="49">
        <v>0</v>
      </c>
      <c r="J427" s="101"/>
      <c r="K427" s="49">
        <v>0</v>
      </c>
      <c r="L427" s="50"/>
      <c r="M427" s="49">
        <f>G427-I427-K427</f>
        <v>0</v>
      </c>
      <c r="N427" s="49"/>
    </row>
    <row r="428" spans="1:15" ht="15" thickBot="1" x14ac:dyDescent="0.4">
      <c r="A428" s="79" t="s">
        <v>51</v>
      </c>
      <c r="B428" s="65">
        <v>71240</v>
      </c>
      <c r="C428" s="85" t="s">
        <v>644</v>
      </c>
      <c r="D428" s="86">
        <f>SUM(D413:D427)</f>
        <v>2137953</v>
      </c>
      <c r="E428" s="86">
        <f>SUM(E413:E427)</f>
        <v>0</v>
      </c>
      <c r="F428" s="7"/>
      <c r="G428" s="86">
        <f>SUM(G413:G427)</f>
        <v>2137953</v>
      </c>
      <c r="I428" s="86">
        <f>SUM(I413:I427)</f>
        <v>1206530</v>
      </c>
      <c r="J428" s="101"/>
      <c r="K428" s="86">
        <f>SUM(K413:K427)</f>
        <v>912425</v>
      </c>
      <c r="L428" s="50"/>
      <c r="M428" s="82">
        <f>SUM(M413:M427)</f>
        <v>18998</v>
      </c>
      <c r="N428" s="83"/>
    </row>
    <row r="429" spans="1:15" ht="15.5" thickTop="1" thickBot="1" x14ac:dyDescent="0.4">
      <c r="A429" s="79" t="s">
        <v>51</v>
      </c>
      <c r="B429" s="65">
        <v>71260</v>
      </c>
      <c r="C429" s="85" t="s">
        <v>645</v>
      </c>
      <c r="D429" s="82">
        <f>D428</f>
        <v>2137953</v>
      </c>
      <c r="E429" s="82">
        <f>E428</f>
        <v>0</v>
      </c>
      <c r="F429" s="7"/>
      <c r="G429" s="82">
        <f>G428</f>
        <v>2137953</v>
      </c>
      <c r="I429" s="82">
        <f>I428</f>
        <v>1206530</v>
      </c>
      <c r="J429" s="101"/>
      <c r="K429" s="82">
        <f>K428</f>
        <v>912425</v>
      </c>
      <c r="L429" s="50"/>
      <c r="M429" s="82">
        <f>M428</f>
        <v>18998</v>
      </c>
      <c r="N429" s="83"/>
      <c r="O429" s="1" t="e">
        <f>PROPER(#REF!)</f>
        <v>#REF!</v>
      </c>
    </row>
    <row r="430" spans="1:15" ht="44.5" thickTop="1" thickBot="1" x14ac:dyDescent="0.4">
      <c r="A430" s="79" t="s">
        <v>51</v>
      </c>
      <c r="B430" s="65">
        <v>72140</v>
      </c>
      <c r="C430" s="85" t="s">
        <v>646</v>
      </c>
      <c r="D430" s="82">
        <f>+D335+D344+D355+D368+D377+D384+D395+D408+D411+D429</f>
        <v>6734589</v>
      </c>
      <c r="E430" s="82">
        <f>+E335+E344+E355+E368+E377+E384+E395+E408+E411+E429</f>
        <v>0</v>
      </c>
      <c r="F430" s="104" t="s">
        <v>647</v>
      </c>
      <c r="G430" s="82">
        <f>+G335+G344+G355+G368+G377+G384+G395+G408+G411+G429</f>
        <v>6734589</v>
      </c>
      <c r="H430" s="111" t="s">
        <v>648</v>
      </c>
      <c r="I430" s="82">
        <f>+I335+I344+I355+I368+I377+I384+I395+I408+I411+I429</f>
        <v>2691657</v>
      </c>
      <c r="J430" s="111" t="s">
        <v>649</v>
      </c>
      <c r="K430" s="82">
        <f>+K335+K344+K355+K368+K377+K384+K395+K408+K411+K429</f>
        <v>3766815</v>
      </c>
      <c r="L430" s="50"/>
      <c r="M430" s="82">
        <f>+M335+M344+M355+M368+M377+M384+M395+M408+M411+M429</f>
        <v>276117</v>
      </c>
      <c r="N430" s="83"/>
      <c r="O430" s="1" t="e">
        <f>PROPER(#REF!)</f>
        <v>#REF!</v>
      </c>
    </row>
    <row r="431" spans="1:15" ht="15.5" thickTop="1" thickBot="1" x14ac:dyDescent="0.4">
      <c r="A431" s="79" t="s">
        <v>51</v>
      </c>
      <c r="B431" s="65">
        <v>72260</v>
      </c>
      <c r="C431" s="85" t="s">
        <v>650</v>
      </c>
      <c r="D431" s="82">
        <f>D430+D323</f>
        <v>23425003</v>
      </c>
      <c r="E431" s="82">
        <f>E430+E323</f>
        <v>0</v>
      </c>
      <c r="F431" s="7"/>
      <c r="G431" s="82">
        <f>G430+G323</f>
        <v>23425003</v>
      </c>
      <c r="I431" s="82">
        <f>I430+I323</f>
        <v>10294585</v>
      </c>
      <c r="J431" s="101"/>
      <c r="K431" s="82">
        <f>K430+K323</f>
        <v>12150654</v>
      </c>
      <c r="L431" s="50"/>
      <c r="M431" s="82">
        <f>M430+M323</f>
        <v>979764</v>
      </c>
      <c r="N431" s="83"/>
      <c r="O431" s="1" t="e">
        <f>PROPER(#REF!)</f>
        <v>#REF!</v>
      </c>
    </row>
    <row r="432" spans="1:15" ht="15" thickTop="1" x14ac:dyDescent="0.35">
      <c r="A432" s="84" t="s">
        <v>125</v>
      </c>
      <c r="B432" s="65"/>
      <c r="C432" s="77"/>
      <c r="D432" s="49"/>
      <c r="F432" s="7"/>
      <c r="J432" s="101"/>
      <c r="L432" s="50"/>
      <c r="M432" s="49"/>
      <c r="N432" s="49"/>
    </row>
    <row r="433" spans="1:14" x14ac:dyDescent="0.35">
      <c r="A433" s="84" t="s">
        <v>651</v>
      </c>
      <c r="B433" s="65"/>
      <c r="C433" s="77"/>
      <c r="D433" s="49"/>
      <c r="F433" s="7"/>
      <c r="J433" s="101"/>
      <c r="L433" s="50"/>
      <c r="M433" s="49"/>
      <c r="N433" s="49"/>
    </row>
    <row r="434" spans="1:14" x14ac:dyDescent="0.35">
      <c r="A434" s="76" t="s">
        <v>652</v>
      </c>
      <c r="B434" s="65">
        <v>73020</v>
      </c>
      <c r="C434" s="77" t="s">
        <v>653</v>
      </c>
      <c r="D434" s="49">
        <v>3500</v>
      </c>
      <c r="E434" s="49">
        <v>0</v>
      </c>
      <c r="F434" s="7"/>
      <c r="G434" s="49">
        <f t="shared" ref="G434:G437" si="76">D434+E434</f>
        <v>3500</v>
      </c>
      <c r="I434" s="49">
        <v>3425</v>
      </c>
      <c r="J434" s="101"/>
      <c r="K434" s="49">
        <v>0</v>
      </c>
      <c r="L434" s="50"/>
      <c r="M434" s="49">
        <f>G434-I434-K434</f>
        <v>75</v>
      </c>
      <c r="N434" s="49"/>
    </row>
    <row r="435" spans="1:14" x14ac:dyDescent="0.35">
      <c r="A435" s="76" t="s">
        <v>654</v>
      </c>
      <c r="B435" s="65">
        <v>73040</v>
      </c>
      <c r="C435" s="77" t="s">
        <v>655</v>
      </c>
      <c r="D435" s="49">
        <v>69050</v>
      </c>
      <c r="E435" s="49">
        <v>0</v>
      </c>
      <c r="F435" s="7"/>
      <c r="G435" s="49">
        <f t="shared" si="76"/>
        <v>69050</v>
      </c>
      <c r="I435" s="49">
        <v>60523</v>
      </c>
      <c r="J435" s="101"/>
      <c r="K435" s="49">
        <v>5001</v>
      </c>
      <c r="L435" s="50"/>
      <c r="M435" s="49">
        <f>G435-I435-K435</f>
        <v>3526</v>
      </c>
      <c r="N435" s="49"/>
    </row>
    <row r="436" spans="1:14" x14ac:dyDescent="0.35">
      <c r="A436" s="76" t="s">
        <v>656</v>
      </c>
      <c r="B436" s="65">
        <v>73060</v>
      </c>
      <c r="C436" s="77" t="s">
        <v>657</v>
      </c>
      <c r="D436" s="49">
        <v>69050</v>
      </c>
      <c r="E436" s="49">
        <v>0</v>
      </c>
      <c r="F436" s="7"/>
      <c r="G436" s="49">
        <f t="shared" si="76"/>
        <v>69050</v>
      </c>
      <c r="I436" s="49">
        <v>56234</v>
      </c>
      <c r="J436" s="101"/>
      <c r="K436" s="49">
        <v>12000</v>
      </c>
      <c r="L436" s="50"/>
      <c r="M436" s="49">
        <f>G436-I436-K436</f>
        <v>816</v>
      </c>
      <c r="N436" s="49"/>
    </row>
    <row r="437" spans="1:14" x14ac:dyDescent="0.35">
      <c r="A437" s="76" t="s">
        <v>658</v>
      </c>
      <c r="B437" s="65">
        <v>73080</v>
      </c>
      <c r="C437" s="77" t="s">
        <v>659</v>
      </c>
      <c r="D437" s="49">
        <v>0</v>
      </c>
      <c r="E437" s="49">
        <v>0</v>
      </c>
      <c r="F437" s="7"/>
      <c r="G437" s="49">
        <f t="shared" si="76"/>
        <v>0</v>
      </c>
      <c r="I437" s="49">
        <v>0</v>
      </c>
      <c r="J437" s="101"/>
      <c r="K437" s="49">
        <v>0</v>
      </c>
      <c r="L437" s="50"/>
      <c r="M437" s="49">
        <f>G437-I437-K437</f>
        <v>0</v>
      </c>
      <c r="N437" s="49"/>
    </row>
    <row r="438" spans="1:14" x14ac:dyDescent="0.35">
      <c r="A438" s="84" t="s">
        <v>660</v>
      </c>
      <c r="B438" s="65"/>
      <c r="C438" s="77"/>
      <c r="D438" s="49"/>
      <c r="F438" s="7"/>
      <c r="J438" s="101"/>
      <c r="L438" s="50"/>
      <c r="M438" s="49"/>
      <c r="N438" s="49"/>
    </row>
    <row r="439" spans="1:14" x14ac:dyDescent="0.35">
      <c r="A439" s="76" t="s">
        <v>661</v>
      </c>
      <c r="B439" s="65">
        <v>74000</v>
      </c>
      <c r="C439" s="77" t="s">
        <v>662</v>
      </c>
      <c r="D439" s="49">
        <v>4000</v>
      </c>
      <c r="E439" s="49">
        <v>0</v>
      </c>
      <c r="F439" s="7"/>
      <c r="G439" s="49">
        <f t="shared" ref="G439:G451" si="77">D439+E439</f>
        <v>4000</v>
      </c>
      <c r="I439" s="49">
        <v>2532</v>
      </c>
      <c r="J439" s="101"/>
      <c r="K439" s="49">
        <v>1235</v>
      </c>
      <c r="L439" s="50"/>
      <c r="M439" s="49">
        <f t="shared" ref="M439:M454" si="78">G439-I439-K439</f>
        <v>233</v>
      </c>
      <c r="N439" s="49"/>
    </row>
    <row r="440" spans="1:14" x14ac:dyDescent="0.35">
      <c r="A440" s="76" t="s">
        <v>663</v>
      </c>
      <c r="B440" s="65">
        <v>74020</v>
      </c>
      <c r="C440" s="77" t="s">
        <v>664</v>
      </c>
      <c r="D440" s="49">
        <v>2000</v>
      </c>
      <c r="E440" s="49">
        <v>0</v>
      </c>
      <c r="F440" s="7"/>
      <c r="G440" s="49">
        <f t="shared" si="77"/>
        <v>2000</v>
      </c>
      <c r="I440" s="49">
        <v>1256</v>
      </c>
      <c r="J440" s="101"/>
      <c r="K440" s="49">
        <v>740</v>
      </c>
      <c r="L440" s="50"/>
      <c r="M440" s="49">
        <f t="shared" si="78"/>
        <v>4</v>
      </c>
      <c r="N440" s="49"/>
    </row>
    <row r="441" spans="1:14" x14ac:dyDescent="0.35">
      <c r="A441" s="76" t="s">
        <v>665</v>
      </c>
      <c r="B441" s="65">
        <v>74040</v>
      </c>
      <c r="C441" s="77" t="s">
        <v>666</v>
      </c>
      <c r="D441" s="49">
        <v>2000</v>
      </c>
      <c r="E441" s="49">
        <v>0</v>
      </c>
      <c r="F441" s="7"/>
      <c r="G441" s="49">
        <f t="shared" si="77"/>
        <v>2000</v>
      </c>
      <c r="I441" s="49">
        <v>2000</v>
      </c>
      <c r="J441" s="101"/>
      <c r="K441" s="49">
        <v>0</v>
      </c>
      <c r="L441" s="50"/>
      <c r="M441" s="49">
        <f t="shared" si="78"/>
        <v>0</v>
      </c>
      <c r="N441" s="49"/>
    </row>
    <row r="442" spans="1:14" x14ac:dyDescent="0.35">
      <c r="A442" s="76" t="s">
        <v>667</v>
      </c>
      <c r="B442" s="65">
        <v>74050</v>
      </c>
      <c r="C442" s="77" t="s">
        <v>668</v>
      </c>
      <c r="D442" s="49">
        <v>0</v>
      </c>
      <c r="E442" s="49">
        <v>0</v>
      </c>
      <c r="F442" s="7"/>
      <c r="G442" s="49">
        <f t="shared" ref="G442" si="79">D442+E442</f>
        <v>0</v>
      </c>
      <c r="I442" s="49">
        <v>0</v>
      </c>
      <c r="J442" s="101"/>
      <c r="K442" s="49">
        <v>0</v>
      </c>
      <c r="L442" s="50"/>
      <c r="M442" s="49">
        <f t="shared" ref="M442" si="80">G442-I442-K442</f>
        <v>0</v>
      </c>
      <c r="N442" s="49"/>
    </row>
    <row r="443" spans="1:14" x14ac:dyDescent="0.35">
      <c r="A443" s="76" t="s">
        <v>669</v>
      </c>
      <c r="B443" s="65">
        <v>74060</v>
      </c>
      <c r="C443" s="77" t="s">
        <v>670</v>
      </c>
      <c r="D443" s="49">
        <v>2000</v>
      </c>
      <c r="E443" s="49">
        <v>0</v>
      </c>
      <c r="F443" s="7"/>
      <c r="G443" s="49">
        <f t="shared" si="77"/>
        <v>2000</v>
      </c>
      <c r="I443" s="49">
        <v>356</v>
      </c>
      <c r="J443" s="101"/>
      <c r="K443" s="49">
        <v>1500</v>
      </c>
      <c r="L443" s="50"/>
      <c r="M443" s="49">
        <f t="shared" si="78"/>
        <v>144</v>
      </c>
      <c r="N443" s="49"/>
    </row>
    <row r="444" spans="1:14" x14ac:dyDescent="0.35">
      <c r="A444" s="76" t="s">
        <v>671</v>
      </c>
      <c r="B444" s="65">
        <v>74080</v>
      </c>
      <c r="C444" s="77" t="s">
        <v>672</v>
      </c>
      <c r="D444" s="49">
        <v>2000</v>
      </c>
      <c r="E444" s="49">
        <v>0</v>
      </c>
      <c r="F444" s="7"/>
      <c r="G444" s="49">
        <f t="shared" si="77"/>
        <v>2000</v>
      </c>
      <c r="I444" s="49">
        <v>897</v>
      </c>
      <c r="J444" s="101"/>
      <c r="K444" s="49">
        <v>1100</v>
      </c>
      <c r="L444" s="50"/>
      <c r="M444" s="49">
        <f t="shared" si="78"/>
        <v>3</v>
      </c>
      <c r="N444" s="49"/>
    </row>
    <row r="445" spans="1:14" x14ac:dyDescent="0.35">
      <c r="A445" s="76" t="s">
        <v>673</v>
      </c>
      <c r="B445" s="65">
        <v>74100</v>
      </c>
      <c r="C445" s="77" t="s">
        <v>674</v>
      </c>
      <c r="D445" s="49">
        <v>2000</v>
      </c>
      <c r="E445" s="49">
        <v>0</v>
      </c>
      <c r="F445" s="7"/>
      <c r="G445" s="49">
        <f t="shared" si="77"/>
        <v>2000</v>
      </c>
      <c r="I445" s="49">
        <v>965</v>
      </c>
      <c r="J445" s="101"/>
      <c r="K445" s="49">
        <v>1000</v>
      </c>
      <c r="L445" s="50"/>
      <c r="M445" s="49">
        <f t="shared" si="78"/>
        <v>35</v>
      </c>
      <c r="N445" s="49"/>
    </row>
    <row r="446" spans="1:14" x14ac:dyDescent="0.35">
      <c r="A446" s="76" t="s">
        <v>675</v>
      </c>
      <c r="B446" s="65">
        <v>74120</v>
      </c>
      <c r="C446" s="77" t="s">
        <v>676</v>
      </c>
      <c r="D446" s="49">
        <v>2000</v>
      </c>
      <c r="E446" s="49">
        <v>0</v>
      </c>
      <c r="F446" s="7"/>
      <c r="G446" s="49">
        <f t="shared" si="77"/>
        <v>2000</v>
      </c>
      <c r="I446" s="49">
        <v>1958</v>
      </c>
      <c r="J446" s="101"/>
      <c r="K446" s="49">
        <v>1</v>
      </c>
      <c r="L446" s="50"/>
      <c r="M446" s="49">
        <f t="shared" si="78"/>
        <v>41</v>
      </c>
      <c r="N446" s="49"/>
    </row>
    <row r="447" spans="1:14" x14ac:dyDescent="0.35">
      <c r="A447" s="76" t="s">
        <v>677</v>
      </c>
      <c r="B447" s="65">
        <v>74140</v>
      </c>
      <c r="C447" s="77" t="s">
        <v>678</v>
      </c>
      <c r="D447" s="49">
        <v>3000</v>
      </c>
      <c r="E447" s="49">
        <v>0</v>
      </c>
      <c r="F447" s="7"/>
      <c r="G447" s="49">
        <f t="shared" si="77"/>
        <v>3000</v>
      </c>
      <c r="I447" s="49">
        <v>2567</v>
      </c>
      <c r="J447" s="101"/>
      <c r="K447" s="49">
        <v>425</v>
      </c>
      <c r="L447" s="50"/>
      <c r="M447" s="49">
        <f t="shared" si="78"/>
        <v>8</v>
      </c>
      <c r="N447" s="49"/>
    </row>
    <row r="448" spans="1:14" x14ac:dyDescent="0.35">
      <c r="A448" s="76" t="s">
        <v>679</v>
      </c>
      <c r="B448" s="65">
        <v>74160</v>
      </c>
      <c r="C448" s="77" t="s">
        <v>680</v>
      </c>
      <c r="D448" s="49">
        <v>2000</v>
      </c>
      <c r="E448" s="49">
        <v>0</v>
      </c>
      <c r="F448" s="7"/>
      <c r="G448" s="49">
        <f t="shared" si="77"/>
        <v>2000</v>
      </c>
      <c r="I448" s="49">
        <v>1546</v>
      </c>
      <c r="J448" s="101"/>
      <c r="K448" s="49">
        <v>432</v>
      </c>
      <c r="L448" s="50"/>
      <c r="M448" s="49">
        <f t="shared" si="78"/>
        <v>22</v>
      </c>
      <c r="N448" s="49"/>
    </row>
    <row r="449" spans="1:14" x14ac:dyDescent="0.35">
      <c r="A449" s="76" t="s">
        <v>681</v>
      </c>
      <c r="B449" s="65">
        <v>74180</v>
      </c>
      <c r="C449" s="77" t="s">
        <v>682</v>
      </c>
      <c r="D449" s="49">
        <v>2000</v>
      </c>
      <c r="E449" s="49">
        <v>0</v>
      </c>
      <c r="F449" s="7"/>
      <c r="G449" s="49">
        <f t="shared" si="77"/>
        <v>2000</v>
      </c>
      <c r="I449" s="49">
        <v>1235</v>
      </c>
      <c r="J449" s="101"/>
      <c r="K449" s="49">
        <v>725</v>
      </c>
      <c r="L449" s="50"/>
      <c r="M449" s="49">
        <f t="shared" si="78"/>
        <v>40</v>
      </c>
      <c r="N449" s="49"/>
    </row>
    <row r="450" spans="1:14" x14ac:dyDescent="0.35">
      <c r="A450" s="76" t="s">
        <v>683</v>
      </c>
      <c r="B450" s="65">
        <v>74200</v>
      </c>
      <c r="C450" s="77" t="s">
        <v>684</v>
      </c>
      <c r="D450" s="49">
        <v>1000</v>
      </c>
      <c r="E450" s="49">
        <v>0</v>
      </c>
      <c r="F450" s="7"/>
      <c r="G450" s="49">
        <f t="shared" si="77"/>
        <v>1000</v>
      </c>
      <c r="I450" s="49">
        <v>359</v>
      </c>
      <c r="J450" s="101"/>
      <c r="K450" s="49">
        <v>632</v>
      </c>
      <c r="L450" s="50"/>
      <c r="M450" s="49">
        <f t="shared" si="78"/>
        <v>9</v>
      </c>
      <c r="N450" s="49"/>
    </row>
    <row r="451" spans="1:14" x14ac:dyDescent="0.35">
      <c r="A451" s="76" t="s">
        <v>685</v>
      </c>
      <c r="B451" s="65">
        <v>74260</v>
      </c>
      <c r="C451" s="77" t="s">
        <v>686</v>
      </c>
      <c r="D451" s="49">
        <v>2000</v>
      </c>
      <c r="E451" s="49">
        <v>0</v>
      </c>
      <c r="F451" s="7"/>
      <c r="G451" s="49">
        <f t="shared" si="77"/>
        <v>2000</v>
      </c>
      <c r="I451" s="49">
        <v>1529</v>
      </c>
      <c r="J451" s="101"/>
      <c r="K451" s="49">
        <v>325</v>
      </c>
      <c r="L451" s="50"/>
      <c r="M451" s="49">
        <f t="shared" si="78"/>
        <v>146</v>
      </c>
      <c r="N451" s="49"/>
    </row>
    <row r="452" spans="1:14" x14ac:dyDescent="0.35">
      <c r="A452" s="84" t="s">
        <v>687</v>
      </c>
      <c r="B452" s="65"/>
      <c r="C452" s="77"/>
      <c r="D452" s="83"/>
      <c r="E452" s="83"/>
      <c r="F452" s="7"/>
      <c r="G452" s="83"/>
      <c r="I452" s="83"/>
      <c r="J452" s="101"/>
      <c r="K452" s="83"/>
      <c r="L452" s="50"/>
      <c r="M452" s="83"/>
      <c r="N452" s="83"/>
    </row>
    <row r="453" spans="1:14" x14ac:dyDescent="0.35">
      <c r="A453" s="76" t="s">
        <v>688</v>
      </c>
      <c r="B453" s="65">
        <v>74280</v>
      </c>
      <c r="C453" s="77" t="s">
        <v>689</v>
      </c>
      <c r="D453" s="49">
        <v>9000</v>
      </c>
      <c r="E453" s="49">
        <v>0</v>
      </c>
      <c r="F453" s="7"/>
      <c r="G453" s="49">
        <f t="shared" ref="G453:G457" si="81">D453+E453</f>
        <v>9000</v>
      </c>
      <c r="I453" s="49">
        <v>7584</v>
      </c>
      <c r="J453" s="101"/>
      <c r="K453" s="49">
        <v>1245</v>
      </c>
      <c r="L453" s="50"/>
      <c r="M453" s="49">
        <f t="shared" si="78"/>
        <v>171</v>
      </c>
      <c r="N453" s="49"/>
    </row>
    <row r="454" spans="1:14" x14ac:dyDescent="0.35">
      <c r="A454" s="76" t="s">
        <v>690</v>
      </c>
      <c r="B454" s="65">
        <v>74300</v>
      </c>
      <c r="C454" s="77" t="s">
        <v>691</v>
      </c>
      <c r="D454" s="49">
        <v>12000</v>
      </c>
      <c r="E454" s="49">
        <v>0</v>
      </c>
      <c r="F454" s="7"/>
      <c r="G454" s="49">
        <f t="shared" si="81"/>
        <v>12000</v>
      </c>
      <c r="I454" s="49">
        <v>10953</v>
      </c>
      <c r="J454" s="101"/>
      <c r="K454" s="49">
        <v>956</v>
      </c>
      <c r="L454" s="50"/>
      <c r="M454" s="49">
        <f t="shared" si="78"/>
        <v>91</v>
      </c>
      <c r="N454" s="49"/>
    </row>
    <row r="455" spans="1:14" x14ac:dyDescent="0.35">
      <c r="A455" s="76" t="s">
        <v>692</v>
      </c>
      <c r="B455" s="65">
        <v>75040</v>
      </c>
      <c r="C455" s="77" t="s">
        <v>693</v>
      </c>
      <c r="D455" s="49">
        <v>1000</v>
      </c>
      <c r="E455" s="49">
        <v>0</v>
      </c>
      <c r="F455" s="7"/>
      <c r="G455" s="49">
        <f t="shared" si="81"/>
        <v>1000</v>
      </c>
      <c r="I455" s="49">
        <v>856</v>
      </c>
      <c r="J455" s="101"/>
      <c r="K455" s="49">
        <v>32</v>
      </c>
      <c r="L455" s="50"/>
      <c r="M455" s="49">
        <f>G455-I455-K455</f>
        <v>112</v>
      </c>
      <c r="N455" s="49"/>
    </row>
    <row r="456" spans="1:14" x14ac:dyDescent="0.35">
      <c r="A456" s="76" t="s">
        <v>694</v>
      </c>
      <c r="B456" s="65">
        <v>75060</v>
      </c>
      <c r="C456" s="77" t="s">
        <v>695</v>
      </c>
      <c r="D456" s="49">
        <v>0</v>
      </c>
      <c r="E456" s="49">
        <v>0</v>
      </c>
      <c r="F456" s="7"/>
      <c r="G456" s="49">
        <f t="shared" si="81"/>
        <v>0</v>
      </c>
      <c r="I456" s="49">
        <v>0</v>
      </c>
      <c r="J456" s="101"/>
      <c r="K456" s="49">
        <v>0</v>
      </c>
      <c r="L456" s="50"/>
      <c r="M456" s="49">
        <f>G456-I456-K456</f>
        <v>0</v>
      </c>
      <c r="N456" s="49"/>
    </row>
    <row r="457" spans="1:14" x14ac:dyDescent="0.35">
      <c r="A457" s="76" t="s">
        <v>696</v>
      </c>
      <c r="B457" s="65">
        <v>75080</v>
      </c>
      <c r="C457" s="77" t="s">
        <v>697</v>
      </c>
      <c r="D457" s="49">
        <v>140100</v>
      </c>
      <c r="E457" s="49">
        <v>0</v>
      </c>
      <c r="F457" s="7"/>
      <c r="G457" s="49">
        <f t="shared" si="81"/>
        <v>140100</v>
      </c>
      <c r="I457" s="49">
        <v>123456</v>
      </c>
      <c r="J457" s="101"/>
      <c r="K457" s="49">
        <v>15324</v>
      </c>
      <c r="L457" s="50"/>
      <c r="M457" s="49">
        <f>G457-I457-K457</f>
        <v>1320</v>
      </c>
      <c r="N457" s="49"/>
    </row>
    <row r="458" spans="1:14" x14ac:dyDescent="0.35">
      <c r="A458" s="84" t="s">
        <v>698</v>
      </c>
      <c r="B458" s="65"/>
      <c r="C458" s="77"/>
      <c r="D458" s="49"/>
      <c r="F458" s="7"/>
      <c r="J458" s="101"/>
      <c r="L458" s="50"/>
      <c r="M458" s="49"/>
      <c r="N458" s="49"/>
    </row>
    <row r="459" spans="1:14" x14ac:dyDescent="0.35">
      <c r="A459" s="76" t="s">
        <v>699</v>
      </c>
      <c r="B459" s="65">
        <v>75500</v>
      </c>
      <c r="C459" s="77" t="s">
        <v>700</v>
      </c>
      <c r="D459" s="49">
        <v>137100</v>
      </c>
      <c r="E459" s="49">
        <v>0</v>
      </c>
      <c r="F459" s="7"/>
      <c r="G459" s="49">
        <f t="shared" ref="G459:G463" si="82">D459+E459</f>
        <v>137100</v>
      </c>
      <c r="I459" s="49">
        <v>25642</v>
      </c>
      <c r="J459" s="101"/>
      <c r="K459" s="49">
        <v>105252</v>
      </c>
      <c r="L459" s="50"/>
      <c r="M459" s="49">
        <f>G459-I459-K459</f>
        <v>6206</v>
      </c>
      <c r="N459" s="49"/>
    </row>
    <row r="460" spans="1:14" x14ac:dyDescent="0.35">
      <c r="A460" s="76" t="s">
        <v>701</v>
      </c>
      <c r="B460" s="65">
        <v>75520</v>
      </c>
      <c r="C460" s="77" t="s">
        <v>702</v>
      </c>
      <c r="D460" s="49">
        <v>11200</v>
      </c>
      <c r="E460" s="49">
        <v>0</v>
      </c>
      <c r="F460" s="7"/>
      <c r="G460" s="49">
        <f t="shared" si="82"/>
        <v>11200</v>
      </c>
      <c r="I460" s="49">
        <v>1201</v>
      </c>
      <c r="J460" s="101"/>
      <c r="K460" s="49">
        <v>7500</v>
      </c>
      <c r="L460" s="50"/>
      <c r="M460" s="49">
        <f>G460-I460-K460</f>
        <v>2499</v>
      </c>
      <c r="N460" s="49"/>
    </row>
    <row r="461" spans="1:14" x14ac:dyDescent="0.35">
      <c r="A461" s="76" t="s">
        <v>703</v>
      </c>
      <c r="B461" s="65">
        <v>75600</v>
      </c>
      <c r="C461" s="77" t="s">
        <v>704</v>
      </c>
      <c r="D461" s="49">
        <v>16000</v>
      </c>
      <c r="E461" s="49">
        <v>0</v>
      </c>
      <c r="F461" s="7"/>
      <c r="G461" s="49">
        <f t="shared" si="82"/>
        <v>16000</v>
      </c>
      <c r="I461" s="49">
        <v>15234</v>
      </c>
      <c r="J461" s="101"/>
      <c r="K461" s="49">
        <v>75</v>
      </c>
      <c r="L461" s="50"/>
      <c r="M461" s="49">
        <f>G461-I461-K461</f>
        <v>691</v>
      </c>
      <c r="N461" s="49"/>
    </row>
    <row r="462" spans="1:14" x14ac:dyDescent="0.35">
      <c r="A462" s="76" t="s">
        <v>705</v>
      </c>
      <c r="B462" s="65">
        <v>75640</v>
      </c>
      <c r="C462" s="77" t="s">
        <v>706</v>
      </c>
      <c r="D462" s="49">
        <v>5000</v>
      </c>
      <c r="E462" s="49">
        <v>0</v>
      </c>
      <c r="F462" s="7"/>
      <c r="G462" s="49">
        <f t="shared" si="82"/>
        <v>5000</v>
      </c>
      <c r="I462" s="49">
        <v>4521</v>
      </c>
      <c r="J462" s="101"/>
      <c r="K462" s="49">
        <v>400</v>
      </c>
      <c r="L462" s="50"/>
      <c r="M462" s="49">
        <f>G462-I462-K462</f>
        <v>79</v>
      </c>
      <c r="N462" s="49"/>
    </row>
    <row r="463" spans="1:14" x14ac:dyDescent="0.35">
      <c r="A463" s="76" t="s">
        <v>707</v>
      </c>
      <c r="B463" s="65">
        <v>75760</v>
      </c>
      <c r="C463" s="77" t="s">
        <v>708</v>
      </c>
      <c r="D463" s="49">
        <v>5000</v>
      </c>
      <c r="E463" s="49">
        <v>0</v>
      </c>
      <c r="F463" s="7"/>
      <c r="G463" s="49">
        <f t="shared" si="82"/>
        <v>5000</v>
      </c>
      <c r="I463" s="49">
        <v>2365</v>
      </c>
      <c r="J463" s="101"/>
      <c r="K463" s="49">
        <v>2635</v>
      </c>
      <c r="L463" s="50"/>
      <c r="M463" s="49">
        <f>G463-I463-K463</f>
        <v>0</v>
      </c>
      <c r="N463" s="49"/>
    </row>
    <row r="464" spans="1:14" ht="15" thickBot="1" x14ac:dyDescent="0.4">
      <c r="A464" s="79" t="s">
        <v>51</v>
      </c>
      <c r="B464" s="65">
        <v>75880</v>
      </c>
      <c r="C464" s="85" t="s">
        <v>709</v>
      </c>
      <c r="D464" s="82">
        <f>SUM(D434:D463)</f>
        <v>504000</v>
      </c>
      <c r="E464" s="82">
        <f>SUM(E434:E463)</f>
        <v>0</v>
      </c>
      <c r="F464" s="7"/>
      <c r="G464" s="82">
        <f>SUM(G434:G463)</f>
        <v>504000</v>
      </c>
      <c r="I464" s="82">
        <f>SUM(I434:I463)</f>
        <v>329194</v>
      </c>
      <c r="J464" s="101"/>
      <c r="K464" s="82">
        <f>SUM(K434:K463)</f>
        <v>158535</v>
      </c>
      <c r="L464" s="50"/>
      <c r="M464" s="82">
        <f>SUM(M434:M463)</f>
        <v>16271</v>
      </c>
      <c r="N464" s="83"/>
    </row>
    <row r="465" spans="1:15" ht="44.5" thickTop="1" thickBot="1" x14ac:dyDescent="0.4">
      <c r="A465" s="79" t="s">
        <v>51</v>
      </c>
      <c r="B465" s="65">
        <v>76400</v>
      </c>
      <c r="C465" s="85" t="s">
        <v>710</v>
      </c>
      <c r="D465" s="82">
        <f>D464</f>
        <v>504000</v>
      </c>
      <c r="E465" s="82">
        <f>E464</f>
        <v>0</v>
      </c>
      <c r="F465" s="98" t="s">
        <v>711</v>
      </c>
      <c r="G465" s="82">
        <f>G464</f>
        <v>504000</v>
      </c>
      <c r="H465" s="119" t="s">
        <v>712</v>
      </c>
      <c r="I465" s="82">
        <f>I464</f>
        <v>329194</v>
      </c>
      <c r="J465" s="119" t="s">
        <v>713</v>
      </c>
      <c r="K465" s="82">
        <f>K464</f>
        <v>158535</v>
      </c>
      <c r="L465" s="50"/>
      <c r="M465" s="82">
        <f>M464</f>
        <v>16271</v>
      </c>
      <c r="N465" s="83"/>
    </row>
    <row r="466" spans="1:15" ht="44.5" thickTop="1" thickBot="1" x14ac:dyDescent="0.4">
      <c r="A466" s="6" t="s">
        <v>88</v>
      </c>
      <c r="B466" s="65">
        <v>84060</v>
      </c>
      <c r="C466" s="31" t="s">
        <v>714</v>
      </c>
      <c r="D466" s="62">
        <f>+D465+D431</f>
        <v>23929003</v>
      </c>
      <c r="E466" s="62">
        <f>+E465+E431</f>
        <v>0</v>
      </c>
      <c r="F466" s="104" t="s">
        <v>715</v>
      </c>
      <c r="G466" s="62">
        <f>+G465+G431</f>
        <v>23929003</v>
      </c>
      <c r="H466" s="111" t="s">
        <v>716</v>
      </c>
      <c r="I466" s="62">
        <f>+I465+I431</f>
        <v>10623779</v>
      </c>
      <c r="J466" s="111" t="s">
        <v>717</v>
      </c>
      <c r="K466" s="62">
        <f>+K465+K431</f>
        <v>12309189</v>
      </c>
      <c r="L466" s="111" t="s">
        <v>718</v>
      </c>
      <c r="M466" s="62">
        <f>+M465+M431</f>
        <v>996035</v>
      </c>
      <c r="N466" s="96"/>
    </row>
    <row r="467" spans="1:15" ht="41.15" customHeight="1" thickTop="1" x14ac:dyDescent="0.35">
      <c r="A467" s="129" t="s">
        <v>10</v>
      </c>
      <c r="B467" s="129"/>
      <c r="C467" s="129"/>
      <c r="D467" s="129"/>
      <c r="E467" s="129"/>
      <c r="F467" s="129"/>
      <c r="G467" s="129"/>
      <c r="H467" s="129"/>
      <c r="I467" s="129"/>
      <c r="J467" s="129"/>
      <c r="K467" s="129"/>
    </row>
    <row r="468" spans="1:15" x14ac:dyDescent="0.35">
      <c r="A468" s="129" t="s">
        <v>11</v>
      </c>
      <c r="B468" s="129"/>
      <c r="C468" s="129"/>
      <c r="D468" s="129"/>
      <c r="E468" s="129"/>
      <c r="F468" s="129"/>
      <c r="G468" s="129"/>
      <c r="H468" s="129"/>
      <c r="I468" s="129"/>
      <c r="J468" s="129"/>
      <c r="K468" s="129"/>
    </row>
    <row r="469" spans="1:15" x14ac:dyDescent="0.35">
      <c r="A469" s="130" t="s">
        <v>719</v>
      </c>
      <c r="B469" s="130"/>
      <c r="C469" s="130"/>
      <c r="D469" s="130"/>
      <c r="E469" s="130"/>
      <c r="F469" s="130"/>
      <c r="G469" s="130"/>
      <c r="H469" s="130"/>
      <c r="I469" s="130"/>
      <c r="J469" s="130"/>
      <c r="K469" s="130"/>
    </row>
    <row r="470" spans="1:15" x14ac:dyDescent="0.35">
      <c r="A470" s="129" t="s">
        <v>13</v>
      </c>
      <c r="B470" s="129"/>
      <c r="C470" s="129"/>
      <c r="D470" s="129"/>
      <c r="E470" s="129"/>
      <c r="F470" s="129"/>
      <c r="G470" s="129"/>
      <c r="H470" s="129"/>
      <c r="I470" s="129"/>
      <c r="J470" s="129"/>
      <c r="K470" s="129"/>
    </row>
    <row r="471" spans="1:15" x14ac:dyDescent="0.35">
      <c r="A471" s="129" t="s">
        <v>161</v>
      </c>
      <c r="B471" s="129"/>
      <c r="C471" s="129"/>
      <c r="D471" s="129"/>
      <c r="E471" s="129"/>
      <c r="F471" s="129"/>
      <c r="G471" s="129"/>
      <c r="H471" s="129"/>
      <c r="I471" s="129"/>
      <c r="J471" s="129"/>
      <c r="K471" s="129"/>
    </row>
    <row r="472" spans="1:15" x14ac:dyDescent="0.35">
      <c r="A472" s="130" t="s">
        <v>100</v>
      </c>
      <c r="B472" s="130"/>
      <c r="C472" s="130"/>
      <c r="D472" s="130"/>
      <c r="E472" s="130"/>
      <c r="F472" s="130"/>
      <c r="G472" s="130"/>
      <c r="H472" s="130"/>
      <c r="I472" s="130"/>
      <c r="J472" s="130"/>
      <c r="K472" s="130"/>
    </row>
    <row r="473" spans="1:15" s="98" customFormat="1" ht="58" x14ac:dyDescent="0.35">
      <c r="A473" s="71" t="s">
        <v>17</v>
      </c>
      <c r="B473" s="97" t="s">
        <v>132</v>
      </c>
      <c r="C473" s="71" t="s">
        <v>18</v>
      </c>
      <c r="D473" s="71" t="s">
        <v>720</v>
      </c>
      <c r="E473" s="71" t="s">
        <v>721</v>
      </c>
      <c r="F473" s="71" t="s">
        <v>23</v>
      </c>
      <c r="G473" s="71" t="s">
        <v>80</v>
      </c>
      <c r="H473" s="71" t="s">
        <v>25</v>
      </c>
      <c r="I473" s="71" t="s">
        <v>117</v>
      </c>
      <c r="J473" s="71" t="s">
        <v>55</v>
      </c>
      <c r="K473" s="71" t="s">
        <v>82</v>
      </c>
      <c r="L473" s="71" t="s">
        <v>57</v>
      </c>
      <c r="M473" s="71" t="s">
        <v>119</v>
      </c>
      <c r="N473" s="71"/>
      <c r="O473" s="1"/>
    </row>
    <row r="474" spans="1:15" ht="27" customHeight="1" x14ac:dyDescent="0.35">
      <c r="A474" s="2" t="s">
        <v>162</v>
      </c>
      <c r="B474" s="2"/>
      <c r="C474" s="2"/>
      <c r="D474" s="2"/>
      <c r="E474" s="2"/>
      <c r="F474" s="1"/>
      <c r="J474" s="101"/>
      <c r="L474" s="50"/>
      <c r="M474" s="49"/>
      <c r="N474" s="49"/>
    </row>
    <row r="475" spans="1:15" x14ac:dyDescent="0.35">
      <c r="A475" s="10" t="s">
        <v>722</v>
      </c>
      <c r="B475" s="10"/>
      <c r="E475" s="1"/>
      <c r="F475" s="1"/>
      <c r="J475" s="101"/>
      <c r="L475" s="50"/>
      <c r="M475" s="49"/>
      <c r="N475" s="49"/>
      <c r="O475" s="98"/>
    </row>
    <row r="476" spans="1:15" x14ac:dyDescent="0.35">
      <c r="A476" s="76" t="s">
        <v>164</v>
      </c>
      <c r="B476" s="65">
        <v>2080</v>
      </c>
      <c r="C476" s="76" t="s">
        <v>165</v>
      </c>
      <c r="D476" s="78">
        <v>257512</v>
      </c>
      <c r="E476" s="78">
        <v>0</v>
      </c>
      <c r="F476" s="1"/>
      <c r="G476" s="78">
        <f>D476+E476</f>
        <v>257512</v>
      </c>
      <c r="H476" s="115"/>
      <c r="I476" s="78">
        <v>31342</v>
      </c>
      <c r="J476" s="101"/>
      <c r="K476" s="78">
        <v>200508</v>
      </c>
      <c r="L476" s="115"/>
      <c r="M476" s="78">
        <f>G476-I476-K476</f>
        <v>25662</v>
      </c>
      <c r="N476" s="78"/>
    </row>
    <row r="477" spans="1:15" x14ac:dyDescent="0.35">
      <c r="A477" s="76" t="s">
        <v>166</v>
      </c>
      <c r="B477" s="65">
        <v>2100</v>
      </c>
      <c r="C477" s="76" t="s">
        <v>167</v>
      </c>
      <c r="D477" s="49">
        <v>1924946</v>
      </c>
      <c r="E477" s="49">
        <v>0</v>
      </c>
      <c r="F477" s="1"/>
      <c r="G477" s="49">
        <f>D477+E477</f>
        <v>1924946</v>
      </c>
      <c r="I477" s="49">
        <v>471396</v>
      </c>
      <c r="J477" s="101"/>
      <c r="K477" s="49">
        <v>1378850</v>
      </c>
      <c r="L477" s="50"/>
      <c r="M477" s="49">
        <f>G477-I477-K477</f>
        <v>74700</v>
      </c>
      <c r="N477" s="49"/>
    </row>
    <row r="478" spans="1:15" x14ac:dyDescent="0.35">
      <c r="A478" s="76" t="s">
        <v>168</v>
      </c>
      <c r="B478" s="65">
        <v>2120</v>
      </c>
      <c r="C478" s="76" t="s">
        <v>169</v>
      </c>
      <c r="D478" s="49">
        <v>1455768</v>
      </c>
      <c r="E478" s="49">
        <v>0</v>
      </c>
      <c r="F478" s="1"/>
      <c r="G478" s="49">
        <f t="shared" ref="G478:G479" si="83">D478+E478</f>
        <v>1455768</v>
      </c>
      <c r="I478" s="49">
        <v>427166</v>
      </c>
      <c r="J478" s="101"/>
      <c r="K478" s="49">
        <v>996472</v>
      </c>
      <c r="L478" s="50"/>
      <c r="M478" s="49">
        <f>G478-I478-K478</f>
        <v>32130</v>
      </c>
      <c r="N478" s="49"/>
    </row>
    <row r="479" spans="1:15" x14ac:dyDescent="0.35">
      <c r="A479" s="76" t="s">
        <v>170</v>
      </c>
      <c r="B479" s="65">
        <v>2140</v>
      </c>
      <c r="C479" s="76" t="s">
        <v>171</v>
      </c>
      <c r="D479" s="49">
        <v>0</v>
      </c>
      <c r="E479" s="49">
        <v>0</v>
      </c>
      <c r="F479" s="1"/>
      <c r="G479" s="49">
        <f t="shared" si="83"/>
        <v>0</v>
      </c>
      <c r="I479" s="49">
        <v>0</v>
      </c>
      <c r="J479" s="101"/>
      <c r="K479" s="49">
        <v>0</v>
      </c>
      <c r="L479" s="50"/>
      <c r="M479" s="49">
        <f>G479-I479-K479</f>
        <v>0</v>
      </c>
      <c r="N479" s="49"/>
    </row>
    <row r="480" spans="1:15" ht="15" thickBot="1" x14ac:dyDescent="0.4">
      <c r="A480" s="79" t="s">
        <v>51</v>
      </c>
      <c r="B480" s="79" t="s">
        <v>51</v>
      </c>
      <c r="C480" s="99" t="s">
        <v>172</v>
      </c>
      <c r="D480" s="82">
        <f>SUM(D476:D479)</f>
        <v>3638226</v>
      </c>
      <c r="E480" s="82">
        <f>SUM(E476:E479)</f>
        <v>0</v>
      </c>
      <c r="F480" s="1"/>
      <c r="G480" s="82">
        <f>SUM(G476:G479)</f>
        <v>3638226</v>
      </c>
      <c r="I480" s="82">
        <f>SUM(I476:I479)</f>
        <v>929904</v>
      </c>
      <c r="J480" s="101"/>
      <c r="K480" s="82">
        <f>SUM(K476:K479)</f>
        <v>2575830</v>
      </c>
      <c r="L480" s="50"/>
      <c r="M480" s="82">
        <f>SUM(M476:M479)</f>
        <v>132492</v>
      </c>
      <c r="N480" s="83"/>
    </row>
    <row r="481" spans="1:14" ht="15" thickTop="1" x14ac:dyDescent="0.35">
      <c r="A481" s="84" t="s">
        <v>723</v>
      </c>
      <c r="B481" s="65"/>
      <c r="C481" s="84"/>
      <c r="D481" s="49"/>
      <c r="F481" s="1"/>
      <c r="J481" s="101"/>
      <c r="L481" s="50"/>
      <c r="M481" s="49"/>
      <c r="N481" s="49"/>
    </row>
    <row r="482" spans="1:14" x14ac:dyDescent="0.35">
      <c r="A482" s="76" t="s">
        <v>174</v>
      </c>
      <c r="B482" s="65">
        <v>3000</v>
      </c>
      <c r="C482" s="76" t="s">
        <v>175</v>
      </c>
      <c r="D482" s="49">
        <v>793328</v>
      </c>
      <c r="E482" s="49">
        <v>0</v>
      </c>
      <c r="F482" s="1"/>
      <c r="G482" s="49">
        <f t="shared" ref="G482:G489" si="84">D482+E482</f>
        <v>793328</v>
      </c>
      <c r="I482" s="49">
        <v>112462</v>
      </c>
      <c r="J482" s="101"/>
      <c r="K482" s="49">
        <v>647316</v>
      </c>
      <c r="L482" s="50"/>
      <c r="M482" s="49">
        <f t="shared" ref="M482:M489" si="85">G482-I482-K482</f>
        <v>33550</v>
      </c>
      <c r="N482" s="49"/>
    </row>
    <row r="483" spans="1:14" x14ac:dyDescent="0.35">
      <c r="A483" s="76" t="s">
        <v>176</v>
      </c>
      <c r="B483" s="65">
        <v>3005</v>
      </c>
      <c r="C483" s="76" t="s">
        <v>177</v>
      </c>
      <c r="D483" s="49">
        <v>0</v>
      </c>
      <c r="E483" s="49">
        <v>0</v>
      </c>
      <c r="F483" s="1"/>
      <c r="G483" s="49">
        <f t="shared" si="84"/>
        <v>0</v>
      </c>
      <c r="I483" s="49">
        <v>0</v>
      </c>
      <c r="J483" s="101"/>
      <c r="K483" s="49">
        <v>0</v>
      </c>
      <c r="L483" s="50"/>
      <c r="M483" s="49">
        <f t="shared" si="85"/>
        <v>0</v>
      </c>
      <c r="N483" s="49"/>
    </row>
    <row r="484" spans="1:14" x14ac:dyDescent="0.35">
      <c r="A484" s="76" t="s">
        <v>178</v>
      </c>
      <c r="B484" s="65">
        <v>3020</v>
      </c>
      <c r="C484" s="76" t="s">
        <v>179</v>
      </c>
      <c r="D484" s="49">
        <v>39782</v>
      </c>
      <c r="E484" s="49">
        <v>0</v>
      </c>
      <c r="F484" s="1"/>
      <c r="G484" s="49">
        <f t="shared" si="84"/>
        <v>39782</v>
      </c>
      <c r="I484" s="49">
        <v>5062</v>
      </c>
      <c r="J484" s="101"/>
      <c r="K484" s="49">
        <v>25072</v>
      </c>
      <c r="L484" s="50"/>
      <c r="M484" s="49">
        <f t="shared" si="85"/>
        <v>9648</v>
      </c>
      <c r="N484" s="49"/>
    </row>
    <row r="485" spans="1:14" x14ac:dyDescent="0.35">
      <c r="A485" s="76" t="s">
        <v>180</v>
      </c>
      <c r="B485" s="65">
        <v>3040</v>
      </c>
      <c r="C485" s="76" t="s">
        <v>181</v>
      </c>
      <c r="D485" s="49">
        <v>38440</v>
      </c>
      <c r="E485" s="49">
        <v>0</v>
      </c>
      <c r="F485" s="1"/>
      <c r="G485" s="49">
        <f t="shared" si="84"/>
        <v>38440</v>
      </c>
      <c r="I485" s="49">
        <v>3084</v>
      </c>
      <c r="J485" s="101"/>
      <c r="K485" s="49">
        <v>25092</v>
      </c>
      <c r="L485" s="50"/>
      <c r="M485" s="49">
        <f t="shared" si="85"/>
        <v>10264</v>
      </c>
      <c r="N485" s="49"/>
    </row>
    <row r="486" spans="1:14" x14ac:dyDescent="0.35">
      <c r="A486" s="76" t="s">
        <v>182</v>
      </c>
      <c r="B486" s="65">
        <v>3060</v>
      </c>
      <c r="C486" s="76" t="s">
        <v>183</v>
      </c>
      <c r="D486" s="49">
        <v>21440</v>
      </c>
      <c r="E486" s="49">
        <v>0</v>
      </c>
      <c r="F486" s="1"/>
      <c r="G486" s="49">
        <f t="shared" si="84"/>
        <v>21440</v>
      </c>
      <c r="I486" s="49">
        <v>4272</v>
      </c>
      <c r="J486" s="101"/>
      <c r="K486" s="49">
        <v>2508</v>
      </c>
      <c r="L486" s="50"/>
      <c r="M486" s="49">
        <f t="shared" si="85"/>
        <v>14660</v>
      </c>
      <c r="N486" s="49"/>
    </row>
    <row r="487" spans="1:14" x14ac:dyDescent="0.35">
      <c r="A487" s="76" t="s">
        <v>184</v>
      </c>
      <c r="B487" s="65">
        <v>3080</v>
      </c>
      <c r="C487" s="76" t="s">
        <v>185</v>
      </c>
      <c r="D487" s="49">
        <v>172860</v>
      </c>
      <c r="E487" s="49">
        <v>0</v>
      </c>
      <c r="F487" s="1"/>
      <c r="G487" s="49">
        <f t="shared" si="84"/>
        <v>172860</v>
      </c>
      <c r="I487" s="49">
        <v>51262</v>
      </c>
      <c r="J487" s="101"/>
      <c r="K487" s="49">
        <v>112468</v>
      </c>
      <c r="L487" s="50"/>
      <c r="M487" s="49">
        <f t="shared" si="85"/>
        <v>9130</v>
      </c>
      <c r="N487" s="49"/>
    </row>
    <row r="488" spans="1:14" x14ac:dyDescent="0.35">
      <c r="A488" s="76" t="s">
        <v>186</v>
      </c>
      <c r="B488" s="65">
        <v>3100</v>
      </c>
      <c r="C488" s="76" t="s">
        <v>187</v>
      </c>
      <c r="D488" s="49">
        <v>77680</v>
      </c>
      <c r="E488" s="49">
        <v>0</v>
      </c>
      <c r="F488" s="1"/>
      <c r="G488" s="49">
        <f t="shared" si="84"/>
        <v>77680</v>
      </c>
      <c r="I488" s="49">
        <v>50426</v>
      </c>
      <c r="J488" s="101"/>
      <c r="K488" s="49">
        <v>25126</v>
      </c>
      <c r="L488" s="50"/>
      <c r="M488" s="49">
        <f t="shared" si="85"/>
        <v>2128</v>
      </c>
      <c r="N488" s="49"/>
    </row>
    <row r="489" spans="1:14" x14ac:dyDescent="0.35">
      <c r="A489" s="76" t="s">
        <v>188</v>
      </c>
      <c r="B489" s="65">
        <v>3120</v>
      </c>
      <c r="C489" s="76" t="s">
        <v>189</v>
      </c>
      <c r="D489" s="49">
        <v>111200</v>
      </c>
      <c r="E489" s="49">
        <v>0</v>
      </c>
      <c r="F489" s="1"/>
      <c r="G489" s="49">
        <f t="shared" si="84"/>
        <v>111200</v>
      </c>
      <c r="I489" s="49">
        <v>25082</v>
      </c>
      <c r="J489" s="101"/>
      <c r="K489" s="49">
        <v>84312</v>
      </c>
      <c r="L489" s="50"/>
      <c r="M489" s="49">
        <f t="shared" si="85"/>
        <v>1806</v>
      </c>
      <c r="N489" s="49"/>
    </row>
    <row r="490" spans="1:14" ht="15" thickBot="1" x14ac:dyDescent="0.4">
      <c r="A490" s="79" t="s">
        <v>51</v>
      </c>
      <c r="B490" s="65">
        <v>3200</v>
      </c>
      <c r="C490" s="81" t="s">
        <v>190</v>
      </c>
      <c r="D490" s="82">
        <f>SUM(D482:D489)</f>
        <v>1254730</v>
      </c>
      <c r="E490" s="82">
        <f>SUM(E482:E489)</f>
        <v>0</v>
      </c>
      <c r="F490" s="1"/>
      <c r="G490" s="82">
        <f>SUM(G482:G489)</f>
        <v>1254730</v>
      </c>
      <c r="I490" s="82">
        <f>SUM(I482:I489)</f>
        <v>251650</v>
      </c>
      <c r="J490" s="101"/>
      <c r="K490" s="82">
        <f>SUM(K482:K489)</f>
        <v>921894</v>
      </c>
      <c r="L490" s="50"/>
      <c r="M490" s="82">
        <f>SUM(M482:M489)</f>
        <v>81186</v>
      </c>
      <c r="N490" s="83"/>
    </row>
    <row r="491" spans="1:14" ht="15.5" thickTop="1" thickBot="1" x14ac:dyDescent="0.4">
      <c r="A491" s="79" t="s">
        <v>51</v>
      </c>
      <c r="B491" s="79" t="s">
        <v>51</v>
      </c>
      <c r="C491" s="85" t="s">
        <v>172</v>
      </c>
      <c r="D491" s="82">
        <f>D480+D490</f>
        <v>4892956</v>
      </c>
      <c r="E491" s="82">
        <f>E480+E490</f>
        <v>0</v>
      </c>
      <c r="F491" s="1"/>
      <c r="G491" s="82">
        <f>G480+G490</f>
        <v>4892956</v>
      </c>
      <c r="I491" s="82">
        <f>I480+I490</f>
        <v>1181554</v>
      </c>
      <c r="J491" s="101"/>
      <c r="K491" s="82">
        <f>K480+K490</f>
        <v>3497724</v>
      </c>
      <c r="L491" s="50"/>
      <c r="M491" s="82">
        <f>M480+M490</f>
        <v>213678</v>
      </c>
      <c r="N491" s="83"/>
    </row>
    <row r="492" spans="1:14" ht="15" thickTop="1" x14ac:dyDescent="0.35">
      <c r="A492" s="84" t="s">
        <v>191</v>
      </c>
      <c r="B492" s="65"/>
      <c r="C492" s="84"/>
      <c r="D492" s="49"/>
      <c r="F492" s="1"/>
      <c r="J492" s="101"/>
      <c r="L492" s="50"/>
      <c r="M492" s="49"/>
      <c r="N492" s="49"/>
    </row>
    <row r="493" spans="1:14" x14ac:dyDescent="0.35">
      <c r="A493" s="84" t="s">
        <v>724</v>
      </c>
      <c r="B493" s="65"/>
      <c r="C493" s="84"/>
      <c r="D493" s="49"/>
      <c r="F493" s="1"/>
      <c r="J493" s="101"/>
      <c r="L493" s="50"/>
      <c r="M493" s="49"/>
      <c r="N493" s="49"/>
    </row>
    <row r="494" spans="1:14" x14ac:dyDescent="0.35">
      <c r="A494" s="76" t="s">
        <v>193</v>
      </c>
      <c r="B494" s="65">
        <v>3500</v>
      </c>
      <c r="C494" s="76" t="s">
        <v>194</v>
      </c>
      <c r="D494" s="49">
        <v>583376</v>
      </c>
      <c r="E494" s="49">
        <v>0</v>
      </c>
      <c r="F494" s="1"/>
      <c r="G494" s="49">
        <f t="shared" ref="G494:G502" si="86">D494+E494</f>
        <v>583376</v>
      </c>
      <c r="I494" s="49">
        <v>24902</v>
      </c>
      <c r="J494" s="101"/>
      <c r="K494" s="49">
        <v>509734</v>
      </c>
      <c r="L494" s="50"/>
      <c r="M494" s="49">
        <f t="shared" ref="M494:M502" si="87">G494-I494-K494</f>
        <v>48740</v>
      </c>
      <c r="N494" s="49"/>
    </row>
    <row r="495" spans="1:14" x14ac:dyDescent="0.35">
      <c r="A495" s="76" t="s">
        <v>195</v>
      </c>
      <c r="B495" s="65">
        <v>3520</v>
      </c>
      <c r="C495" s="76" t="s">
        <v>175</v>
      </c>
      <c r="D495" s="49">
        <v>479400</v>
      </c>
      <c r="E495" s="49">
        <v>0</v>
      </c>
      <c r="F495" s="1"/>
      <c r="G495" s="49">
        <f t="shared" si="86"/>
        <v>479400</v>
      </c>
      <c r="I495" s="49">
        <v>73084</v>
      </c>
      <c r="J495" s="101"/>
      <c r="K495" s="49">
        <v>391264</v>
      </c>
      <c r="L495" s="50"/>
      <c r="M495" s="49">
        <f t="shared" si="87"/>
        <v>15052</v>
      </c>
      <c r="N495" s="49"/>
    </row>
    <row r="496" spans="1:14" x14ac:dyDescent="0.35">
      <c r="A496" s="76" t="s">
        <v>196</v>
      </c>
      <c r="B496" s="65">
        <v>3525</v>
      </c>
      <c r="C496" s="76" t="s">
        <v>177</v>
      </c>
      <c r="D496" s="49">
        <v>0</v>
      </c>
      <c r="E496" s="49">
        <v>0</v>
      </c>
      <c r="F496" s="1"/>
      <c r="G496" s="49">
        <f t="shared" si="86"/>
        <v>0</v>
      </c>
      <c r="I496" s="49">
        <v>0</v>
      </c>
      <c r="J496" s="101"/>
      <c r="K496" s="49">
        <v>0</v>
      </c>
      <c r="L496" s="50"/>
      <c r="M496" s="49">
        <f t="shared" si="87"/>
        <v>0</v>
      </c>
      <c r="N496" s="49"/>
    </row>
    <row r="497" spans="1:14" x14ac:dyDescent="0.35">
      <c r="A497" s="76" t="s">
        <v>197</v>
      </c>
      <c r="B497" s="65">
        <v>3540</v>
      </c>
      <c r="C497" s="76" t="s">
        <v>179</v>
      </c>
      <c r="D497" s="49">
        <v>8000</v>
      </c>
      <c r="E497" s="49">
        <v>0</v>
      </c>
      <c r="F497" s="1"/>
      <c r="G497" s="49">
        <f t="shared" si="86"/>
        <v>8000</v>
      </c>
      <c r="I497" s="49">
        <v>246</v>
      </c>
      <c r="J497" s="101"/>
      <c r="K497" s="49">
        <v>5290</v>
      </c>
      <c r="L497" s="50"/>
      <c r="M497" s="49">
        <f t="shared" si="87"/>
        <v>2464</v>
      </c>
      <c r="N497" s="49"/>
    </row>
    <row r="498" spans="1:14" x14ac:dyDescent="0.35">
      <c r="A498" s="76" t="s">
        <v>198</v>
      </c>
      <c r="B498" s="65">
        <v>3560</v>
      </c>
      <c r="C498" s="76" t="s">
        <v>181</v>
      </c>
      <c r="D498" s="49">
        <v>8000</v>
      </c>
      <c r="E498" s="49">
        <v>0</v>
      </c>
      <c r="F498" s="1"/>
      <c r="G498" s="49">
        <f t="shared" si="86"/>
        <v>8000</v>
      </c>
      <c r="I498" s="49">
        <v>512</v>
      </c>
      <c r="J498" s="101"/>
      <c r="K498" s="49">
        <v>5072</v>
      </c>
      <c r="L498" s="50"/>
      <c r="M498" s="49">
        <f t="shared" si="87"/>
        <v>2416</v>
      </c>
      <c r="N498" s="49"/>
    </row>
    <row r="499" spans="1:14" x14ac:dyDescent="0.35">
      <c r="A499" s="76" t="s">
        <v>199</v>
      </c>
      <c r="B499" s="65">
        <v>3580</v>
      </c>
      <c r="C499" s="76" t="s">
        <v>183</v>
      </c>
      <c r="D499" s="49">
        <v>8000</v>
      </c>
      <c r="E499" s="49">
        <v>0</v>
      </c>
      <c r="F499" s="1"/>
      <c r="G499" s="49">
        <f t="shared" si="86"/>
        <v>8000</v>
      </c>
      <c r="I499" s="49">
        <v>1064</v>
      </c>
      <c r="J499" s="101"/>
      <c r="K499" s="49">
        <v>6250</v>
      </c>
      <c r="L499" s="50"/>
      <c r="M499" s="49">
        <f t="shared" si="87"/>
        <v>686</v>
      </c>
      <c r="N499" s="49"/>
    </row>
    <row r="500" spans="1:14" x14ac:dyDescent="0.35">
      <c r="A500" s="76" t="s">
        <v>200</v>
      </c>
      <c r="B500" s="65">
        <v>3600</v>
      </c>
      <c r="C500" s="76" t="s">
        <v>185</v>
      </c>
      <c r="D500" s="49">
        <v>8000</v>
      </c>
      <c r="E500" s="49">
        <v>0</v>
      </c>
      <c r="F500" s="1"/>
      <c r="G500" s="49">
        <f t="shared" si="86"/>
        <v>8000</v>
      </c>
      <c r="I500" s="49">
        <v>1278</v>
      </c>
      <c r="J500" s="101"/>
      <c r="K500" s="49">
        <v>5000</v>
      </c>
      <c r="L500" s="50"/>
      <c r="M500" s="49">
        <f t="shared" si="87"/>
        <v>1722</v>
      </c>
      <c r="N500" s="49"/>
    </row>
    <row r="501" spans="1:14" x14ac:dyDescent="0.35">
      <c r="A501" s="76" t="s">
        <v>201</v>
      </c>
      <c r="B501" s="65">
        <v>3620</v>
      </c>
      <c r="C501" s="76" t="s">
        <v>187</v>
      </c>
      <c r="D501" s="49">
        <v>8000</v>
      </c>
      <c r="E501" s="49">
        <v>0</v>
      </c>
      <c r="F501" s="1"/>
      <c r="G501" s="49">
        <f t="shared" si="86"/>
        <v>8000</v>
      </c>
      <c r="I501" s="49">
        <v>1642</v>
      </c>
      <c r="J501" s="101"/>
      <c r="K501" s="49">
        <v>3082</v>
      </c>
      <c r="L501" s="50"/>
      <c r="M501" s="49">
        <f t="shared" si="87"/>
        <v>3276</v>
      </c>
      <c r="N501" s="49"/>
    </row>
    <row r="502" spans="1:14" x14ac:dyDescent="0.35">
      <c r="A502" s="76" t="s">
        <v>202</v>
      </c>
      <c r="B502" s="65">
        <v>3640</v>
      </c>
      <c r="C502" s="76" t="s">
        <v>189</v>
      </c>
      <c r="D502" s="49">
        <v>8000</v>
      </c>
      <c r="E502" s="49">
        <v>0</v>
      </c>
      <c r="F502" s="1"/>
      <c r="G502" s="49">
        <f t="shared" si="86"/>
        <v>8000</v>
      </c>
      <c r="I502" s="49">
        <v>1518</v>
      </c>
      <c r="J502" s="101"/>
      <c r="K502" s="49">
        <v>3600</v>
      </c>
      <c r="L502" s="50"/>
      <c r="M502" s="49">
        <f t="shared" si="87"/>
        <v>2882</v>
      </c>
      <c r="N502" s="49"/>
    </row>
    <row r="503" spans="1:14" ht="15" thickBot="1" x14ac:dyDescent="0.4">
      <c r="A503" s="79" t="s">
        <v>51</v>
      </c>
      <c r="B503" s="65">
        <v>3660</v>
      </c>
      <c r="C503" s="84" t="s">
        <v>203</v>
      </c>
      <c r="D503" s="82">
        <f>SUM(D494:D502)</f>
        <v>1110776</v>
      </c>
      <c r="E503" s="82">
        <f>SUM(E494:E502)</f>
        <v>0</v>
      </c>
      <c r="F503" s="1"/>
      <c r="G503" s="82">
        <f>SUM(G494:G502)</f>
        <v>1110776</v>
      </c>
      <c r="I503" s="82">
        <f>SUM(I494:I502)</f>
        <v>104246</v>
      </c>
      <c r="J503" s="101"/>
      <c r="K503" s="82">
        <f>SUM(K494:K502)</f>
        <v>929292</v>
      </c>
      <c r="L503" s="50"/>
      <c r="M503" s="82">
        <f>SUM(M494:M502)</f>
        <v>77238</v>
      </c>
      <c r="N503" s="83"/>
    </row>
    <row r="504" spans="1:14" ht="15" thickTop="1" x14ac:dyDescent="0.35">
      <c r="A504" s="84" t="s">
        <v>725</v>
      </c>
      <c r="B504" s="65"/>
      <c r="C504" s="84"/>
      <c r="D504" s="49"/>
      <c r="F504" s="1"/>
      <c r="J504" s="101"/>
      <c r="L504" s="50"/>
      <c r="M504" s="49"/>
      <c r="N504" s="49"/>
    </row>
    <row r="505" spans="1:14" x14ac:dyDescent="0.35">
      <c r="A505" s="76" t="s">
        <v>205</v>
      </c>
      <c r="B505" s="65">
        <v>4000</v>
      </c>
      <c r="C505" s="76" t="s">
        <v>194</v>
      </c>
      <c r="D505" s="49">
        <v>575376</v>
      </c>
      <c r="E505" s="49">
        <v>0</v>
      </c>
      <c r="F505" s="1"/>
      <c r="G505" s="49">
        <f t="shared" ref="G505:G513" si="88">D505+E505</f>
        <v>575376</v>
      </c>
      <c r="I505" s="49">
        <v>24650</v>
      </c>
      <c r="J505" s="101"/>
      <c r="K505" s="49">
        <v>512642</v>
      </c>
      <c r="L505" s="50"/>
      <c r="M505" s="49">
        <f t="shared" ref="M505:M513" si="89">G505-I505-K505</f>
        <v>38084</v>
      </c>
      <c r="N505" s="49"/>
    </row>
    <row r="506" spans="1:14" x14ac:dyDescent="0.35">
      <c r="A506" s="76" t="s">
        <v>206</v>
      </c>
      <c r="B506" s="65">
        <v>4020</v>
      </c>
      <c r="C506" s="76" t="s">
        <v>175</v>
      </c>
      <c r="D506" s="49">
        <v>471400</v>
      </c>
      <c r="E506" s="49">
        <v>0</v>
      </c>
      <c r="F506" s="1"/>
      <c r="G506" s="49">
        <f t="shared" si="88"/>
        <v>471400</v>
      </c>
      <c r="I506" s="49">
        <v>31738</v>
      </c>
      <c r="J506" s="101"/>
      <c r="K506" s="49">
        <v>397128</v>
      </c>
      <c r="L506" s="50"/>
      <c r="M506" s="49">
        <f t="shared" si="89"/>
        <v>42534</v>
      </c>
      <c r="N506" s="49"/>
    </row>
    <row r="507" spans="1:14" x14ac:dyDescent="0.35">
      <c r="A507" s="76" t="s">
        <v>207</v>
      </c>
      <c r="B507" s="65">
        <v>4025</v>
      </c>
      <c r="C507" s="76" t="s">
        <v>177</v>
      </c>
      <c r="D507" s="49">
        <v>0</v>
      </c>
      <c r="E507" s="49">
        <v>0</v>
      </c>
      <c r="F507" s="1"/>
      <c r="G507" s="49">
        <f t="shared" si="88"/>
        <v>0</v>
      </c>
      <c r="I507" s="49">
        <v>0</v>
      </c>
      <c r="J507" s="101"/>
      <c r="K507" s="49">
        <v>0</v>
      </c>
      <c r="L507" s="50"/>
      <c r="M507" s="49">
        <f t="shared" si="89"/>
        <v>0</v>
      </c>
      <c r="N507" s="49"/>
    </row>
    <row r="508" spans="1:14" x14ac:dyDescent="0.35">
      <c r="A508" s="76" t="s">
        <v>208</v>
      </c>
      <c r="B508" s="65">
        <v>4040</v>
      </c>
      <c r="C508" s="76" t="s">
        <v>179</v>
      </c>
      <c r="D508" s="49">
        <v>4000</v>
      </c>
      <c r="E508" s="49">
        <v>0</v>
      </c>
      <c r="F508" s="1"/>
      <c r="G508" s="49">
        <f t="shared" si="88"/>
        <v>4000</v>
      </c>
      <c r="I508" s="49">
        <v>290</v>
      </c>
      <c r="J508" s="101"/>
      <c r="K508" s="49">
        <v>3000</v>
      </c>
      <c r="L508" s="50"/>
      <c r="M508" s="49">
        <f t="shared" si="89"/>
        <v>710</v>
      </c>
      <c r="N508" s="49"/>
    </row>
    <row r="509" spans="1:14" x14ac:dyDescent="0.35">
      <c r="A509" s="76" t="s">
        <v>209</v>
      </c>
      <c r="B509" s="65">
        <v>4060</v>
      </c>
      <c r="C509" s="76" t="s">
        <v>181</v>
      </c>
      <c r="D509" s="49">
        <v>4000</v>
      </c>
      <c r="E509" s="49">
        <v>0</v>
      </c>
      <c r="F509" s="1"/>
      <c r="G509" s="49">
        <f t="shared" si="88"/>
        <v>4000</v>
      </c>
      <c r="I509" s="49">
        <v>252</v>
      </c>
      <c r="J509" s="101"/>
      <c r="K509" s="49">
        <v>2842</v>
      </c>
      <c r="L509" s="50"/>
      <c r="M509" s="49">
        <f t="shared" si="89"/>
        <v>906</v>
      </c>
      <c r="N509" s="49"/>
    </row>
    <row r="510" spans="1:14" x14ac:dyDescent="0.35">
      <c r="A510" s="76" t="s">
        <v>210</v>
      </c>
      <c r="B510" s="65">
        <v>4080</v>
      </c>
      <c r="C510" s="76" t="s">
        <v>183</v>
      </c>
      <c r="D510" s="49">
        <v>4000</v>
      </c>
      <c r="E510" s="49">
        <v>0</v>
      </c>
      <c r="F510" s="1"/>
      <c r="G510" s="49">
        <f t="shared" si="88"/>
        <v>4000</v>
      </c>
      <c r="I510" s="49">
        <v>1704</v>
      </c>
      <c r="J510" s="101"/>
      <c r="K510" s="49">
        <v>2104</v>
      </c>
      <c r="L510" s="50"/>
      <c r="M510" s="49">
        <f t="shared" si="89"/>
        <v>192</v>
      </c>
      <c r="N510" s="49"/>
    </row>
    <row r="511" spans="1:14" x14ac:dyDescent="0.35">
      <c r="A511" s="76" t="s">
        <v>211</v>
      </c>
      <c r="B511" s="65">
        <v>4100</v>
      </c>
      <c r="C511" s="76" t="s">
        <v>185</v>
      </c>
      <c r="D511" s="49">
        <v>4000</v>
      </c>
      <c r="E511" s="49">
        <v>0</v>
      </c>
      <c r="F511" s="1"/>
      <c r="G511" s="49">
        <f t="shared" si="88"/>
        <v>4000</v>
      </c>
      <c r="I511" s="49">
        <v>916</v>
      </c>
      <c r="J511" s="101"/>
      <c r="K511" s="49">
        <v>1900</v>
      </c>
      <c r="L511" s="50"/>
      <c r="M511" s="49">
        <f t="shared" si="89"/>
        <v>1184</v>
      </c>
      <c r="N511" s="49"/>
    </row>
    <row r="512" spans="1:14" x14ac:dyDescent="0.35">
      <c r="A512" s="76" t="s">
        <v>212</v>
      </c>
      <c r="B512" s="65">
        <v>4120</v>
      </c>
      <c r="C512" s="76" t="s">
        <v>187</v>
      </c>
      <c r="D512" s="49">
        <v>4000</v>
      </c>
      <c r="E512" s="49">
        <v>0</v>
      </c>
      <c r="F512" s="1"/>
      <c r="G512" s="49">
        <f t="shared" si="88"/>
        <v>4000</v>
      </c>
      <c r="I512" s="49">
        <v>252</v>
      </c>
      <c r="J512" s="101"/>
      <c r="K512" s="49">
        <v>3000</v>
      </c>
      <c r="L512" s="50"/>
      <c r="M512" s="49">
        <f t="shared" si="89"/>
        <v>748</v>
      </c>
      <c r="N512" s="49"/>
    </row>
    <row r="513" spans="1:14" x14ac:dyDescent="0.35">
      <c r="A513" s="76" t="s">
        <v>213</v>
      </c>
      <c r="B513" s="65">
        <v>4140</v>
      </c>
      <c r="C513" s="76" t="s">
        <v>189</v>
      </c>
      <c r="D513" s="49">
        <v>4000</v>
      </c>
      <c r="E513" s="49">
        <v>0</v>
      </c>
      <c r="F513" s="1"/>
      <c r="G513" s="49">
        <f t="shared" si="88"/>
        <v>4000</v>
      </c>
      <c r="I513" s="49">
        <v>916</v>
      </c>
      <c r="J513" s="101"/>
      <c r="K513" s="49">
        <v>724</v>
      </c>
      <c r="L513" s="50"/>
      <c r="M513" s="49">
        <f t="shared" si="89"/>
        <v>2360</v>
      </c>
      <c r="N513" s="49"/>
    </row>
    <row r="514" spans="1:14" ht="15" thickBot="1" x14ac:dyDescent="0.4">
      <c r="A514" s="79" t="s">
        <v>51</v>
      </c>
      <c r="B514" s="65">
        <v>4160</v>
      </c>
      <c r="C514" s="84" t="s">
        <v>214</v>
      </c>
      <c r="D514" s="82">
        <f>SUM(D505:D513)</f>
        <v>1070776</v>
      </c>
      <c r="E514" s="82">
        <f>SUM(E505:E513)</f>
        <v>0</v>
      </c>
      <c r="F514" s="1"/>
      <c r="G514" s="82">
        <f>SUM(G505:G513)</f>
        <v>1070776</v>
      </c>
      <c r="I514" s="82">
        <f>SUM(I505:I513)</f>
        <v>60718</v>
      </c>
      <c r="J514" s="101"/>
      <c r="K514" s="82">
        <f>SUM(K505:K513)</f>
        <v>923340</v>
      </c>
      <c r="L514" s="50"/>
      <c r="M514" s="82">
        <f>SUM(M505:M513)</f>
        <v>86718</v>
      </c>
      <c r="N514" s="83"/>
    </row>
    <row r="515" spans="1:14" ht="15" thickTop="1" x14ac:dyDescent="0.35">
      <c r="A515" s="84" t="s">
        <v>726</v>
      </c>
      <c r="B515" s="65"/>
      <c r="C515" s="84"/>
      <c r="D515" s="49"/>
      <c r="F515" s="1"/>
      <c r="J515" s="101"/>
      <c r="L515" s="50"/>
      <c r="M515" s="49"/>
      <c r="N515" s="49"/>
    </row>
    <row r="516" spans="1:14" x14ac:dyDescent="0.35">
      <c r="A516" s="76" t="s">
        <v>216</v>
      </c>
      <c r="B516" s="65">
        <v>4500</v>
      </c>
      <c r="C516" s="76" t="s">
        <v>194</v>
      </c>
      <c r="D516" s="49">
        <v>575376</v>
      </c>
      <c r="E516" s="49">
        <v>0</v>
      </c>
      <c r="F516" s="1"/>
      <c r="G516" s="49">
        <f t="shared" ref="G516:G524" si="90">D516+E516</f>
        <v>575376</v>
      </c>
      <c r="I516" s="49">
        <v>247028</v>
      </c>
      <c r="J516" s="101"/>
      <c r="K516" s="49">
        <v>300000</v>
      </c>
      <c r="L516" s="50"/>
      <c r="M516" s="49">
        <f t="shared" ref="M516:M524" si="91">G516-I516-K516</f>
        <v>28348</v>
      </c>
      <c r="N516" s="49"/>
    </row>
    <row r="517" spans="1:14" x14ac:dyDescent="0.35">
      <c r="A517" s="76" t="s">
        <v>217</v>
      </c>
      <c r="B517" s="65">
        <v>4520</v>
      </c>
      <c r="C517" s="76" t="s">
        <v>175</v>
      </c>
      <c r="D517" s="49">
        <v>471400</v>
      </c>
      <c r="E517" s="49">
        <v>0</v>
      </c>
      <c r="F517" s="1"/>
      <c r="G517" s="49">
        <f t="shared" si="90"/>
        <v>471400</v>
      </c>
      <c r="I517" s="49">
        <v>47302</v>
      </c>
      <c r="J517" s="101"/>
      <c r="K517" s="49">
        <v>357046</v>
      </c>
      <c r="L517" s="50"/>
      <c r="M517" s="49">
        <f t="shared" si="91"/>
        <v>67052</v>
      </c>
      <c r="N517" s="49"/>
    </row>
    <row r="518" spans="1:14" x14ac:dyDescent="0.35">
      <c r="A518" s="76" t="s">
        <v>218</v>
      </c>
      <c r="B518" s="65">
        <v>4525</v>
      </c>
      <c r="C518" s="76" t="s">
        <v>177</v>
      </c>
      <c r="D518" s="49">
        <v>0</v>
      </c>
      <c r="E518" s="49">
        <v>0</v>
      </c>
      <c r="F518" s="1"/>
      <c r="G518" s="49">
        <f t="shared" si="90"/>
        <v>0</v>
      </c>
      <c r="I518" s="49">
        <v>0</v>
      </c>
      <c r="J518" s="101"/>
      <c r="K518" s="49">
        <v>0</v>
      </c>
      <c r="L518" s="50"/>
      <c r="M518" s="49">
        <f t="shared" si="91"/>
        <v>0</v>
      </c>
      <c r="N518" s="49"/>
    </row>
    <row r="519" spans="1:14" x14ac:dyDescent="0.35">
      <c r="A519" s="76" t="s">
        <v>219</v>
      </c>
      <c r="B519" s="65">
        <v>4540</v>
      </c>
      <c r="C519" s="76" t="s">
        <v>179</v>
      </c>
      <c r="D519" s="49">
        <v>4000</v>
      </c>
      <c r="E519" s="49">
        <v>0</v>
      </c>
      <c r="F519" s="1"/>
      <c r="G519" s="49">
        <f t="shared" si="90"/>
        <v>4000</v>
      </c>
      <c r="I519" s="49">
        <v>1084</v>
      </c>
      <c r="J519" s="101"/>
      <c r="K519" s="49">
        <v>2100</v>
      </c>
      <c r="L519" s="50"/>
      <c r="M519" s="49">
        <f t="shared" si="91"/>
        <v>816</v>
      </c>
      <c r="N519" s="49"/>
    </row>
    <row r="520" spans="1:14" x14ac:dyDescent="0.35">
      <c r="A520" s="76" t="s">
        <v>220</v>
      </c>
      <c r="B520" s="65">
        <v>4560</v>
      </c>
      <c r="C520" s="76" t="s">
        <v>181</v>
      </c>
      <c r="D520" s="49">
        <v>4000</v>
      </c>
      <c r="E520" s="49">
        <v>0</v>
      </c>
      <c r="F520" s="1"/>
      <c r="G520" s="49">
        <f t="shared" si="90"/>
        <v>4000</v>
      </c>
      <c r="I520" s="49">
        <v>1930</v>
      </c>
      <c r="J520" s="101"/>
      <c r="K520" s="49">
        <v>1730</v>
      </c>
      <c r="L520" s="50"/>
      <c r="M520" s="49">
        <f t="shared" si="91"/>
        <v>340</v>
      </c>
      <c r="N520" s="49"/>
    </row>
    <row r="521" spans="1:14" x14ac:dyDescent="0.35">
      <c r="A521" s="76" t="s">
        <v>221</v>
      </c>
      <c r="B521" s="65">
        <v>4580</v>
      </c>
      <c r="C521" s="76" t="s">
        <v>183</v>
      </c>
      <c r="D521" s="49">
        <v>4000</v>
      </c>
      <c r="E521" s="49">
        <v>0</v>
      </c>
      <c r="F521" s="1"/>
      <c r="G521" s="49">
        <f t="shared" si="90"/>
        <v>4000</v>
      </c>
      <c r="I521" s="49">
        <v>1974</v>
      </c>
      <c r="J521" s="101"/>
      <c r="K521" s="49">
        <v>2000</v>
      </c>
      <c r="L521" s="50"/>
      <c r="M521" s="49">
        <f t="shared" si="91"/>
        <v>26</v>
      </c>
      <c r="N521" s="49"/>
    </row>
    <row r="522" spans="1:14" x14ac:dyDescent="0.35">
      <c r="A522" s="76" t="s">
        <v>222</v>
      </c>
      <c r="B522" s="65">
        <v>4600</v>
      </c>
      <c r="C522" s="76" t="s">
        <v>185</v>
      </c>
      <c r="D522" s="49">
        <v>4000</v>
      </c>
      <c r="E522" s="49">
        <v>0</v>
      </c>
      <c r="F522" s="1"/>
      <c r="G522" s="49">
        <f t="shared" si="90"/>
        <v>4000</v>
      </c>
      <c r="I522" s="49">
        <v>248</v>
      </c>
      <c r="J522" s="101"/>
      <c r="K522" s="49">
        <v>3164</v>
      </c>
      <c r="L522" s="50"/>
      <c r="M522" s="49">
        <f t="shared" si="91"/>
        <v>588</v>
      </c>
      <c r="N522" s="49"/>
    </row>
    <row r="523" spans="1:14" x14ac:dyDescent="0.35">
      <c r="A523" s="76" t="s">
        <v>223</v>
      </c>
      <c r="B523" s="65">
        <v>4620</v>
      </c>
      <c r="C523" s="76" t="s">
        <v>187</v>
      </c>
      <c r="D523" s="49">
        <v>4000</v>
      </c>
      <c r="E523" s="49">
        <v>0</v>
      </c>
      <c r="F523" s="1"/>
      <c r="G523" s="49">
        <f t="shared" si="90"/>
        <v>4000</v>
      </c>
      <c r="I523" s="49">
        <v>1712</v>
      </c>
      <c r="J523" s="101"/>
      <c r="K523" s="49">
        <v>2010</v>
      </c>
      <c r="L523" s="50"/>
      <c r="M523" s="49">
        <f t="shared" si="91"/>
        <v>278</v>
      </c>
      <c r="N523" s="49"/>
    </row>
    <row r="524" spans="1:14" x14ac:dyDescent="0.35">
      <c r="A524" s="76" t="s">
        <v>224</v>
      </c>
      <c r="B524" s="65">
        <v>4640</v>
      </c>
      <c r="C524" s="76" t="s">
        <v>189</v>
      </c>
      <c r="D524" s="49">
        <v>4000</v>
      </c>
      <c r="E524" s="49">
        <v>0</v>
      </c>
      <c r="F524" s="1"/>
      <c r="G524" s="49">
        <f t="shared" si="90"/>
        <v>4000</v>
      </c>
      <c r="I524" s="49">
        <v>1904</v>
      </c>
      <c r="J524" s="101"/>
      <c r="K524" s="49">
        <v>2050</v>
      </c>
      <c r="L524" s="50"/>
      <c r="M524" s="49">
        <f t="shared" si="91"/>
        <v>46</v>
      </c>
      <c r="N524" s="49"/>
    </row>
    <row r="525" spans="1:14" ht="15" thickBot="1" x14ac:dyDescent="0.4">
      <c r="A525" s="79" t="s">
        <v>51</v>
      </c>
      <c r="B525" s="65">
        <v>4660</v>
      </c>
      <c r="C525" s="84" t="s">
        <v>225</v>
      </c>
      <c r="D525" s="82">
        <f>SUM(D516:D524)</f>
        <v>1070776</v>
      </c>
      <c r="E525" s="82">
        <f>SUM(E516:E524)</f>
        <v>0</v>
      </c>
      <c r="F525" s="1"/>
      <c r="G525" s="82">
        <f>SUM(G516:G524)</f>
        <v>1070776</v>
      </c>
      <c r="I525" s="82">
        <f>SUM(I516:I524)</f>
        <v>303182</v>
      </c>
      <c r="J525" s="101"/>
      <c r="K525" s="82">
        <f>SUM(K516:K524)</f>
        <v>670100</v>
      </c>
      <c r="L525" s="50"/>
      <c r="M525" s="82">
        <f>SUM(M516:M524)</f>
        <v>97494</v>
      </c>
      <c r="N525" s="83"/>
    </row>
    <row r="526" spans="1:14" ht="15" thickTop="1" x14ac:dyDescent="0.35">
      <c r="A526" s="84" t="s">
        <v>727</v>
      </c>
      <c r="B526" s="65"/>
      <c r="C526" s="85"/>
      <c r="D526" s="49"/>
      <c r="F526" s="1"/>
      <c r="J526" s="101"/>
      <c r="L526" s="50"/>
      <c r="M526" s="49"/>
      <c r="N526" s="83"/>
    </row>
    <row r="527" spans="1:14" x14ac:dyDescent="0.35">
      <c r="A527" s="76" t="s">
        <v>227</v>
      </c>
      <c r="B527" s="65">
        <v>4700</v>
      </c>
      <c r="C527" s="77" t="s">
        <v>194</v>
      </c>
      <c r="D527" s="49">
        <v>0</v>
      </c>
      <c r="E527" s="49">
        <v>0</v>
      </c>
      <c r="F527" s="1"/>
      <c r="G527" s="49">
        <f t="shared" ref="G527:G535" si="92">D527+E527</f>
        <v>0</v>
      </c>
      <c r="I527" s="49">
        <v>0</v>
      </c>
      <c r="J527" s="101"/>
      <c r="K527" s="49">
        <v>0</v>
      </c>
      <c r="L527" s="50"/>
      <c r="M527" s="49">
        <f t="shared" ref="M527:M535" si="93">G527-I527-K527</f>
        <v>0</v>
      </c>
      <c r="N527" s="83"/>
    </row>
    <row r="528" spans="1:14" x14ac:dyDescent="0.35">
      <c r="A528" s="76" t="s">
        <v>228</v>
      </c>
      <c r="B528" s="65">
        <v>4720</v>
      </c>
      <c r="C528" s="77" t="s">
        <v>175</v>
      </c>
      <c r="D528" s="49">
        <v>0</v>
      </c>
      <c r="E528" s="49">
        <v>0</v>
      </c>
      <c r="F528" s="1"/>
      <c r="G528" s="49">
        <f t="shared" si="92"/>
        <v>0</v>
      </c>
      <c r="I528" s="49">
        <v>0</v>
      </c>
      <c r="J528" s="101"/>
      <c r="K528" s="49">
        <v>0</v>
      </c>
      <c r="L528" s="50"/>
      <c r="M528" s="49">
        <f t="shared" si="93"/>
        <v>0</v>
      </c>
      <c r="N528" s="83"/>
    </row>
    <row r="529" spans="1:14" x14ac:dyDescent="0.35">
      <c r="A529" s="76" t="s">
        <v>229</v>
      </c>
      <c r="B529" s="65">
        <v>4740</v>
      </c>
      <c r="C529" s="77" t="s">
        <v>177</v>
      </c>
      <c r="D529" s="49">
        <v>0</v>
      </c>
      <c r="E529" s="49">
        <v>0</v>
      </c>
      <c r="F529" s="1"/>
      <c r="G529" s="49">
        <f t="shared" si="92"/>
        <v>0</v>
      </c>
      <c r="I529" s="49">
        <v>0</v>
      </c>
      <c r="J529" s="101"/>
      <c r="K529" s="49">
        <v>0</v>
      </c>
      <c r="L529" s="50"/>
      <c r="M529" s="49">
        <f t="shared" si="93"/>
        <v>0</v>
      </c>
      <c r="N529" s="83"/>
    </row>
    <row r="530" spans="1:14" x14ac:dyDescent="0.35">
      <c r="A530" s="76" t="s">
        <v>230</v>
      </c>
      <c r="B530" s="65">
        <v>4760</v>
      </c>
      <c r="C530" s="77" t="s">
        <v>179</v>
      </c>
      <c r="D530" s="49">
        <v>0</v>
      </c>
      <c r="E530" s="49">
        <v>0</v>
      </c>
      <c r="F530" s="1"/>
      <c r="G530" s="49">
        <f t="shared" si="92"/>
        <v>0</v>
      </c>
      <c r="I530" s="49">
        <v>0</v>
      </c>
      <c r="J530" s="101"/>
      <c r="K530" s="49">
        <v>0</v>
      </c>
      <c r="L530" s="50"/>
      <c r="M530" s="49">
        <f t="shared" si="93"/>
        <v>0</v>
      </c>
      <c r="N530" s="83"/>
    </row>
    <row r="531" spans="1:14" x14ac:dyDescent="0.35">
      <c r="A531" s="76" t="s">
        <v>231</v>
      </c>
      <c r="B531" s="65">
        <v>4780</v>
      </c>
      <c r="C531" s="77" t="s">
        <v>181</v>
      </c>
      <c r="D531" s="49">
        <v>0</v>
      </c>
      <c r="E531" s="49">
        <v>0</v>
      </c>
      <c r="F531" s="1"/>
      <c r="G531" s="49">
        <f t="shared" si="92"/>
        <v>0</v>
      </c>
      <c r="I531" s="49">
        <v>0</v>
      </c>
      <c r="J531" s="101"/>
      <c r="K531" s="49">
        <v>0</v>
      </c>
      <c r="L531" s="50"/>
      <c r="M531" s="49">
        <f t="shared" si="93"/>
        <v>0</v>
      </c>
      <c r="N531" s="83"/>
    </row>
    <row r="532" spans="1:14" x14ac:dyDescent="0.35">
      <c r="A532" s="76" t="s">
        <v>232</v>
      </c>
      <c r="B532" s="65">
        <v>4800</v>
      </c>
      <c r="C532" s="77" t="s">
        <v>183</v>
      </c>
      <c r="D532" s="49">
        <v>0</v>
      </c>
      <c r="E532" s="49">
        <v>0</v>
      </c>
      <c r="F532" s="1"/>
      <c r="G532" s="49">
        <f t="shared" si="92"/>
        <v>0</v>
      </c>
      <c r="I532" s="49">
        <v>0</v>
      </c>
      <c r="J532" s="101"/>
      <c r="K532" s="49">
        <v>0</v>
      </c>
      <c r="L532" s="50"/>
      <c r="M532" s="49">
        <f t="shared" si="93"/>
        <v>0</v>
      </c>
      <c r="N532" s="83"/>
    </row>
    <row r="533" spans="1:14" x14ac:dyDescent="0.35">
      <c r="A533" s="76" t="s">
        <v>233</v>
      </c>
      <c r="B533" s="65">
        <v>4820</v>
      </c>
      <c r="C533" s="77" t="s">
        <v>185</v>
      </c>
      <c r="D533" s="49">
        <v>0</v>
      </c>
      <c r="E533" s="49">
        <v>0</v>
      </c>
      <c r="F533" s="1"/>
      <c r="G533" s="49">
        <f t="shared" si="92"/>
        <v>0</v>
      </c>
      <c r="I533" s="49">
        <v>0</v>
      </c>
      <c r="J533" s="101"/>
      <c r="K533" s="49">
        <v>0</v>
      </c>
      <c r="L533" s="50"/>
      <c r="M533" s="49">
        <f t="shared" si="93"/>
        <v>0</v>
      </c>
      <c r="N533" s="83"/>
    </row>
    <row r="534" spans="1:14" x14ac:dyDescent="0.35">
      <c r="A534" s="76" t="s">
        <v>234</v>
      </c>
      <c r="B534" s="65">
        <v>4840</v>
      </c>
      <c r="C534" s="77" t="s">
        <v>187</v>
      </c>
      <c r="D534" s="49">
        <v>0</v>
      </c>
      <c r="E534" s="49">
        <v>0</v>
      </c>
      <c r="F534" s="1"/>
      <c r="G534" s="49">
        <f t="shared" si="92"/>
        <v>0</v>
      </c>
      <c r="I534" s="49">
        <v>0</v>
      </c>
      <c r="J534" s="101"/>
      <c r="K534" s="49">
        <v>0</v>
      </c>
      <c r="L534" s="50"/>
      <c r="M534" s="49">
        <f t="shared" si="93"/>
        <v>0</v>
      </c>
      <c r="N534" s="83"/>
    </row>
    <row r="535" spans="1:14" x14ac:dyDescent="0.35">
      <c r="A535" s="76" t="s">
        <v>235</v>
      </c>
      <c r="B535" s="65">
        <v>4860</v>
      </c>
      <c r="C535" s="77" t="s">
        <v>189</v>
      </c>
      <c r="D535" s="49">
        <v>0</v>
      </c>
      <c r="E535" s="49">
        <v>0</v>
      </c>
      <c r="F535" s="1"/>
      <c r="G535" s="49">
        <f t="shared" si="92"/>
        <v>0</v>
      </c>
      <c r="I535" s="49">
        <v>0</v>
      </c>
      <c r="J535" s="101"/>
      <c r="K535" s="49">
        <v>0</v>
      </c>
      <c r="L535" s="50"/>
      <c r="M535" s="49">
        <f t="shared" si="93"/>
        <v>0</v>
      </c>
      <c r="N535" s="83"/>
    </row>
    <row r="536" spans="1:14" ht="15" thickBot="1" x14ac:dyDescent="0.4">
      <c r="A536" s="79" t="s">
        <v>51</v>
      </c>
      <c r="B536" s="65">
        <v>4880</v>
      </c>
      <c r="C536" s="85" t="s">
        <v>236</v>
      </c>
      <c r="D536" s="82">
        <f>SUM(D527:D535)</f>
        <v>0</v>
      </c>
      <c r="E536" s="82">
        <f>SUM(E527:E535)</f>
        <v>0</v>
      </c>
      <c r="F536" s="1"/>
      <c r="G536" s="82">
        <f>SUM(G527:G535)</f>
        <v>0</v>
      </c>
      <c r="I536" s="82">
        <f>SUM(I527:I535)</f>
        <v>0</v>
      </c>
      <c r="J536" s="101"/>
      <c r="K536" s="82">
        <f>SUM(K527:K535)</f>
        <v>0</v>
      </c>
      <c r="L536" s="50"/>
      <c r="M536" s="82">
        <f>SUM(M527:M535)</f>
        <v>0</v>
      </c>
      <c r="N536" s="83"/>
    </row>
    <row r="537" spans="1:14" ht="15" thickTop="1" x14ac:dyDescent="0.35">
      <c r="A537" s="84" t="s">
        <v>728</v>
      </c>
      <c r="B537" s="65"/>
      <c r="C537" s="76"/>
      <c r="D537" s="49"/>
      <c r="F537" s="1"/>
      <c r="J537" s="101"/>
      <c r="L537" s="50"/>
      <c r="M537" s="49"/>
      <c r="N537" s="49"/>
    </row>
    <row r="538" spans="1:14" x14ac:dyDescent="0.35">
      <c r="A538" s="76" t="s">
        <v>238</v>
      </c>
      <c r="B538" s="65">
        <v>5000</v>
      </c>
      <c r="C538" s="76" t="s">
        <v>194</v>
      </c>
      <c r="D538" s="49">
        <v>575376</v>
      </c>
      <c r="E538" s="49">
        <v>0</v>
      </c>
      <c r="F538" s="1"/>
      <c r="G538" s="49">
        <f t="shared" ref="G538:G546" si="94">D538+E538</f>
        <v>575376</v>
      </c>
      <c r="I538" s="49">
        <v>90428</v>
      </c>
      <c r="J538" s="101"/>
      <c r="K538" s="49">
        <v>481072</v>
      </c>
      <c r="L538" s="50"/>
      <c r="M538" s="49">
        <f t="shared" ref="M538:M546" si="95">G538-I538-K538</f>
        <v>3876</v>
      </c>
      <c r="N538" s="49"/>
    </row>
    <row r="539" spans="1:14" x14ac:dyDescent="0.35">
      <c r="A539" s="76" t="s">
        <v>239</v>
      </c>
      <c r="B539" s="65">
        <v>5020</v>
      </c>
      <c r="C539" s="76" t="s">
        <v>175</v>
      </c>
      <c r="D539" s="49">
        <v>471400</v>
      </c>
      <c r="E539" s="49">
        <v>0</v>
      </c>
      <c r="F539" s="1"/>
      <c r="G539" s="49">
        <f t="shared" si="94"/>
        <v>471400</v>
      </c>
      <c r="I539" s="49">
        <v>17042</v>
      </c>
      <c r="J539" s="101"/>
      <c r="K539" s="49">
        <v>451396</v>
      </c>
      <c r="L539" s="50"/>
      <c r="M539" s="49">
        <f t="shared" si="95"/>
        <v>2962</v>
      </c>
      <c r="N539" s="49"/>
    </row>
    <row r="540" spans="1:14" x14ac:dyDescent="0.35">
      <c r="A540" s="76" t="s">
        <v>240</v>
      </c>
      <c r="B540" s="65">
        <v>5025</v>
      </c>
      <c r="C540" s="76" t="s">
        <v>177</v>
      </c>
      <c r="D540" s="49">
        <v>0</v>
      </c>
      <c r="E540" s="49">
        <v>0</v>
      </c>
      <c r="F540" s="1"/>
      <c r="G540" s="49">
        <f t="shared" si="94"/>
        <v>0</v>
      </c>
      <c r="I540" s="49">
        <v>0</v>
      </c>
      <c r="J540" s="101"/>
      <c r="K540" s="49">
        <v>0</v>
      </c>
      <c r="L540" s="50"/>
      <c r="M540" s="49">
        <f t="shared" si="95"/>
        <v>0</v>
      </c>
      <c r="N540" s="49"/>
    </row>
    <row r="541" spans="1:14" x14ac:dyDescent="0.35">
      <c r="A541" s="76" t="s">
        <v>241</v>
      </c>
      <c r="B541" s="65">
        <v>5040</v>
      </c>
      <c r="C541" s="76" t="s">
        <v>179</v>
      </c>
      <c r="D541" s="49">
        <v>4000</v>
      </c>
      <c r="E541" s="49">
        <v>0</v>
      </c>
      <c r="F541" s="1"/>
      <c r="G541" s="49">
        <f t="shared" si="94"/>
        <v>4000</v>
      </c>
      <c r="I541" s="49">
        <v>1316</v>
      </c>
      <c r="J541" s="101"/>
      <c r="K541" s="49">
        <v>2400</v>
      </c>
      <c r="L541" s="50"/>
      <c r="M541" s="49">
        <f t="shared" si="95"/>
        <v>284</v>
      </c>
      <c r="N541" s="49"/>
    </row>
    <row r="542" spans="1:14" x14ac:dyDescent="0.35">
      <c r="A542" s="76" t="s">
        <v>242</v>
      </c>
      <c r="B542" s="65">
        <v>5060</v>
      </c>
      <c r="C542" s="76" t="s">
        <v>181</v>
      </c>
      <c r="D542" s="49">
        <v>4000</v>
      </c>
      <c r="E542" s="49">
        <v>0</v>
      </c>
      <c r="F542" s="1"/>
      <c r="G542" s="49">
        <f t="shared" si="94"/>
        <v>4000</v>
      </c>
      <c r="I542" s="49">
        <v>1698</v>
      </c>
      <c r="J542" s="101"/>
      <c r="K542" s="49">
        <v>2200</v>
      </c>
      <c r="L542" s="50"/>
      <c r="M542" s="49">
        <f t="shared" si="95"/>
        <v>102</v>
      </c>
      <c r="N542" s="49"/>
    </row>
    <row r="543" spans="1:14" x14ac:dyDescent="0.35">
      <c r="A543" s="76" t="s">
        <v>243</v>
      </c>
      <c r="B543" s="65">
        <v>5080</v>
      </c>
      <c r="C543" s="76" t="s">
        <v>183</v>
      </c>
      <c r="D543" s="49">
        <v>4000</v>
      </c>
      <c r="E543" s="49">
        <v>0</v>
      </c>
      <c r="F543" s="1"/>
      <c r="G543" s="49">
        <f t="shared" si="94"/>
        <v>4000</v>
      </c>
      <c r="I543" s="49">
        <v>1478</v>
      </c>
      <c r="J543" s="101"/>
      <c r="K543" s="49">
        <v>2500</v>
      </c>
      <c r="L543" s="50"/>
      <c r="M543" s="49">
        <f t="shared" si="95"/>
        <v>22</v>
      </c>
      <c r="N543" s="49"/>
    </row>
    <row r="544" spans="1:14" x14ac:dyDescent="0.35">
      <c r="A544" s="76" t="s">
        <v>244</v>
      </c>
      <c r="B544" s="65">
        <v>5100</v>
      </c>
      <c r="C544" s="76" t="s">
        <v>185</v>
      </c>
      <c r="D544" s="49">
        <v>4000</v>
      </c>
      <c r="E544" s="49">
        <v>0</v>
      </c>
      <c r="F544" s="1"/>
      <c r="G544" s="49">
        <f t="shared" si="94"/>
        <v>4000</v>
      </c>
      <c r="I544" s="49">
        <v>1162</v>
      </c>
      <c r="J544" s="101"/>
      <c r="K544" s="49">
        <v>2600</v>
      </c>
      <c r="L544" s="50"/>
      <c r="M544" s="49">
        <f t="shared" si="95"/>
        <v>238</v>
      </c>
      <c r="N544" s="49"/>
    </row>
    <row r="545" spans="1:14" x14ac:dyDescent="0.35">
      <c r="A545" s="76" t="s">
        <v>245</v>
      </c>
      <c r="B545" s="65">
        <v>5120</v>
      </c>
      <c r="C545" s="76" t="s">
        <v>187</v>
      </c>
      <c r="D545" s="49">
        <v>4000</v>
      </c>
      <c r="E545" s="49">
        <v>0</v>
      </c>
      <c r="F545" s="1"/>
      <c r="G545" s="49">
        <f t="shared" si="94"/>
        <v>4000</v>
      </c>
      <c r="I545" s="49">
        <v>258</v>
      </c>
      <c r="J545" s="101"/>
      <c r="K545" s="49">
        <v>3642</v>
      </c>
      <c r="L545" s="50"/>
      <c r="M545" s="49">
        <f t="shared" si="95"/>
        <v>100</v>
      </c>
      <c r="N545" s="49"/>
    </row>
    <row r="546" spans="1:14" x14ac:dyDescent="0.35">
      <c r="A546" s="76" t="s">
        <v>246</v>
      </c>
      <c r="B546" s="65">
        <v>5140</v>
      </c>
      <c r="C546" s="76" t="s">
        <v>189</v>
      </c>
      <c r="D546" s="49">
        <v>4000</v>
      </c>
      <c r="E546" s="49">
        <v>0</v>
      </c>
      <c r="F546" s="1"/>
      <c r="G546" s="49">
        <f t="shared" si="94"/>
        <v>4000</v>
      </c>
      <c r="I546" s="49">
        <v>50</v>
      </c>
      <c r="J546" s="101"/>
      <c r="K546" s="49">
        <v>3800</v>
      </c>
      <c r="L546" s="50"/>
      <c r="M546" s="49">
        <f t="shared" si="95"/>
        <v>150</v>
      </c>
      <c r="N546" s="49"/>
    </row>
    <row r="547" spans="1:14" ht="15" thickBot="1" x14ac:dyDescent="0.4">
      <c r="A547" s="79" t="s">
        <v>51</v>
      </c>
      <c r="B547" s="65">
        <v>5160</v>
      </c>
      <c r="C547" s="84" t="s">
        <v>247</v>
      </c>
      <c r="D547" s="82">
        <f>SUM(D538:D546)</f>
        <v>1070776</v>
      </c>
      <c r="E547" s="82">
        <f>SUM(E538:E546)</f>
        <v>0</v>
      </c>
      <c r="F547" s="1"/>
      <c r="G547" s="82">
        <f>SUM(G538:G546)</f>
        <v>1070776</v>
      </c>
      <c r="I547" s="82">
        <f>SUM(I538:I546)</f>
        <v>113432</v>
      </c>
      <c r="J547" s="101"/>
      <c r="K547" s="82">
        <f>SUM(K538:K546)</f>
        <v>949610</v>
      </c>
      <c r="L547" s="50"/>
      <c r="M547" s="82">
        <f>SUM(M538:M546)</f>
        <v>7734</v>
      </c>
      <c r="N547" s="83"/>
    </row>
    <row r="548" spans="1:14" ht="15" thickTop="1" x14ac:dyDescent="0.35">
      <c r="A548" s="84" t="s">
        <v>729</v>
      </c>
      <c r="B548" s="65"/>
      <c r="C548" s="76"/>
      <c r="D548" s="49"/>
      <c r="F548" s="1"/>
      <c r="J548" s="101"/>
      <c r="L548" s="50"/>
      <c r="M548" s="49"/>
      <c r="N548" s="49"/>
    </row>
    <row r="549" spans="1:14" x14ac:dyDescent="0.35">
      <c r="A549" s="76" t="s">
        <v>249</v>
      </c>
      <c r="B549" s="65">
        <v>5500</v>
      </c>
      <c r="C549" s="76" t="s">
        <v>194</v>
      </c>
      <c r="D549" s="49">
        <v>575376</v>
      </c>
      <c r="E549" s="49">
        <v>0</v>
      </c>
      <c r="F549" s="1"/>
      <c r="G549" s="49">
        <f t="shared" ref="G549:G557" si="96">D549+E549</f>
        <v>575376</v>
      </c>
      <c r="I549" s="49">
        <v>197126</v>
      </c>
      <c r="J549" s="101"/>
      <c r="K549" s="49">
        <v>371396</v>
      </c>
      <c r="L549" s="50"/>
      <c r="M549" s="49">
        <f t="shared" ref="M549:M557" si="97">G549-I549-K549</f>
        <v>6854</v>
      </c>
      <c r="N549" s="49"/>
    </row>
    <row r="550" spans="1:14" x14ac:dyDescent="0.35">
      <c r="A550" s="76" t="s">
        <v>250</v>
      </c>
      <c r="B550" s="65">
        <v>5520</v>
      </c>
      <c r="C550" s="76" t="s">
        <v>175</v>
      </c>
      <c r="D550" s="49">
        <v>471400</v>
      </c>
      <c r="E550" s="49">
        <v>0</v>
      </c>
      <c r="F550" s="1"/>
      <c r="G550" s="49">
        <f t="shared" si="96"/>
        <v>471400</v>
      </c>
      <c r="I550" s="49">
        <v>11242</v>
      </c>
      <c r="J550" s="101"/>
      <c r="K550" s="49">
        <v>450030</v>
      </c>
      <c r="L550" s="50"/>
      <c r="M550" s="49">
        <f t="shared" si="97"/>
        <v>10128</v>
      </c>
      <c r="N550" s="49"/>
    </row>
    <row r="551" spans="1:14" x14ac:dyDescent="0.35">
      <c r="A551" s="76" t="s">
        <v>251</v>
      </c>
      <c r="B551" s="65">
        <v>5525</v>
      </c>
      <c r="C551" s="76" t="s">
        <v>177</v>
      </c>
      <c r="D551" s="49">
        <v>0</v>
      </c>
      <c r="E551" s="49">
        <v>0</v>
      </c>
      <c r="F551" s="1"/>
      <c r="G551" s="49">
        <f t="shared" si="96"/>
        <v>0</v>
      </c>
      <c r="I551" s="49">
        <v>0</v>
      </c>
      <c r="J551" s="101"/>
      <c r="K551" s="49">
        <v>0</v>
      </c>
      <c r="L551" s="50"/>
      <c r="M551" s="49">
        <f t="shared" si="97"/>
        <v>0</v>
      </c>
      <c r="N551" s="49"/>
    </row>
    <row r="552" spans="1:14" x14ac:dyDescent="0.35">
      <c r="A552" s="76" t="s">
        <v>252</v>
      </c>
      <c r="B552" s="65">
        <v>5540</v>
      </c>
      <c r="C552" s="76" t="s">
        <v>179</v>
      </c>
      <c r="D552" s="49">
        <v>4000</v>
      </c>
      <c r="E552" s="49">
        <v>0</v>
      </c>
      <c r="F552" s="1"/>
      <c r="G552" s="49">
        <f t="shared" si="96"/>
        <v>4000</v>
      </c>
      <c r="I552" s="49">
        <v>1378</v>
      </c>
      <c r="J552" s="101"/>
      <c r="K552" s="49">
        <v>2400</v>
      </c>
      <c r="L552" s="50"/>
      <c r="M552" s="49">
        <f t="shared" si="97"/>
        <v>222</v>
      </c>
      <c r="N552" s="49"/>
    </row>
    <row r="553" spans="1:14" x14ac:dyDescent="0.35">
      <c r="A553" s="76" t="s">
        <v>253</v>
      </c>
      <c r="B553" s="65">
        <v>5560</v>
      </c>
      <c r="C553" s="76" t="s">
        <v>181</v>
      </c>
      <c r="D553" s="49">
        <v>4000</v>
      </c>
      <c r="E553" s="49">
        <v>0</v>
      </c>
      <c r="F553" s="1"/>
      <c r="G553" s="49">
        <f t="shared" si="96"/>
        <v>4000</v>
      </c>
      <c r="I553" s="49">
        <v>1704</v>
      </c>
      <c r="J553" s="101"/>
      <c r="K553" s="49">
        <v>250</v>
      </c>
      <c r="L553" s="50"/>
      <c r="M553" s="49">
        <f t="shared" si="97"/>
        <v>2046</v>
      </c>
      <c r="N553" s="49"/>
    </row>
    <row r="554" spans="1:14" x14ac:dyDescent="0.35">
      <c r="A554" s="76" t="s">
        <v>254</v>
      </c>
      <c r="B554" s="65">
        <v>5580</v>
      </c>
      <c r="C554" s="76" t="s">
        <v>183</v>
      </c>
      <c r="D554" s="49">
        <v>4000</v>
      </c>
      <c r="E554" s="49">
        <v>0</v>
      </c>
      <c r="F554" s="1"/>
      <c r="G554" s="49">
        <f t="shared" si="96"/>
        <v>4000</v>
      </c>
      <c r="I554" s="49">
        <v>738</v>
      </c>
      <c r="J554" s="101"/>
      <c r="K554" s="49">
        <v>2512</v>
      </c>
      <c r="L554" s="50"/>
      <c r="M554" s="49">
        <f t="shared" si="97"/>
        <v>750</v>
      </c>
      <c r="N554" s="49"/>
    </row>
    <row r="555" spans="1:14" x14ac:dyDescent="0.35">
      <c r="A555" s="76" t="s">
        <v>255</v>
      </c>
      <c r="B555" s="65">
        <v>5600</v>
      </c>
      <c r="C555" s="76" t="s">
        <v>185</v>
      </c>
      <c r="D555" s="49">
        <v>4000</v>
      </c>
      <c r="E555" s="49">
        <v>0</v>
      </c>
      <c r="F555" s="1"/>
      <c r="G555" s="49">
        <f t="shared" si="96"/>
        <v>4000</v>
      </c>
      <c r="I555" s="49">
        <v>1482</v>
      </c>
      <c r="J555" s="101"/>
      <c r="K555" s="49">
        <v>2070</v>
      </c>
      <c r="L555" s="50"/>
      <c r="M555" s="49">
        <f t="shared" si="97"/>
        <v>448</v>
      </c>
      <c r="N555" s="49"/>
    </row>
    <row r="556" spans="1:14" x14ac:dyDescent="0.35">
      <c r="A556" s="76" t="s">
        <v>256</v>
      </c>
      <c r="B556" s="65">
        <v>5620</v>
      </c>
      <c r="C556" s="76" t="s">
        <v>187</v>
      </c>
      <c r="D556" s="49">
        <v>4000</v>
      </c>
      <c r="E556" s="49">
        <v>0</v>
      </c>
      <c r="F556" s="1"/>
      <c r="G556" s="49">
        <f t="shared" si="96"/>
        <v>4000</v>
      </c>
      <c r="I556" s="49">
        <v>294</v>
      </c>
      <c r="J556" s="101"/>
      <c r="K556" s="49">
        <v>3504</v>
      </c>
      <c r="L556" s="50"/>
      <c r="M556" s="49">
        <f t="shared" si="97"/>
        <v>202</v>
      </c>
      <c r="N556" s="49"/>
    </row>
    <row r="557" spans="1:14" x14ac:dyDescent="0.35">
      <c r="A557" s="76" t="s">
        <v>257</v>
      </c>
      <c r="B557" s="65">
        <v>5640</v>
      </c>
      <c r="C557" s="76" t="s">
        <v>189</v>
      </c>
      <c r="D557" s="49">
        <v>4000</v>
      </c>
      <c r="E557" s="49">
        <v>0</v>
      </c>
      <c r="F557" s="1"/>
      <c r="G557" s="49">
        <f t="shared" si="96"/>
        <v>4000</v>
      </c>
      <c r="I557" s="49">
        <v>318</v>
      </c>
      <c r="J557" s="101"/>
      <c r="K557" s="49">
        <v>3128</v>
      </c>
      <c r="L557" s="50"/>
      <c r="M557" s="49">
        <f t="shared" si="97"/>
        <v>554</v>
      </c>
      <c r="N557" s="49"/>
    </row>
    <row r="558" spans="1:14" ht="15" thickBot="1" x14ac:dyDescent="0.4">
      <c r="A558" s="79" t="s">
        <v>51</v>
      </c>
      <c r="B558" s="65">
        <v>5660</v>
      </c>
      <c r="C558" s="84" t="s">
        <v>258</v>
      </c>
      <c r="D558" s="82">
        <f>SUM(D549:D557)</f>
        <v>1070776</v>
      </c>
      <c r="E558" s="82">
        <f>SUM(E549:E557)</f>
        <v>0</v>
      </c>
      <c r="F558" s="1"/>
      <c r="G558" s="82">
        <f>SUM(G549:G557)</f>
        <v>1070776</v>
      </c>
      <c r="I558" s="82">
        <f>SUM(I549:I557)</f>
        <v>214282</v>
      </c>
      <c r="J558" s="101"/>
      <c r="K558" s="82">
        <f>SUM(K549:K557)</f>
        <v>835290</v>
      </c>
      <c r="L558" s="50"/>
      <c r="M558" s="82">
        <f>SUM(M549:M557)</f>
        <v>21204</v>
      </c>
      <c r="N558" s="83"/>
    </row>
    <row r="559" spans="1:14" ht="15" thickTop="1" x14ac:dyDescent="0.35">
      <c r="A559" s="84" t="s">
        <v>730</v>
      </c>
      <c r="B559" s="65"/>
      <c r="C559" s="76"/>
      <c r="D559" s="49"/>
      <c r="F559" s="1"/>
      <c r="J559" s="101"/>
      <c r="L559" s="50"/>
      <c r="M559" s="49"/>
      <c r="N559" s="49"/>
    </row>
    <row r="560" spans="1:14" x14ac:dyDescent="0.35">
      <c r="A560" s="76" t="s">
        <v>260</v>
      </c>
      <c r="B560" s="65">
        <v>6000</v>
      </c>
      <c r="C560" s="76" t="s">
        <v>194</v>
      </c>
      <c r="D560" s="49">
        <v>575376</v>
      </c>
      <c r="E560" s="49">
        <v>0</v>
      </c>
      <c r="F560" s="1"/>
      <c r="G560" s="49">
        <f t="shared" ref="G560:G568" si="98">D560+E560</f>
        <v>575376</v>
      </c>
      <c r="I560" s="49">
        <v>127902</v>
      </c>
      <c r="J560" s="101"/>
      <c r="K560" s="49">
        <v>397126</v>
      </c>
      <c r="L560" s="50"/>
      <c r="M560" s="49">
        <f t="shared" ref="M560:M568" si="99">G560-I560-K560</f>
        <v>50348</v>
      </c>
      <c r="N560" s="49"/>
    </row>
    <row r="561" spans="1:14" x14ac:dyDescent="0.35">
      <c r="A561" s="76" t="s">
        <v>261</v>
      </c>
      <c r="B561" s="65">
        <v>6020</v>
      </c>
      <c r="C561" s="76" t="s">
        <v>175</v>
      </c>
      <c r="D561" s="49">
        <v>471400</v>
      </c>
      <c r="E561" s="49">
        <v>0</v>
      </c>
      <c r="F561" s="1"/>
      <c r="G561" s="49">
        <f t="shared" si="98"/>
        <v>471400</v>
      </c>
      <c r="I561" s="49">
        <v>31870</v>
      </c>
      <c r="J561" s="101"/>
      <c r="K561" s="49">
        <v>405332</v>
      </c>
      <c r="L561" s="50"/>
      <c r="M561" s="49">
        <f t="shared" si="99"/>
        <v>34198</v>
      </c>
      <c r="N561" s="49"/>
    </row>
    <row r="562" spans="1:14" x14ac:dyDescent="0.35">
      <c r="A562" s="76" t="s">
        <v>262</v>
      </c>
      <c r="B562" s="65">
        <v>6025</v>
      </c>
      <c r="C562" s="76" t="s">
        <v>177</v>
      </c>
      <c r="D562" s="49">
        <v>0</v>
      </c>
      <c r="E562" s="49">
        <v>0</v>
      </c>
      <c r="F562" s="1"/>
      <c r="G562" s="49">
        <f t="shared" si="98"/>
        <v>0</v>
      </c>
      <c r="I562" s="49">
        <v>0</v>
      </c>
      <c r="J562" s="101"/>
      <c r="K562" s="49">
        <v>0</v>
      </c>
      <c r="L562" s="50"/>
      <c r="M562" s="49">
        <f t="shared" si="99"/>
        <v>0</v>
      </c>
      <c r="N562" s="49"/>
    </row>
    <row r="563" spans="1:14" x14ac:dyDescent="0.35">
      <c r="A563" s="76" t="s">
        <v>263</v>
      </c>
      <c r="B563" s="65">
        <v>6040</v>
      </c>
      <c r="C563" s="76" t="s">
        <v>179</v>
      </c>
      <c r="D563" s="49">
        <v>4000</v>
      </c>
      <c r="E563" s="49">
        <v>0</v>
      </c>
      <c r="F563" s="1"/>
      <c r="G563" s="49">
        <f t="shared" si="98"/>
        <v>4000</v>
      </c>
      <c r="I563" s="49">
        <v>516</v>
      </c>
      <c r="J563" s="101"/>
      <c r="K563" s="49">
        <v>3000</v>
      </c>
      <c r="L563" s="50"/>
      <c r="M563" s="49">
        <f t="shared" si="99"/>
        <v>484</v>
      </c>
      <c r="N563" s="49"/>
    </row>
    <row r="564" spans="1:14" x14ac:dyDescent="0.35">
      <c r="A564" s="76" t="s">
        <v>264</v>
      </c>
      <c r="B564" s="65">
        <v>6060</v>
      </c>
      <c r="C564" s="76" t="s">
        <v>181</v>
      </c>
      <c r="D564" s="49">
        <v>4000</v>
      </c>
      <c r="E564" s="49">
        <v>0</v>
      </c>
      <c r="F564" s="1"/>
      <c r="G564" s="49">
        <f t="shared" si="98"/>
        <v>4000</v>
      </c>
      <c r="I564" s="49">
        <v>1926</v>
      </c>
      <c r="J564" s="101"/>
      <c r="K564" s="49">
        <v>2000</v>
      </c>
      <c r="L564" s="50"/>
      <c r="M564" s="49">
        <f t="shared" si="99"/>
        <v>74</v>
      </c>
      <c r="N564" s="49"/>
    </row>
    <row r="565" spans="1:14" x14ac:dyDescent="0.35">
      <c r="A565" s="76" t="s">
        <v>265</v>
      </c>
      <c r="B565" s="65">
        <v>6080</v>
      </c>
      <c r="C565" s="76" t="s">
        <v>183</v>
      </c>
      <c r="D565" s="49">
        <v>4000</v>
      </c>
      <c r="E565" s="49">
        <v>0</v>
      </c>
      <c r="F565" s="1"/>
      <c r="G565" s="49">
        <f t="shared" si="98"/>
        <v>4000</v>
      </c>
      <c r="I565" s="49">
        <v>1308</v>
      </c>
      <c r="J565" s="101"/>
      <c r="K565" s="49">
        <v>250</v>
      </c>
      <c r="L565" s="50"/>
      <c r="M565" s="49">
        <f t="shared" si="99"/>
        <v>2442</v>
      </c>
      <c r="N565" s="49"/>
    </row>
    <row r="566" spans="1:14" x14ac:dyDescent="0.35">
      <c r="A566" s="76" t="s">
        <v>266</v>
      </c>
      <c r="B566" s="65">
        <v>6100</v>
      </c>
      <c r="C566" s="76" t="s">
        <v>185</v>
      </c>
      <c r="D566" s="49">
        <v>4000</v>
      </c>
      <c r="E566" s="49">
        <v>0</v>
      </c>
      <c r="F566" s="1"/>
      <c r="G566" s="49">
        <f t="shared" si="98"/>
        <v>4000</v>
      </c>
      <c r="I566" s="49">
        <v>1506</v>
      </c>
      <c r="J566" s="101"/>
      <c r="K566" s="49">
        <v>300</v>
      </c>
      <c r="L566" s="50"/>
      <c r="M566" s="49">
        <f t="shared" si="99"/>
        <v>2194</v>
      </c>
      <c r="N566" s="49"/>
    </row>
    <row r="567" spans="1:14" x14ac:dyDescent="0.35">
      <c r="A567" s="76" t="s">
        <v>267</v>
      </c>
      <c r="B567" s="65">
        <v>6120</v>
      </c>
      <c r="C567" s="76" t="s">
        <v>187</v>
      </c>
      <c r="D567" s="49">
        <v>4000</v>
      </c>
      <c r="E567" s="49">
        <v>0</v>
      </c>
      <c r="F567" s="1"/>
      <c r="G567" s="49">
        <f t="shared" si="98"/>
        <v>4000</v>
      </c>
      <c r="I567" s="49">
        <v>294</v>
      </c>
      <c r="J567" s="101"/>
      <c r="K567" s="49">
        <v>3144</v>
      </c>
      <c r="L567" s="50"/>
      <c r="M567" s="49">
        <f t="shared" si="99"/>
        <v>562</v>
      </c>
      <c r="N567" s="49"/>
    </row>
    <row r="568" spans="1:14" x14ac:dyDescent="0.35">
      <c r="A568" s="76" t="s">
        <v>268</v>
      </c>
      <c r="B568" s="65">
        <v>6140</v>
      </c>
      <c r="C568" s="76" t="s">
        <v>189</v>
      </c>
      <c r="D568" s="49">
        <v>4000</v>
      </c>
      <c r="E568" s="49">
        <v>0</v>
      </c>
      <c r="F568" s="1"/>
      <c r="G568" s="49">
        <f t="shared" si="98"/>
        <v>4000</v>
      </c>
      <c r="I568" s="49">
        <v>246</v>
      </c>
      <c r="J568" s="101"/>
      <c r="K568" s="49">
        <v>3500</v>
      </c>
      <c r="L568" s="50"/>
      <c r="M568" s="49">
        <f t="shared" si="99"/>
        <v>254</v>
      </c>
      <c r="N568" s="49"/>
    </row>
    <row r="569" spans="1:14" ht="15" thickBot="1" x14ac:dyDescent="0.4">
      <c r="A569" s="79" t="s">
        <v>51</v>
      </c>
      <c r="B569" s="65">
        <v>6160</v>
      </c>
      <c r="C569" s="84" t="s">
        <v>269</v>
      </c>
      <c r="D569" s="82">
        <f>SUM(D560:D568)</f>
        <v>1070776</v>
      </c>
      <c r="E569" s="82">
        <f>SUM(E560:E568)</f>
        <v>0</v>
      </c>
      <c r="F569" s="1"/>
      <c r="G569" s="82">
        <f>SUM(G560:G568)</f>
        <v>1070776</v>
      </c>
      <c r="I569" s="82">
        <f>SUM(I560:I568)</f>
        <v>165568</v>
      </c>
      <c r="J569" s="101"/>
      <c r="K569" s="82">
        <f>SUM(K560:K568)</f>
        <v>814652</v>
      </c>
      <c r="L569" s="50"/>
      <c r="M569" s="82">
        <f>SUM(M560:M568)</f>
        <v>90556</v>
      </c>
      <c r="N569" s="83"/>
    </row>
    <row r="570" spans="1:14" ht="15" thickTop="1" x14ac:dyDescent="0.35">
      <c r="A570" s="84" t="s">
        <v>731</v>
      </c>
      <c r="B570" s="65"/>
      <c r="C570" s="76"/>
      <c r="D570" s="49"/>
      <c r="F570" s="1"/>
      <c r="J570" s="101"/>
      <c r="L570" s="50"/>
      <c r="M570" s="49"/>
      <c r="N570" s="49"/>
    </row>
    <row r="571" spans="1:14" x14ac:dyDescent="0.35">
      <c r="A571" s="76" t="s">
        <v>271</v>
      </c>
      <c r="B571" s="65">
        <v>6500</v>
      </c>
      <c r="C571" s="76" t="s">
        <v>194</v>
      </c>
      <c r="D571" s="49">
        <v>575376</v>
      </c>
      <c r="E571" s="49">
        <v>0</v>
      </c>
      <c r="F571" s="1"/>
      <c r="G571" s="49">
        <f t="shared" ref="G571:G579" si="100">D571+E571</f>
        <v>575376</v>
      </c>
      <c r="I571" s="49">
        <v>251396</v>
      </c>
      <c r="J571" s="101"/>
      <c r="K571" s="49">
        <v>305272</v>
      </c>
      <c r="L571" s="50"/>
      <c r="M571" s="49">
        <f t="shared" ref="M571:M579" si="101">G571-I571-K571</f>
        <v>18708</v>
      </c>
      <c r="N571" s="49"/>
    </row>
    <row r="572" spans="1:14" x14ac:dyDescent="0.35">
      <c r="A572" s="76" t="s">
        <v>272</v>
      </c>
      <c r="B572" s="65">
        <v>6520</v>
      </c>
      <c r="C572" s="76" t="s">
        <v>175</v>
      </c>
      <c r="D572" s="49">
        <v>471400</v>
      </c>
      <c r="E572" s="49">
        <v>0</v>
      </c>
      <c r="F572" s="1"/>
      <c r="G572" s="49">
        <f t="shared" si="100"/>
        <v>471400</v>
      </c>
      <c r="I572" s="49">
        <v>251690</v>
      </c>
      <c r="J572" s="101"/>
      <c r="K572" s="49">
        <v>210512</v>
      </c>
      <c r="L572" s="50"/>
      <c r="M572" s="49">
        <f t="shared" si="101"/>
        <v>9198</v>
      </c>
      <c r="N572" s="49"/>
    </row>
    <row r="573" spans="1:14" x14ac:dyDescent="0.35">
      <c r="A573" s="76" t="s">
        <v>273</v>
      </c>
      <c r="B573" s="65">
        <v>6525</v>
      </c>
      <c r="C573" s="76" t="s">
        <v>177</v>
      </c>
      <c r="D573" s="49">
        <v>0</v>
      </c>
      <c r="E573" s="49">
        <v>0</v>
      </c>
      <c r="F573" s="1"/>
      <c r="G573" s="49">
        <f t="shared" si="100"/>
        <v>0</v>
      </c>
      <c r="I573" s="49">
        <v>0</v>
      </c>
      <c r="J573" s="101"/>
      <c r="K573" s="49">
        <v>0</v>
      </c>
      <c r="L573" s="50"/>
      <c r="M573" s="49">
        <f t="shared" si="101"/>
        <v>0</v>
      </c>
      <c r="N573" s="49"/>
    </row>
    <row r="574" spans="1:14" x14ac:dyDescent="0.35">
      <c r="A574" s="76" t="s">
        <v>274</v>
      </c>
      <c r="B574" s="65">
        <v>6540</v>
      </c>
      <c r="C574" s="76" t="s">
        <v>179</v>
      </c>
      <c r="D574" s="49">
        <v>4000</v>
      </c>
      <c r="E574" s="49">
        <v>0</v>
      </c>
      <c r="F574" s="1"/>
      <c r="G574" s="49">
        <f t="shared" si="100"/>
        <v>4000</v>
      </c>
      <c r="I574" s="49">
        <v>1582</v>
      </c>
      <c r="J574" s="101"/>
      <c r="K574" s="49">
        <v>2044</v>
      </c>
      <c r="L574" s="50"/>
      <c r="M574" s="49">
        <f t="shared" si="101"/>
        <v>374</v>
      </c>
      <c r="N574" s="49"/>
    </row>
    <row r="575" spans="1:14" x14ac:dyDescent="0.35">
      <c r="A575" s="76" t="s">
        <v>275</v>
      </c>
      <c r="B575" s="65">
        <v>6560</v>
      </c>
      <c r="C575" s="76" t="s">
        <v>181</v>
      </c>
      <c r="D575" s="49">
        <v>4000</v>
      </c>
      <c r="E575" s="49">
        <v>0</v>
      </c>
      <c r="F575" s="1"/>
      <c r="G575" s="49">
        <f t="shared" si="100"/>
        <v>4000</v>
      </c>
      <c r="I575" s="49">
        <v>638</v>
      </c>
      <c r="J575" s="101"/>
      <c r="K575" s="49">
        <v>3050</v>
      </c>
      <c r="L575" s="50"/>
      <c r="M575" s="49">
        <f t="shared" si="101"/>
        <v>312</v>
      </c>
      <c r="N575" s="49"/>
    </row>
    <row r="576" spans="1:14" x14ac:dyDescent="0.35">
      <c r="A576" s="76" t="s">
        <v>276</v>
      </c>
      <c r="B576" s="65">
        <v>6580</v>
      </c>
      <c r="C576" s="76" t="s">
        <v>183</v>
      </c>
      <c r="D576" s="49">
        <v>4000</v>
      </c>
      <c r="E576" s="49">
        <v>0</v>
      </c>
      <c r="F576" s="1"/>
      <c r="G576" s="49">
        <f t="shared" si="100"/>
        <v>4000</v>
      </c>
      <c r="I576" s="49">
        <v>1522</v>
      </c>
      <c r="J576" s="101"/>
      <c r="K576" s="49">
        <v>2470</v>
      </c>
      <c r="L576" s="50"/>
      <c r="M576" s="49">
        <f t="shared" si="101"/>
        <v>8</v>
      </c>
      <c r="N576" s="49"/>
    </row>
    <row r="577" spans="1:14" x14ac:dyDescent="0.35">
      <c r="A577" s="76" t="s">
        <v>277</v>
      </c>
      <c r="B577" s="65">
        <v>6600</v>
      </c>
      <c r="C577" s="76" t="s">
        <v>185</v>
      </c>
      <c r="D577" s="49">
        <v>4000</v>
      </c>
      <c r="E577" s="49">
        <v>0</v>
      </c>
      <c r="F577" s="1"/>
      <c r="G577" s="49">
        <f t="shared" si="100"/>
        <v>4000</v>
      </c>
      <c r="I577" s="49">
        <v>1886</v>
      </c>
      <c r="J577" s="101"/>
      <c r="K577" s="49">
        <v>2046</v>
      </c>
      <c r="L577" s="50"/>
      <c r="M577" s="49">
        <f t="shared" si="101"/>
        <v>68</v>
      </c>
      <c r="N577" s="49"/>
    </row>
    <row r="578" spans="1:14" x14ac:dyDescent="0.35">
      <c r="A578" s="76" t="s">
        <v>278</v>
      </c>
      <c r="B578" s="65">
        <v>6620</v>
      </c>
      <c r="C578" s="76" t="s">
        <v>187</v>
      </c>
      <c r="D578" s="49">
        <v>4000</v>
      </c>
      <c r="E578" s="49">
        <v>0</v>
      </c>
      <c r="F578" s="1"/>
      <c r="G578" s="49">
        <f t="shared" si="100"/>
        <v>4000</v>
      </c>
      <c r="I578" s="49">
        <v>516</v>
      </c>
      <c r="J578" s="101"/>
      <c r="K578" s="49">
        <v>3048</v>
      </c>
      <c r="L578" s="50"/>
      <c r="M578" s="49">
        <f t="shared" si="101"/>
        <v>436</v>
      </c>
      <c r="N578" s="49"/>
    </row>
    <row r="579" spans="1:14" x14ac:dyDescent="0.35">
      <c r="A579" s="76" t="s">
        <v>279</v>
      </c>
      <c r="B579" s="65">
        <v>6640</v>
      </c>
      <c r="C579" s="76" t="s">
        <v>189</v>
      </c>
      <c r="D579" s="49">
        <v>4000</v>
      </c>
      <c r="E579" s="49">
        <v>0</v>
      </c>
      <c r="F579" s="1"/>
      <c r="G579" s="49">
        <f t="shared" si="100"/>
        <v>4000</v>
      </c>
      <c r="I579" s="49">
        <v>1722</v>
      </c>
      <c r="J579" s="101"/>
      <c r="K579" s="49">
        <v>2250</v>
      </c>
      <c r="L579" s="50"/>
      <c r="M579" s="49">
        <f t="shared" si="101"/>
        <v>28</v>
      </c>
      <c r="N579" s="49"/>
    </row>
    <row r="580" spans="1:14" ht="15" thickBot="1" x14ac:dyDescent="0.4">
      <c r="A580" s="79" t="s">
        <v>51</v>
      </c>
      <c r="B580" s="65">
        <v>6660</v>
      </c>
      <c r="C580" s="84" t="s">
        <v>280</v>
      </c>
      <c r="D580" s="82">
        <f>SUM(D571:D579)</f>
        <v>1070776</v>
      </c>
      <c r="E580" s="82">
        <f>SUM(E571:E579)</f>
        <v>0</v>
      </c>
      <c r="F580" s="1"/>
      <c r="G580" s="82">
        <f>SUM(G571:G579)</f>
        <v>1070776</v>
      </c>
      <c r="I580" s="82">
        <f>SUM(I571:I579)</f>
        <v>510952</v>
      </c>
      <c r="J580" s="101"/>
      <c r="K580" s="82">
        <f>SUM(K571:K579)</f>
        <v>530692</v>
      </c>
      <c r="L580" s="50"/>
      <c r="M580" s="82">
        <f>SUM(M571:M579)</f>
        <v>29132</v>
      </c>
      <c r="N580" s="83"/>
    </row>
    <row r="581" spans="1:14" ht="15" thickTop="1" x14ac:dyDescent="0.35">
      <c r="A581" s="84" t="s">
        <v>732</v>
      </c>
      <c r="B581" s="65"/>
      <c r="C581" s="76"/>
      <c r="D581" s="49"/>
      <c r="F581" s="1"/>
      <c r="J581" s="101"/>
      <c r="L581" s="50"/>
      <c r="M581" s="49"/>
      <c r="N581" s="49"/>
    </row>
    <row r="582" spans="1:14" x14ac:dyDescent="0.35">
      <c r="A582" s="76" t="s">
        <v>282</v>
      </c>
      <c r="B582" s="65">
        <v>7000</v>
      </c>
      <c r="C582" s="76" t="s">
        <v>194</v>
      </c>
      <c r="D582" s="49">
        <v>569936</v>
      </c>
      <c r="E582" s="49">
        <v>0</v>
      </c>
      <c r="F582" s="1"/>
      <c r="G582" s="49">
        <f t="shared" ref="G582:G590" si="102">D582+E582</f>
        <v>569936</v>
      </c>
      <c r="I582" s="49">
        <v>250978</v>
      </c>
      <c r="J582" s="101"/>
      <c r="K582" s="49">
        <v>310730</v>
      </c>
      <c r="L582" s="50"/>
      <c r="M582" s="49">
        <f t="shared" ref="M582:M590" si="103">G582-I582-K582</f>
        <v>8228</v>
      </c>
      <c r="N582" s="49"/>
    </row>
    <row r="583" spans="1:14" x14ac:dyDescent="0.35">
      <c r="A583" s="76" t="s">
        <v>283</v>
      </c>
      <c r="B583" s="65">
        <v>7020</v>
      </c>
      <c r="C583" s="76" t="s">
        <v>175</v>
      </c>
      <c r="D583" s="49">
        <v>467560</v>
      </c>
      <c r="E583" s="49">
        <v>0</v>
      </c>
      <c r="F583" s="1"/>
      <c r="G583" s="49">
        <f t="shared" si="102"/>
        <v>467560</v>
      </c>
      <c r="I583" s="49">
        <v>43084</v>
      </c>
      <c r="J583" s="101"/>
      <c r="K583" s="49">
        <v>410310</v>
      </c>
      <c r="L583" s="50"/>
      <c r="M583" s="49">
        <f t="shared" si="103"/>
        <v>14166</v>
      </c>
      <c r="N583" s="49"/>
    </row>
    <row r="584" spans="1:14" x14ac:dyDescent="0.35">
      <c r="A584" s="76" t="s">
        <v>284</v>
      </c>
      <c r="B584" s="65">
        <v>7025</v>
      </c>
      <c r="C584" s="76" t="s">
        <v>177</v>
      </c>
      <c r="D584" s="49">
        <v>0</v>
      </c>
      <c r="E584" s="49">
        <v>0</v>
      </c>
      <c r="F584" s="1"/>
      <c r="G584" s="49">
        <f t="shared" si="102"/>
        <v>0</v>
      </c>
      <c r="I584" s="49">
        <v>0</v>
      </c>
      <c r="J584" s="101"/>
      <c r="K584" s="49">
        <v>0</v>
      </c>
      <c r="L584" s="50"/>
      <c r="M584" s="49">
        <f t="shared" si="103"/>
        <v>0</v>
      </c>
      <c r="N584" s="49"/>
    </row>
    <row r="585" spans="1:14" x14ac:dyDescent="0.35">
      <c r="A585" s="76" t="s">
        <v>285</v>
      </c>
      <c r="B585" s="65">
        <v>7040</v>
      </c>
      <c r="C585" s="76" t="s">
        <v>179</v>
      </c>
      <c r="D585" s="49">
        <v>2080</v>
      </c>
      <c r="E585" s="49">
        <v>0</v>
      </c>
      <c r="F585" s="1"/>
      <c r="G585" s="49">
        <f t="shared" si="102"/>
        <v>2080</v>
      </c>
      <c r="I585" s="49">
        <v>642</v>
      </c>
      <c r="J585" s="101"/>
      <c r="K585" s="49">
        <v>1410</v>
      </c>
      <c r="L585" s="50"/>
      <c r="M585" s="49">
        <f t="shared" si="103"/>
        <v>28</v>
      </c>
      <c r="N585" s="49"/>
    </row>
    <row r="586" spans="1:14" x14ac:dyDescent="0.35">
      <c r="A586" s="76" t="s">
        <v>286</v>
      </c>
      <c r="B586" s="65">
        <v>7060</v>
      </c>
      <c r="C586" s="76" t="s">
        <v>181</v>
      </c>
      <c r="D586" s="49">
        <v>2080</v>
      </c>
      <c r="E586" s="49">
        <v>0</v>
      </c>
      <c r="F586" s="1"/>
      <c r="G586" s="49">
        <f t="shared" si="102"/>
        <v>2080</v>
      </c>
      <c r="I586" s="49">
        <v>912</v>
      </c>
      <c r="J586" s="101"/>
      <c r="K586" s="49">
        <v>1000</v>
      </c>
      <c r="L586" s="50"/>
      <c r="M586" s="49">
        <f t="shared" si="103"/>
        <v>168</v>
      </c>
      <c r="N586" s="49"/>
    </row>
    <row r="587" spans="1:14" x14ac:dyDescent="0.35">
      <c r="A587" s="76" t="s">
        <v>287</v>
      </c>
      <c r="B587" s="65">
        <v>7080</v>
      </c>
      <c r="C587" s="76" t="s">
        <v>183</v>
      </c>
      <c r="D587" s="49">
        <v>2080</v>
      </c>
      <c r="E587" s="49">
        <v>0</v>
      </c>
      <c r="F587" s="1"/>
      <c r="G587" s="49">
        <f t="shared" si="102"/>
        <v>2080</v>
      </c>
      <c r="I587" s="49">
        <v>1974</v>
      </c>
      <c r="J587" s="101"/>
      <c r="K587" s="49">
        <v>50</v>
      </c>
      <c r="L587" s="50"/>
      <c r="M587" s="49">
        <f t="shared" si="103"/>
        <v>56</v>
      </c>
      <c r="N587" s="49"/>
    </row>
    <row r="588" spans="1:14" x14ac:dyDescent="0.35">
      <c r="A588" s="76" t="s">
        <v>288</v>
      </c>
      <c r="B588" s="65">
        <v>7100</v>
      </c>
      <c r="C588" s="76" t="s">
        <v>185</v>
      </c>
      <c r="D588" s="49">
        <v>6000</v>
      </c>
      <c r="E588" s="49">
        <v>0</v>
      </c>
      <c r="F588" s="1"/>
      <c r="G588" s="49">
        <f t="shared" si="102"/>
        <v>6000</v>
      </c>
      <c r="I588" s="49">
        <v>1506</v>
      </c>
      <c r="J588" s="101"/>
      <c r="K588" s="49">
        <v>4108</v>
      </c>
      <c r="L588" s="50"/>
      <c r="M588" s="49">
        <f t="shared" si="103"/>
        <v>386</v>
      </c>
      <c r="N588" s="49"/>
    </row>
    <row r="589" spans="1:14" x14ac:dyDescent="0.35">
      <c r="A589" s="76" t="s">
        <v>289</v>
      </c>
      <c r="B589" s="65">
        <v>7120</v>
      </c>
      <c r="C589" s="76" t="s">
        <v>187</v>
      </c>
      <c r="D589" s="49">
        <v>3000</v>
      </c>
      <c r="E589" s="49">
        <v>0</v>
      </c>
      <c r="F589" s="1"/>
      <c r="G589" s="49">
        <f t="shared" si="102"/>
        <v>3000</v>
      </c>
      <c r="I589" s="49">
        <v>1902</v>
      </c>
      <c r="J589" s="101"/>
      <c r="K589" s="49">
        <v>1010</v>
      </c>
      <c r="L589" s="50"/>
      <c r="M589" s="49">
        <f t="shared" si="103"/>
        <v>88</v>
      </c>
      <c r="N589" s="49"/>
    </row>
    <row r="590" spans="1:14" x14ac:dyDescent="0.35">
      <c r="A590" s="76" t="s">
        <v>290</v>
      </c>
      <c r="B590" s="65">
        <v>7140</v>
      </c>
      <c r="C590" s="76" t="s">
        <v>189</v>
      </c>
      <c r="D590" s="49">
        <v>1000</v>
      </c>
      <c r="E590" s="49">
        <v>0</v>
      </c>
      <c r="F590" s="1"/>
      <c r="G590" s="49">
        <f t="shared" si="102"/>
        <v>1000</v>
      </c>
      <c r="I590" s="49">
        <v>692</v>
      </c>
      <c r="J590" s="101"/>
      <c r="K590" s="49">
        <v>204</v>
      </c>
      <c r="L590" s="50"/>
      <c r="M590" s="49">
        <f t="shared" si="103"/>
        <v>104</v>
      </c>
      <c r="N590" s="49"/>
    </row>
    <row r="591" spans="1:14" ht="15" thickBot="1" x14ac:dyDescent="0.4">
      <c r="A591" s="79" t="s">
        <v>51</v>
      </c>
      <c r="B591" s="65">
        <v>7160</v>
      </c>
      <c r="C591" s="84" t="s">
        <v>291</v>
      </c>
      <c r="D591" s="82">
        <f>SUM(D582:D590)</f>
        <v>1053736</v>
      </c>
      <c r="E591" s="82">
        <f>SUM(E582:E590)</f>
        <v>0</v>
      </c>
      <c r="F591" s="1"/>
      <c r="G591" s="82">
        <f>SUM(G582:G590)</f>
        <v>1053736</v>
      </c>
      <c r="I591" s="82">
        <f>SUM(I582:I590)</f>
        <v>301690</v>
      </c>
      <c r="J591" s="101"/>
      <c r="K591" s="82">
        <f>SUM(K582:K590)</f>
        <v>728822</v>
      </c>
      <c r="L591" s="50"/>
      <c r="M591" s="82">
        <f>SUM(M582:M590)</f>
        <v>23224</v>
      </c>
      <c r="N591" s="83"/>
    </row>
    <row r="592" spans="1:14" ht="15" thickTop="1" x14ac:dyDescent="0.35">
      <c r="A592" s="84" t="s">
        <v>733</v>
      </c>
      <c r="B592" s="65"/>
      <c r="C592" s="76"/>
      <c r="D592" s="49"/>
      <c r="F592" s="1"/>
      <c r="J592" s="101"/>
      <c r="L592" s="50"/>
      <c r="M592" s="49"/>
      <c r="N592" s="49"/>
    </row>
    <row r="593" spans="1:14" x14ac:dyDescent="0.35">
      <c r="A593" s="76" t="s">
        <v>293</v>
      </c>
      <c r="B593" s="65">
        <v>7500</v>
      </c>
      <c r="C593" s="76" t="s">
        <v>194</v>
      </c>
      <c r="D593" s="49">
        <v>575376</v>
      </c>
      <c r="E593" s="49">
        <v>0</v>
      </c>
      <c r="F593" s="1"/>
      <c r="G593" s="49">
        <f t="shared" ref="G593:G601" si="104">D593+E593</f>
        <v>575376</v>
      </c>
      <c r="I593" s="49">
        <v>216790</v>
      </c>
      <c r="J593" s="101"/>
      <c r="K593" s="49">
        <v>305308</v>
      </c>
      <c r="L593" s="50"/>
      <c r="M593" s="49">
        <f t="shared" ref="M593:M601" si="105">G593-I593-K593</f>
        <v>53278</v>
      </c>
      <c r="N593" s="49"/>
    </row>
    <row r="594" spans="1:14" x14ac:dyDescent="0.35">
      <c r="A594" s="76" t="s">
        <v>294</v>
      </c>
      <c r="B594" s="65">
        <v>7520</v>
      </c>
      <c r="C594" s="76" t="s">
        <v>175</v>
      </c>
      <c r="D594" s="49">
        <v>471400</v>
      </c>
      <c r="E594" s="49">
        <v>0</v>
      </c>
      <c r="F594" s="1"/>
      <c r="G594" s="49">
        <f t="shared" si="104"/>
        <v>471400</v>
      </c>
      <c r="I594" s="49">
        <v>51262</v>
      </c>
      <c r="J594" s="101"/>
      <c r="K594" s="49">
        <v>379050</v>
      </c>
      <c r="L594" s="50"/>
      <c r="M594" s="49">
        <f t="shared" si="105"/>
        <v>41088</v>
      </c>
      <c r="N594" s="49"/>
    </row>
    <row r="595" spans="1:14" x14ac:dyDescent="0.35">
      <c r="A595" s="76" t="s">
        <v>295</v>
      </c>
      <c r="B595" s="65">
        <v>7525</v>
      </c>
      <c r="C595" s="76" t="s">
        <v>177</v>
      </c>
      <c r="D595" s="49">
        <v>0</v>
      </c>
      <c r="E595" s="49">
        <v>0</v>
      </c>
      <c r="F595" s="1"/>
      <c r="G595" s="49">
        <f t="shared" si="104"/>
        <v>0</v>
      </c>
      <c r="I595" s="49">
        <v>0</v>
      </c>
      <c r="J595" s="101"/>
      <c r="K595" s="49">
        <v>0</v>
      </c>
      <c r="L595" s="50"/>
      <c r="M595" s="49">
        <f t="shared" si="105"/>
        <v>0</v>
      </c>
      <c r="N595" s="49"/>
    </row>
    <row r="596" spans="1:14" x14ac:dyDescent="0.35">
      <c r="A596" s="76" t="s">
        <v>296</v>
      </c>
      <c r="B596" s="65">
        <v>7540</v>
      </c>
      <c r="C596" s="76" t="s">
        <v>179</v>
      </c>
      <c r="D596" s="49">
        <v>4000</v>
      </c>
      <c r="E596" s="49">
        <v>0</v>
      </c>
      <c r="F596" s="1"/>
      <c r="G596" s="49">
        <f t="shared" si="104"/>
        <v>4000</v>
      </c>
      <c r="I596" s="49">
        <v>2046</v>
      </c>
      <c r="J596" s="101"/>
      <c r="K596" s="49">
        <v>1700</v>
      </c>
      <c r="L596" s="50"/>
      <c r="M596" s="49">
        <f t="shared" si="105"/>
        <v>254</v>
      </c>
      <c r="N596" s="49"/>
    </row>
    <row r="597" spans="1:14" x14ac:dyDescent="0.35">
      <c r="A597" s="76" t="s">
        <v>297</v>
      </c>
      <c r="B597" s="65">
        <v>7560</v>
      </c>
      <c r="C597" s="76" t="s">
        <v>181</v>
      </c>
      <c r="D597" s="49">
        <v>4000</v>
      </c>
      <c r="E597" s="49">
        <v>0</v>
      </c>
      <c r="F597" s="1"/>
      <c r="G597" s="49">
        <f t="shared" si="104"/>
        <v>4000</v>
      </c>
      <c r="I597" s="49">
        <v>1960</v>
      </c>
      <c r="J597" s="101"/>
      <c r="K597" s="49">
        <v>3150</v>
      </c>
      <c r="L597" s="50"/>
      <c r="M597" s="49">
        <f t="shared" si="105"/>
        <v>-1110</v>
      </c>
      <c r="N597" s="49"/>
    </row>
    <row r="598" spans="1:14" x14ac:dyDescent="0.35">
      <c r="A598" s="76" t="s">
        <v>298</v>
      </c>
      <c r="B598" s="65">
        <v>7580</v>
      </c>
      <c r="C598" s="76" t="s">
        <v>183</v>
      </c>
      <c r="D598" s="49">
        <v>4000</v>
      </c>
      <c r="E598" s="49">
        <v>0</v>
      </c>
      <c r="F598" s="1"/>
      <c r="G598" s="49">
        <f t="shared" si="104"/>
        <v>4000</v>
      </c>
      <c r="I598" s="49">
        <v>1960</v>
      </c>
      <c r="J598" s="101"/>
      <c r="K598" s="49">
        <v>218</v>
      </c>
      <c r="L598" s="50"/>
      <c r="M598" s="49">
        <f t="shared" si="105"/>
        <v>1822</v>
      </c>
      <c r="N598" s="49"/>
    </row>
    <row r="599" spans="1:14" x14ac:dyDescent="0.35">
      <c r="A599" s="76" t="s">
        <v>299</v>
      </c>
      <c r="B599" s="65">
        <v>7600</v>
      </c>
      <c r="C599" s="76" t="s">
        <v>185</v>
      </c>
      <c r="D599" s="49">
        <v>4000</v>
      </c>
      <c r="E599" s="49">
        <v>0</v>
      </c>
      <c r="F599" s="1"/>
      <c r="G599" s="49">
        <f t="shared" si="104"/>
        <v>4000</v>
      </c>
      <c r="I599" s="49">
        <v>1072</v>
      </c>
      <c r="J599" s="101"/>
      <c r="K599" s="49">
        <v>2506</v>
      </c>
      <c r="L599" s="50"/>
      <c r="M599" s="49">
        <f t="shared" si="105"/>
        <v>422</v>
      </c>
      <c r="N599" s="49"/>
    </row>
    <row r="600" spans="1:14" x14ac:dyDescent="0.35">
      <c r="A600" s="76" t="s">
        <v>300</v>
      </c>
      <c r="B600" s="65">
        <v>7620</v>
      </c>
      <c r="C600" s="76" t="s">
        <v>187</v>
      </c>
      <c r="D600" s="49">
        <v>4000</v>
      </c>
      <c r="E600" s="49">
        <v>0</v>
      </c>
      <c r="F600" s="1"/>
      <c r="G600" s="49">
        <f t="shared" si="104"/>
        <v>4000</v>
      </c>
      <c r="I600" s="49">
        <v>318</v>
      </c>
      <c r="J600" s="101"/>
      <c r="K600" s="49">
        <v>3304</v>
      </c>
      <c r="L600" s="50"/>
      <c r="M600" s="49">
        <f t="shared" si="105"/>
        <v>378</v>
      </c>
      <c r="N600" s="49"/>
    </row>
    <row r="601" spans="1:14" x14ac:dyDescent="0.35">
      <c r="A601" s="76" t="s">
        <v>301</v>
      </c>
      <c r="B601" s="65">
        <v>7640</v>
      </c>
      <c r="C601" s="76" t="s">
        <v>189</v>
      </c>
      <c r="D601" s="49">
        <v>4000</v>
      </c>
      <c r="E601" s="49">
        <v>0</v>
      </c>
      <c r="F601" s="1"/>
      <c r="G601" s="49">
        <f t="shared" si="104"/>
        <v>4000</v>
      </c>
      <c r="I601" s="49">
        <v>1308</v>
      </c>
      <c r="J601" s="101"/>
      <c r="K601" s="49">
        <v>2508</v>
      </c>
      <c r="L601" s="50"/>
      <c r="M601" s="49">
        <f t="shared" si="105"/>
        <v>184</v>
      </c>
      <c r="N601" s="49"/>
    </row>
    <row r="602" spans="1:14" ht="15" thickBot="1" x14ac:dyDescent="0.4">
      <c r="A602" s="79" t="s">
        <v>51</v>
      </c>
      <c r="B602" s="65">
        <v>7660</v>
      </c>
      <c r="C602" s="84" t="s">
        <v>734</v>
      </c>
      <c r="D602" s="82">
        <f>SUM(D593:D601)</f>
        <v>1070776</v>
      </c>
      <c r="E602" s="82">
        <f>SUM(E593:E601)</f>
        <v>0</v>
      </c>
      <c r="F602" s="1"/>
      <c r="G602" s="82">
        <f>SUM(G593:G601)</f>
        <v>1070776</v>
      </c>
      <c r="I602" s="82">
        <f>SUM(I593:I601)</f>
        <v>276716</v>
      </c>
      <c r="J602" s="101"/>
      <c r="K602" s="82">
        <f>SUM(K593:K601)</f>
        <v>697744</v>
      </c>
      <c r="L602" s="50"/>
      <c r="M602" s="82">
        <f>SUM(M593:M601)</f>
        <v>96316</v>
      </c>
      <c r="N602" s="83"/>
    </row>
    <row r="603" spans="1:14" ht="15" thickTop="1" x14ac:dyDescent="0.35">
      <c r="A603" s="84" t="s">
        <v>735</v>
      </c>
      <c r="B603" s="65"/>
      <c r="C603" s="76"/>
      <c r="D603" s="49"/>
      <c r="F603" s="1"/>
      <c r="J603" s="101"/>
      <c r="L603" s="50"/>
      <c r="M603" s="49"/>
      <c r="N603" s="49"/>
    </row>
    <row r="604" spans="1:14" x14ac:dyDescent="0.35">
      <c r="A604" s="76" t="s">
        <v>304</v>
      </c>
      <c r="B604" s="65">
        <v>8000</v>
      </c>
      <c r="C604" s="76" t="s">
        <v>194</v>
      </c>
      <c r="D604" s="49">
        <v>375376</v>
      </c>
      <c r="E604" s="49">
        <v>0</v>
      </c>
      <c r="F604" s="1"/>
      <c r="G604" s="49">
        <f t="shared" ref="G604:G611" si="106">D604+E604</f>
        <v>375376</v>
      </c>
      <c r="I604" s="49">
        <v>122046</v>
      </c>
      <c r="J604" s="101"/>
      <c r="K604" s="49">
        <v>241050</v>
      </c>
      <c r="L604" s="50"/>
      <c r="M604" s="49">
        <f t="shared" ref="M604:M611" si="107">G604-I604-K604</f>
        <v>12280</v>
      </c>
      <c r="N604" s="49"/>
    </row>
    <row r="605" spans="1:14" x14ac:dyDescent="0.35">
      <c r="A605" s="76" t="s">
        <v>305</v>
      </c>
      <c r="B605" s="65">
        <v>8020</v>
      </c>
      <c r="C605" s="76" t="s">
        <v>175</v>
      </c>
      <c r="D605" s="49">
        <v>271400</v>
      </c>
      <c r="E605" s="49">
        <v>0</v>
      </c>
      <c r="F605" s="1"/>
      <c r="G605" s="49">
        <f t="shared" si="106"/>
        <v>271400</v>
      </c>
      <c r="I605" s="49">
        <v>12048</v>
      </c>
      <c r="J605" s="101"/>
      <c r="K605" s="49">
        <v>247128</v>
      </c>
      <c r="L605" s="50"/>
      <c r="M605" s="49">
        <f t="shared" si="107"/>
        <v>12224</v>
      </c>
      <c r="N605" s="49"/>
    </row>
    <row r="606" spans="1:14" x14ac:dyDescent="0.35">
      <c r="A606" s="76" t="s">
        <v>306</v>
      </c>
      <c r="B606" s="65">
        <v>8025</v>
      </c>
      <c r="C606" s="76" t="s">
        <v>177</v>
      </c>
      <c r="D606" s="49">
        <v>0</v>
      </c>
      <c r="E606" s="49">
        <v>0</v>
      </c>
      <c r="F606" s="1"/>
      <c r="G606" s="49">
        <f t="shared" si="106"/>
        <v>0</v>
      </c>
      <c r="I606" s="49">
        <v>0</v>
      </c>
      <c r="J606" s="101"/>
      <c r="K606" s="49">
        <v>0</v>
      </c>
      <c r="L606" s="50"/>
      <c r="M606" s="49">
        <f t="shared" si="107"/>
        <v>0</v>
      </c>
      <c r="N606" s="49"/>
    </row>
    <row r="607" spans="1:14" x14ac:dyDescent="0.35">
      <c r="A607" s="76" t="s">
        <v>307</v>
      </c>
      <c r="B607" s="65">
        <v>8040</v>
      </c>
      <c r="C607" s="76" t="s">
        <v>179</v>
      </c>
      <c r="D607" s="49">
        <v>8000</v>
      </c>
      <c r="E607" s="49">
        <v>0</v>
      </c>
      <c r="F607" s="1"/>
      <c r="G607" s="49">
        <f t="shared" si="106"/>
        <v>8000</v>
      </c>
      <c r="I607" s="49">
        <v>2076</v>
      </c>
      <c r="J607" s="101"/>
      <c r="K607" s="49">
        <v>4852</v>
      </c>
      <c r="L607" s="50"/>
      <c r="M607" s="49">
        <f t="shared" si="107"/>
        <v>1072</v>
      </c>
      <c r="N607" s="49"/>
    </row>
    <row r="608" spans="1:14" x14ac:dyDescent="0.35">
      <c r="A608" s="76" t="s">
        <v>308</v>
      </c>
      <c r="B608" s="65">
        <v>8060</v>
      </c>
      <c r="C608" s="76" t="s">
        <v>181</v>
      </c>
      <c r="D608" s="49">
        <v>4000</v>
      </c>
      <c r="E608" s="49">
        <v>0</v>
      </c>
      <c r="F608" s="1"/>
      <c r="G608" s="49">
        <f t="shared" si="106"/>
        <v>4000</v>
      </c>
      <c r="I608" s="49">
        <v>1582</v>
      </c>
      <c r="J608" s="101"/>
      <c r="K608" s="49">
        <v>2410</v>
      </c>
      <c r="L608" s="50"/>
      <c r="M608" s="49">
        <f t="shared" si="107"/>
        <v>8</v>
      </c>
      <c r="N608" s="49"/>
    </row>
    <row r="609" spans="1:14" x14ac:dyDescent="0.35">
      <c r="A609" s="76" t="s">
        <v>309</v>
      </c>
      <c r="B609" s="65">
        <v>8080</v>
      </c>
      <c r="C609" s="76" t="s">
        <v>183</v>
      </c>
      <c r="D609" s="49">
        <v>4000</v>
      </c>
      <c r="E609" s="49">
        <v>0</v>
      </c>
      <c r="F609" s="1"/>
      <c r="G609" s="49">
        <f t="shared" si="106"/>
        <v>4000</v>
      </c>
      <c r="I609" s="49">
        <v>718</v>
      </c>
      <c r="J609" s="101"/>
      <c r="K609" s="49">
        <v>3124</v>
      </c>
      <c r="L609" s="50"/>
      <c r="M609" s="49">
        <f t="shared" si="107"/>
        <v>158</v>
      </c>
      <c r="N609" s="49"/>
    </row>
    <row r="610" spans="1:14" x14ac:dyDescent="0.35">
      <c r="A610" s="76" t="s">
        <v>310</v>
      </c>
      <c r="B610" s="65">
        <v>8100</v>
      </c>
      <c r="C610" s="76" t="s">
        <v>185</v>
      </c>
      <c r="D610" s="49">
        <v>4000</v>
      </c>
      <c r="E610" s="49">
        <v>0</v>
      </c>
      <c r="F610" s="1"/>
      <c r="G610" s="49">
        <f t="shared" si="106"/>
        <v>4000</v>
      </c>
      <c r="I610" s="49">
        <v>1704</v>
      </c>
      <c r="J610" s="101"/>
      <c r="K610" s="49">
        <v>280</v>
      </c>
      <c r="L610" s="50"/>
      <c r="M610" s="49">
        <f t="shared" si="107"/>
        <v>2016</v>
      </c>
      <c r="N610" s="49"/>
    </row>
    <row r="611" spans="1:14" x14ac:dyDescent="0.35">
      <c r="A611" s="76" t="s">
        <v>311</v>
      </c>
      <c r="B611" s="65">
        <v>8120</v>
      </c>
      <c r="C611" s="76" t="s">
        <v>189</v>
      </c>
      <c r="D611" s="49">
        <v>4000</v>
      </c>
      <c r="E611" s="49">
        <v>0</v>
      </c>
      <c r="F611" s="1"/>
      <c r="G611" s="49">
        <f t="shared" si="106"/>
        <v>4000</v>
      </c>
      <c r="I611" s="49">
        <v>294</v>
      </c>
      <c r="J611" s="101"/>
      <c r="K611" s="49">
        <v>3056</v>
      </c>
      <c r="L611" s="50"/>
      <c r="M611" s="49">
        <f t="shared" si="107"/>
        <v>650</v>
      </c>
      <c r="N611" s="49"/>
    </row>
    <row r="612" spans="1:14" ht="15" thickBot="1" x14ac:dyDescent="0.4">
      <c r="A612" s="79" t="s">
        <v>51</v>
      </c>
      <c r="B612" s="65">
        <v>8140</v>
      </c>
      <c r="C612" s="84" t="s">
        <v>312</v>
      </c>
      <c r="D612" s="82">
        <f>SUM(D604:D611)</f>
        <v>670776</v>
      </c>
      <c r="E612" s="82">
        <f>SUM(E604:E611)</f>
        <v>0</v>
      </c>
      <c r="F612" s="1"/>
      <c r="G612" s="82">
        <f>SUM(G604:G611)</f>
        <v>670776</v>
      </c>
      <c r="I612" s="82">
        <f>SUM(I604:I611)</f>
        <v>140468</v>
      </c>
      <c r="J612" s="101"/>
      <c r="K612" s="82">
        <f>SUM(K604:K611)</f>
        <v>501900</v>
      </c>
      <c r="L612" s="50"/>
      <c r="M612" s="82">
        <f>SUM(M604:M611)</f>
        <v>28408</v>
      </c>
      <c r="N612" s="83"/>
    </row>
    <row r="613" spans="1:14" ht="15" thickTop="1" x14ac:dyDescent="0.35">
      <c r="A613" s="84" t="s">
        <v>736</v>
      </c>
      <c r="B613" s="65"/>
      <c r="C613" s="76"/>
      <c r="D613" s="49"/>
      <c r="F613" s="1"/>
      <c r="J613" s="101"/>
      <c r="L613" s="50"/>
      <c r="M613" s="49"/>
      <c r="N613" s="49"/>
    </row>
    <row r="614" spans="1:14" x14ac:dyDescent="0.35">
      <c r="A614" s="76" t="s">
        <v>314</v>
      </c>
      <c r="B614" s="65">
        <v>8500</v>
      </c>
      <c r="C614" s="76" t="s">
        <v>194</v>
      </c>
      <c r="D614" s="49">
        <v>287688</v>
      </c>
      <c r="E614" s="49">
        <v>0</v>
      </c>
      <c r="F614" s="1"/>
      <c r="G614" s="49">
        <f t="shared" ref="G614:G621" si="108">D614+E614</f>
        <v>287688</v>
      </c>
      <c r="I614" s="49">
        <v>86250</v>
      </c>
      <c r="J614" s="101"/>
      <c r="K614" s="49">
        <v>197124</v>
      </c>
      <c r="L614" s="50"/>
      <c r="M614" s="49">
        <f t="shared" ref="M614:M621" si="109">G614-I614-K614</f>
        <v>4314</v>
      </c>
      <c r="N614" s="49"/>
    </row>
    <row r="615" spans="1:14" x14ac:dyDescent="0.35">
      <c r="A615" s="76" t="s">
        <v>315</v>
      </c>
      <c r="B615" s="65">
        <v>8520</v>
      </c>
      <c r="C615" s="76" t="s">
        <v>175</v>
      </c>
      <c r="D615" s="49">
        <v>235700</v>
      </c>
      <c r="E615" s="49">
        <v>0</v>
      </c>
      <c r="F615" s="1"/>
      <c r="G615" s="49">
        <f t="shared" si="108"/>
        <v>235700</v>
      </c>
      <c r="I615" s="49">
        <v>25128</v>
      </c>
      <c r="J615" s="101"/>
      <c r="K615" s="49">
        <v>207168</v>
      </c>
      <c r="L615" s="50"/>
      <c r="M615" s="49">
        <f t="shared" si="109"/>
        <v>3404</v>
      </c>
      <c r="N615" s="49"/>
    </row>
    <row r="616" spans="1:14" x14ac:dyDescent="0.35">
      <c r="A616" s="76" t="s">
        <v>316</v>
      </c>
      <c r="B616" s="65">
        <v>8525</v>
      </c>
      <c r="C616" s="76" t="s">
        <v>177</v>
      </c>
      <c r="D616" s="49">
        <v>0</v>
      </c>
      <c r="E616" s="49">
        <v>0</v>
      </c>
      <c r="F616" s="1"/>
      <c r="G616" s="49">
        <f t="shared" si="108"/>
        <v>0</v>
      </c>
      <c r="I616" s="49">
        <v>0</v>
      </c>
      <c r="J616" s="101"/>
      <c r="K616" s="49">
        <v>0</v>
      </c>
      <c r="L616" s="50"/>
      <c r="M616" s="49">
        <f t="shared" si="109"/>
        <v>0</v>
      </c>
      <c r="N616" s="49"/>
    </row>
    <row r="617" spans="1:14" x14ac:dyDescent="0.35">
      <c r="A617" s="76" t="s">
        <v>317</v>
      </c>
      <c r="B617" s="65">
        <v>8540</v>
      </c>
      <c r="C617" s="76" t="s">
        <v>179</v>
      </c>
      <c r="D617" s="49">
        <v>4000</v>
      </c>
      <c r="E617" s="49">
        <v>0</v>
      </c>
      <c r="F617" s="1"/>
      <c r="G617" s="49">
        <f t="shared" si="108"/>
        <v>4000</v>
      </c>
      <c r="I617" s="49">
        <v>1692</v>
      </c>
      <c r="J617" s="101"/>
      <c r="K617" s="49">
        <v>2146</v>
      </c>
      <c r="L617" s="50"/>
      <c r="M617" s="49">
        <f t="shared" si="109"/>
        <v>162</v>
      </c>
      <c r="N617" s="49"/>
    </row>
    <row r="618" spans="1:14" x14ac:dyDescent="0.35">
      <c r="A618" s="76" t="s">
        <v>318</v>
      </c>
      <c r="B618" s="65">
        <v>8560</v>
      </c>
      <c r="C618" s="76" t="s">
        <v>181</v>
      </c>
      <c r="D618" s="49">
        <v>2000</v>
      </c>
      <c r="E618" s="49">
        <v>0</v>
      </c>
      <c r="F618" s="1"/>
      <c r="G618" s="49">
        <f t="shared" si="108"/>
        <v>2000</v>
      </c>
      <c r="I618" s="49">
        <v>1308</v>
      </c>
      <c r="J618" s="101"/>
      <c r="K618" s="49">
        <v>500</v>
      </c>
      <c r="L618" s="50"/>
      <c r="M618" s="49">
        <f t="shared" si="109"/>
        <v>192</v>
      </c>
      <c r="N618" s="49"/>
    </row>
    <row r="619" spans="1:14" x14ac:dyDescent="0.35">
      <c r="A619" s="76" t="s">
        <v>319</v>
      </c>
      <c r="B619" s="65">
        <v>8580</v>
      </c>
      <c r="C619" s="76" t="s">
        <v>183</v>
      </c>
      <c r="D619" s="49">
        <v>2000</v>
      </c>
      <c r="E619" s="49">
        <v>0</v>
      </c>
      <c r="F619" s="1"/>
      <c r="G619" s="49">
        <f t="shared" si="108"/>
        <v>2000</v>
      </c>
      <c r="I619" s="49">
        <v>718</v>
      </c>
      <c r="J619" s="101"/>
      <c r="K619" s="49">
        <v>1280</v>
      </c>
      <c r="L619" s="50"/>
      <c r="M619" s="49">
        <f t="shared" si="109"/>
        <v>2</v>
      </c>
      <c r="N619" s="49"/>
    </row>
    <row r="620" spans="1:14" x14ac:dyDescent="0.35">
      <c r="A620" s="76" t="s">
        <v>320</v>
      </c>
      <c r="B620" s="65">
        <v>8600</v>
      </c>
      <c r="C620" s="76" t="s">
        <v>185</v>
      </c>
      <c r="D620" s="49">
        <v>2000</v>
      </c>
      <c r="E620" s="49">
        <v>0</v>
      </c>
      <c r="F620" s="1"/>
      <c r="G620" s="49">
        <f t="shared" si="108"/>
        <v>2000</v>
      </c>
      <c r="I620" s="49">
        <v>318</v>
      </c>
      <c r="J620" s="101"/>
      <c r="K620" s="49">
        <v>512</v>
      </c>
      <c r="L620" s="50"/>
      <c r="M620" s="49">
        <f t="shared" si="109"/>
        <v>1170</v>
      </c>
      <c r="N620" s="49"/>
    </row>
    <row r="621" spans="1:14" x14ac:dyDescent="0.35">
      <c r="A621" s="76" t="s">
        <v>321</v>
      </c>
      <c r="B621" s="65">
        <v>8620</v>
      </c>
      <c r="C621" s="76" t="s">
        <v>189</v>
      </c>
      <c r="D621" s="49">
        <v>2000</v>
      </c>
      <c r="E621" s="49">
        <v>0</v>
      </c>
      <c r="F621" s="1"/>
      <c r="G621" s="49">
        <f t="shared" si="108"/>
        <v>2000</v>
      </c>
      <c r="I621" s="49">
        <v>318</v>
      </c>
      <c r="J621" s="101"/>
      <c r="K621" s="49">
        <v>1646</v>
      </c>
      <c r="L621" s="50"/>
      <c r="M621" s="49">
        <f t="shared" si="109"/>
        <v>36</v>
      </c>
      <c r="N621" s="49"/>
    </row>
    <row r="622" spans="1:14" ht="15" thickBot="1" x14ac:dyDescent="0.4">
      <c r="A622" s="79" t="s">
        <v>51</v>
      </c>
      <c r="B622" s="65">
        <v>8640</v>
      </c>
      <c r="C622" s="84" t="s">
        <v>322</v>
      </c>
      <c r="D622" s="82">
        <f>SUM(D614:D621)</f>
        <v>535388</v>
      </c>
      <c r="E622" s="82">
        <f>SUM(E614:E621)</f>
        <v>0</v>
      </c>
      <c r="F622" s="1"/>
      <c r="G622" s="82">
        <f>SUM(G614:G621)</f>
        <v>535388</v>
      </c>
      <c r="I622" s="82">
        <f>SUM(I614:I621)</f>
        <v>115732</v>
      </c>
      <c r="J622" s="101"/>
      <c r="K622" s="82">
        <f>SUM(K614:K621)</f>
        <v>410376</v>
      </c>
      <c r="L622" s="50"/>
      <c r="M622" s="82">
        <f>SUM(M614:M621)</f>
        <v>9280</v>
      </c>
      <c r="N622" s="83"/>
    </row>
    <row r="623" spans="1:14" ht="15" thickTop="1" x14ac:dyDescent="0.35">
      <c r="A623" s="84" t="s">
        <v>737</v>
      </c>
      <c r="B623" s="65"/>
      <c r="C623" s="76"/>
      <c r="D623" s="49"/>
      <c r="F623" s="1"/>
      <c r="J623" s="101"/>
      <c r="L623" s="50"/>
      <c r="M623" s="49"/>
      <c r="N623" s="49"/>
    </row>
    <row r="624" spans="1:14" x14ac:dyDescent="0.35">
      <c r="A624" s="76" t="s">
        <v>324</v>
      </c>
      <c r="B624" s="65">
        <v>10000</v>
      </c>
      <c r="C624" s="76" t="s">
        <v>194</v>
      </c>
      <c r="D624" s="49">
        <v>575376</v>
      </c>
      <c r="E624" s="49">
        <v>0</v>
      </c>
      <c r="F624" s="1"/>
      <c r="G624" s="49">
        <f t="shared" ref="G624:G632" si="110">D624+E624</f>
        <v>575376</v>
      </c>
      <c r="I624" s="49">
        <v>131968</v>
      </c>
      <c r="J624" s="101"/>
      <c r="K624" s="49">
        <v>427708</v>
      </c>
      <c r="L624" s="50"/>
      <c r="M624" s="49">
        <f>G624-I624-K624</f>
        <v>15700</v>
      </c>
      <c r="N624" s="49"/>
    </row>
    <row r="625" spans="1:14" x14ac:dyDescent="0.35">
      <c r="A625" s="76" t="s">
        <v>325</v>
      </c>
      <c r="B625" s="65">
        <v>10020</v>
      </c>
      <c r="C625" s="76" t="s">
        <v>175</v>
      </c>
      <c r="D625" s="49">
        <v>471400</v>
      </c>
      <c r="E625" s="49">
        <v>0</v>
      </c>
      <c r="F625" s="1"/>
      <c r="G625" s="49">
        <f t="shared" si="110"/>
        <v>471400</v>
      </c>
      <c r="I625" s="49">
        <v>91264</v>
      </c>
      <c r="J625" s="101"/>
      <c r="K625" s="49">
        <v>365130</v>
      </c>
      <c r="L625" s="50"/>
      <c r="M625" s="49">
        <f t="shared" ref="M625:M632" si="111">G625-I625-K625</f>
        <v>15006</v>
      </c>
      <c r="N625" s="49"/>
    </row>
    <row r="626" spans="1:14" x14ac:dyDescent="0.35">
      <c r="A626" s="76" t="s">
        <v>326</v>
      </c>
      <c r="B626" s="65">
        <v>10025</v>
      </c>
      <c r="C626" s="76" t="s">
        <v>177</v>
      </c>
      <c r="D626" s="49">
        <v>0</v>
      </c>
      <c r="E626" s="49">
        <v>0</v>
      </c>
      <c r="F626" s="1"/>
      <c r="G626" s="49">
        <f t="shared" si="110"/>
        <v>0</v>
      </c>
      <c r="I626" s="49">
        <v>0</v>
      </c>
      <c r="J626" s="101"/>
      <c r="K626" s="49">
        <v>0</v>
      </c>
      <c r="L626" s="50"/>
      <c r="M626" s="49">
        <f t="shared" si="111"/>
        <v>0</v>
      </c>
      <c r="N626" s="49"/>
    </row>
    <row r="627" spans="1:14" x14ac:dyDescent="0.35">
      <c r="A627" s="76" t="s">
        <v>327</v>
      </c>
      <c r="B627" s="65">
        <v>10040</v>
      </c>
      <c r="C627" s="76" t="s">
        <v>179</v>
      </c>
      <c r="D627" s="49">
        <v>4000</v>
      </c>
      <c r="E627" s="49">
        <v>0</v>
      </c>
      <c r="F627" s="1"/>
      <c r="G627" s="49">
        <f t="shared" si="110"/>
        <v>4000</v>
      </c>
      <c r="I627" s="49">
        <v>1308</v>
      </c>
      <c r="J627" s="101"/>
      <c r="K627" s="49">
        <v>2470</v>
      </c>
      <c r="L627" s="50"/>
      <c r="M627" s="49">
        <f t="shared" si="111"/>
        <v>222</v>
      </c>
      <c r="N627" s="49"/>
    </row>
    <row r="628" spans="1:14" x14ac:dyDescent="0.35">
      <c r="A628" s="76" t="s">
        <v>328</v>
      </c>
      <c r="B628" s="65">
        <v>10060</v>
      </c>
      <c r="C628" s="76" t="s">
        <v>181</v>
      </c>
      <c r="D628" s="49">
        <v>4000</v>
      </c>
      <c r="E628" s="49">
        <v>0</v>
      </c>
      <c r="F628" s="1"/>
      <c r="G628" s="49">
        <f t="shared" si="110"/>
        <v>4000</v>
      </c>
      <c r="I628" s="49">
        <v>1974</v>
      </c>
      <c r="J628" s="101"/>
      <c r="K628" s="49">
        <v>2000</v>
      </c>
      <c r="L628" s="50"/>
      <c r="M628" s="49">
        <f t="shared" si="111"/>
        <v>26</v>
      </c>
      <c r="N628" s="49"/>
    </row>
    <row r="629" spans="1:14" x14ac:dyDescent="0.35">
      <c r="A629" s="76" t="s">
        <v>329</v>
      </c>
      <c r="B629" s="65">
        <v>10080</v>
      </c>
      <c r="C629" s="76" t="s">
        <v>183</v>
      </c>
      <c r="D629" s="49">
        <v>4000</v>
      </c>
      <c r="E629" s="49">
        <v>0</v>
      </c>
      <c r="F629" s="1"/>
      <c r="G629" s="49">
        <f t="shared" si="110"/>
        <v>4000</v>
      </c>
      <c r="I629" s="49">
        <v>246</v>
      </c>
      <c r="J629" s="101"/>
      <c r="K629" s="49">
        <v>3704</v>
      </c>
      <c r="L629" s="50"/>
      <c r="M629" s="49">
        <f t="shared" si="111"/>
        <v>50</v>
      </c>
      <c r="N629" s="49"/>
    </row>
    <row r="630" spans="1:14" x14ac:dyDescent="0.35">
      <c r="A630" s="76" t="s">
        <v>330</v>
      </c>
      <c r="B630" s="65">
        <v>10100</v>
      </c>
      <c r="C630" s="76" t="s">
        <v>185</v>
      </c>
      <c r="D630" s="49">
        <v>4000</v>
      </c>
      <c r="E630" s="49">
        <v>0</v>
      </c>
      <c r="F630" s="1"/>
      <c r="G630" s="49">
        <f t="shared" si="110"/>
        <v>4000</v>
      </c>
      <c r="I630" s="49">
        <v>318</v>
      </c>
      <c r="J630" s="101"/>
      <c r="K630" s="49">
        <v>2010</v>
      </c>
      <c r="L630" s="50"/>
      <c r="M630" s="49">
        <f t="shared" si="111"/>
        <v>1672</v>
      </c>
      <c r="N630" s="49"/>
    </row>
    <row r="631" spans="1:14" x14ac:dyDescent="0.35">
      <c r="A631" s="76" t="s">
        <v>331</v>
      </c>
      <c r="B631" s="65">
        <v>10120</v>
      </c>
      <c r="C631" s="76" t="s">
        <v>187</v>
      </c>
      <c r="D631" s="49">
        <v>4000</v>
      </c>
      <c r="E631" s="49">
        <v>0</v>
      </c>
      <c r="F631" s="1"/>
      <c r="G631" s="49">
        <f t="shared" si="110"/>
        <v>4000</v>
      </c>
      <c r="I631" s="49">
        <v>714</v>
      </c>
      <c r="J631" s="101"/>
      <c r="K631" s="49">
        <v>3048</v>
      </c>
      <c r="L631" s="50"/>
      <c r="M631" s="49">
        <f t="shared" si="111"/>
        <v>238</v>
      </c>
      <c r="N631" s="49"/>
    </row>
    <row r="632" spans="1:14" x14ac:dyDescent="0.35">
      <c r="A632" s="76" t="s">
        <v>332</v>
      </c>
      <c r="B632" s="65">
        <v>10140</v>
      </c>
      <c r="C632" s="76" t="s">
        <v>189</v>
      </c>
      <c r="D632" s="49">
        <v>4000</v>
      </c>
      <c r="E632" s="49">
        <v>0</v>
      </c>
      <c r="F632" s="1"/>
      <c r="G632" s="49">
        <f t="shared" si="110"/>
        <v>4000</v>
      </c>
      <c r="I632" s="49">
        <v>1704</v>
      </c>
      <c r="J632" s="101"/>
      <c r="K632" s="49">
        <v>2200</v>
      </c>
      <c r="L632" s="50"/>
      <c r="M632" s="49">
        <f t="shared" si="111"/>
        <v>96</v>
      </c>
      <c r="N632" s="49"/>
    </row>
    <row r="633" spans="1:14" ht="15" thickBot="1" x14ac:dyDescent="0.4">
      <c r="A633" s="79" t="s">
        <v>51</v>
      </c>
      <c r="B633" s="65">
        <v>10150</v>
      </c>
      <c r="C633" s="84" t="s">
        <v>333</v>
      </c>
      <c r="D633" s="86">
        <f>SUM(D624:D632)</f>
        <v>1070776</v>
      </c>
      <c r="E633" s="86">
        <f>SUM(E624:E632)</f>
        <v>0</v>
      </c>
      <c r="F633" s="1"/>
      <c r="G633" s="86">
        <f>SUM(G624:G632)</f>
        <v>1070776</v>
      </c>
      <c r="I633" s="82">
        <f>SUM(I624:I632)</f>
        <v>229496</v>
      </c>
      <c r="J633" s="101"/>
      <c r="K633" s="82">
        <f>SUM(K624:K632)</f>
        <v>808270</v>
      </c>
      <c r="L633" s="50"/>
      <c r="M633" s="82">
        <f>SUM(M624:M632)</f>
        <v>33010</v>
      </c>
      <c r="N633" s="83"/>
    </row>
    <row r="634" spans="1:14" ht="15.5" thickTop="1" thickBot="1" x14ac:dyDescent="0.4">
      <c r="A634" s="79" t="s">
        <v>51</v>
      </c>
      <c r="B634" s="65">
        <v>10300</v>
      </c>
      <c r="C634" s="84" t="s">
        <v>334</v>
      </c>
      <c r="D634" s="82">
        <f>D503+D514+D525+D536+D547+D558+D569+D580+D591+D602+D612+D622+D633</f>
        <v>11936884</v>
      </c>
      <c r="E634" s="82">
        <f>E503+E514+E525+E536+E547+E558+E569+E580+E591+E602+E612+E622+E633</f>
        <v>0</v>
      </c>
      <c r="F634" s="1"/>
      <c r="G634" s="82">
        <f>G503+G514+G525+G536+G547+G558+G569+G580+G591+G602+G612+G622+G633</f>
        <v>11936884</v>
      </c>
      <c r="I634" s="82">
        <f>I503+I514+I525+I536+I547+I558+I569+I580+I591+I602+I612+I622+I633</f>
        <v>2536482</v>
      </c>
      <c r="J634" s="101"/>
      <c r="K634" s="82">
        <f>K503+K514+K525+K536+K547+K558+K569+K580+K591+K602+K612+K622+K633</f>
        <v>8800088</v>
      </c>
      <c r="L634" s="50"/>
      <c r="M634" s="82">
        <f>M503+M514+M525+M536+M547+M558+M569+M580+M591+M602+M612+M622+M633</f>
        <v>600314</v>
      </c>
      <c r="N634" s="83"/>
    </row>
    <row r="635" spans="1:14" ht="15" thickTop="1" x14ac:dyDescent="0.35">
      <c r="A635" s="84" t="s">
        <v>738</v>
      </c>
      <c r="B635" s="65"/>
      <c r="C635" s="76"/>
      <c r="D635" s="49"/>
      <c r="F635" s="1"/>
      <c r="J635" s="101"/>
      <c r="L635" s="50"/>
      <c r="M635" s="49"/>
      <c r="N635" s="49"/>
    </row>
    <row r="636" spans="1:14" x14ac:dyDescent="0.35">
      <c r="A636" s="76" t="s">
        <v>336</v>
      </c>
      <c r="B636" s="65">
        <v>11000</v>
      </c>
      <c r="C636" s="76" t="s">
        <v>194</v>
      </c>
      <c r="D636" s="49">
        <v>1351096</v>
      </c>
      <c r="E636" s="49">
        <v>0</v>
      </c>
      <c r="F636" s="1"/>
      <c r="G636" s="49">
        <f t="shared" ref="G636:G644" si="112">D636+E636</f>
        <v>1351096</v>
      </c>
      <c r="I636" s="49">
        <v>691374</v>
      </c>
      <c r="J636" s="101"/>
      <c r="K636" s="49">
        <v>611650</v>
      </c>
      <c r="L636" s="50"/>
      <c r="M636" s="49">
        <f t="shared" ref="M636:M644" si="113">G636-I636-K636</f>
        <v>48072</v>
      </c>
      <c r="N636" s="49"/>
    </row>
    <row r="637" spans="1:14" x14ac:dyDescent="0.35">
      <c r="A637" s="76" t="s">
        <v>337</v>
      </c>
      <c r="B637" s="65">
        <v>11020</v>
      </c>
      <c r="C637" s="76" t="s">
        <v>175</v>
      </c>
      <c r="D637" s="49">
        <v>475880</v>
      </c>
      <c r="E637" s="49">
        <v>0</v>
      </c>
      <c r="F637" s="1"/>
      <c r="G637" s="49">
        <f t="shared" si="112"/>
        <v>475880</v>
      </c>
      <c r="I637" s="49">
        <v>51296</v>
      </c>
      <c r="J637" s="101"/>
      <c r="K637" s="49">
        <v>407308</v>
      </c>
      <c r="L637" s="50"/>
      <c r="M637" s="49">
        <f t="shared" si="113"/>
        <v>17276</v>
      </c>
      <c r="N637" s="49"/>
    </row>
    <row r="638" spans="1:14" x14ac:dyDescent="0.35">
      <c r="A638" s="76" t="s">
        <v>338</v>
      </c>
      <c r="B638" s="65">
        <v>11025</v>
      </c>
      <c r="C638" s="76" t="s">
        <v>177</v>
      </c>
      <c r="D638" s="49">
        <v>0</v>
      </c>
      <c r="E638" s="49">
        <v>0</v>
      </c>
      <c r="F638" s="1"/>
      <c r="G638" s="49">
        <f t="shared" si="112"/>
        <v>0</v>
      </c>
      <c r="I638" s="49">
        <v>0</v>
      </c>
      <c r="J638" s="101"/>
      <c r="K638" s="49">
        <v>0</v>
      </c>
      <c r="L638" s="50"/>
      <c r="M638" s="49">
        <f t="shared" si="113"/>
        <v>0</v>
      </c>
      <c r="N638" s="49"/>
    </row>
    <row r="639" spans="1:14" x14ac:dyDescent="0.35">
      <c r="A639" s="76" t="s">
        <v>339</v>
      </c>
      <c r="B639" s="65">
        <v>11040</v>
      </c>
      <c r="C639" s="76" t="s">
        <v>179</v>
      </c>
      <c r="D639" s="49">
        <v>6240</v>
      </c>
      <c r="E639" s="49">
        <v>0</v>
      </c>
      <c r="F639" s="1"/>
      <c r="G639" s="49">
        <f t="shared" si="112"/>
        <v>6240</v>
      </c>
      <c r="I639" s="49">
        <v>4112</v>
      </c>
      <c r="J639" s="101"/>
      <c r="K639" s="49">
        <v>1916</v>
      </c>
      <c r="L639" s="50"/>
      <c r="M639" s="49">
        <f t="shared" si="113"/>
        <v>212</v>
      </c>
      <c r="N639" s="49"/>
    </row>
    <row r="640" spans="1:14" x14ac:dyDescent="0.35">
      <c r="A640" s="76" t="s">
        <v>340</v>
      </c>
      <c r="B640" s="65">
        <v>11060</v>
      </c>
      <c r="C640" s="76" t="s">
        <v>181</v>
      </c>
      <c r="D640" s="49">
        <v>6240</v>
      </c>
      <c r="E640" s="49">
        <v>0</v>
      </c>
      <c r="F640" s="1"/>
      <c r="G640" s="49">
        <f t="shared" si="112"/>
        <v>6240</v>
      </c>
      <c r="I640" s="49">
        <v>1596</v>
      </c>
      <c r="J640" s="101"/>
      <c r="K640" s="49">
        <v>4030</v>
      </c>
      <c r="L640" s="50"/>
      <c r="M640" s="49">
        <f t="shared" si="113"/>
        <v>614</v>
      </c>
      <c r="N640" s="49"/>
    </row>
    <row r="641" spans="1:14" x14ac:dyDescent="0.35">
      <c r="A641" s="76" t="s">
        <v>341</v>
      </c>
      <c r="B641" s="65">
        <v>11080</v>
      </c>
      <c r="C641" s="76" t="s">
        <v>183</v>
      </c>
      <c r="D641" s="49">
        <v>6240</v>
      </c>
      <c r="E641" s="49">
        <v>0</v>
      </c>
      <c r="F641" s="1"/>
      <c r="G641" s="49">
        <f t="shared" si="112"/>
        <v>6240</v>
      </c>
      <c r="I641" s="49">
        <v>4030</v>
      </c>
      <c r="J641" s="101"/>
      <c r="K641" s="49">
        <v>1916</v>
      </c>
      <c r="L641" s="50"/>
      <c r="M641" s="49">
        <f t="shared" si="113"/>
        <v>294</v>
      </c>
      <c r="N641" s="49"/>
    </row>
    <row r="642" spans="1:14" x14ac:dyDescent="0.35">
      <c r="A642" s="76" t="s">
        <v>342</v>
      </c>
      <c r="B642" s="65">
        <v>11100</v>
      </c>
      <c r="C642" s="76" t="s">
        <v>185</v>
      </c>
      <c r="D642" s="49">
        <v>20000</v>
      </c>
      <c r="E642" s="49">
        <v>0</v>
      </c>
      <c r="F642" s="1"/>
      <c r="G642" s="49">
        <f t="shared" si="112"/>
        <v>20000</v>
      </c>
      <c r="I642" s="49">
        <v>2958</v>
      </c>
      <c r="J642" s="101"/>
      <c r="K642" s="49">
        <v>15264</v>
      </c>
      <c r="L642" s="50"/>
      <c r="M642" s="49">
        <f t="shared" si="113"/>
        <v>1778</v>
      </c>
      <c r="N642" s="49"/>
    </row>
    <row r="643" spans="1:14" x14ac:dyDescent="0.35">
      <c r="A643" s="76" t="s">
        <v>343</v>
      </c>
      <c r="B643" s="65">
        <v>11120</v>
      </c>
      <c r="C643" s="76" t="s">
        <v>187</v>
      </c>
      <c r="D643" s="49">
        <v>9600</v>
      </c>
      <c r="E643" s="49">
        <v>0</v>
      </c>
      <c r="F643" s="1"/>
      <c r="G643" s="49">
        <f t="shared" si="112"/>
        <v>9600</v>
      </c>
      <c r="I643" s="49">
        <v>6358</v>
      </c>
      <c r="J643" s="101"/>
      <c r="K643" s="49">
        <v>3048</v>
      </c>
      <c r="L643" s="50"/>
      <c r="M643" s="49">
        <f t="shared" si="113"/>
        <v>194</v>
      </c>
      <c r="N643" s="49"/>
    </row>
    <row r="644" spans="1:14" x14ac:dyDescent="0.35">
      <c r="A644" s="76" t="s">
        <v>344</v>
      </c>
      <c r="B644" s="65">
        <v>11140</v>
      </c>
      <c r="C644" s="76" t="s">
        <v>189</v>
      </c>
      <c r="D644" s="49">
        <v>2000</v>
      </c>
      <c r="E644" s="49">
        <v>0</v>
      </c>
      <c r="F644" s="1"/>
      <c r="G644" s="49">
        <f t="shared" si="112"/>
        <v>2000</v>
      </c>
      <c r="I644" s="49">
        <v>1192</v>
      </c>
      <c r="J644" s="101"/>
      <c r="K644" s="49">
        <v>210</v>
      </c>
      <c r="L644" s="50"/>
      <c r="M644" s="49">
        <f t="shared" si="113"/>
        <v>598</v>
      </c>
      <c r="N644" s="49"/>
    </row>
    <row r="645" spans="1:14" ht="15" thickBot="1" x14ac:dyDescent="0.4">
      <c r="A645" s="79" t="s">
        <v>51</v>
      </c>
      <c r="B645" s="65">
        <v>11160</v>
      </c>
      <c r="C645" s="84" t="s">
        <v>345</v>
      </c>
      <c r="D645" s="82">
        <f>SUM(D636:D644)</f>
        <v>1877296</v>
      </c>
      <c r="E645" s="82">
        <f>SUM(E636:E644)</f>
        <v>0</v>
      </c>
      <c r="F645" s="84"/>
      <c r="G645" s="82">
        <f>SUM(G636:G644)</f>
        <v>1877296</v>
      </c>
      <c r="I645" s="82">
        <f>SUM(I636:I644)</f>
        <v>762916</v>
      </c>
      <c r="J645" s="101"/>
      <c r="K645" s="82">
        <f>SUM(K636:K644)</f>
        <v>1045342</v>
      </c>
      <c r="L645" s="50"/>
      <c r="M645" s="82">
        <f>SUM(M636:M644)</f>
        <v>69038</v>
      </c>
      <c r="N645" s="83"/>
    </row>
    <row r="646" spans="1:14" ht="15" thickTop="1" x14ac:dyDescent="0.35">
      <c r="A646" s="84" t="s">
        <v>739</v>
      </c>
      <c r="B646" s="65"/>
      <c r="C646" s="76"/>
      <c r="D646" s="49"/>
      <c r="F646" s="1"/>
      <c r="J646" s="101"/>
      <c r="L646" s="50"/>
      <c r="M646" s="49"/>
      <c r="N646" s="49"/>
    </row>
    <row r="647" spans="1:14" x14ac:dyDescent="0.35">
      <c r="A647" s="76" t="s">
        <v>347</v>
      </c>
      <c r="B647" s="65">
        <v>12000</v>
      </c>
      <c r="C647" s="76" t="s">
        <v>194</v>
      </c>
      <c r="D647" s="49">
        <v>1655760</v>
      </c>
      <c r="E647" s="49">
        <v>0</v>
      </c>
      <c r="F647" s="1"/>
      <c r="G647" s="49">
        <f t="shared" ref="G647:G655" si="114">D647+E647</f>
        <v>1655760</v>
      </c>
      <c r="I647" s="49">
        <v>470248</v>
      </c>
      <c r="J647" s="101"/>
      <c r="K647" s="49">
        <v>996730</v>
      </c>
      <c r="L647" s="50"/>
      <c r="M647" s="49">
        <f t="shared" ref="M647:M655" si="115">G647-I647-K647</f>
        <v>188782</v>
      </c>
      <c r="N647" s="49"/>
    </row>
    <row r="648" spans="1:14" x14ac:dyDescent="0.35">
      <c r="A648" s="76" t="s">
        <v>348</v>
      </c>
      <c r="B648" s="65">
        <v>12020</v>
      </c>
      <c r="C648" s="76" t="s">
        <v>175</v>
      </c>
      <c r="D648" s="49">
        <v>623936</v>
      </c>
      <c r="E648" s="49">
        <v>0</v>
      </c>
      <c r="F648" s="1"/>
      <c r="G648" s="49">
        <f t="shared" si="114"/>
        <v>623936</v>
      </c>
      <c r="I648" s="49">
        <v>90426</v>
      </c>
      <c r="J648" s="101"/>
      <c r="K648" s="49">
        <v>514914</v>
      </c>
      <c r="L648" s="50"/>
      <c r="M648" s="49">
        <f t="shared" si="115"/>
        <v>18596</v>
      </c>
      <c r="N648" s="49"/>
    </row>
    <row r="649" spans="1:14" x14ac:dyDescent="0.35">
      <c r="A649" s="76" t="s">
        <v>349</v>
      </c>
      <c r="B649" s="65">
        <v>12025</v>
      </c>
      <c r="C649" s="76" t="s">
        <v>177</v>
      </c>
      <c r="D649" s="49">
        <v>0</v>
      </c>
      <c r="E649" s="49">
        <v>0</v>
      </c>
      <c r="F649" s="1"/>
      <c r="G649" s="49">
        <f t="shared" si="114"/>
        <v>0</v>
      </c>
      <c r="I649" s="49">
        <v>0</v>
      </c>
      <c r="J649" s="101"/>
      <c r="K649" s="49">
        <v>0</v>
      </c>
      <c r="L649" s="50"/>
      <c r="M649" s="49">
        <f t="shared" si="115"/>
        <v>0</v>
      </c>
      <c r="N649" s="49"/>
    </row>
    <row r="650" spans="1:14" x14ac:dyDescent="0.35">
      <c r="A650" s="76" t="s">
        <v>350</v>
      </c>
      <c r="B650" s="65">
        <v>12040</v>
      </c>
      <c r="C650" s="76" t="s">
        <v>179</v>
      </c>
      <c r="D650" s="49">
        <v>12160</v>
      </c>
      <c r="E650" s="49">
        <v>0</v>
      </c>
      <c r="F650" s="1"/>
      <c r="G650" s="49">
        <f t="shared" si="114"/>
        <v>12160</v>
      </c>
      <c r="I650" s="49">
        <v>7182</v>
      </c>
      <c r="J650" s="101"/>
      <c r="K650" s="49">
        <v>2508</v>
      </c>
      <c r="L650" s="50"/>
      <c r="M650" s="49">
        <f t="shared" si="115"/>
        <v>2470</v>
      </c>
      <c r="N650" s="49"/>
    </row>
    <row r="651" spans="1:14" x14ac:dyDescent="0.35">
      <c r="A651" s="76" t="s">
        <v>351</v>
      </c>
      <c r="B651" s="65">
        <v>12060</v>
      </c>
      <c r="C651" s="76" t="s">
        <v>181</v>
      </c>
      <c r="D651" s="49">
        <v>12160</v>
      </c>
      <c r="E651" s="49">
        <v>0</v>
      </c>
      <c r="F651" s="1"/>
      <c r="G651" s="49">
        <f t="shared" si="114"/>
        <v>12160</v>
      </c>
      <c r="I651" s="49">
        <v>5082</v>
      </c>
      <c r="J651" s="101"/>
      <c r="K651" s="49">
        <v>5072</v>
      </c>
      <c r="L651" s="50"/>
      <c r="M651" s="49">
        <f t="shared" si="115"/>
        <v>2006</v>
      </c>
      <c r="N651" s="49"/>
    </row>
    <row r="652" spans="1:14" x14ac:dyDescent="0.35">
      <c r="A652" s="76" t="s">
        <v>352</v>
      </c>
      <c r="B652" s="65">
        <v>12080</v>
      </c>
      <c r="C652" s="76" t="s">
        <v>183</v>
      </c>
      <c r="D652" s="49">
        <v>12160</v>
      </c>
      <c r="E652" s="49">
        <v>0</v>
      </c>
      <c r="F652" s="1"/>
      <c r="G652" s="49">
        <f t="shared" si="114"/>
        <v>12160</v>
      </c>
      <c r="I652" s="49">
        <v>3308</v>
      </c>
      <c r="J652" s="101"/>
      <c r="K652" s="49">
        <v>7178</v>
      </c>
      <c r="L652" s="50"/>
      <c r="M652" s="49">
        <f t="shared" si="115"/>
        <v>1674</v>
      </c>
      <c r="N652" s="49"/>
    </row>
    <row r="653" spans="1:14" x14ac:dyDescent="0.35">
      <c r="A653" s="76" t="s">
        <v>353</v>
      </c>
      <c r="B653" s="65">
        <v>12100</v>
      </c>
      <c r="C653" s="76" t="s">
        <v>185</v>
      </c>
      <c r="D653" s="49">
        <v>21000</v>
      </c>
      <c r="E653" s="49">
        <v>0</v>
      </c>
      <c r="F653" s="1"/>
      <c r="G653" s="49">
        <f t="shared" si="114"/>
        <v>21000</v>
      </c>
      <c r="I653" s="49">
        <v>5126</v>
      </c>
      <c r="J653" s="101"/>
      <c r="K653" s="49">
        <v>13578</v>
      </c>
      <c r="L653" s="50"/>
      <c r="M653" s="49">
        <f t="shared" si="115"/>
        <v>2296</v>
      </c>
      <c r="N653" s="49"/>
    </row>
    <row r="654" spans="1:14" x14ac:dyDescent="0.35">
      <c r="A654" s="76" t="s">
        <v>354</v>
      </c>
      <c r="B654" s="65">
        <v>12120</v>
      </c>
      <c r="C654" s="76" t="s">
        <v>187</v>
      </c>
      <c r="D654" s="49">
        <v>15800</v>
      </c>
      <c r="E654" s="49">
        <v>0</v>
      </c>
      <c r="F654" s="1"/>
      <c r="G654" s="49">
        <f t="shared" si="114"/>
        <v>15800</v>
      </c>
      <c r="I654" s="49">
        <v>11728</v>
      </c>
      <c r="J654" s="101"/>
      <c r="K654" s="49">
        <v>2470</v>
      </c>
      <c r="L654" s="50"/>
      <c r="M654" s="49">
        <f t="shared" si="115"/>
        <v>1602</v>
      </c>
      <c r="N654" s="49"/>
    </row>
    <row r="655" spans="1:14" x14ac:dyDescent="0.35">
      <c r="A655" s="76" t="s">
        <v>355</v>
      </c>
      <c r="B655" s="65">
        <v>12140</v>
      </c>
      <c r="C655" s="76" t="s">
        <v>189</v>
      </c>
      <c r="D655" s="49">
        <v>14000</v>
      </c>
      <c r="E655" s="49">
        <v>0</v>
      </c>
      <c r="F655" s="1"/>
      <c r="G655" s="49">
        <f t="shared" si="114"/>
        <v>14000</v>
      </c>
      <c r="I655" s="49">
        <v>2492</v>
      </c>
      <c r="J655" s="101"/>
      <c r="K655" s="49">
        <v>10864</v>
      </c>
      <c r="L655" s="50"/>
      <c r="M655" s="49">
        <f t="shared" si="115"/>
        <v>644</v>
      </c>
      <c r="N655" s="49"/>
    </row>
    <row r="656" spans="1:14" ht="15" thickBot="1" x14ac:dyDescent="0.4">
      <c r="A656" s="79" t="s">
        <v>51</v>
      </c>
      <c r="B656" s="65">
        <v>12160</v>
      </c>
      <c r="C656" s="84" t="s">
        <v>356</v>
      </c>
      <c r="D656" s="82">
        <f>SUM(D647:D655)</f>
        <v>2366976</v>
      </c>
      <c r="E656" s="82">
        <f>SUM(E647:E655)</f>
        <v>0</v>
      </c>
      <c r="F656" s="1"/>
      <c r="G656" s="82">
        <f>SUM(G647:G655)</f>
        <v>2366976</v>
      </c>
      <c r="I656" s="82">
        <f>SUM(I647:I655)</f>
        <v>595592</v>
      </c>
      <c r="J656" s="101"/>
      <c r="K656" s="82">
        <f>SUM(K647:K655)</f>
        <v>1553314</v>
      </c>
      <c r="L656" s="50"/>
      <c r="M656" s="82">
        <f>SUM(M647:M655)</f>
        <v>218070</v>
      </c>
      <c r="N656" s="83"/>
    </row>
    <row r="657" spans="1:14" ht="15" thickTop="1" x14ac:dyDescent="0.35">
      <c r="A657" s="84" t="s">
        <v>740</v>
      </c>
      <c r="B657" s="65"/>
      <c r="C657" s="76"/>
      <c r="D657" s="49"/>
      <c r="F657" s="1"/>
      <c r="J657" s="101"/>
      <c r="L657" s="50"/>
      <c r="M657" s="49"/>
      <c r="N657" s="49"/>
    </row>
    <row r="658" spans="1:14" x14ac:dyDescent="0.35">
      <c r="A658" s="76" t="s">
        <v>358</v>
      </c>
      <c r="B658" s="65">
        <v>13000</v>
      </c>
      <c r="C658" s="76" t="s">
        <v>194</v>
      </c>
      <c r="D658" s="49">
        <v>557330</v>
      </c>
      <c r="E658" s="49">
        <v>0</v>
      </c>
      <c r="F658" s="1"/>
      <c r="G658" s="49">
        <f t="shared" ref="G658:G666" si="116">D658+E658</f>
        <v>557330</v>
      </c>
      <c r="I658" s="49">
        <v>427124</v>
      </c>
      <c r="J658" s="101"/>
      <c r="K658" s="49">
        <v>90502</v>
      </c>
      <c r="L658" s="50"/>
      <c r="M658" s="49">
        <f t="shared" ref="M658:M666" si="117">G658-I658-K658</f>
        <v>39704</v>
      </c>
      <c r="N658" s="49"/>
    </row>
    <row r="659" spans="1:14" x14ac:dyDescent="0.35">
      <c r="A659" s="76" t="s">
        <v>359</v>
      </c>
      <c r="B659" s="65">
        <v>13020</v>
      </c>
      <c r="C659" s="76" t="s">
        <v>175</v>
      </c>
      <c r="D659" s="49">
        <v>428952</v>
      </c>
      <c r="E659" s="49">
        <v>0</v>
      </c>
      <c r="F659" s="1"/>
      <c r="G659" s="49">
        <f t="shared" si="116"/>
        <v>428952</v>
      </c>
      <c r="I659" s="49">
        <v>250652</v>
      </c>
      <c r="J659" s="101"/>
      <c r="K659" s="49">
        <v>147316</v>
      </c>
      <c r="L659" s="50"/>
      <c r="M659" s="49">
        <f t="shared" si="117"/>
        <v>30984</v>
      </c>
      <c r="N659" s="49"/>
    </row>
    <row r="660" spans="1:14" x14ac:dyDescent="0.35">
      <c r="A660" s="76" t="s">
        <v>360</v>
      </c>
      <c r="B660" s="65">
        <v>13025</v>
      </c>
      <c r="C660" s="76" t="s">
        <v>177</v>
      </c>
      <c r="D660" s="49">
        <v>0</v>
      </c>
      <c r="E660" s="49">
        <v>0</v>
      </c>
      <c r="F660" s="1"/>
      <c r="G660" s="49">
        <f t="shared" si="116"/>
        <v>0</v>
      </c>
      <c r="I660" s="49">
        <v>0</v>
      </c>
      <c r="J660" s="101"/>
      <c r="K660" s="49">
        <v>0</v>
      </c>
      <c r="L660" s="50"/>
      <c r="M660" s="49">
        <f t="shared" si="117"/>
        <v>0</v>
      </c>
      <c r="N660" s="49"/>
    </row>
    <row r="661" spans="1:14" x14ac:dyDescent="0.35">
      <c r="A661" s="76" t="s">
        <v>361</v>
      </c>
      <c r="B661" s="65">
        <v>13040</v>
      </c>
      <c r="C661" s="76" t="s">
        <v>179</v>
      </c>
      <c r="D661" s="49">
        <v>2000</v>
      </c>
      <c r="E661" s="49">
        <v>0</v>
      </c>
      <c r="F661" s="1"/>
      <c r="G661" s="49">
        <f t="shared" si="116"/>
        <v>2000</v>
      </c>
      <c r="I661" s="49">
        <v>472</v>
      </c>
      <c r="J661" s="101"/>
      <c r="K661" s="49">
        <v>1000</v>
      </c>
      <c r="L661" s="50"/>
      <c r="M661" s="49">
        <f t="shared" si="117"/>
        <v>528</v>
      </c>
      <c r="N661" s="49"/>
    </row>
    <row r="662" spans="1:14" x14ac:dyDescent="0.35">
      <c r="A662" s="76" t="s">
        <v>362</v>
      </c>
      <c r="B662" s="65">
        <v>13060</v>
      </c>
      <c r="C662" s="76" t="s">
        <v>181</v>
      </c>
      <c r="D662" s="49">
        <v>2000</v>
      </c>
      <c r="E662" s="49">
        <v>0</v>
      </c>
      <c r="F662" s="1"/>
      <c r="G662" s="49">
        <f t="shared" si="116"/>
        <v>2000</v>
      </c>
      <c r="I662" s="49">
        <v>1046</v>
      </c>
      <c r="J662" s="101"/>
      <c r="K662" s="49">
        <v>800</v>
      </c>
      <c r="L662" s="50"/>
      <c r="M662" s="49">
        <f t="shared" si="117"/>
        <v>154</v>
      </c>
      <c r="N662" s="49"/>
    </row>
    <row r="663" spans="1:14" x14ac:dyDescent="0.35">
      <c r="A663" s="76" t="s">
        <v>363</v>
      </c>
      <c r="B663" s="65">
        <v>13080</v>
      </c>
      <c r="C663" s="76" t="s">
        <v>183</v>
      </c>
      <c r="D663" s="49">
        <v>2000</v>
      </c>
      <c r="E663" s="49">
        <v>0</v>
      </c>
      <c r="F663" s="1"/>
      <c r="G663" s="49">
        <f t="shared" si="116"/>
        <v>2000</v>
      </c>
      <c r="I663" s="49">
        <v>1396</v>
      </c>
      <c r="J663" s="101"/>
      <c r="K663" s="49">
        <v>200</v>
      </c>
      <c r="L663" s="50"/>
      <c r="M663" s="49">
        <f t="shared" si="117"/>
        <v>404</v>
      </c>
      <c r="N663" s="49"/>
    </row>
    <row r="664" spans="1:14" x14ac:dyDescent="0.35">
      <c r="A664" s="76" t="s">
        <v>364</v>
      </c>
      <c r="B664" s="65">
        <v>13100</v>
      </c>
      <c r="C664" s="76" t="s">
        <v>185</v>
      </c>
      <c r="D664" s="49">
        <v>2000</v>
      </c>
      <c r="E664" s="49">
        <v>0</v>
      </c>
      <c r="F664" s="1"/>
      <c r="G664" s="49">
        <f t="shared" si="116"/>
        <v>2000</v>
      </c>
      <c r="I664" s="49">
        <v>912</v>
      </c>
      <c r="J664" s="101"/>
      <c r="K664" s="49">
        <v>502</v>
      </c>
      <c r="L664" s="50"/>
      <c r="M664" s="49">
        <f t="shared" si="117"/>
        <v>586</v>
      </c>
      <c r="N664" s="49"/>
    </row>
    <row r="665" spans="1:14" x14ac:dyDescent="0.35">
      <c r="A665" s="76" t="s">
        <v>365</v>
      </c>
      <c r="B665" s="65">
        <v>13120</v>
      </c>
      <c r="C665" s="76" t="s">
        <v>187</v>
      </c>
      <c r="D665" s="49">
        <v>2000</v>
      </c>
      <c r="E665" s="49">
        <v>0</v>
      </c>
      <c r="F665" s="1"/>
      <c r="G665" s="49">
        <f t="shared" si="116"/>
        <v>2000</v>
      </c>
      <c r="I665" s="49">
        <v>1196</v>
      </c>
      <c r="J665" s="101"/>
      <c r="K665" s="49">
        <v>250</v>
      </c>
      <c r="L665" s="50"/>
      <c r="M665" s="49">
        <f t="shared" si="117"/>
        <v>554</v>
      </c>
      <c r="N665" s="49"/>
    </row>
    <row r="666" spans="1:14" x14ac:dyDescent="0.35">
      <c r="A666" s="76" t="s">
        <v>366</v>
      </c>
      <c r="B666" s="65">
        <v>13140</v>
      </c>
      <c r="C666" s="76" t="s">
        <v>189</v>
      </c>
      <c r="D666" s="49">
        <v>2000</v>
      </c>
      <c r="E666" s="49">
        <v>0</v>
      </c>
      <c r="F666" s="1"/>
      <c r="G666" s="49">
        <f t="shared" si="116"/>
        <v>2000</v>
      </c>
      <c r="I666" s="49">
        <v>508</v>
      </c>
      <c r="J666" s="101"/>
      <c r="K666" s="49">
        <v>1150</v>
      </c>
      <c r="L666" s="50"/>
      <c r="M666" s="49">
        <f t="shared" si="117"/>
        <v>342</v>
      </c>
      <c r="N666" s="49"/>
    </row>
    <row r="667" spans="1:14" ht="15" thickBot="1" x14ac:dyDescent="0.4">
      <c r="A667" s="79" t="s">
        <v>51</v>
      </c>
      <c r="B667" s="65">
        <v>13160</v>
      </c>
      <c r="C667" s="84" t="s">
        <v>367</v>
      </c>
      <c r="D667" s="82">
        <f>SUM(D658:D666)</f>
        <v>998282</v>
      </c>
      <c r="E667" s="82">
        <f>SUM(E658:E666)</f>
        <v>0</v>
      </c>
      <c r="F667" s="1"/>
      <c r="G667" s="82">
        <f>SUM(G658:G666)</f>
        <v>998282</v>
      </c>
      <c r="I667" s="82">
        <f>SUM(I658:I666)</f>
        <v>683306</v>
      </c>
      <c r="J667" s="101"/>
      <c r="K667" s="82">
        <f>SUM(K658:K666)</f>
        <v>241720</v>
      </c>
      <c r="L667" s="50"/>
      <c r="M667" s="82">
        <f>SUM(M658:M666)</f>
        <v>73256</v>
      </c>
      <c r="N667" s="83"/>
    </row>
    <row r="668" spans="1:14" ht="15" thickTop="1" x14ac:dyDescent="0.35">
      <c r="A668" s="84" t="s">
        <v>741</v>
      </c>
      <c r="B668" s="65"/>
      <c r="C668" s="76"/>
      <c r="D668" s="49"/>
      <c r="F668" s="1"/>
      <c r="J668" s="101"/>
      <c r="L668" s="50"/>
      <c r="M668" s="49"/>
      <c r="N668" s="49"/>
    </row>
    <row r="669" spans="1:14" x14ac:dyDescent="0.35">
      <c r="A669" s="76" t="s">
        <v>369</v>
      </c>
      <c r="B669" s="65">
        <v>17000</v>
      </c>
      <c r="C669" s="76" t="s">
        <v>370</v>
      </c>
      <c r="D669" s="49">
        <v>430000</v>
      </c>
      <c r="E669" s="49">
        <v>0</v>
      </c>
      <c r="F669" s="1"/>
      <c r="G669" s="49">
        <f t="shared" ref="G669:G673" si="118">D669+E669</f>
        <v>430000</v>
      </c>
      <c r="I669" s="49">
        <v>313968</v>
      </c>
      <c r="J669" s="101"/>
      <c r="K669" s="49">
        <v>91792</v>
      </c>
      <c r="L669" s="50"/>
      <c r="M669" s="49">
        <f>G669-I669-K669</f>
        <v>24240</v>
      </c>
      <c r="N669" s="49"/>
    </row>
    <row r="670" spans="1:14" x14ac:dyDescent="0.35">
      <c r="A670" s="76" t="s">
        <v>371</v>
      </c>
      <c r="B670" s="65">
        <v>17005</v>
      </c>
      <c r="C670" s="76" t="s">
        <v>177</v>
      </c>
      <c r="D670" s="49">
        <v>0</v>
      </c>
      <c r="E670" s="49">
        <v>0</v>
      </c>
      <c r="F670" s="1"/>
      <c r="G670" s="49">
        <f t="shared" si="118"/>
        <v>0</v>
      </c>
      <c r="I670" s="49">
        <v>0</v>
      </c>
      <c r="J670" s="101"/>
      <c r="K670" s="49">
        <v>0</v>
      </c>
      <c r="L670" s="50"/>
      <c r="M670" s="49">
        <f>G670-I670-K670</f>
        <v>0</v>
      </c>
      <c r="N670" s="49"/>
    </row>
    <row r="671" spans="1:14" x14ac:dyDescent="0.35">
      <c r="A671" s="76" t="s">
        <v>372</v>
      </c>
      <c r="B671" s="65">
        <v>17020</v>
      </c>
      <c r="C671" s="76" t="s">
        <v>373</v>
      </c>
      <c r="D671" s="49">
        <v>58000</v>
      </c>
      <c r="E671" s="49">
        <v>0</v>
      </c>
      <c r="F671" s="1"/>
      <c r="G671" s="49">
        <f t="shared" si="118"/>
        <v>58000</v>
      </c>
      <c r="I671" s="49">
        <v>4630</v>
      </c>
      <c r="J671" s="101"/>
      <c r="K671" s="49">
        <v>30000</v>
      </c>
      <c r="L671" s="50"/>
      <c r="M671" s="49">
        <f>G671-I671-K671</f>
        <v>23370</v>
      </c>
      <c r="N671" s="49"/>
    </row>
    <row r="672" spans="1:14" x14ac:dyDescent="0.35">
      <c r="A672" s="76" t="s">
        <v>374</v>
      </c>
      <c r="B672" s="65">
        <v>17040</v>
      </c>
      <c r="C672" s="76" t="s">
        <v>375</v>
      </c>
      <c r="D672" s="49">
        <v>235040</v>
      </c>
      <c r="E672" s="49">
        <v>0</v>
      </c>
      <c r="F672" s="1"/>
      <c r="G672" s="49">
        <f t="shared" si="118"/>
        <v>235040</v>
      </c>
      <c r="I672" s="49">
        <v>179048</v>
      </c>
      <c r="J672" s="101"/>
      <c r="K672" s="49">
        <v>51250</v>
      </c>
      <c r="L672" s="50"/>
      <c r="M672" s="49">
        <f>G672-I672-K672</f>
        <v>4742</v>
      </c>
      <c r="N672" s="49"/>
    </row>
    <row r="673" spans="1:14" x14ac:dyDescent="0.35">
      <c r="A673" s="76" t="s">
        <v>376</v>
      </c>
      <c r="B673" s="65">
        <v>17060</v>
      </c>
      <c r="C673" s="76" t="s">
        <v>189</v>
      </c>
      <c r="D673" s="49">
        <v>104900</v>
      </c>
      <c r="E673" s="49">
        <v>0</v>
      </c>
      <c r="F673" s="1"/>
      <c r="G673" s="49">
        <f t="shared" si="118"/>
        <v>104900</v>
      </c>
      <c r="I673" s="49">
        <v>46248</v>
      </c>
      <c r="J673" s="101"/>
      <c r="K673" s="49">
        <v>55084</v>
      </c>
      <c r="L673" s="50"/>
      <c r="M673" s="49">
        <f>G673-I673-K673</f>
        <v>3568</v>
      </c>
      <c r="N673" s="49"/>
    </row>
    <row r="674" spans="1:14" ht="15" thickBot="1" x14ac:dyDescent="0.4">
      <c r="A674" s="79" t="s">
        <v>51</v>
      </c>
      <c r="B674" s="65">
        <v>17100</v>
      </c>
      <c r="C674" s="84" t="s">
        <v>377</v>
      </c>
      <c r="D674" s="82">
        <f>SUM(D669:D673)</f>
        <v>827940</v>
      </c>
      <c r="E674" s="82">
        <f>SUM(E669:E673)</f>
        <v>0</v>
      </c>
      <c r="F674" s="1"/>
      <c r="G674" s="82">
        <f>SUM(G669:G673)</f>
        <v>827940</v>
      </c>
      <c r="I674" s="82">
        <f>SUM(I669:I673)</f>
        <v>543894</v>
      </c>
      <c r="J674" s="101"/>
      <c r="K674" s="82">
        <f>SUM(K669:K673)</f>
        <v>228126</v>
      </c>
      <c r="L674" s="50"/>
      <c r="M674" s="82">
        <f>SUM(M669:M673)</f>
        <v>55920</v>
      </c>
      <c r="N674" s="83"/>
    </row>
    <row r="675" spans="1:14" ht="15" thickTop="1" x14ac:dyDescent="0.35">
      <c r="A675" s="84" t="s">
        <v>742</v>
      </c>
      <c r="B675" s="65"/>
      <c r="C675" s="76"/>
      <c r="D675" s="49"/>
      <c r="F675" s="1"/>
      <c r="J675" s="101"/>
      <c r="L675" s="50"/>
      <c r="M675" s="49"/>
      <c r="N675" s="49"/>
    </row>
    <row r="676" spans="1:14" x14ac:dyDescent="0.35">
      <c r="A676" s="76" t="s">
        <v>379</v>
      </c>
      <c r="B676" s="65">
        <v>17500</v>
      </c>
      <c r="C676" s="76" t="s">
        <v>370</v>
      </c>
      <c r="D676" s="49">
        <v>480000</v>
      </c>
      <c r="E676" s="49">
        <v>0</v>
      </c>
      <c r="F676" s="1"/>
      <c r="G676" s="49">
        <f t="shared" ref="G676:G680" si="119">D676+E676</f>
        <v>480000</v>
      </c>
      <c r="I676" s="49">
        <v>250216</v>
      </c>
      <c r="J676" s="101"/>
      <c r="K676" s="49">
        <v>210530</v>
      </c>
      <c r="L676" s="50"/>
      <c r="M676" s="49">
        <f>G676-I676-K676</f>
        <v>19254</v>
      </c>
      <c r="N676" s="49"/>
    </row>
    <row r="677" spans="1:14" x14ac:dyDescent="0.35">
      <c r="A677" s="76" t="s">
        <v>380</v>
      </c>
      <c r="B677" s="65">
        <v>17505</v>
      </c>
      <c r="C677" s="76" t="s">
        <v>177</v>
      </c>
      <c r="D677" s="49">
        <v>0</v>
      </c>
      <c r="E677" s="49">
        <v>0</v>
      </c>
      <c r="F677" s="1"/>
      <c r="G677" s="49">
        <f t="shared" si="119"/>
        <v>0</v>
      </c>
      <c r="I677" s="49">
        <v>0</v>
      </c>
      <c r="J677" s="101"/>
      <c r="K677" s="49">
        <v>0</v>
      </c>
      <c r="L677" s="50"/>
      <c r="M677" s="49">
        <f>G677-I677-K677</f>
        <v>0</v>
      </c>
      <c r="N677" s="49"/>
    </row>
    <row r="678" spans="1:14" x14ac:dyDescent="0.35">
      <c r="A678" s="76" t="s">
        <v>381</v>
      </c>
      <c r="B678" s="65">
        <v>17520</v>
      </c>
      <c r="C678" s="76" t="s">
        <v>373</v>
      </c>
      <c r="D678" s="49">
        <v>58000</v>
      </c>
      <c r="E678" s="49">
        <v>0</v>
      </c>
      <c r="F678" s="1"/>
      <c r="G678" s="49">
        <f t="shared" si="119"/>
        <v>58000</v>
      </c>
      <c r="I678" s="49">
        <v>7250</v>
      </c>
      <c r="J678" s="101"/>
      <c r="K678" s="49">
        <v>21128</v>
      </c>
      <c r="L678" s="50"/>
      <c r="M678" s="49">
        <f>G678-I678-K678</f>
        <v>29622</v>
      </c>
      <c r="N678" s="49"/>
    </row>
    <row r="679" spans="1:14" x14ac:dyDescent="0.35">
      <c r="A679" s="76" t="s">
        <v>382</v>
      </c>
      <c r="B679" s="65">
        <v>17540</v>
      </c>
      <c r="C679" s="76" t="s">
        <v>375</v>
      </c>
      <c r="D679" s="49">
        <v>235040</v>
      </c>
      <c r="E679" s="49">
        <v>0</v>
      </c>
      <c r="F679" s="1"/>
      <c r="G679" s="49">
        <f t="shared" si="119"/>
        <v>235040</v>
      </c>
      <c r="I679" s="49">
        <v>105374</v>
      </c>
      <c r="J679" s="101"/>
      <c r="K679" s="49">
        <v>111708</v>
      </c>
      <c r="L679" s="50"/>
      <c r="M679" s="49">
        <f>G679-I679-K679</f>
        <v>17958</v>
      </c>
      <c r="N679" s="49"/>
    </row>
    <row r="680" spans="1:14" x14ac:dyDescent="0.35">
      <c r="A680" s="76" t="s">
        <v>383</v>
      </c>
      <c r="B680" s="65">
        <v>17560</v>
      </c>
      <c r="C680" s="76" t="s">
        <v>189</v>
      </c>
      <c r="D680" s="49">
        <v>104900</v>
      </c>
      <c r="E680" s="49">
        <v>0</v>
      </c>
      <c r="F680" s="1"/>
      <c r="G680" s="49">
        <f t="shared" si="119"/>
        <v>104900</v>
      </c>
      <c r="I680" s="49">
        <v>2498</v>
      </c>
      <c r="J680" s="101"/>
      <c r="K680" s="49">
        <v>80250</v>
      </c>
      <c r="L680" s="50"/>
      <c r="M680" s="49">
        <f>G680-I680-K680</f>
        <v>22152</v>
      </c>
      <c r="N680" s="49"/>
    </row>
    <row r="681" spans="1:14" ht="15" thickBot="1" x14ac:dyDescent="0.4">
      <c r="A681" s="79" t="s">
        <v>51</v>
      </c>
      <c r="B681" s="65">
        <v>17600</v>
      </c>
      <c r="C681" s="84" t="s">
        <v>384</v>
      </c>
      <c r="D681" s="82">
        <f>SUM(D676:D680)</f>
        <v>877940</v>
      </c>
      <c r="E681" s="82">
        <f>SUM(E676:E680)</f>
        <v>0</v>
      </c>
      <c r="F681" s="1"/>
      <c r="G681" s="82">
        <f>SUM(G676:G680)</f>
        <v>877940</v>
      </c>
      <c r="I681" s="82">
        <f>SUM(I676:I680)</f>
        <v>365338</v>
      </c>
      <c r="J681" s="101"/>
      <c r="K681" s="82">
        <f>SUM(K676:K680)</f>
        <v>423616</v>
      </c>
      <c r="L681" s="50"/>
      <c r="M681" s="82">
        <f>SUM(M676:M680)</f>
        <v>88986</v>
      </c>
      <c r="N681" s="83"/>
    </row>
    <row r="682" spans="1:14" ht="15" thickTop="1" x14ac:dyDescent="0.35">
      <c r="A682" s="84" t="s">
        <v>743</v>
      </c>
      <c r="B682" s="65"/>
      <c r="C682" s="76"/>
      <c r="D682" s="49"/>
      <c r="F682" s="1"/>
      <c r="J682" s="101"/>
      <c r="L682" s="50"/>
      <c r="M682" s="49"/>
      <c r="N682" s="49"/>
    </row>
    <row r="683" spans="1:14" x14ac:dyDescent="0.35">
      <c r="A683" s="76" t="s">
        <v>386</v>
      </c>
      <c r="B683" s="87">
        <v>19000</v>
      </c>
      <c r="C683" s="76" t="s">
        <v>194</v>
      </c>
      <c r="D683" s="49">
        <v>421100</v>
      </c>
      <c r="E683" s="49">
        <v>0</v>
      </c>
      <c r="F683" s="1"/>
      <c r="G683" s="49">
        <f t="shared" ref="G683:G691" si="120">D683+E683</f>
        <v>421100</v>
      </c>
      <c r="I683" s="49">
        <v>400000</v>
      </c>
      <c r="J683" s="101"/>
      <c r="K683" s="49">
        <v>21100</v>
      </c>
      <c r="L683" s="50"/>
      <c r="M683" s="49">
        <f t="shared" ref="M683:M691" si="121">G683-I683-K683</f>
        <v>0</v>
      </c>
      <c r="N683" s="49"/>
    </row>
    <row r="684" spans="1:14" x14ac:dyDescent="0.35">
      <c r="A684" s="76" t="s">
        <v>387</v>
      </c>
      <c r="B684" s="87">
        <v>19020</v>
      </c>
      <c r="C684" s="76" t="s">
        <v>388</v>
      </c>
      <c r="D684" s="49">
        <v>0</v>
      </c>
      <c r="E684" s="49">
        <v>0</v>
      </c>
      <c r="F684" s="1"/>
      <c r="G684" s="49">
        <f t="shared" si="120"/>
        <v>0</v>
      </c>
      <c r="I684" s="49">
        <v>0</v>
      </c>
      <c r="J684" s="101"/>
      <c r="K684" s="49">
        <v>0</v>
      </c>
      <c r="L684" s="50"/>
      <c r="M684" s="49">
        <f t="shared" si="121"/>
        <v>0</v>
      </c>
      <c r="N684" s="49"/>
    </row>
    <row r="685" spans="1:14" x14ac:dyDescent="0.35">
      <c r="A685" s="76" t="s">
        <v>389</v>
      </c>
      <c r="B685" s="87">
        <v>19040</v>
      </c>
      <c r="C685" s="76" t="s">
        <v>390</v>
      </c>
      <c r="D685" s="49">
        <v>0</v>
      </c>
      <c r="E685" s="49">
        <v>0</v>
      </c>
      <c r="F685" s="1"/>
      <c r="G685" s="49">
        <f t="shared" si="120"/>
        <v>0</v>
      </c>
      <c r="I685" s="49">
        <v>0</v>
      </c>
      <c r="J685" s="101"/>
      <c r="K685" s="49">
        <v>0</v>
      </c>
      <c r="L685" s="50"/>
      <c r="M685" s="49">
        <f t="shared" si="121"/>
        <v>0</v>
      </c>
      <c r="N685" s="49"/>
    </row>
    <row r="686" spans="1:14" x14ac:dyDescent="0.35">
      <c r="A686" s="76" t="s">
        <v>391</v>
      </c>
      <c r="B686" s="87">
        <v>19060</v>
      </c>
      <c r="C686" s="76" t="s">
        <v>392</v>
      </c>
      <c r="D686" s="49">
        <v>0</v>
      </c>
      <c r="E686" s="49">
        <v>0</v>
      </c>
      <c r="F686" s="1"/>
      <c r="G686" s="49">
        <f t="shared" si="120"/>
        <v>0</v>
      </c>
      <c r="I686" s="49">
        <v>0</v>
      </c>
      <c r="J686" s="101"/>
      <c r="K686" s="49">
        <v>0</v>
      </c>
      <c r="L686" s="50"/>
      <c r="M686" s="49">
        <f t="shared" si="121"/>
        <v>0</v>
      </c>
      <c r="N686" s="49"/>
    </row>
    <row r="687" spans="1:14" x14ac:dyDescent="0.35">
      <c r="A687" s="76" t="s">
        <v>393</v>
      </c>
      <c r="B687" s="87">
        <v>19065</v>
      </c>
      <c r="C687" s="76" t="s">
        <v>177</v>
      </c>
      <c r="D687" s="49">
        <v>0</v>
      </c>
      <c r="E687" s="49">
        <v>0</v>
      </c>
      <c r="F687" s="1"/>
      <c r="G687" s="49">
        <f t="shared" si="120"/>
        <v>0</v>
      </c>
      <c r="I687" s="49">
        <v>0</v>
      </c>
      <c r="J687" s="101"/>
      <c r="K687" s="49">
        <v>0</v>
      </c>
      <c r="L687" s="50"/>
      <c r="M687" s="49">
        <f t="shared" si="121"/>
        <v>0</v>
      </c>
      <c r="N687" s="49"/>
    </row>
    <row r="688" spans="1:14" x14ac:dyDescent="0.35">
      <c r="A688" s="76" t="s">
        <v>394</v>
      </c>
      <c r="B688" s="87">
        <v>19080</v>
      </c>
      <c r="C688" s="76" t="s">
        <v>395</v>
      </c>
      <c r="D688" s="49">
        <v>0</v>
      </c>
      <c r="E688" s="49">
        <v>0</v>
      </c>
      <c r="F688" s="1"/>
      <c r="G688" s="49">
        <f t="shared" si="120"/>
        <v>0</v>
      </c>
      <c r="I688" s="49">
        <v>0</v>
      </c>
      <c r="J688" s="101"/>
      <c r="K688" s="49">
        <v>0</v>
      </c>
      <c r="L688" s="50"/>
      <c r="M688" s="49">
        <f t="shared" si="121"/>
        <v>0</v>
      </c>
      <c r="N688" s="49"/>
    </row>
    <row r="689" spans="1:14" x14ac:dyDescent="0.35">
      <c r="A689" s="76" t="s">
        <v>396</v>
      </c>
      <c r="B689" s="87">
        <v>19100</v>
      </c>
      <c r="C689" s="76" t="s">
        <v>183</v>
      </c>
      <c r="D689" s="49">
        <v>0</v>
      </c>
      <c r="E689" s="49">
        <v>0</v>
      </c>
      <c r="F689" s="1"/>
      <c r="G689" s="49">
        <f t="shared" si="120"/>
        <v>0</v>
      </c>
      <c r="I689" s="49">
        <v>0</v>
      </c>
      <c r="J689" s="101"/>
      <c r="K689" s="49">
        <v>0</v>
      </c>
      <c r="L689" s="50"/>
      <c r="M689" s="49">
        <f t="shared" si="121"/>
        <v>0</v>
      </c>
      <c r="N689" s="49"/>
    </row>
    <row r="690" spans="1:14" x14ac:dyDescent="0.35">
      <c r="A690" s="76" t="s">
        <v>397</v>
      </c>
      <c r="B690" s="87">
        <v>19120</v>
      </c>
      <c r="C690" s="76" t="s">
        <v>398</v>
      </c>
      <c r="D690" s="49">
        <v>0</v>
      </c>
      <c r="E690" s="49">
        <v>0</v>
      </c>
      <c r="F690" s="1"/>
      <c r="G690" s="49">
        <f t="shared" si="120"/>
        <v>0</v>
      </c>
      <c r="I690" s="49">
        <v>0</v>
      </c>
      <c r="J690" s="101"/>
      <c r="K690" s="49">
        <v>0</v>
      </c>
      <c r="L690" s="50"/>
      <c r="M690" s="49">
        <f t="shared" si="121"/>
        <v>0</v>
      </c>
      <c r="N690" s="49"/>
    </row>
    <row r="691" spans="1:14" x14ac:dyDescent="0.35">
      <c r="A691" s="76" t="s">
        <v>399</v>
      </c>
      <c r="B691" s="87">
        <v>19140</v>
      </c>
      <c r="C691" s="76" t="s">
        <v>189</v>
      </c>
      <c r="D691" s="49">
        <v>0</v>
      </c>
      <c r="E691" s="49">
        <v>0</v>
      </c>
      <c r="F691" s="1"/>
      <c r="G691" s="49">
        <f t="shared" si="120"/>
        <v>0</v>
      </c>
      <c r="I691" s="49">
        <v>0</v>
      </c>
      <c r="J691" s="101"/>
      <c r="K691" s="49">
        <v>0</v>
      </c>
      <c r="L691" s="50"/>
      <c r="M691" s="49">
        <f t="shared" si="121"/>
        <v>0</v>
      </c>
      <c r="N691" s="49"/>
    </row>
    <row r="692" spans="1:14" ht="15" thickBot="1" x14ac:dyDescent="0.4">
      <c r="A692" s="79" t="s">
        <v>51</v>
      </c>
      <c r="B692" s="87">
        <v>19160</v>
      </c>
      <c r="C692" s="99" t="s">
        <v>400</v>
      </c>
      <c r="D692" s="82">
        <f>SUM(D683:D691)</f>
        <v>421100</v>
      </c>
      <c r="E692" s="82">
        <f>SUM(E683:E691)</f>
        <v>0</v>
      </c>
      <c r="F692" s="1"/>
      <c r="G692" s="82">
        <f>SUM(G683:G691)</f>
        <v>421100</v>
      </c>
      <c r="I692" s="82">
        <f>SUM(I683:I691)</f>
        <v>400000</v>
      </c>
      <c r="J692" s="101"/>
      <c r="K692" s="82">
        <f>SUM(K683:K691)</f>
        <v>21100</v>
      </c>
      <c r="L692" s="50"/>
      <c r="M692" s="82">
        <f>SUM(M683:M691)</f>
        <v>0</v>
      </c>
      <c r="N692" s="83"/>
    </row>
    <row r="693" spans="1:14" ht="15" thickTop="1" x14ac:dyDescent="0.35">
      <c r="A693" s="76" t="s">
        <v>401</v>
      </c>
      <c r="B693" s="87">
        <v>19500</v>
      </c>
      <c r="C693" s="76" t="s">
        <v>402</v>
      </c>
      <c r="D693" s="49">
        <v>421200</v>
      </c>
      <c r="E693" s="49">
        <v>0</v>
      </c>
      <c r="F693" s="1"/>
      <c r="G693" s="49">
        <f t="shared" ref="G693:G698" si="122">D693+E693</f>
        <v>421200</v>
      </c>
      <c r="I693" s="49">
        <v>400000</v>
      </c>
      <c r="J693" s="101"/>
      <c r="K693" s="49">
        <v>21200</v>
      </c>
      <c r="L693" s="50"/>
      <c r="M693" s="49">
        <f t="shared" ref="M693:M698" si="123">G693-I693-K693</f>
        <v>0</v>
      </c>
      <c r="N693" s="49"/>
    </row>
    <row r="694" spans="1:14" x14ac:dyDescent="0.35">
      <c r="A694" s="76" t="s">
        <v>403</v>
      </c>
      <c r="B694" s="87">
        <v>19505</v>
      </c>
      <c r="C694" s="76" t="s">
        <v>177</v>
      </c>
      <c r="D694" s="49">
        <v>0</v>
      </c>
      <c r="E694" s="49">
        <v>0</v>
      </c>
      <c r="F694" s="1"/>
      <c r="G694" s="49">
        <f t="shared" si="122"/>
        <v>0</v>
      </c>
      <c r="I694" s="49">
        <v>0</v>
      </c>
      <c r="J694" s="101"/>
      <c r="K694" s="49">
        <v>0</v>
      </c>
      <c r="L694" s="50"/>
      <c r="M694" s="49">
        <f t="shared" si="123"/>
        <v>0</v>
      </c>
      <c r="N694" s="49"/>
    </row>
    <row r="695" spans="1:14" x14ac:dyDescent="0.35">
      <c r="A695" s="76" t="s">
        <v>404</v>
      </c>
      <c r="B695" s="87">
        <v>19520</v>
      </c>
      <c r="C695" s="76" t="s">
        <v>405</v>
      </c>
      <c r="D695" s="49">
        <v>0</v>
      </c>
      <c r="E695" s="49">
        <v>0</v>
      </c>
      <c r="F695" s="1"/>
      <c r="G695" s="49">
        <f t="shared" si="122"/>
        <v>0</v>
      </c>
      <c r="I695" s="49">
        <v>0</v>
      </c>
      <c r="J695" s="101"/>
      <c r="K695" s="49">
        <v>0</v>
      </c>
      <c r="L695" s="50"/>
      <c r="M695" s="49">
        <f t="shared" si="123"/>
        <v>0</v>
      </c>
      <c r="N695" s="49"/>
    </row>
    <row r="696" spans="1:14" x14ac:dyDescent="0.35">
      <c r="A696" s="76" t="s">
        <v>406</v>
      </c>
      <c r="B696" s="87">
        <v>19540</v>
      </c>
      <c r="C696" s="76" t="s">
        <v>407</v>
      </c>
      <c r="D696" s="49">
        <v>0</v>
      </c>
      <c r="E696" s="49">
        <v>0</v>
      </c>
      <c r="F696" s="1"/>
      <c r="G696" s="49">
        <f t="shared" si="122"/>
        <v>0</v>
      </c>
      <c r="I696" s="49">
        <v>0</v>
      </c>
      <c r="J696" s="101"/>
      <c r="K696" s="49">
        <v>0</v>
      </c>
      <c r="L696" s="50"/>
      <c r="M696" s="49">
        <f t="shared" si="123"/>
        <v>0</v>
      </c>
      <c r="N696" s="49"/>
    </row>
    <row r="697" spans="1:14" x14ac:dyDescent="0.35">
      <c r="A697" s="76" t="s">
        <v>408</v>
      </c>
      <c r="B697" s="87">
        <v>19560</v>
      </c>
      <c r="C697" s="76" t="s">
        <v>375</v>
      </c>
      <c r="D697" s="49">
        <v>0</v>
      </c>
      <c r="E697" s="49">
        <v>0</v>
      </c>
      <c r="F697" s="1"/>
      <c r="G697" s="49">
        <f t="shared" si="122"/>
        <v>0</v>
      </c>
      <c r="I697" s="49">
        <v>0</v>
      </c>
      <c r="J697" s="101"/>
      <c r="K697" s="49">
        <v>0</v>
      </c>
      <c r="L697" s="50"/>
      <c r="M697" s="49">
        <f t="shared" si="123"/>
        <v>0</v>
      </c>
      <c r="N697" s="49"/>
    </row>
    <row r="698" spans="1:14" x14ac:dyDescent="0.35">
      <c r="A698" s="76" t="s">
        <v>409</v>
      </c>
      <c r="B698" s="87">
        <v>19580</v>
      </c>
      <c r="C698" s="76" t="s">
        <v>189</v>
      </c>
      <c r="D698" s="49">
        <v>0</v>
      </c>
      <c r="E698" s="49">
        <v>0</v>
      </c>
      <c r="F698" s="1"/>
      <c r="G698" s="49">
        <f t="shared" si="122"/>
        <v>0</v>
      </c>
      <c r="I698" s="49">
        <v>0</v>
      </c>
      <c r="J698" s="101"/>
      <c r="K698" s="49">
        <v>0</v>
      </c>
      <c r="L698" s="50"/>
      <c r="M698" s="49">
        <f t="shared" si="123"/>
        <v>0</v>
      </c>
      <c r="N698" s="49"/>
    </row>
    <row r="699" spans="1:14" ht="15" thickBot="1" x14ac:dyDescent="0.4">
      <c r="A699" s="79" t="s">
        <v>51</v>
      </c>
      <c r="B699" s="87">
        <v>19600</v>
      </c>
      <c r="C699" s="99" t="s">
        <v>410</v>
      </c>
      <c r="D699" s="82">
        <f>SUM(D693:D698)</f>
        <v>421200</v>
      </c>
      <c r="E699" s="82">
        <f>SUM(E693:E698)</f>
        <v>0</v>
      </c>
      <c r="F699" s="1"/>
      <c r="G699" s="82">
        <f>SUM(G693:G698)</f>
        <v>421200</v>
      </c>
      <c r="I699" s="82">
        <f>SUM(I693:I698)</f>
        <v>400000</v>
      </c>
      <c r="J699" s="101"/>
      <c r="K699" s="82">
        <f>SUM(K693:K698)</f>
        <v>21200</v>
      </c>
      <c r="L699" s="50"/>
      <c r="M699" s="82">
        <f>SUM(M693:M698)</f>
        <v>0</v>
      </c>
      <c r="N699" s="83"/>
    </row>
    <row r="700" spans="1:14" ht="15.5" thickTop="1" thickBot="1" x14ac:dyDescent="0.4">
      <c r="A700" s="79" t="s">
        <v>51</v>
      </c>
      <c r="B700" s="87">
        <v>19620</v>
      </c>
      <c r="C700" s="99" t="s">
        <v>411</v>
      </c>
      <c r="D700" s="82">
        <f>D692+D699</f>
        <v>842300</v>
      </c>
      <c r="E700" s="82">
        <f>E692+E699</f>
        <v>0</v>
      </c>
      <c r="F700" s="1"/>
      <c r="G700" s="82">
        <f>G692+G699</f>
        <v>842300</v>
      </c>
      <c r="I700" s="82">
        <f>I692+I699</f>
        <v>800000</v>
      </c>
      <c r="J700" s="101"/>
      <c r="K700" s="82">
        <f>K692+K699</f>
        <v>42300</v>
      </c>
      <c r="L700" s="50"/>
      <c r="M700" s="82">
        <f>M692+M699</f>
        <v>0</v>
      </c>
      <c r="N700" s="83"/>
    </row>
    <row r="701" spans="1:14" ht="15" thickTop="1" x14ac:dyDescent="0.35">
      <c r="A701" s="84" t="s">
        <v>744</v>
      </c>
      <c r="B701" s="87"/>
      <c r="C701" s="76"/>
      <c r="D701" s="49"/>
      <c r="F701" s="1"/>
      <c r="J701" s="101"/>
      <c r="L701" s="50"/>
      <c r="M701" s="49"/>
      <c r="N701" s="49"/>
    </row>
    <row r="702" spans="1:14" x14ac:dyDescent="0.35">
      <c r="A702" s="76" t="s">
        <v>413</v>
      </c>
      <c r="B702" s="87">
        <v>20000</v>
      </c>
      <c r="C702" s="76" t="s">
        <v>194</v>
      </c>
      <c r="D702" s="49">
        <v>422100</v>
      </c>
      <c r="E702" s="49">
        <v>0</v>
      </c>
      <c r="F702" s="1"/>
      <c r="G702" s="49">
        <f t="shared" ref="G702:G711" si="124">D702+E702</f>
        <v>422100</v>
      </c>
      <c r="I702" s="49">
        <v>400000</v>
      </c>
      <c r="J702" s="101"/>
      <c r="K702" s="49">
        <v>22100</v>
      </c>
      <c r="L702" s="50"/>
      <c r="M702" s="49">
        <f>G702-I702-K702</f>
        <v>0</v>
      </c>
      <c r="N702" s="49"/>
    </row>
    <row r="703" spans="1:14" x14ac:dyDescent="0.35">
      <c r="A703" s="76" t="s">
        <v>414</v>
      </c>
      <c r="B703" s="87">
        <v>20020</v>
      </c>
      <c r="C703" s="76" t="s">
        <v>388</v>
      </c>
      <c r="D703" s="49">
        <v>0</v>
      </c>
      <c r="E703" s="49">
        <v>0</v>
      </c>
      <c r="F703" s="1"/>
      <c r="G703" s="49">
        <f t="shared" si="124"/>
        <v>0</v>
      </c>
      <c r="I703" s="49">
        <v>0</v>
      </c>
      <c r="J703" s="101"/>
      <c r="K703" s="49">
        <v>0</v>
      </c>
      <c r="L703" s="50"/>
      <c r="M703" s="49"/>
      <c r="N703" s="49"/>
    </row>
    <row r="704" spans="1:14" x14ac:dyDescent="0.35">
      <c r="A704" s="76" t="s">
        <v>415</v>
      </c>
      <c r="B704" s="87">
        <v>20040</v>
      </c>
      <c r="C704" s="76" t="s">
        <v>390</v>
      </c>
      <c r="D704" s="49">
        <v>0</v>
      </c>
      <c r="E704" s="49">
        <v>0</v>
      </c>
      <c r="F704" s="1"/>
      <c r="G704" s="49">
        <f t="shared" si="124"/>
        <v>0</v>
      </c>
      <c r="I704" s="49">
        <v>0</v>
      </c>
      <c r="J704" s="101"/>
      <c r="K704" s="49">
        <v>0</v>
      </c>
      <c r="L704" s="50"/>
      <c r="M704" s="49">
        <f t="shared" ref="M704:M711" si="125">G704-I704-K704</f>
        <v>0</v>
      </c>
      <c r="N704" s="49"/>
    </row>
    <row r="705" spans="1:14" x14ac:dyDescent="0.35">
      <c r="A705" s="76" t="s">
        <v>416</v>
      </c>
      <c r="B705" s="87">
        <v>20060</v>
      </c>
      <c r="C705" s="76" t="s">
        <v>392</v>
      </c>
      <c r="D705" s="49">
        <v>0</v>
      </c>
      <c r="E705" s="49">
        <v>0</v>
      </c>
      <c r="F705" s="1"/>
      <c r="G705" s="49">
        <f t="shared" si="124"/>
        <v>0</v>
      </c>
      <c r="I705" s="49">
        <v>0</v>
      </c>
      <c r="J705" s="101"/>
      <c r="K705" s="49">
        <v>0</v>
      </c>
      <c r="L705" s="50"/>
      <c r="M705" s="49">
        <f t="shared" si="125"/>
        <v>0</v>
      </c>
      <c r="N705" s="49"/>
    </row>
    <row r="706" spans="1:14" x14ac:dyDescent="0.35">
      <c r="A706" s="76" t="s">
        <v>417</v>
      </c>
      <c r="B706" s="87">
        <v>20065</v>
      </c>
      <c r="C706" s="76" t="s">
        <v>177</v>
      </c>
      <c r="D706" s="49">
        <v>0</v>
      </c>
      <c r="E706" s="49">
        <v>0</v>
      </c>
      <c r="F706" s="1"/>
      <c r="G706" s="49">
        <f t="shared" si="124"/>
        <v>0</v>
      </c>
      <c r="I706" s="49">
        <v>0</v>
      </c>
      <c r="J706" s="101"/>
      <c r="K706" s="49">
        <v>0</v>
      </c>
      <c r="L706" s="50"/>
      <c r="M706" s="49">
        <f t="shared" si="125"/>
        <v>0</v>
      </c>
      <c r="N706" s="49"/>
    </row>
    <row r="707" spans="1:14" x14ac:dyDescent="0.35">
      <c r="A707" s="76" t="s">
        <v>418</v>
      </c>
      <c r="B707" s="87">
        <v>20080</v>
      </c>
      <c r="C707" s="76" t="s">
        <v>395</v>
      </c>
      <c r="D707" s="49">
        <v>0</v>
      </c>
      <c r="E707" s="49">
        <v>0</v>
      </c>
      <c r="F707" s="1"/>
      <c r="G707" s="49">
        <f t="shared" si="124"/>
        <v>0</v>
      </c>
      <c r="I707" s="49">
        <v>0</v>
      </c>
      <c r="J707" s="101"/>
      <c r="K707" s="49">
        <v>0</v>
      </c>
      <c r="L707" s="50"/>
      <c r="M707" s="49">
        <f t="shared" si="125"/>
        <v>0</v>
      </c>
      <c r="N707" s="49"/>
    </row>
    <row r="708" spans="1:14" x14ac:dyDescent="0.35">
      <c r="A708" s="76" t="s">
        <v>419</v>
      </c>
      <c r="B708" s="87">
        <v>20100</v>
      </c>
      <c r="C708" s="76" t="s">
        <v>183</v>
      </c>
      <c r="D708" s="49">
        <v>0</v>
      </c>
      <c r="E708" s="49">
        <v>0</v>
      </c>
      <c r="F708" s="1"/>
      <c r="G708" s="49">
        <f t="shared" si="124"/>
        <v>0</v>
      </c>
      <c r="I708" s="49">
        <v>0</v>
      </c>
      <c r="J708" s="101"/>
      <c r="K708" s="49">
        <v>0</v>
      </c>
      <c r="L708" s="50"/>
      <c r="M708" s="49">
        <f t="shared" si="125"/>
        <v>0</v>
      </c>
      <c r="N708" s="49"/>
    </row>
    <row r="709" spans="1:14" x14ac:dyDescent="0.35">
      <c r="A709" s="76" t="s">
        <v>420</v>
      </c>
      <c r="B709" s="87">
        <v>20120</v>
      </c>
      <c r="C709" s="76" t="s">
        <v>421</v>
      </c>
      <c r="D709" s="49">
        <v>0</v>
      </c>
      <c r="E709" s="49">
        <v>0</v>
      </c>
      <c r="F709" s="1"/>
      <c r="G709" s="49">
        <f t="shared" si="124"/>
        <v>0</v>
      </c>
      <c r="I709" s="49">
        <v>0</v>
      </c>
      <c r="J709" s="101"/>
      <c r="K709" s="49">
        <v>0</v>
      </c>
      <c r="L709" s="50"/>
      <c r="M709" s="49">
        <f t="shared" si="125"/>
        <v>0</v>
      </c>
      <c r="N709" s="49"/>
    </row>
    <row r="710" spans="1:14" x14ac:dyDescent="0.35">
      <c r="A710" s="76" t="s">
        <v>422</v>
      </c>
      <c r="B710" s="87">
        <v>20140</v>
      </c>
      <c r="C710" s="76" t="s">
        <v>187</v>
      </c>
      <c r="D710" s="49">
        <v>0</v>
      </c>
      <c r="E710" s="49">
        <v>0</v>
      </c>
      <c r="F710" s="1"/>
      <c r="G710" s="49">
        <f t="shared" si="124"/>
        <v>0</v>
      </c>
      <c r="I710" s="49">
        <v>0</v>
      </c>
      <c r="J710" s="101"/>
      <c r="K710" s="49">
        <v>0</v>
      </c>
      <c r="L710" s="50"/>
      <c r="M710" s="49">
        <f t="shared" si="125"/>
        <v>0</v>
      </c>
      <c r="N710" s="49"/>
    </row>
    <row r="711" spans="1:14" x14ac:dyDescent="0.35">
      <c r="A711" s="76" t="s">
        <v>423</v>
      </c>
      <c r="B711" s="87">
        <v>20160</v>
      </c>
      <c r="C711" s="76" t="s">
        <v>189</v>
      </c>
      <c r="D711" s="49">
        <v>0</v>
      </c>
      <c r="E711" s="49">
        <v>0</v>
      </c>
      <c r="F711" s="1"/>
      <c r="G711" s="49">
        <f t="shared" si="124"/>
        <v>0</v>
      </c>
      <c r="I711" s="49">
        <v>0</v>
      </c>
      <c r="J711" s="101"/>
      <c r="K711" s="49">
        <v>0</v>
      </c>
      <c r="L711" s="50"/>
      <c r="M711" s="49">
        <f t="shared" si="125"/>
        <v>0</v>
      </c>
      <c r="N711" s="49"/>
    </row>
    <row r="712" spans="1:14" ht="15" thickBot="1" x14ac:dyDescent="0.4">
      <c r="A712" s="79" t="s">
        <v>51</v>
      </c>
      <c r="B712" s="87">
        <v>20180</v>
      </c>
      <c r="C712" s="99" t="s">
        <v>424</v>
      </c>
      <c r="D712" s="82">
        <f>SUM(D702:D711)</f>
        <v>422100</v>
      </c>
      <c r="E712" s="82">
        <f>SUM(E702:E711)</f>
        <v>0</v>
      </c>
      <c r="F712" s="1"/>
      <c r="G712" s="82">
        <f>SUM(G702:G711)</f>
        <v>422100</v>
      </c>
      <c r="I712" s="82">
        <f>SUM(I702:I711)</f>
        <v>400000</v>
      </c>
      <c r="J712" s="101"/>
      <c r="K712" s="82">
        <f>SUM(K702:K711)</f>
        <v>22100</v>
      </c>
      <c r="L712" s="50"/>
      <c r="M712" s="82">
        <f>SUM(M702:M711)</f>
        <v>0</v>
      </c>
      <c r="N712" s="83"/>
    </row>
    <row r="713" spans="1:14" ht="15" thickTop="1" x14ac:dyDescent="0.35">
      <c r="A713" s="76" t="s">
        <v>425</v>
      </c>
      <c r="B713" s="87">
        <v>20500</v>
      </c>
      <c r="C713" s="76" t="s">
        <v>402</v>
      </c>
      <c r="D713" s="49">
        <v>422200</v>
      </c>
      <c r="E713" s="49">
        <v>0</v>
      </c>
      <c r="F713" s="1"/>
      <c r="G713" s="49">
        <f t="shared" ref="G713:G718" si="126">D713+E713</f>
        <v>422200</v>
      </c>
      <c r="I713" s="49">
        <v>400000</v>
      </c>
      <c r="J713" s="101"/>
      <c r="K713" s="49">
        <v>22200</v>
      </c>
      <c r="L713" s="50"/>
      <c r="M713" s="49">
        <f t="shared" ref="M713:M718" si="127">G713-I713-K713</f>
        <v>0</v>
      </c>
      <c r="N713" s="49"/>
    </row>
    <row r="714" spans="1:14" x14ac:dyDescent="0.35">
      <c r="A714" s="76" t="s">
        <v>426</v>
      </c>
      <c r="B714" s="87">
        <v>20505</v>
      </c>
      <c r="C714" s="76" t="s">
        <v>177</v>
      </c>
      <c r="D714" s="49">
        <v>0</v>
      </c>
      <c r="E714" s="49">
        <v>0</v>
      </c>
      <c r="F714" s="1"/>
      <c r="G714" s="49">
        <f t="shared" si="126"/>
        <v>0</v>
      </c>
      <c r="I714" s="49">
        <v>0</v>
      </c>
      <c r="J714" s="101"/>
      <c r="K714" s="49">
        <v>0</v>
      </c>
      <c r="L714" s="50"/>
      <c r="M714" s="49">
        <f t="shared" si="127"/>
        <v>0</v>
      </c>
      <c r="N714" s="49"/>
    </row>
    <row r="715" spans="1:14" x14ac:dyDescent="0.35">
      <c r="A715" s="76" t="s">
        <v>427</v>
      </c>
      <c r="B715" s="87">
        <v>20520</v>
      </c>
      <c r="C715" s="76" t="s">
        <v>405</v>
      </c>
      <c r="D715" s="49">
        <v>0</v>
      </c>
      <c r="E715" s="49">
        <v>0</v>
      </c>
      <c r="F715" s="1"/>
      <c r="G715" s="49">
        <f t="shared" si="126"/>
        <v>0</v>
      </c>
      <c r="I715" s="49">
        <v>0</v>
      </c>
      <c r="J715" s="101"/>
      <c r="K715" s="49">
        <v>0</v>
      </c>
      <c r="L715" s="50"/>
      <c r="M715" s="49">
        <f t="shared" si="127"/>
        <v>0</v>
      </c>
      <c r="N715" s="49"/>
    </row>
    <row r="716" spans="1:14" x14ac:dyDescent="0.35">
      <c r="A716" s="76" t="s">
        <v>428</v>
      </c>
      <c r="B716" s="87">
        <v>20540</v>
      </c>
      <c r="C716" s="76" t="s">
        <v>407</v>
      </c>
      <c r="D716" s="49">
        <v>0</v>
      </c>
      <c r="E716" s="49">
        <v>0</v>
      </c>
      <c r="F716" s="1"/>
      <c r="G716" s="49">
        <f t="shared" si="126"/>
        <v>0</v>
      </c>
      <c r="I716" s="49">
        <v>0</v>
      </c>
      <c r="J716" s="101"/>
      <c r="K716" s="49">
        <v>0</v>
      </c>
      <c r="L716" s="50"/>
      <c r="M716" s="49">
        <f t="shared" si="127"/>
        <v>0</v>
      </c>
      <c r="N716" s="49"/>
    </row>
    <row r="717" spans="1:14" x14ac:dyDescent="0.35">
      <c r="A717" s="76" t="s">
        <v>429</v>
      </c>
      <c r="B717" s="87">
        <v>20560</v>
      </c>
      <c r="C717" s="76" t="s">
        <v>375</v>
      </c>
      <c r="D717" s="49">
        <v>0</v>
      </c>
      <c r="E717" s="49">
        <v>0</v>
      </c>
      <c r="F717" s="1"/>
      <c r="G717" s="49">
        <f t="shared" si="126"/>
        <v>0</v>
      </c>
      <c r="I717" s="49">
        <v>0</v>
      </c>
      <c r="J717" s="101"/>
      <c r="K717" s="49">
        <v>0</v>
      </c>
      <c r="L717" s="50"/>
      <c r="M717" s="49">
        <f t="shared" si="127"/>
        <v>0</v>
      </c>
      <c r="N717" s="49"/>
    </row>
    <row r="718" spans="1:14" x14ac:dyDescent="0.35">
      <c r="A718" s="76" t="s">
        <v>430</v>
      </c>
      <c r="B718" s="87">
        <v>20580</v>
      </c>
      <c r="C718" s="76" t="s">
        <v>189</v>
      </c>
      <c r="D718" s="49">
        <v>0</v>
      </c>
      <c r="E718" s="49">
        <v>0</v>
      </c>
      <c r="F718" s="1"/>
      <c r="G718" s="49">
        <f t="shared" si="126"/>
        <v>0</v>
      </c>
      <c r="I718" s="49">
        <v>0</v>
      </c>
      <c r="J718" s="101"/>
      <c r="K718" s="49">
        <v>0</v>
      </c>
      <c r="L718" s="50"/>
      <c r="M718" s="49">
        <f t="shared" si="127"/>
        <v>0</v>
      </c>
      <c r="N718" s="49"/>
    </row>
    <row r="719" spans="1:14" ht="15" thickBot="1" x14ac:dyDescent="0.4">
      <c r="A719" s="79" t="s">
        <v>51</v>
      </c>
      <c r="B719" s="87">
        <v>20600</v>
      </c>
      <c r="C719" s="99" t="s">
        <v>431</v>
      </c>
      <c r="D719" s="82">
        <f>SUM(D713:D718)</f>
        <v>422200</v>
      </c>
      <c r="E719" s="82">
        <f>SUM(E713:E718)</f>
        <v>0</v>
      </c>
      <c r="F719" s="1"/>
      <c r="G719" s="82">
        <f>SUM(G713:G718)</f>
        <v>422200</v>
      </c>
      <c r="I719" s="82">
        <f>SUM(I713:I718)</f>
        <v>400000</v>
      </c>
      <c r="J719" s="101"/>
      <c r="K719" s="82">
        <f>SUM(K713:K718)</f>
        <v>22200</v>
      </c>
      <c r="L719" s="50"/>
      <c r="M719" s="82">
        <f>SUM(M713:M718)</f>
        <v>0</v>
      </c>
      <c r="N719" s="83"/>
    </row>
    <row r="720" spans="1:14" ht="15.5" thickTop="1" thickBot="1" x14ac:dyDescent="0.4">
      <c r="A720" s="79" t="s">
        <v>51</v>
      </c>
      <c r="B720" s="87">
        <v>20620</v>
      </c>
      <c r="C720" s="99" t="s">
        <v>432</v>
      </c>
      <c r="D720" s="82">
        <f>D712+D719</f>
        <v>844300</v>
      </c>
      <c r="E720" s="82">
        <f>E712+E719</f>
        <v>0</v>
      </c>
      <c r="F720" s="1"/>
      <c r="G720" s="82">
        <f>G712+G719</f>
        <v>844300</v>
      </c>
      <c r="I720" s="82">
        <f>I712+I719</f>
        <v>800000</v>
      </c>
      <c r="J720" s="101"/>
      <c r="K720" s="82">
        <f>K712+K719</f>
        <v>44300</v>
      </c>
      <c r="L720" s="50"/>
      <c r="M720" s="82">
        <f>M712+M719</f>
        <v>0</v>
      </c>
      <c r="N720" s="83"/>
    </row>
    <row r="721" spans="1:14" ht="15" thickTop="1" x14ac:dyDescent="0.35">
      <c r="A721" s="84" t="s">
        <v>745</v>
      </c>
      <c r="B721" s="87"/>
      <c r="C721" s="76"/>
      <c r="D721" s="49"/>
      <c r="F721" s="1"/>
      <c r="J721" s="101"/>
      <c r="L721" s="50"/>
      <c r="M721" s="49"/>
      <c r="N721" s="49"/>
    </row>
    <row r="722" spans="1:14" x14ac:dyDescent="0.35">
      <c r="A722" s="76" t="s">
        <v>434</v>
      </c>
      <c r="B722" s="87">
        <v>21000</v>
      </c>
      <c r="C722" s="76" t="s">
        <v>194</v>
      </c>
      <c r="D722" s="49">
        <v>423100</v>
      </c>
      <c r="E722" s="49">
        <v>0</v>
      </c>
      <c r="F722" s="1"/>
      <c r="G722" s="49">
        <f t="shared" ref="G722:G731" si="128">D722+E722</f>
        <v>423100</v>
      </c>
      <c r="I722" s="49">
        <v>400000</v>
      </c>
      <c r="J722" s="101"/>
      <c r="K722" s="49">
        <v>23100</v>
      </c>
      <c r="L722" s="50"/>
      <c r="M722" s="49">
        <f>G722-I722-K722</f>
        <v>0</v>
      </c>
      <c r="N722" s="49"/>
    </row>
    <row r="723" spans="1:14" x14ac:dyDescent="0.35">
      <c r="A723" s="76" t="s">
        <v>435</v>
      </c>
      <c r="B723" s="87">
        <v>21020</v>
      </c>
      <c r="C723" s="76" t="s">
        <v>388</v>
      </c>
      <c r="D723" s="49">
        <v>0</v>
      </c>
      <c r="E723" s="49">
        <v>0</v>
      </c>
      <c r="F723" s="1"/>
      <c r="G723" s="49">
        <f t="shared" si="128"/>
        <v>0</v>
      </c>
      <c r="I723" s="49">
        <v>0</v>
      </c>
      <c r="J723" s="101"/>
      <c r="K723" s="49">
        <v>0</v>
      </c>
      <c r="L723" s="50"/>
      <c r="M723" s="49"/>
      <c r="N723" s="49"/>
    </row>
    <row r="724" spans="1:14" x14ac:dyDescent="0.35">
      <c r="A724" s="76" t="s">
        <v>436</v>
      </c>
      <c r="B724" s="87">
        <v>21040</v>
      </c>
      <c r="C724" s="76" t="s">
        <v>390</v>
      </c>
      <c r="D724" s="49">
        <v>0</v>
      </c>
      <c r="E724" s="49">
        <v>0</v>
      </c>
      <c r="F724" s="1"/>
      <c r="G724" s="49">
        <f t="shared" si="128"/>
        <v>0</v>
      </c>
      <c r="I724" s="49">
        <v>0</v>
      </c>
      <c r="J724" s="101"/>
      <c r="K724" s="49">
        <v>0</v>
      </c>
      <c r="L724" s="50"/>
      <c r="M724" s="49">
        <f t="shared" ref="M724:M731" si="129">G724-I724-K724</f>
        <v>0</v>
      </c>
      <c r="N724" s="49"/>
    </row>
    <row r="725" spans="1:14" x14ac:dyDescent="0.35">
      <c r="A725" s="76" t="s">
        <v>437</v>
      </c>
      <c r="B725" s="87">
        <v>21060</v>
      </c>
      <c r="C725" s="76" t="s">
        <v>392</v>
      </c>
      <c r="D725" s="49">
        <v>0</v>
      </c>
      <c r="E725" s="49">
        <v>0</v>
      </c>
      <c r="F725" s="1"/>
      <c r="G725" s="49">
        <f t="shared" si="128"/>
        <v>0</v>
      </c>
      <c r="I725" s="49">
        <v>0</v>
      </c>
      <c r="J725" s="101"/>
      <c r="K725" s="49">
        <v>0</v>
      </c>
      <c r="L725" s="50"/>
      <c r="M725" s="49">
        <f t="shared" si="129"/>
        <v>0</v>
      </c>
      <c r="N725" s="49"/>
    </row>
    <row r="726" spans="1:14" x14ac:dyDescent="0.35">
      <c r="A726" s="76" t="s">
        <v>438</v>
      </c>
      <c r="B726" s="87">
        <v>21065</v>
      </c>
      <c r="C726" s="76" t="s">
        <v>177</v>
      </c>
      <c r="D726" s="49">
        <v>0</v>
      </c>
      <c r="E726" s="49">
        <v>0</v>
      </c>
      <c r="F726" s="1"/>
      <c r="G726" s="49">
        <f t="shared" si="128"/>
        <v>0</v>
      </c>
      <c r="I726" s="49">
        <v>0</v>
      </c>
      <c r="J726" s="101"/>
      <c r="K726" s="49">
        <v>0</v>
      </c>
      <c r="L726" s="50"/>
      <c r="M726" s="49">
        <f t="shared" si="129"/>
        <v>0</v>
      </c>
      <c r="N726" s="49"/>
    </row>
    <row r="727" spans="1:14" x14ac:dyDescent="0.35">
      <c r="A727" s="76" t="s">
        <v>439</v>
      </c>
      <c r="B727" s="87">
        <v>21080</v>
      </c>
      <c r="C727" s="76" t="s">
        <v>395</v>
      </c>
      <c r="D727" s="49">
        <v>0</v>
      </c>
      <c r="E727" s="49">
        <v>0</v>
      </c>
      <c r="F727" s="1"/>
      <c r="G727" s="49">
        <f t="shared" si="128"/>
        <v>0</v>
      </c>
      <c r="I727" s="49">
        <v>0</v>
      </c>
      <c r="J727" s="101"/>
      <c r="K727" s="49">
        <v>0</v>
      </c>
      <c r="L727" s="50"/>
      <c r="M727" s="49">
        <f t="shared" si="129"/>
        <v>0</v>
      </c>
      <c r="N727" s="49"/>
    </row>
    <row r="728" spans="1:14" x14ac:dyDescent="0.35">
      <c r="A728" s="76" t="s">
        <v>440</v>
      </c>
      <c r="B728" s="87">
        <v>21100</v>
      </c>
      <c r="C728" s="76" t="s">
        <v>183</v>
      </c>
      <c r="D728" s="49">
        <v>0</v>
      </c>
      <c r="E728" s="49">
        <v>0</v>
      </c>
      <c r="F728" s="1"/>
      <c r="G728" s="49">
        <f t="shared" si="128"/>
        <v>0</v>
      </c>
      <c r="I728" s="49">
        <v>0</v>
      </c>
      <c r="J728" s="101"/>
      <c r="K728" s="49">
        <v>0</v>
      </c>
      <c r="L728" s="50"/>
      <c r="M728" s="49">
        <f t="shared" si="129"/>
        <v>0</v>
      </c>
      <c r="N728" s="49"/>
    </row>
    <row r="729" spans="1:14" x14ac:dyDescent="0.35">
      <c r="A729" s="76" t="s">
        <v>441</v>
      </c>
      <c r="B729" s="87">
        <v>21120</v>
      </c>
      <c r="C729" s="76" t="s">
        <v>421</v>
      </c>
      <c r="D729" s="49">
        <v>0</v>
      </c>
      <c r="E729" s="49">
        <v>0</v>
      </c>
      <c r="F729" s="1"/>
      <c r="G729" s="49">
        <f t="shared" si="128"/>
        <v>0</v>
      </c>
      <c r="I729" s="49">
        <v>0</v>
      </c>
      <c r="J729" s="101"/>
      <c r="K729" s="49">
        <v>0</v>
      </c>
      <c r="L729" s="50"/>
      <c r="M729" s="49">
        <f t="shared" si="129"/>
        <v>0</v>
      </c>
      <c r="N729" s="49"/>
    </row>
    <row r="730" spans="1:14" x14ac:dyDescent="0.35">
      <c r="A730" s="76" t="s">
        <v>442</v>
      </c>
      <c r="B730" s="87">
        <v>21140</v>
      </c>
      <c r="C730" s="76" t="s">
        <v>187</v>
      </c>
      <c r="D730" s="49">
        <v>0</v>
      </c>
      <c r="E730" s="49">
        <v>0</v>
      </c>
      <c r="F730" s="1"/>
      <c r="G730" s="49">
        <f t="shared" si="128"/>
        <v>0</v>
      </c>
      <c r="I730" s="49">
        <v>0</v>
      </c>
      <c r="J730" s="101"/>
      <c r="K730" s="49">
        <v>0</v>
      </c>
      <c r="L730" s="50"/>
      <c r="M730" s="49">
        <f t="shared" si="129"/>
        <v>0</v>
      </c>
      <c r="N730" s="49"/>
    </row>
    <row r="731" spans="1:14" x14ac:dyDescent="0.35">
      <c r="A731" s="76" t="s">
        <v>443</v>
      </c>
      <c r="B731" s="87">
        <v>21160</v>
      </c>
      <c r="C731" s="76" t="s">
        <v>189</v>
      </c>
      <c r="D731" s="49">
        <v>0</v>
      </c>
      <c r="E731" s="49">
        <v>0</v>
      </c>
      <c r="F731" s="1"/>
      <c r="G731" s="49">
        <f t="shared" si="128"/>
        <v>0</v>
      </c>
      <c r="I731" s="49">
        <v>0</v>
      </c>
      <c r="J731" s="101"/>
      <c r="K731" s="49">
        <v>0</v>
      </c>
      <c r="L731" s="50"/>
      <c r="M731" s="49">
        <f t="shared" si="129"/>
        <v>0</v>
      </c>
      <c r="N731" s="49"/>
    </row>
    <row r="732" spans="1:14" ht="15" thickBot="1" x14ac:dyDescent="0.4">
      <c r="A732" s="79" t="s">
        <v>51</v>
      </c>
      <c r="B732" s="87">
        <v>21180</v>
      </c>
      <c r="C732" s="99" t="s">
        <v>444</v>
      </c>
      <c r="D732" s="82">
        <f>SUM(D722:D731)</f>
        <v>423100</v>
      </c>
      <c r="E732" s="82">
        <f>SUM(E722:E731)</f>
        <v>0</v>
      </c>
      <c r="F732" s="1"/>
      <c r="G732" s="82">
        <f>SUM(G722:G731)</f>
        <v>423100</v>
      </c>
      <c r="I732" s="82">
        <f>SUM(I722:I731)</f>
        <v>400000</v>
      </c>
      <c r="J732" s="101"/>
      <c r="K732" s="82">
        <f>SUM(K722:K731)</f>
        <v>23100</v>
      </c>
      <c r="L732" s="50"/>
      <c r="M732" s="82">
        <f>SUM(M722:M731)</f>
        <v>0</v>
      </c>
      <c r="N732" s="83"/>
    </row>
    <row r="733" spans="1:14" ht="15" thickTop="1" x14ac:dyDescent="0.35">
      <c r="A733" s="76" t="s">
        <v>445</v>
      </c>
      <c r="B733" s="87">
        <v>21500</v>
      </c>
      <c r="C733" s="76" t="s">
        <v>402</v>
      </c>
      <c r="D733" s="49">
        <v>423200</v>
      </c>
      <c r="E733" s="49">
        <v>0</v>
      </c>
      <c r="F733" s="1"/>
      <c r="G733" s="49">
        <f t="shared" ref="G733:G738" si="130">D733+E733</f>
        <v>423200</v>
      </c>
      <c r="I733" s="49">
        <v>400000</v>
      </c>
      <c r="J733" s="101"/>
      <c r="K733" s="49">
        <v>23200</v>
      </c>
      <c r="L733" s="50"/>
      <c r="M733" s="49">
        <f t="shared" ref="M733:M738" si="131">G733-I733-K733</f>
        <v>0</v>
      </c>
      <c r="N733" s="49"/>
    </row>
    <row r="734" spans="1:14" x14ac:dyDescent="0.35">
      <c r="A734" s="76" t="s">
        <v>446</v>
      </c>
      <c r="B734" s="87">
        <v>21505</v>
      </c>
      <c r="C734" s="76" t="s">
        <v>177</v>
      </c>
      <c r="D734" s="49">
        <v>0</v>
      </c>
      <c r="E734" s="49">
        <v>0</v>
      </c>
      <c r="F734" s="1"/>
      <c r="G734" s="49">
        <f t="shared" si="130"/>
        <v>0</v>
      </c>
      <c r="I734" s="49">
        <v>0</v>
      </c>
      <c r="J734" s="101"/>
      <c r="K734" s="49">
        <v>0</v>
      </c>
      <c r="L734" s="50"/>
      <c r="M734" s="49">
        <f t="shared" si="131"/>
        <v>0</v>
      </c>
      <c r="N734" s="49"/>
    </row>
    <row r="735" spans="1:14" x14ac:dyDescent="0.35">
      <c r="A735" s="76" t="s">
        <v>447</v>
      </c>
      <c r="B735" s="87">
        <v>21520</v>
      </c>
      <c r="C735" s="76" t="s">
        <v>405</v>
      </c>
      <c r="D735" s="49">
        <v>0</v>
      </c>
      <c r="E735" s="49">
        <v>0</v>
      </c>
      <c r="F735" s="1"/>
      <c r="G735" s="49">
        <f t="shared" si="130"/>
        <v>0</v>
      </c>
      <c r="I735" s="49">
        <v>0</v>
      </c>
      <c r="J735" s="101"/>
      <c r="K735" s="49">
        <v>0</v>
      </c>
      <c r="L735" s="50"/>
      <c r="M735" s="49">
        <f t="shared" si="131"/>
        <v>0</v>
      </c>
      <c r="N735" s="49"/>
    </row>
    <row r="736" spans="1:14" x14ac:dyDescent="0.35">
      <c r="A736" s="76" t="s">
        <v>448</v>
      </c>
      <c r="B736" s="87">
        <v>21540</v>
      </c>
      <c r="C736" s="76" t="s">
        <v>407</v>
      </c>
      <c r="D736" s="49">
        <v>0</v>
      </c>
      <c r="E736" s="49">
        <v>0</v>
      </c>
      <c r="F736" s="1"/>
      <c r="G736" s="49">
        <f t="shared" si="130"/>
        <v>0</v>
      </c>
      <c r="I736" s="49">
        <v>0</v>
      </c>
      <c r="J736" s="101"/>
      <c r="K736" s="49">
        <v>0</v>
      </c>
      <c r="L736" s="50"/>
      <c r="M736" s="49">
        <f t="shared" si="131"/>
        <v>0</v>
      </c>
      <c r="N736" s="49"/>
    </row>
    <row r="737" spans="1:14" x14ac:dyDescent="0.35">
      <c r="A737" s="76" t="s">
        <v>449</v>
      </c>
      <c r="B737" s="87">
        <v>21560</v>
      </c>
      <c r="C737" s="76" t="s">
        <v>375</v>
      </c>
      <c r="D737" s="49">
        <v>0</v>
      </c>
      <c r="E737" s="49">
        <v>0</v>
      </c>
      <c r="F737" s="1"/>
      <c r="G737" s="49">
        <f t="shared" si="130"/>
        <v>0</v>
      </c>
      <c r="I737" s="49">
        <v>0</v>
      </c>
      <c r="J737" s="101"/>
      <c r="K737" s="49">
        <v>0</v>
      </c>
      <c r="L737" s="50"/>
      <c r="M737" s="49">
        <f t="shared" si="131"/>
        <v>0</v>
      </c>
      <c r="N737" s="49"/>
    </row>
    <row r="738" spans="1:14" x14ac:dyDescent="0.35">
      <c r="A738" s="76" t="s">
        <v>450</v>
      </c>
      <c r="B738" s="87">
        <v>21580</v>
      </c>
      <c r="C738" s="76" t="s">
        <v>189</v>
      </c>
      <c r="D738" s="49">
        <v>0</v>
      </c>
      <c r="E738" s="49">
        <v>0</v>
      </c>
      <c r="F738" s="1"/>
      <c r="G738" s="49">
        <f t="shared" si="130"/>
        <v>0</v>
      </c>
      <c r="I738" s="49">
        <v>0</v>
      </c>
      <c r="J738" s="101"/>
      <c r="K738" s="49">
        <v>0</v>
      </c>
      <c r="L738" s="50"/>
      <c r="M738" s="49">
        <f t="shared" si="131"/>
        <v>0</v>
      </c>
      <c r="N738" s="49"/>
    </row>
    <row r="739" spans="1:14" ht="15" thickBot="1" x14ac:dyDescent="0.4">
      <c r="A739" s="79" t="s">
        <v>51</v>
      </c>
      <c r="B739" s="87">
        <v>21600</v>
      </c>
      <c r="C739" s="99" t="s">
        <v>451</v>
      </c>
      <c r="D739" s="82">
        <f>SUM(D733:D738)</f>
        <v>423200</v>
      </c>
      <c r="E739" s="82">
        <f>SUM(E733:E738)</f>
        <v>0</v>
      </c>
      <c r="F739" s="1"/>
      <c r="G739" s="82">
        <f>SUM(G733:G738)</f>
        <v>423200</v>
      </c>
      <c r="I739" s="82">
        <f>SUM(I733:I738)</f>
        <v>400000</v>
      </c>
      <c r="J739" s="101"/>
      <c r="K739" s="82">
        <f>SUM(K733:K738)</f>
        <v>23200</v>
      </c>
      <c r="L739" s="50"/>
      <c r="M739" s="82">
        <f>SUM(M733:M738)</f>
        <v>0</v>
      </c>
      <c r="N739" s="83"/>
    </row>
    <row r="740" spans="1:14" ht="15.5" thickTop="1" thickBot="1" x14ac:dyDescent="0.4">
      <c r="A740" s="79" t="s">
        <v>51</v>
      </c>
      <c r="B740" s="87">
        <v>21620</v>
      </c>
      <c r="C740" s="99" t="s">
        <v>452</v>
      </c>
      <c r="D740" s="82">
        <f>D732+D739</f>
        <v>846300</v>
      </c>
      <c r="E740" s="82">
        <f>E732+E739</f>
        <v>0</v>
      </c>
      <c r="F740" s="1"/>
      <c r="G740" s="82">
        <f>G732+G739</f>
        <v>846300</v>
      </c>
      <c r="I740" s="82">
        <f>I732+I739</f>
        <v>800000</v>
      </c>
      <c r="J740" s="101"/>
      <c r="K740" s="82">
        <f>K732+K739</f>
        <v>46300</v>
      </c>
      <c r="L740" s="50"/>
      <c r="M740" s="82">
        <f>M732+M739</f>
        <v>0</v>
      </c>
      <c r="N740" s="83"/>
    </row>
    <row r="741" spans="1:14" ht="15" thickTop="1" x14ac:dyDescent="0.35">
      <c r="A741" s="84" t="s">
        <v>746</v>
      </c>
      <c r="B741" s="87"/>
      <c r="C741" s="76"/>
      <c r="D741" s="49"/>
      <c r="F741" s="1"/>
      <c r="J741" s="101"/>
      <c r="L741" s="50"/>
      <c r="M741" s="49"/>
      <c r="N741" s="49"/>
    </row>
    <row r="742" spans="1:14" x14ac:dyDescent="0.35">
      <c r="A742" s="76" t="s">
        <v>454</v>
      </c>
      <c r="B742" s="87">
        <v>22000</v>
      </c>
      <c r="C742" s="76" t="s">
        <v>194</v>
      </c>
      <c r="D742" s="49">
        <v>424100</v>
      </c>
      <c r="E742" s="49">
        <v>0</v>
      </c>
      <c r="F742" s="1"/>
      <c r="G742" s="49">
        <f t="shared" ref="G742:G751" si="132">D742+E742</f>
        <v>424100</v>
      </c>
      <c r="I742" s="49">
        <v>400000</v>
      </c>
      <c r="J742" s="101"/>
      <c r="K742" s="49">
        <v>24100</v>
      </c>
      <c r="L742" s="50"/>
      <c r="M742" s="49">
        <f>G742-I742-K742</f>
        <v>0</v>
      </c>
      <c r="N742" s="49"/>
    </row>
    <row r="743" spans="1:14" x14ac:dyDescent="0.35">
      <c r="A743" s="76" t="s">
        <v>455</v>
      </c>
      <c r="B743" s="87">
        <v>22020</v>
      </c>
      <c r="C743" s="76" t="s">
        <v>388</v>
      </c>
      <c r="D743" s="49">
        <v>0</v>
      </c>
      <c r="E743" s="49">
        <v>0</v>
      </c>
      <c r="F743" s="1"/>
      <c r="G743" s="49">
        <f t="shared" si="132"/>
        <v>0</v>
      </c>
      <c r="I743" s="49">
        <v>0</v>
      </c>
      <c r="J743" s="101"/>
      <c r="K743" s="49">
        <v>0</v>
      </c>
      <c r="L743" s="50"/>
      <c r="M743" s="49"/>
      <c r="N743" s="49"/>
    </row>
    <row r="744" spans="1:14" x14ac:dyDescent="0.35">
      <c r="A744" s="76" t="s">
        <v>456</v>
      </c>
      <c r="B744" s="87">
        <v>22040</v>
      </c>
      <c r="C744" s="76" t="s">
        <v>390</v>
      </c>
      <c r="D744" s="49">
        <v>0</v>
      </c>
      <c r="E744" s="49">
        <v>0</v>
      </c>
      <c r="F744" s="1"/>
      <c r="G744" s="49">
        <f t="shared" si="132"/>
        <v>0</v>
      </c>
      <c r="I744" s="49">
        <v>0</v>
      </c>
      <c r="J744" s="101"/>
      <c r="K744" s="49">
        <v>0</v>
      </c>
      <c r="L744" s="50"/>
      <c r="M744" s="49">
        <f t="shared" ref="M744:M751" si="133">G744-I744-K744</f>
        <v>0</v>
      </c>
      <c r="N744" s="49"/>
    </row>
    <row r="745" spans="1:14" x14ac:dyDescent="0.35">
      <c r="A745" s="76" t="s">
        <v>457</v>
      </c>
      <c r="B745" s="87">
        <v>22060</v>
      </c>
      <c r="C745" s="76" t="s">
        <v>392</v>
      </c>
      <c r="D745" s="49">
        <v>0</v>
      </c>
      <c r="E745" s="49">
        <v>0</v>
      </c>
      <c r="F745" s="1"/>
      <c r="G745" s="49">
        <f t="shared" si="132"/>
        <v>0</v>
      </c>
      <c r="I745" s="49">
        <v>0</v>
      </c>
      <c r="J745" s="101"/>
      <c r="K745" s="49">
        <v>0</v>
      </c>
      <c r="L745" s="50"/>
      <c r="M745" s="49">
        <f t="shared" si="133"/>
        <v>0</v>
      </c>
      <c r="N745" s="49"/>
    </row>
    <row r="746" spans="1:14" x14ac:dyDescent="0.35">
      <c r="A746" s="76" t="s">
        <v>458</v>
      </c>
      <c r="B746" s="87">
        <v>22065</v>
      </c>
      <c r="C746" s="76" t="s">
        <v>177</v>
      </c>
      <c r="D746" s="49">
        <v>0</v>
      </c>
      <c r="E746" s="49">
        <v>0</v>
      </c>
      <c r="F746" s="1"/>
      <c r="G746" s="49">
        <f t="shared" si="132"/>
        <v>0</v>
      </c>
      <c r="I746" s="49">
        <v>0</v>
      </c>
      <c r="J746" s="101"/>
      <c r="K746" s="49">
        <v>0</v>
      </c>
      <c r="L746" s="50"/>
      <c r="M746" s="49">
        <f t="shared" si="133"/>
        <v>0</v>
      </c>
      <c r="N746" s="49"/>
    </row>
    <row r="747" spans="1:14" x14ac:dyDescent="0.35">
      <c r="A747" s="76" t="s">
        <v>459</v>
      </c>
      <c r="B747" s="87">
        <v>22080</v>
      </c>
      <c r="C747" s="76" t="s">
        <v>395</v>
      </c>
      <c r="D747" s="49">
        <v>0</v>
      </c>
      <c r="E747" s="49">
        <v>0</v>
      </c>
      <c r="F747" s="1"/>
      <c r="G747" s="49">
        <f t="shared" si="132"/>
        <v>0</v>
      </c>
      <c r="I747" s="49">
        <v>0</v>
      </c>
      <c r="J747" s="101"/>
      <c r="K747" s="49">
        <v>0</v>
      </c>
      <c r="L747" s="50"/>
      <c r="M747" s="49">
        <f t="shared" si="133"/>
        <v>0</v>
      </c>
      <c r="N747" s="49"/>
    </row>
    <row r="748" spans="1:14" x14ac:dyDescent="0.35">
      <c r="A748" s="76" t="s">
        <v>460</v>
      </c>
      <c r="B748" s="87">
        <v>22100</v>
      </c>
      <c r="C748" s="76" t="s">
        <v>183</v>
      </c>
      <c r="D748" s="49">
        <v>0</v>
      </c>
      <c r="E748" s="49">
        <v>0</v>
      </c>
      <c r="F748" s="1"/>
      <c r="G748" s="49">
        <f t="shared" si="132"/>
        <v>0</v>
      </c>
      <c r="I748" s="49">
        <v>0</v>
      </c>
      <c r="J748" s="101"/>
      <c r="K748" s="49">
        <v>0</v>
      </c>
      <c r="L748" s="50"/>
      <c r="M748" s="49">
        <f t="shared" si="133"/>
        <v>0</v>
      </c>
      <c r="N748" s="49"/>
    </row>
    <row r="749" spans="1:14" x14ac:dyDescent="0.35">
      <c r="A749" s="76" t="s">
        <v>461</v>
      </c>
      <c r="B749" s="87">
        <v>22120</v>
      </c>
      <c r="C749" s="76" t="s">
        <v>421</v>
      </c>
      <c r="D749" s="49">
        <v>0</v>
      </c>
      <c r="E749" s="49">
        <v>0</v>
      </c>
      <c r="F749" s="1"/>
      <c r="G749" s="49">
        <f t="shared" si="132"/>
        <v>0</v>
      </c>
      <c r="I749" s="49">
        <v>0</v>
      </c>
      <c r="J749" s="101"/>
      <c r="K749" s="49">
        <v>0</v>
      </c>
      <c r="L749" s="50"/>
      <c r="M749" s="49">
        <f t="shared" si="133"/>
        <v>0</v>
      </c>
      <c r="N749" s="49"/>
    </row>
    <row r="750" spans="1:14" x14ac:dyDescent="0.35">
      <c r="A750" s="76" t="s">
        <v>462</v>
      </c>
      <c r="B750" s="87">
        <v>22140</v>
      </c>
      <c r="C750" s="76" t="s">
        <v>187</v>
      </c>
      <c r="D750" s="49">
        <v>0</v>
      </c>
      <c r="E750" s="49">
        <v>0</v>
      </c>
      <c r="F750" s="1"/>
      <c r="G750" s="49">
        <f t="shared" si="132"/>
        <v>0</v>
      </c>
      <c r="I750" s="49">
        <v>0</v>
      </c>
      <c r="J750" s="101"/>
      <c r="K750" s="49">
        <v>0</v>
      </c>
      <c r="L750" s="50"/>
      <c r="M750" s="49">
        <f t="shared" si="133"/>
        <v>0</v>
      </c>
      <c r="N750" s="49"/>
    </row>
    <row r="751" spans="1:14" x14ac:dyDescent="0.35">
      <c r="A751" s="76" t="s">
        <v>463</v>
      </c>
      <c r="B751" s="87">
        <v>22160</v>
      </c>
      <c r="C751" s="76" t="s">
        <v>189</v>
      </c>
      <c r="D751" s="49">
        <v>0</v>
      </c>
      <c r="E751" s="49">
        <v>0</v>
      </c>
      <c r="F751" s="1"/>
      <c r="G751" s="49">
        <f t="shared" si="132"/>
        <v>0</v>
      </c>
      <c r="I751" s="49">
        <v>0</v>
      </c>
      <c r="J751" s="101"/>
      <c r="K751" s="49">
        <v>0</v>
      </c>
      <c r="L751" s="50"/>
      <c r="M751" s="49">
        <f t="shared" si="133"/>
        <v>0</v>
      </c>
      <c r="N751" s="49"/>
    </row>
    <row r="752" spans="1:14" ht="15" thickBot="1" x14ac:dyDescent="0.4">
      <c r="A752" s="79" t="s">
        <v>51</v>
      </c>
      <c r="B752" s="87">
        <v>22180</v>
      </c>
      <c r="C752" s="99" t="s">
        <v>464</v>
      </c>
      <c r="D752" s="82">
        <f>SUM(D742:D751)</f>
        <v>424100</v>
      </c>
      <c r="E752" s="82">
        <f>SUM(E742:E751)</f>
        <v>0</v>
      </c>
      <c r="F752" s="1"/>
      <c r="G752" s="82">
        <f>SUM(G742:G751)</f>
        <v>424100</v>
      </c>
      <c r="I752" s="82">
        <f>SUM(I742:I751)</f>
        <v>400000</v>
      </c>
      <c r="J752" s="101"/>
      <c r="K752" s="82">
        <f>SUM(K742:K751)</f>
        <v>24100</v>
      </c>
      <c r="L752" s="50"/>
      <c r="M752" s="82">
        <f>SUM(M742:M751)</f>
        <v>0</v>
      </c>
      <c r="N752" s="83"/>
    </row>
    <row r="753" spans="1:14" ht="15" thickTop="1" x14ac:dyDescent="0.35">
      <c r="A753" s="76" t="s">
        <v>465</v>
      </c>
      <c r="B753" s="87">
        <v>22500</v>
      </c>
      <c r="C753" s="76" t="s">
        <v>370</v>
      </c>
      <c r="D753" s="49">
        <v>424200</v>
      </c>
      <c r="E753" s="49">
        <v>0</v>
      </c>
      <c r="F753" s="1"/>
      <c r="G753" s="49">
        <f t="shared" ref="G753:G758" si="134">D753+E753</f>
        <v>424200</v>
      </c>
      <c r="I753" s="49">
        <v>400000</v>
      </c>
      <c r="J753" s="101"/>
      <c r="K753" s="49">
        <v>24200</v>
      </c>
      <c r="L753" s="50"/>
      <c r="M753" s="49">
        <f t="shared" ref="M753:M758" si="135">G753-I753-K753</f>
        <v>0</v>
      </c>
      <c r="N753" s="49"/>
    </row>
    <row r="754" spans="1:14" x14ac:dyDescent="0.35">
      <c r="A754" s="76" t="s">
        <v>466</v>
      </c>
      <c r="B754" s="87">
        <v>22505</v>
      </c>
      <c r="C754" s="76" t="s">
        <v>177</v>
      </c>
      <c r="D754" s="49">
        <v>0</v>
      </c>
      <c r="E754" s="49">
        <v>0</v>
      </c>
      <c r="F754" s="1"/>
      <c r="G754" s="49">
        <f t="shared" si="134"/>
        <v>0</v>
      </c>
      <c r="I754" s="49">
        <v>0</v>
      </c>
      <c r="J754" s="101"/>
      <c r="K754" s="49">
        <v>0</v>
      </c>
      <c r="L754" s="50"/>
      <c r="M754" s="49">
        <f t="shared" si="135"/>
        <v>0</v>
      </c>
      <c r="N754" s="49"/>
    </row>
    <row r="755" spans="1:14" x14ac:dyDescent="0.35">
      <c r="A755" s="76" t="s">
        <v>467</v>
      </c>
      <c r="B755" s="87">
        <v>22520</v>
      </c>
      <c r="C755" s="76" t="s">
        <v>405</v>
      </c>
      <c r="D755" s="49">
        <v>0</v>
      </c>
      <c r="E755" s="49">
        <v>0</v>
      </c>
      <c r="F755" s="1"/>
      <c r="G755" s="49">
        <f t="shared" si="134"/>
        <v>0</v>
      </c>
      <c r="I755" s="49">
        <v>0</v>
      </c>
      <c r="J755" s="101"/>
      <c r="K755" s="49">
        <v>0</v>
      </c>
      <c r="L755" s="50"/>
      <c r="M755" s="49">
        <f t="shared" si="135"/>
        <v>0</v>
      </c>
      <c r="N755" s="49"/>
    </row>
    <row r="756" spans="1:14" x14ac:dyDescent="0.35">
      <c r="A756" s="76" t="s">
        <v>468</v>
      </c>
      <c r="B756" s="87">
        <v>22540</v>
      </c>
      <c r="C756" s="76" t="s">
        <v>407</v>
      </c>
      <c r="D756" s="49">
        <v>0</v>
      </c>
      <c r="E756" s="49">
        <v>0</v>
      </c>
      <c r="F756" s="1"/>
      <c r="G756" s="49">
        <f t="shared" si="134"/>
        <v>0</v>
      </c>
      <c r="I756" s="49">
        <v>0</v>
      </c>
      <c r="J756" s="101"/>
      <c r="K756" s="49">
        <v>0</v>
      </c>
      <c r="L756" s="50"/>
      <c r="M756" s="49">
        <f t="shared" si="135"/>
        <v>0</v>
      </c>
      <c r="N756" s="49"/>
    </row>
    <row r="757" spans="1:14" x14ac:dyDescent="0.35">
      <c r="A757" s="76" t="s">
        <v>469</v>
      </c>
      <c r="B757" s="87">
        <v>22560</v>
      </c>
      <c r="C757" s="76" t="s">
        <v>375</v>
      </c>
      <c r="D757" s="49">
        <v>0</v>
      </c>
      <c r="E757" s="49">
        <v>0</v>
      </c>
      <c r="F757" s="1"/>
      <c r="G757" s="49">
        <f t="shared" si="134"/>
        <v>0</v>
      </c>
      <c r="I757" s="49">
        <v>0</v>
      </c>
      <c r="J757" s="101"/>
      <c r="K757" s="49">
        <v>0</v>
      </c>
      <c r="L757" s="50"/>
      <c r="M757" s="49">
        <f t="shared" si="135"/>
        <v>0</v>
      </c>
      <c r="N757" s="49"/>
    </row>
    <row r="758" spans="1:14" x14ac:dyDescent="0.35">
      <c r="A758" s="76" t="s">
        <v>470</v>
      </c>
      <c r="B758" s="87">
        <v>22580</v>
      </c>
      <c r="C758" s="76" t="s">
        <v>189</v>
      </c>
      <c r="D758" s="49">
        <v>0</v>
      </c>
      <c r="E758" s="49">
        <v>0</v>
      </c>
      <c r="F758" s="1"/>
      <c r="G758" s="49">
        <f t="shared" si="134"/>
        <v>0</v>
      </c>
      <c r="I758" s="49">
        <v>0</v>
      </c>
      <c r="J758" s="101"/>
      <c r="K758" s="49">
        <v>0</v>
      </c>
      <c r="L758" s="50"/>
      <c r="M758" s="49">
        <f t="shared" si="135"/>
        <v>0</v>
      </c>
      <c r="N758" s="49"/>
    </row>
    <row r="759" spans="1:14" ht="15" thickBot="1" x14ac:dyDescent="0.4">
      <c r="A759" s="79" t="s">
        <v>51</v>
      </c>
      <c r="B759" s="87">
        <v>22600</v>
      </c>
      <c r="C759" s="99" t="s">
        <v>471</v>
      </c>
      <c r="D759" s="82">
        <f>SUM(D753:D758)</f>
        <v>424200</v>
      </c>
      <c r="E759" s="82">
        <f>SUM(E753:E758)</f>
        <v>0</v>
      </c>
      <c r="F759" s="1"/>
      <c r="G759" s="82">
        <f>SUM(G753:G758)</f>
        <v>424200</v>
      </c>
      <c r="I759" s="82">
        <f>SUM(I753:I758)</f>
        <v>400000</v>
      </c>
      <c r="J759" s="101"/>
      <c r="K759" s="82">
        <f>SUM(K753:K758)</f>
        <v>24200</v>
      </c>
      <c r="L759" s="50"/>
      <c r="M759" s="82">
        <f>SUM(M753:M758)</f>
        <v>0</v>
      </c>
      <c r="N759" s="83"/>
    </row>
    <row r="760" spans="1:14" ht="15.5" thickTop="1" thickBot="1" x14ac:dyDescent="0.4">
      <c r="A760" s="79" t="s">
        <v>51</v>
      </c>
      <c r="B760" s="87">
        <v>22620</v>
      </c>
      <c r="C760" s="99" t="s">
        <v>472</v>
      </c>
      <c r="D760" s="82">
        <f>D752+D759</f>
        <v>848300</v>
      </c>
      <c r="E760" s="82">
        <f>E752+E759</f>
        <v>0</v>
      </c>
      <c r="F760" s="1"/>
      <c r="G760" s="82">
        <f>G752+G759</f>
        <v>848300</v>
      </c>
      <c r="I760" s="82">
        <f>I752+I759</f>
        <v>800000</v>
      </c>
      <c r="J760" s="101"/>
      <c r="K760" s="82">
        <f>K752+K759</f>
        <v>48300</v>
      </c>
      <c r="L760" s="50"/>
      <c r="M760" s="82">
        <f>M752+M759</f>
        <v>0</v>
      </c>
      <c r="N760" s="83"/>
    </row>
    <row r="761" spans="1:14" ht="15" thickTop="1" x14ac:dyDescent="0.35">
      <c r="A761" s="84" t="s">
        <v>747</v>
      </c>
      <c r="B761" s="87"/>
      <c r="C761" s="76"/>
      <c r="D761" s="49"/>
      <c r="F761" s="1"/>
      <c r="J761" s="101"/>
      <c r="L761" s="50"/>
      <c r="M761" s="49"/>
      <c r="N761" s="49"/>
    </row>
    <row r="762" spans="1:14" x14ac:dyDescent="0.35">
      <c r="A762" s="76" t="s">
        <v>474</v>
      </c>
      <c r="B762" s="87">
        <v>23000</v>
      </c>
      <c r="C762" s="76" t="s">
        <v>194</v>
      </c>
      <c r="D762" s="49">
        <v>425100</v>
      </c>
      <c r="E762" s="49">
        <v>0</v>
      </c>
      <c r="F762" s="1"/>
      <c r="G762" s="49">
        <f t="shared" ref="G762:G771" si="136">D762+E762</f>
        <v>425100</v>
      </c>
      <c r="I762" s="49">
        <v>400000</v>
      </c>
      <c r="J762" s="101"/>
      <c r="K762" s="49">
        <v>25100</v>
      </c>
      <c r="L762" s="50"/>
      <c r="M762" s="49">
        <f>G762-I762-K762</f>
        <v>0</v>
      </c>
      <c r="N762" s="49"/>
    </row>
    <row r="763" spans="1:14" x14ac:dyDescent="0.35">
      <c r="A763" s="76" t="s">
        <v>475</v>
      </c>
      <c r="B763" s="87">
        <v>23020</v>
      </c>
      <c r="C763" s="76" t="s">
        <v>388</v>
      </c>
      <c r="D763" s="49">
        <v>0</v>
      </c>
      <c r="E763" s="49">
        <v>0</v>
      </c>
      <c r="F763" s="1"/>
      <c r="G763" s="49">
        <f t="shared" si="136"/>
        <v>0</v>
      </c>
      <c r="I763" s="49">
        <v>0</v>
      </c>
      <c r="J763" s="101"/>
      <c r="K763" s="49">
        <v>0</v>
      </c>
      <c r="L763" s="50"/>
      <c r="M763" s="49"/>
      <c r="N763" s="49"/>
    </row>
    <row r="764" spans="1:14" x14ac:dyDescent="0.35">
      <c r="A764" s="76" t="s">
        <v>476</v>
      </c>
      <c r="B764" s="87">
        <v>23040</v>
      </c>
      <c r="C764" s="76" t="s">
        <v>390</v>
      </c>
      <c r="D764" s="49">
        <v>0</v>
      </c>
      <c r="E764" s="49">
        <v>0</v>
      </c>
      <c r="F764" s="1"/>
      <c r="G764" s="49">
        <f t="shared" si="136"/>
        <v>0</v>
      </c>
      <c r="I764" s="49">
        <v>0</v>
      </c>
      <c r="J764" s="101"/>
      <c r="K764" s="49">
        <v>0</v>
      </c>
      <c r="L764" s="50"/>
      <c r="M764" s="49">
        <f t="shared" ref="M764:M771" si="137">G764-I764-K764</f>
        <v>0</v>
      </c>
      <c r="N764" s="49"/>
    </row>
    <row r="765" spans="1:14" x14ac:dyDescent="0.35">
      <c r="A765" s="76" t="s">
        <v>477</v>
      </c>
      <c r="B765" s="87">
        <v>23060</v>
      </c>
      <c r="C765" s="76" t="s">
        <v>392</v>
      </c>
      <c r="D765" s="49">
        <v>0</v>
      </c>
      <c r="E765" s="49">
        <v>0</v>
      </c>
      <c r="F765" s="1"/>
      <c r="G765" s="49">
        <f t="shared" si="136"/>
        <v>0</v>
      </c>
      <c r="I765" s="49">
        <v>0</v>
      </c>
      <c r="J765" s="101"/>
      <c r="K765" s="49">
        <v>0</v>
      </c>
      <c r="L765" s="50"/>
      <c r="M765" s="49">
        <f t="shared" si="137"/>
        <v>0</v>
      </c>
      <c r="N765" s="49"/>
    </row>
    <row r="766" spans="1:14" x14ac:dyDescent="0.35">
      <c r="A766" s="76" t="s">
        <v>478</v>
      </c>
      <c r="B766" s="87">
        <v>23065</v>
      </c>
      <c r="C766" s="76" t="s">
        <v>177</v>
      </c>
      <c r="D766" s="49">
        <v>0</v>
      </c>
      <c r="E766" s="49">
        <v>0</v>
      </c>
      <c r="F766" s="1"/>
      <c r="G766" s="49">
        <f t="shared" si="136"/>
        <v>0</v>
      </c>
      <c r="I766" s="49">
        <v>0</v>
      </c>
      <c r="J766" s="101"/>
      <c r="K766" s="49">
        <v>0</v>
      </c>
      <c r="L766" s="50"/>
      <c r="M766" s="49">
        <f t="shared" si="137"/>
        <v>0</v>
      </c>
      <c r="N766" s="49"/>
    </row>
    <row r="767" spans="1:14" x14ac:dyDescent="0.35">
      <c r="A767" s="76" t="s">
        <v>479</v>
      </c>
      <c r="B767" s="87">
        <v>23080</v>
      </c>
      <c r="C767" s="76" t="s">
        <v>395</v>
      </c>
      <c r="D767" s="49">
        <v>0</v>
      </c>
      <c r="E767" s="49">
        <v>0</v>
      </c>
      <c r="F767" s="1"/>
      <c r="G767" s="49">
        <f t="shared" si="136"/>
        <v>0</v>
      </c>
      <c r="I767" s="49">
        <v>0</v>
      </c>
      <c r="J767" s="101"/>
      <c r="K767" s="49">
        <v>0</v>
      </c>
      <c r="L767" s="50"/>
      <c r="M767" s="49">
        <f t="shared" si="137"/>
        <v>0</v>
      </c>
      <c r="N767" s="49"/>
    </row>
    <row r="768" spans="1:14" x14ac:dyDescent="0.35">
      <c r="A768" s="76" t="s">
        <v>480</v>
      </c>
      <c r="B768" s="87">
        <v>23100</v>
      </c>
      <c r="C768" s="76" t="s">
        <v>183</v>
      </c>
      <c r="D768" s="49">
        <v>0</v>
      </c>
      <c r="E768" s="49">
        <v>0</v>
      </c>
      <c r="F768" s="1"/>
      <c r="G768" s="49">
        <f t="shared" si="136"/>
        <v>0</v>
      </c>
      <c r="I768" s="49">
        <v>0</v>
      </c>
      <c r="J768" s="101"/>
      <c r="K768" s="49">
        <v>0</v>
      </c>
      <c r="L768" s="50"/>
      <c r="M768" s="49">
        <f t="shared" si="137"/>
        <v>0</v>
      </c>
      <c r="N768" s="49"/>
    </row>
    <row r="769" spans="1:14" x14ac:dyDescent="0.35">
      <c r="A769" s="76" t="s">
        <v>481</v>
      </c>
      <c r="B769" s="87">
        <v>23120</v>
      </c>
      <c r="C769" s="76" t="s">
        <v>421</v>
      </c>
      <c r="D769" s="49">
        <v>0</v>
      </c>
      <c r="E769" s="49">
        <v>0</v>
      </c>
      <c r="F769" s="1"/>
      <c r="G769" s="49">
        <f t="shared" si="136"/>
        <v>0</v>
      </c>
      <c r="I769" s="49">
        <v>0</v>
      </c>
      <c r="J769" s="101"/>
      <c r="K769" s="49">
        <v>0</v>
      </c>
      <c r="L769" s="50"/>
      <c r="M769" s="49">
        <f t="shared" si="137"/>
        <v>0</v>
      </c>
      <c r="N769" s="49"/>
    </row>
    <row r="770" spans="1:14" x14ac:dyDescent="0.35">
      <c r="A770" s="76" t="s">
        <v>482</v>
      </c>
      <c r="B770" s="87">
        <v>23140</v>
      </c>
      <c r="C770" s="76" t="s">
        <v>187</v>
      </c>
      <c r="D770" s="49">
        <v>0</v>
      </c>
      <c r="E770" s="49">
        <v>0</v>
      </c>
      <c r="F770" s="1"/>
      <c r="G770" s="49">
        <f t="shared" si="136"/>
        <v>0</v>
      </c>
      <c r="I770" s="49">
        <v>0</v>
      </c>
      <c r="J770" s="101"/>
      <c r="K770" s="49">
        <v>0</v>
      </c>
      <c r="L770" s="50"/>
      <c r="M770" s="49">
        <f t="shared" si="137"/>
        <v>0</v>
      </c>
      <c r="N770" s="49"/>
    </row>
    <row r="771" spans="1:14" x14ac:dyDescent="0.35">
      <c r="A771" s="76" t="s">
        <v>483</v>
      </c>
      <c r="B771" s="87">
        <v>23160</v>
      </c>
      <c r="C771" s="76" t="s">
        <v>189</v>
      </c>
      <c r="D771" s="49">
        <v>0</v>
      </c>
      <c r="E771" s="49">
        <v>0</v>
      </c>
      <c r="F771" s="1"/>
      <c r="G771" s="49">
        <f t="shared" si="136"/>
        <v>0</v>
      </c>
      <c r="I771" s="49">
        <v>0</v>
      </c>
      <c r="J771" s="101"/>
      <c r="K771" s="49">
        <v>0</v>
      </c>
      <c r="L771" s="50"/>
      <c r="M771" s="49">
        <f t="shared" si="137"/>
        <v>0</v>
      </c>
      <c r="N771" s="49"/>
    </row>
    <row r="772" spans="1:14" ht="15" thickBot="1" x14ac:dyDescent="0.4">
      <c r="A772" s="79" t="s">
        <v>51</v>
      </c>
      <c r="B772" s="87">
        <v>23180</v>
      </c>
      <c r="C772" s="99" t="s">
        <v>484</v>
      </c>
      <c r="D772" s="82">
        <f>SUM(D762:D771)</f>
        <v>425100</v>
      </c>
      <c r="E772" s="82">
        <f>SUM(E762:E771)</f>
        <v>0</v>
      </c>
      <c r="F772" s="1"/>
      <c r="G772" s="82">
        <f>SUM(G762:G771)</f>
        <v>425100</v>
      </c>
      <c r="I772" s="82">
        <f>SUM(I762:I771)</f>
        <v>400000</v>
      </c>
      <c r="J772" s="101"/>
      <c r="K772" s="82">
        <f>SUM(K762:K771)</f>
        <v>25100</v>
      </c>
      <c r="L772" s="50"/>
      <c r="M772" s="82">
        <f>SUM(M762:M771)</f>
        <v>0</v>
      </c>
      <c r="N772" s="83"/>
    </row>
    <row r="773" spans="1:14" ht="15" thickTop="1" x14ac:dyDescent="0.35">
      <c r="A773" s="76" t="s">
        <v>485</v>
      </c>
      <c r="B773" s="87">
        <v>23500</v>
      </c>
      <c r="C773" s="76" t="s">
        <v>402</v>
      </c>
      <c r="D773" s="49">
        <v>425200</v>
      </c>
      <c r="E773" s="49">
        <v>0</v>
      </c>
      <c r="F773" s="1"/>
      <c r="G773" s="49">
        <f t="shared" ref="G773:G778" si="138">D773+E773</f>
        <v>425200</v>
      </c>
      <c r="I773" s="49">
        <v>400000</v>
      </c>
      <c r="J773" s="101"/>
      <c r="K773" s="49">
        <v>25200</v>
      </c>
      <c r="L773" s="50"/>
      <c r="M773" s="49">
        <f t="shared" ref="M773:M778" si="139">G773-I773-K773</f>
        <v>0</v>
      </c>
      <c r="N773" s="49"/>
    </row>
    <row r="774" spans="1:14" x14ac:dyDescent="0.35">
      <c r="A774" s="76" t="s">
        <v>486</v>
      </c>
      <c r="B774" s="87">
        <v>23505</v>
      </c>
      <c r="C774" s="76" t="s">
        <v>177</v>
      </c>
      <c r="D774" s="49">
        <v>0</v>
      </c>
      <c r="E774" s="49">
        <v>0</v>
      </c>
      <c r="F774" s="1"/>
      <c r="G774" s="49">
        <f t="shared" si="138"/>
        <v>0</v>
      </c>
      <c r="I774" s="49">
        <v>0</v>
      </c>
      <c r="J774" s="101"/>
      <c r="K774" s="49">
        <v>0</v>
      </c>
      <c r="L774" s="50"/>
      <c r="M774" s="49">
        <f t="shared" si="139"/>
        <v>0</v>
      </c>
      <c r="N774" s="49"/>
    </row>
    <row r="775" spans="1:14" x14ac:dyDescent="0.35">
      <c r="A775" s="76" t="s">
        <v>487</v>
      </c>
      <c r="B775" s="87">
        <v>23520</v>
      </c>
      <c r="C775" s="76" t="s">
        <v>405</v>
      </c>
      <c r="D775" s="49">
        <v>0</v>
      </c>
      <c r="E775" s="49">
        <v>0</v>
      </c>
      <c r="F775" s="1"/>
      <c r="G775" s="49">
        <f t="shared" si="138"/>
        <v>0</v>
      </c>
      <c r="I775" s="49">
        <v>0</v>
      </c>
      <c r="J775" s="101"/>
      <c r="K775" s="49">
        <v>0</v>
      </c>
      <c r="L775" s="50"/>
      <c r="M775" s="49">
        <f t="shared" si="139"/>
        <v>0</v>
      </c>
      <c r="N775" s="49"/>
    </row>
    <row r="776" spans="1:14" x14ac:dyDescent="0.35">
      <c r="A776" s="76" t="s">
        <v>488</v>
      </c>
      <c r="B776" s="87">
        <v>23540</v>
      </c>
      <c r="C776" s="76" t="s">
        <v>407</v>
      </c>
      <c r="D776" s="49">
        <v>0</v>
      </c>
      <c r="E776" s="49">
        <v>0</v>
      </c>
      <c r="F776" s="1"/>
      <c r="G776" s="49">
        <f t="shared" si="138"/>
        <v>0</v>
      </c>
      <c r="I776" s="49">
        <v>0</v>
      </c>
      <c r="J776" s="101"/>
      <c r="K776" s="49">
        <v>0</v>
      </c>
      <c r="L776" s="50"/>
      <c r="M776" s="49">
        <f t="shared" si="139"/>
        <v>0</v>
      </c>
      <c r="N776" s="49"/>
    </row>
    <row r="777" spans="1:14" x14ac:dyDescent="0.35">
      <c r="A777" s="76" t="s">
        <v>489</v>
      </c>
      <c r="B777" s="87">
        <v>23560</v>
      </c>
      <c r="C777" s="76" t="s">
        <v>375</v>
      </c>
      <c r="D777" s="49">
        <v>0</v>
      </c>
      <c r="E777" s="49">
        <v>0</v>
      </c>
      <c r="F777" s="1"/>
      <c r="G777" s="49">
        <f t="shared" si="138"/>
        <v>0</v>
      </c>
      <c r="I777" s="49">
        <v>0</v>
      </c>
      <c r="J777" s="101"/>
      <c r="K777" s="49">
        <v>0</v>
      </c>
      <c r="L777" s="50"/>
      <c r="M777" s="49">
        <f t="shared" si="139"/>
        <v>0</v>
      </c>
      <c r="N777" s="49"/>
    </row>
    <row r="778" spans="1:14" x14ac:dyDescent="0.35">
      <c r="A778" s="76" t="s">
        <v>490</v>
      </c>
      <c r="B778" s="87">
        <v>23580</v>
      </c>
      <c r="C778" s="76" t="s">
        <v>189</v>
      </c>
      <c r="D778" s="49">
        <v>0</v>
      </c>
      <c r="E778" s="49">
        <v>0</v>
      </c>
      <c r="F778" s="1"/>
      <c r="G778" s="49">
        <f t="shared" si="138"/>
        <v>0</v>
      </c>
      <c r="I778" s="49">
        <v>0</v>
      </c>
      <c r="J778" s="101"/>
      <c r="K778" s="49">
        <v>0</v>
      </c>
      <c r="L778" s="50"/>
      <c r="M778" s="49">
        <f t="shared" si="139"/>
        <v>0</v>
      </c>
      <c r="N778" s="49"/>
    </row>
    <row r="779" spans="1:14" ht="15" thickBot="1" x14ac:dyDescent="0.4">
      <c r="A779" s="79" t="s">
        <v>51</v>
      </c>
      <c r="B779" s="87">
        <v>23600</v>
      </c>
      <c r="C779" s="99" t="s">
        <v>491</v>
      </c>
      <c r="D779" s="82">
        <f>SUM(D773:D778)</f>
        <v>425200</v>
      </c>
      <c r="E779" s="82">
        <f>SUM(E773:E778)</f>
        <v>0</v>
      </c>
      <c r="F779" s="1"/>
      <c r="G779" s="82">
        <f>SUM(G773:G778)</f>
        <v>425200</v>
      </c>
      <c r="I779" s="82">
        <f>SUM(I773:I778)</f>
        <v>400000</v>
      </c>
      <c r="J779" s="101"/>
      <c r="K779" s="82">
        <f>SUM(K773:K778)</f>
        <v>25200</v>
      </c>
      <c r="L779" s="50"/>
      <c r="M779" s="82">
        <f>SUM(M773:M778)</f>
        <v>0</v>
      </c>
      <c r="N779" s="83"/>
    </row>
    <row r="780" spans="1:14" ht="15.5" thickTop="1" thickBot="1" x14ac:dyDescent="0.4">
      <c r="A780" s="79" t="s">
        <v>51</v>
      </c>
      <c r="B780" s="87">
        <v>23620</v>
      </c>
      <c r="C780" s="99" t="s">
        <v>492</v>
      </c>
      <c r="D780" s="82">
        <f>D772+D779</f>
        <v>850300</v>
      </c>
      <c r="E780" s="82">
        <f>E772+E779</f>
        <v>0</v>
      </c>
      <c r="F780" s="88"/>
      <c r="G780" s="82">
        <f>G772+G779</f>
        <v>850300</v>
      </c>
      <c r="I780" s="82">
        <f>I772+I779</f>
        <v>800000</v>
      </c>
      <c r="J780" s="101"/>
      <c r="K780" s="82">
        <f>K772+K779</f>
        <v>50300</v>
      </c>
      <c r="L780" s="50"/>
      <c r="M780" s="82">
        <f>M772+M779</f>
        <v>0</v>
      </c>
      <c r="N780" s="83"/>
    </row>
    <row r="781" spans="1:14" ht="15" thickTop="1" x14ac:dyDescent="0.35">
      <c r="A781" s="84" t="s">
        <v>748</v>
      </c>
      <c r="B781" s="65"/>
      <c r="C781" s="76"/>
      <c r="D781" s="49"/>
      <c r="F781" s="1"/>
      <c r="J781" s="101"/>
      <c r="L781" s="50"/>
      <c r="M781" s="49"/>
      <c r="N781" s="49"/>
    </row>
    <row r="782" spans="1:14" x14ac:dyDescent="0.35">
      <c r="A782" s="76" t="s">
        <v>494</v>
      </c>
      <c r="B782" s="65">
        <v>25000</v>
      </c>
      <c r="C782" s="76" t="s">
        <v>370</v>
      </c>
      <c r="D782" s="49">
        <v>712956</v>
      </c>
      <c r="E782" s="49">
        <v>0</v>
      </c>
      <c r="F782" s="1"/>
      <c r="G782" s="49">
        <f t="shared" ref="G782:G786" si="140">D782+E782</f>
        <v>712956</v>
      </c>
      <c r="I782" s="49">
        <v>299306</v>
      </c>
      <c r="J782" s="101"/>
      <c r="K782" s="49">
        <v>351622</v>
      </c>
      <c r="L782" s="50"/>
      <c r="M782" s="49">
        <f>G782-I782-K782</f>
        <v>62028</v>
      </c>
      <c r="N782" s="49"/>
    </row>
    <row r="783" spans="1:14" x14ac:dyDescent="0.35">
      <c r="A783" s="76" t="s">
        <v>495</v>
      </c>
      <c r="B783" s="65">
        <v>25005</v>
      </c>
      <c r="C783" s="76" t="s">
        <v>177</v>
      </c>
      <c r="D783" s="49">
        <v>0</v>
      </c>
      <c r="E783" s="49">
        <v>0</v>
      </c>
      <c r="F783" s="1"/>
      <c r="G783" s="49">
        <f t="shared" si="140"/>
        <v>0</v>
      </c>
      <c r="I783" s="49">
        <v>0</v>
      </c>
      <c r="J783" s="101"/>
      <c r="K783" s="49">
        <v>0</v>
      </c>
      <c r="L783" s="50"/>
      <c r="M783" s="49">
        <f>G783-I783-K783</f>
        <v>0</v>
      </c>
      <c r="N783" s="49"/>
    </row>
    <row r="784" spans="1:14" x14ac:dyDescent="0.35">
      <c r="A784" s="76" t="s">
        <v>496</v>
      </c>
      <c r="B784" s="65">
        <v>25020</v>
      </c>
      <c r="C784" s="76" t="s">
        <v>373</v>
      </c>
      <c r="D784" s="49">
        <v>72000</v>
      </c>
      <c r="E784" s="49">
        <v>0</v>
      </c>
      <c r="F784" s="1"/>
      <c r="G784" s="49">
        <f t="shared" si="140"/>
        <v>72000</v>
      </c>
      <c r="I784" s="49">
        <v>39714</v>
      </c>
      <c r="J784" s="101"/>
      <c r="K784" s="49">
        <v>24690</v>
      </c>
      <c r="L784" s="50"/>
      <c r="M784" s="49">
        <f>G784-I784-K784</f>
        <v>7596</v>
      </c>
      <c r="N784" s="49"/>
    </row>
    <row r="785" spans="1:14" x14ac:dyDescent="0.35">
      <c r="A785" s="76" t="s">
        <v>497</v>
      </c>
      <c r="B785" s="65">
        <v>25040</v>
      </c>
      <c r="C785" s="76" t="s">
        <v>375</v>
      </c>
      <c r="D785" s="49">
        <v>245040</v>
      </c>
      <c r="E785" s="49">
        <v>0</v>
      </c>
      <c r="F785" s="1"/>
      <c r="G785" s="49">
        <f t="shared" si="140"/>
        <v>245040</v>
      </c>
      <c r="I785" s="49">
        <v>113970</v>
      </c>
      <c r="J785" s="101"/>
      <c r="K785" s="49">
        <v>117928</v>
      </c>
      <c r="L785" s="50"/>
      <c r="M785" s="49">
        <f>G785-I785-K785</f>
        <v>13142</v>
      </c>
      <c r="N785" s="49"/>
    </row>
    <row r="786" spans="1:14" x14ac:dyDescent="0.35">
      <c r="A786" s="76" t="s">
        <v>498</v>
      </c>
      <c r="B786" s="65">
        <v>25060</v>
      </c>
      <c r="C786" s="76" t="s">
        <v>189</v>
      </c>
      <c r="D786" s="49">
        <v>110900</v>
      </c>
      <c r="E786" s="49">
        <v>0</v>
      </c>
      <c r="F786" s="1"/>
      <c r="G786" s="49">
        <f t="shared" si="140"/>
        <v>110900</v>
      </c>
      <c r="I786" s="49">
        <v>85126</v>
      </c>
      <c r="J786" s="101"/>
      <c r="K786" s="49">
        <v>20508</v>
      </c>
      <c r="L786" s="50"/>
      <c r="M786" s="49">
        <f>G786-I786-K786</f>
        <v>5266</v>
      </c>
      <c r="N786" s="49"/>
    </row>
    <row r="787" spans="1:14" ht="15" thickBot="1" x14ac:dyDescent="0.4">
      <c r="A787" s="79" t="s">
        <v>51</v>
      </c>
      <c r="B787" s="65">
        <v>25100</v>
      </c>
      <c r="C787" s="84" t="s">
        <v>499</v>
      </c>
      <c r="D787" s="82">
        <f>SUM(D782:D786)</f>
        <v>1140896</v>
      </c>
      <c r="E787" s="82">
        <f>SUM(E782:E786)</f>
        <v>0</v>
      </c>
      <c r="F787" s="1"/>
      <c r="G787" s="82">
        <f>SUM(G782:G786)</f>
        <v>1140896</v>
      </c>
      <c r="I787" s="82">
        <f>SUM(I782:I786)</f>
        <v>538116</v>
      </c>
      <c r="J787" s="101"/>
      <c r="K787" s="82">
        <f>SUM(K782:K786)</f>
        <v>514748</v>
      </c>
      <c r="L787" s="50"/>
      <c r="M787" s="82">
        <f>SUM(M782:M786)</f>
        <v>88032</v>
      </c>
      <c r="N787" s="83"/>
    </row>
    <row r="788" spans="1:14" ht="44.5" thickTop="1" thickBot="1" x14ac:dyDescent="0.4">
      <c r="A788" s="79" t="s">
        <v>51</v>
      </c>
      <c r="B788" s="80" t="s">
        <v>51</v>
      </c>
      <c r="C788" s="84" t="s">
        <v>500</v>
      </c>
      <c r="D788" s="82">
        <f>D491+D634+D645+D656+D667+D674+D681+D700+D720+D740+D760+D780+D787</f>
        <v>29150670</v>
      </c>
      <c r="E788" s="82">
        <f>E491+E634+E645+E656+E667+E674+E681+E700+E720+E740+E760+E780+E787</f>
        <v>0</v>
      </c>
      <c r="F788" s="104" t="s">
        <v>749</v>
      </c>
      <c r="G788" s="82">
        <f>G491+G634+G645+G656+G667+G674+G681+G700+G720+G740+G760+G780+G787</f>
        <v>29150670</v>
      </c>
      <c r="H788" s="111" t="s">
        <v>750</v>
      </c>
      <c r="I788" s="82">
        <f>I491+I634+I645+I656+I667+I674+I681+I700+I720+I740+I760+I780+I787</f>
        <v>11207198</v>
      </c>
      <c r="J788" s="111" t="s">
        <v>751</v>
      </c>
      <c r="K788" s="82">
        <f>K491+K634+K645+K656+K667+K674+K681+K700+K720+K740+K760+K780+K787</f>
        <v>16536178</v>
      </c>
      <c r="L788" s="50"/>
      <c r="M788" s="82">
        <f>M491+M634+M645+M656+M667+M674+M681+M700+M720+M740+M760+M780+M787</f>
        <v>1407294</v>
      </c>
      <c r="N788" s="83"/>
    </row>
    <row r="789" spans="1:14" ht="15" thickTop="1" x14ac:dyDescent="0.35">
      <c r="A789" s="84" t="s">
        <v>752</v>
      </c>
      <c r="B789" s="65"/>
      <c r="C789" s="76"/>
      <c r="D789" s="49"/>
      <c r="F789" s="1"/>
      <c r="J789" s="101"/>
      <c r="L789" s="50"/>
      <c r="M789" s="49"/>
      <c r="N789" s="49"/>
    </row>
    <row r="790" spans="1:14" x14ac:dyDescent="0.35">
      <c r="A790" s="76" t="s">
        <v>505</v>
      </c>
      <c r="B790" s="65">
        <v>29500</v>
      </c>
      <c r="C790" s="76" t="s">
        <v>370</v>
      </c>
      <c r="D790" s="49">
        <v>865036</v>
      </c>
      <c r="E790" s="49">
        <v>0</v>
      </c>
      <c r="F790" s="1"/>
      <c r="G790" s="49">
        <f t="shared" ref="G790:G799" si="141">D790+E790</f>
        <v>865036</v>
      </c>
      <c r="I790" s="49">
        <v>725038</v>
      </c>
      <c r="J790" s="101"/>
      <c r="K790" s="49">
        <v>104730</v>
      </c>
      <c r="L790" s="50"/>
      <c r="M790" s="49">
        <f t="shared" ref="M790:M799" si="142">G790-I790-K790</f>
        <v>35268</v>
      </c>
      <c r="N790" s="49"/>
    </row>
    <row r="791" spans="1:14" x14ac:dyDescent="0.35">
      <c r="A791" s="76" t="s">
        <v>506</v>
      </c>
      <c r="B791" s="91">
        <v>29520</v>
      </c>
      <c r="C791" s="76" t="s">
        <v>507</v>
      </c>
      <c r="D791" s="49">
        <v>0</v>
      </c>
      <c r="E791" s="49">
        <v>0</v>
      </c>
      <c r="F791" s="1"/>
      <c r="G791" s="49">
        <f t="shared" si="141"/>
        <v>0</v>
      </c>
      <c r="I791" s="49">
        <v>0</v>
      </c>
      <c r="J791" s="101"/>
      <c r="K791" s="49">
        <v>0</v>
      </c>
      <c r="L791" s="50"/>
      <c r="M791" s="49">
        <f t="shared" si="142"/>
        <v>0</v>
      </c>
      <c r="N791" s="49"/>
    </row>
    <row r="792" spans="1:14" x14ac:dyDescent="0.35">
      <c r="A792" s="76" t="s">
        <v>508</v>
      </c>
      <c r="B792" s="91">
        <v>29540</v>
      </c>
      <c r="C792" s="76" t="s">
        <v>509</v>
      </c>
      <c r="D792" s="49">
        <v>0</v>
      </c>
      <c r="E792" s="49">
        <v>0</v>
      </c>
      <c r="F792" s="1"/>
      <c r="G792" s="49">
        <f t="shared" si="141"/>
        <v>0</v>
      </c>
      <c r="I792" s="49">
        <v>0</v>
      </c>
      <c r="J792" s="101"/>
      <c r="K792" s="49">
        <v>0</v>
      </c>
      <c r="L792" s="50"/>
      <c r="M792" s="49">
        <f t="shared" si="142"/>
        <v>0</v>
      </c>
      <c r="N792" s="49"/>
    </row>
    <row r="793" spans="1:14" x14ac:dyDescent="0.35">
      <c r="A793" s="76" t="s">
        <v>510</v>
      </c>
      <c r="B793" s="91">
        <v>29560</v>
      </c>
      <c r="C793" s="76" t="s">
        <v>511</v>
      </c>
      <c r="D793" s="49">
        <v>0</v>
      </c>
      <c r="E793" s="49">
        <v>0</v>
      </c>
      <c r="F793" s="1"/>
      <c r="G793" s="49">
        <f t="shared" si="141"/>
        <v>0</v>
      </c>
      <c r="I793" s="49">
        <v>0</v>
      </c>
      <c r="J793" s="101"/>
      <c r="K793" s="49">
        <v>0</v>
      </c>
      <c r="L793" s="50"/>
      <c r="M793" s="49">
        <f t="shared" si="142"/>
        <v>0</v>
      </c>
      <c r="N793" s="49"/>
    </row>
    <row r="794" spans="1:14" x14ac:dyDescent="0.35">
      <c r="A794" s="76" t="s">
        <v>512</v>
      </c>
      <c r="B794" s="91">
        <v>29580</v>
      </c>
      <c r="C794" s="76" t="s">
        <v>513</v>
      </c>
      <c r="D794" s="49">
        <v>0</v>
      </c>
      <c r="E794" s="49">
        <v>0</v>
      </c>
      <c r="F794" s="1"/>
      <c r="G794" s="49">
        <f t="shared" si="141"/>
        <v>0</v>
      </c>
      <c r="I794" s="49">
        <v>0</v>
      </c>
      <c r="J794" s="101"/>
      <c r="K794" s="49">
        <v>0</v>
      </c>
      <c r="L794" s="50"/>
      <c r="M794" s="49">
        <f t="shared" si="142"/>
        <v>0</v>
      </c>
      <c r="N794" s="49"/>
    </row>
    <row r="795" spans="1:14" x14ac:dyDescent="0.35">
      <c r="A795" s="76" t="s">
        <v>514</v>
      </c>
      <c r="B795" s="91">
        <v>29585</v>
      </c>
      <c r="C795" s="76" t="s">
        <v>177</v>
      </c>
      <c r="D795" s="49">
        <v>0</v>
      </c>
      <c r="E795" s="49">
        <v>0</v>
      </c>
      <c r="F795" s="1"/>
      <c r="G795" s="49">
        <f t="shared" si="141"/>
        <v>0</v>
      </c>
      <c r="I795" s="49">
        <v>0</v>
      </c>
      <c r="J795" s="101"/>
      <c r="K795" s="49">
        <v>0</v>
      </c>
      <c r="L795" s="50"/>
      <c r="M795" s="49">
        <f t="shared" si="142"/>
        <v>0</v>
      </c>
      <c r="N795" s="49"/>
    </row>
    <row r="796" spans="1:14" x14ac:dyDescent="0.35">
      <c r="A796" s="76" t="s">
        <v>515</v>
      </c>
      <c r="B796" s="65">
        <v>29600</v>
      </c>
      <c r="C796" s="76" t="s">
        <v>405</v>
      </c>
      <c r="D796" s="49">
        <v>5000</v>
      </c>
      <c r="E796" s="49">
        <v>0</v>
      </c>
      <c r="F796" s="1"/>
      <c r="G796" s="49">
        <f t="shared" si="141"/>
        <v>5000</v>
      </c>
      <c r="I796" s="49">
        <v>2468</v>
      </c>
      <c r="J796" s="101"/>
      <c r="K796" s="49">
        <v>2050</v>
      </c>
      <c r="L796" s="50"/>
      <c r="M796" s="49">
        <f t="shared" si="142"/>
        <v>482</v>
      </c>
      <c r="N796" s="49"/>
    </row>
    <row r="797" spans="1:14" x14ac:dyDescent="0.35">
      <c r="A797" s="76" t="s">
        <v>516</v>
      </c>
      <c r="B797" s="65">
        <v>29620</v>
      </c>
      <c r="C797" s="76" t="s">
        <v>183</v>
      </c>
      <c r="D797" s="49">
        <v>5000</v>
      </c>
      <c r="E797" s="49">
        <v>0</v>
      </c>
      <c r="F797" s="1"/>
      <c r="G797" s="49">
        <f t="shared" si="141"/>
        <v>5000</v>
      </c>
      <c r="I797" s="49">
        <v>1124</v>
      </c>
      <c r="J797" s="101"/>
      <c r="K797" s="49">
        <v>2916</v>
      </c>
      <c r="L797" s="50"/>
      <c r="M797" s="49">
        <f t="shared" si="142"/>
        <v>960</v>
      </c>
      <c r="N797" s="49"/>
    </row>
    <row r="798" spans="1:14" x14ac:dyDescent="0.35">
      <c r="A798" s="76" t="s">
        <v>517</v>
      </c>
      <c r="B798" s="65">
        <v>29640</v>
      </c>
      <c r="C798" s="76" t="s">
        <v>375</v>
      </c>
      <c r="D798" s="49">
        <v>5000</v>
      </c>
      <c r="E798" s="49">
        <v>0</v>
      </c>
      <c r="F798" s="1"/>
      <c r="G798" s="49">
        <f t="shared" si="141"/>
        <v>5000</v>
      </c>
      <c r="I798" s="49">
        <v>650</v>
      </c>
      <c r="J798" s="101"/>
      <c r="K798" s="49">
        <v>4308</v>
      </c>
      <c r="L798" s="50"/>
      <c r="M798" s="49">
        <f t="shared" si="142"/>
        <v>42</v>
      </c>
      <c r="N798" s="49"/>
    </row>
    <row r="799" spans="1:14" x14ac:dyDescent="0.35">
      <c r="A799" s="76" t="s">
        <v>518</v>
      </c>
      <c r="B799" s="65">
        <v>29660</v>
      </c>
      <c r="C799" s="76" t="s">
        <v>189</v>
      </c>
      <c r="D799" s="49">
        <v>1000</v>
      </c>
      <c r="E799" s="49">
        <v>0</v>
      </c>
      <c r="F799" s="1"/>
      <c r="G799" s="49">
        <f t="shared" si="141"/>
        <v>1000</v>
      </c>
      <c r="I799" s="49">
        <v>850</v>
      </c>
      <c r="J799" s="101"/>
      <c r="K799" s="49">
        <v>142</v>
      </c>
      <c r="L799" s="50"/>
      <c r="M799" s="49">
        <f t="shared" si="142"/>
        <v>8</v>
      </c>
      <c r="N799" s="49"/>
    </row>
    <row r="800" spans="1:14" ht="15" thickBot="1" x14ac:dyDescent="0.4">
      <c r="A800" s="79" t="s">
        <v>51</v>
      </c>
      <c r="B800" s="65">
        <v>29680</v>
      </c>
      <c r="C800" s="84" t="s">
        <v>519</v>
      </c>
      <c r="D800" s="82">
        <f>SUM(D790:D799)</f>
        <v>881036</v>
      </c>
      <c r="E800" s="82">
        <f>SUM(E790:E799)</f>
        <v>0</v>
      </c>
      <c r="F800" s="1"/>
      <c r="G800" s="82">
        <f>SUM(G790:G799)</f>
        <v>881036</v>
      </c>
      <c r="I800" s="82">
        <f>SUM(I790:I799)</f>
        <v>730130</v>
      </c>
      <c r="J800" s="101"/>
      <c r="K800" s="82">
        <f>SUM(K790:K799)</f>
        <v>114146</v>
      </c>
      <c r="L800" s="50"/>
      <c r="M800" s="82">
        <f>SUM(M790:M799)</f>
        <v>36760</v>
      </c>
      <c r="N800" s="83"/>
    </row>
    <row r="801" spans="1:14" ht="15" thickTop="1" x14ac:dyDescent="0.35">
      <c r="A801" s="84" t="s">
        <v>753</v>
      </c>
      <c r="B801" s="65"/>
      <c r="C801" s="76"/>
      <c r="D801" s="49"/>
      <c r="F801" s="1"/>
      <c r="J801" s="101"/>
      <c r="L801" s="50"/>
      <c r="M801" s="49"/>
      <c r="N801" s="49"/>
    </row>
    <row r="802" spans="1:14" x14ac:dyDescent="0.35">
      <c r="A802" s="76" t="s">
        <v>521</v>
      </c>
      <c r="B802" s="65">
        <v>30500</v>
      </c>
      <c r="C802" s="76" t="s">
        <v>370</v>
      </c>
      <c r="D802" s="49">
        <v>1098780</v>
      </c>
      <c r="E802" s="49">
        <v>0</v>
      </c>
      <c r="F802" s="1"/>
      <c r="G802" s="49">
        <f t="shared" ref="G802:G808" si="143">D802+E802</f>
        <v>1098780</v>
      </c>
      <c r="I802" s="49">
        <v>473196</v>
      </c>
      <c r="J802" s="101"/>
      <c r="K802" s="49">
        <v>579128</v>
      </c>
      <c r="L802" s="50"/>
      <c r="M802" s="49">
        <f t="shared" ref="M802:M808" si="144">G802-I802-K802</f>
        <v>46456</v>
      </c>
      <c r="N802" s="49"/>
    </row>
    <row r="803" spans="1:14" x14ac:dyDescent="0.35">
      <c r="A803" s="76" t="s">
        <v>522</v>
      </c>
      <c r="B803" s="91">
        <v>30520</v>
      </c>
      <c r="C803" s="76" t="s">
        <v>523</v>
      </c>
      <c r="D803" s="49">
        <v>0</v>
      </c>
      <c r="E803" s="49">
        <v>0</v>
      </c>
      <c r="F803" s="1"/>
      <c r="G803" s="49">
        <f t="shared" si="143"/>
        <v>0</v>
      </c>
      <c r="I803" s="49">
        <v>0</v>
      </c>
      <c r="J803" s="101"/>
      <c r="K803" s="49">
        <v>0</v>
      </c>
      <c r="L803" s="50"/>
      <c r="M803" s="49">
        <f t="shared" si="144"/>
        <v>0</v>
      </c>
      <c r="N803" s="49"/>
    </row>
    <row r="804" spans="1:14" x14ac:dyDescent="0.35">
      <c r="A804" s="76" t="s">
        <v>524</v>
      </c>
      <c r="B804" s="91">
        <v>30525</v>
      </c>
      <c r="C804" s="76" t="s">
        <v>177</v>
      </c>
      <c r="D804" s="49">
        <v>0</v>
      </c>
      <c r="E804" s="49">
        <v>0</v>
      </c>
      <c r="F804" s="1"/>
      <c r="G804" s="49">
        <f t="shared" si="143"/>
        <v>0</v>
      </c>
      <c r="I804" s="49">
        <v>0</v>
      </c>
      <c r="J804" s="101"/>
      <c r="K804" s="49">
        <v>0</v>
      </c>
      <c r="L804" s="50"/>
      <c r="M804" s="49">
        <f t="shared" si="144"/>
        <v>0</v>
      </c>
      <c r="N804" s="49"/>
    </row>
    <row r="805" spans="1:14" x14ac:dyDescent="0.35">
      <c r="A805" s="76" t="s">
        <v>525</v>
      </c>
      <c r="B805" s="65">
        <v>30540</v>
      </c>
      <c r="C805" s="76" t="s">
        <v>405</v>
      </c>
      <c r="D805" s="49">
        <v>30200</v>
      </c>
      <c r="E805" s="49">
        <v>0</v>
      </c>
      <c r="F805" s="1"/>
      <c r="G805" s="49">
        <f t="shared" si="143"/>
        <v>30200</v>
      </c>
      <c r="I805" s="49">
        <v>28402</v>
      </c>
      <c r="J805" s="101"/>
      <c r="K805" s="49">
        <v>1400</v>
      </c>
      <c r="L805" s="50"/>
      <c r="M805" s="49">
        <f t="shared" si="144"/>
        <v>398</v>
      </c>
      <c r="N805" s="49"/>
    </row>
    <row r="806" spans="1:14" x14ac:dyDescent="0.35">
      <c r="A806" s="76" t="s">
        <v>526</v>
      </c>
      <c r="B806" s="65">
        <v>30560</v>
      </c>
      <c r="C806" s="76" t="s">
        <v>183</v>
      </c>
      <c r="D806" s="49">
        <v>30220</v>
      </c>
      <c r="E806" s="49">
        <v>0</v>
      </c>
      <c r="F806" s="1"/>
      <c r="G806" s="49">
        <f t="shared" si="143"/>
        <v>30220</v>
      </c>
      <c r="I806" s="49">
        <v>3046</v>
      </c>
      <c r="J806" s="101"/>
      <c r="K806" s="49">
        <v>25094</v>
      </c>
      <c r="L806" s="50"/>
      <c r="M806" s="49">
        <f t="shared" si="144"/>
        <v>2080</v>
      </c>
      <c r="N806" s="49"/>
    </row>
    <row r="807" spans="1:14" x14ac:dyDescent="0.35">
      <c r="A807" s="76" t="s">
        <v>527</v>
      </c>
      <c r="B807" s="65">
        <v>30580</v>
      </c>
      <c r="C807" s="76" t="s">
        <v>375</v>
      </c>
      <c r="D807" s="49">
        <v>20020</v>
      </c>
      <c r="E807" s="49">
        <v>0</v>
      </c>
      <c r="F807" s="1"/>
      <c r="G807" s="49">
        <f t="shared" si="143"/>
        <v>20020</v>
      </c>
      <c r="I807" s="49">
        <v>2050</v>
      </c>
      <c r="J807" s="101"/>
      <c r="K807" s="49">
        <v>11348</v>
      </c>
      <c r="L807" s="50"/>
      <c r="M807" s="49">
        <f t="shared" si="144"/>
        <v>6622</v>
      </c>
      <c r="N807" s="49"/>
    </row>
    <row r="808" spans="1:14" x14ac:dyDescent="0.35">
      <c r="A808" s="76" t="s">
        <v>528</v>
      </c>
      <c r="B808" s="65">
        <v>30600</v>
      </c>
      <c r="C808" s="76" t="s">
        <v>189</v>
      </c>
      <c r="D808" s="49">
        <v>3080</v>
      </c>
      <c r="E808" s="49">
        <v>0</v>
      </c>
      <c r="F808" s="1"/>
      <c r="G808" s="49">
        <f t="shared" si="143"/>
        <v>3080</v>
      </c>
      <c r="I808" s="49">
        <v>2470</v>
      </c>
      <c r="J808" s="101"/>
      <c r="K808" s="49">
        <v>200</v>
      </c>
      <c r="L808" s="50"/>
      <c r="M808" s="49">
        <f t="shared" si="144"/>
        <v>410</v>
      </c>
      <c r="N808" s="49"/>
    </row>
    <row r="809" spans="1:14" ht="15" thickBot="1" x14ac:dyDescent="0.4">
      <c r="A809" s="79" t="s">
        <v>51</v>
      </c>
      <c r="B809" s="65">
        <v>30620</v>
      </c>
      <c r="C809" s="84" t="s">
        <v>529</v>
      </c>
      <c r="D809" s="82">
        <f>SUM(D802:D808)</f>
        <v>1182300</v>
      </c>
      <c r="E809" s="82">
        <f>SUM(E802:E808)</f>
        <v>0</v>
      </c>
      <c r="F809" s="1"/>
      <c r="G809" s="82">
        <f>SUM(G802:G808)</f>
        <v>1182300</v>
      </c>
      <c r="I809" s="82">
        <f>SUM(I802:I808)</f>
        <v>509164</v>
      </c>
      <c r="J809" s="101"/>
      <c r="K809" s="82">
        <f>SUM(K802:K808)</f>
        <v>617170</v>
      </c>
      <c r="L809" s="50"/>
      <c r="M809" s="82">
        <f>SUM(M802:M808)</f>
        <v>55966</v>
      </c>
      <c r="N809" s="83"/>
    </row>
    <row r="810" spans="1:14" ht="15" thickTop="1" x14ac:dyDescent="0.35">
      <c r="A810" s="84" t="s">
        <v>754</v>
      </c>
      <c r="B810" s="65"/>
      <c r="C810" s="76"/>
      <c r="D810" s="49"/>
      <c r="F810" s="1"/>
      <c r="J810" s="101"/>
      <c r="L810" s="50"/>
      <c r="M810" s="49"/>
      <c r="N810" s="49"/>
    </row>
    <row r="811" spans="1:14" x14ac:dyDescent="0.35">
      <c r="A811" s="76" t="s">
        <v>531</v>
      </c>
      <c r="B811" s="65">
        <v>41500</v>
      </c>
      <c r="C811" s="76" t="s">
        <v>532</v>
      </c>
      <c r="D811" s="49">
        <v>769820</v>
      </c>
      <c r="E811" s="49">
        <v>0</v>
      </c>
      <c r="F811" s="1"/>
      <c r="G811" s="49">
        <f t="shared" ref="G811:G819" si="145">D811+E811</f>
        <v>769820</v>
      </c>
      <c r="I811" s="49">
        <v>251792</v>
      </c>
      <c r="J811" s="101"/>
      <c r="K811" s="49">
        <v>507396</v>
      </c>
      <c r="L811" s="50"/>
      <c r="M811" s="49">
        <f t="shared" ref="M811:M819" si="146">G811-I811-K811</f>
        <v>10632</v>
      </c>
      <c r="N811" s="49"/>
    </row>
    <row r="812" spans="1:14" x14ac:dyDescent="0.35">
      <c r="A812" s="76" t="s">
        <v>533</v>
      </c>
      <c r="B812" s="65">
        <v>41520</v>
      </c>
      <c r="C812" s="76" t="s">
        <v>534</v>
      </c>
      <c r="D812" s="49">
        <v>592340</v>
      </c>
      <c r="E812" s="49">
        <v>0</v>
      </c>
      <c r="F812" s="1"/>
      <c r="G812" s="49">
        <f t="shared" si="145"/>
        <v>592340</v>
      </c>
      <c r="I812" s="49">
        <v>112642</v>
      </c>
      <c r="J812" s="101"/>
      <c r="K812" s="49">
        <v>447308</v>
      </c>
      <c r="L812" s="50"/>
      <c r="M812" s="49">
        <f t="shared" si="146"/>
        <v>32390</v>
      </c>
      <c r="N812" s="49"/>
    </row>
    <row r="813" spans="1:14" x14ac:dyDescent="0.35">
      <c r="A813" s="76" t="s">
        <v>535</v>
      </c>
      <c r="B813" s="65">
        <v>41540</v>
      </c>
      <c r="C813" s="76" t="s">
        <v>536</v>
      </c>
      <c r="D813" s="49">
        <v>428392</v>
      </c>
      <c r="E813" s="49">
        <v>0</v>
      </c>
      <c r="F813" s="1"/>
      <c r="G813" s="49">
        <f t="shared" si="145"/>
        <v>428392</v>
      </c>
      <c r="I813" s="49">
        <v>113972</v>
      </c>
      <c r="J813" s="101"/>
      <c r="K813" s="49">
        <v>249064</v>
      </c>
      <c r="L813" s="50"/>
      <c r="M813" s="49">
        <f t="shared" si="146"/>
        <v>65356</v>
      </c>
      <c r="N813" s="49"/>
    </row>
    <row r="814" spans="1:14" x14ac:dyDescent="0.35">
      <c r="A814" s="76" t="s">
        <v>537</v>
      </c>
      <c r="B814" s="65">
        <v>41545</v>
      </c>
      <c r="C814" s="76" t="s">
        <v>177</v>
      </c>
      <c r="D814" s="49">
        <v>0</v>
      </c>
      <c r="E814" s="49">
        <v>0</v>
      </c>
      <c r="F814" s="1"/>
      <c r="G814" s="49">
        <f t="shared" si="145"/>
        <v>0</v>
      </c>
      <c r="I814" s="49">
        <v>0</v>
      </c>
      <c r="J814" s="101"/>
      <c r="K814" s="49">
        <v>0</v>
      </c>
      <c r="L814" s="50"/>
      <c r="M814" s="49">
        <f t="shared" si="146"/>
        <v>0</v>
      </c>
      <c r="N814" s="49"/>
    </row>
    <row r="815" spans="1:14" x14ac:dyDescent="0.35">
      <c r="A815" s="76" t="s">
        <v>538</v>
      </c>
      <c r="B815" s="65">
        <v>41560</v>
      </c>
      <c r="C815" s="76" t="s">
        <v>539</v>
      </c>
      <c r="D815" s="49">
        <v>20000</v>
      </c>
      <c r="E815" s="49">
        <v>0</v>
      </c>
      <c r="F815" s="1"/>
      <c r="G815" s="49">
        <f t="shared" si="145"/>
        <v>20000</v>
      </c>
      <c r="I815" s="49">
        <v>15046</v>
      </c>
      <c r="J815" s="101"/>
      <c r="K815" s="49">
        <v>2504</v>
      </c>
      <c r="L815" s="50"/>
      <c r="M815" s="49">
        <f t="shared" si="146"/>
        <v>2450</v>
      </c>
      <c r="N815" s="49"/>
    </row>
    <row r="816" spans="1:14" x14ac:dyDescent="0.35">
      <c r="A816" s="76" t="s">
        <v>540</v>
      </c>
      <c r="B816" s="65">
        <v>41580</v>
      </c>
      <c r="C816" s="76" t="s">
        <v>541</v>
      </c>
      <c r="D816" s="49">
        <v>14000</v>
      </c>
      <c r="E816" s="49">
        <v>0</v>
      </c>
      <c r="F816" s="1"/>
      <c r="G816" s="49">
        <f t="shared" si="145"/>
        <v>14000</v>
      </c>
      <c r="I816" s="49">
        <v>1138</v>
      </c>
      <c r="J816" s="101"/>
      <c r="K816" s="49">
        <v>10428</v>
      </c>
      <c r="L816" s="50"/>
      <c r="M816" s="49">
        <f t="shared" si="146"/>
        <v>2434</v>
      </c>
      <c r="N816" s="49"/>
    </row>
    <row r="817" spans="1:14" x14ac:dyDescent="0.35">
      <c r="A817" s="76" t="s">
        <v>542</v>
      </c>
      <c r="B817" s="65">
        <v>41600</v>
      </c>
      <c r="C817" s="76" t="s">
        <v>183</v>
      </c>
      <c r="D817" s="49">
        <v>6520</v>
      </c>
      <c r="E817" s="49">
        <v>0</v>
      </c>
      <c r="F817" s="1"/>
      <c r="G817" s="49">
        <f t="shared" si="145"/>
        <v>6520</v>
      </c>
      <c r="I817" s="49">
        <v>4730</v>
      </c>
      <c r="J817" s="101"/>
      <c r="K817" s="49">
        <v>1600</v>
      </c>
      <c r="L817" s="50"/>
      <c r="M817" s="49">
        <f t="shared" si="146"/>
        <v>190</v>
      </c>
      <c r="N817" s="49"/>
    </row>
    <row r="818" spans="1:14" x14ac:dyDescent="0.35">
      <c r="A818" s="76" t="s">
        <v>543</v>
      </c>
      <c r="B818" s="65">
        <v>41620</v>
      </c>
      <c r="C818" s="76" t="s">
        <v>375</v>
      </c>
      <c r="D818" s="49">
        <v>14000</v>
      </c>
      <c r="E818" s="49">
        <v>0</v>
      </c>
      <c r="F818" s="1"/>
      <c r="G818" s="49">
        <f t="shared" si="145"/>
        <v>14000</v>
      </c>
      <c r="I818" s="49">
        <v>1046</v>
      </c>
      <c r="J818" s="101"/>
      <c r="K818" s="49">
        <v>11200</v>
      </c>
      <c r="L818" s="50"/>
      <c r="M818" s="49">
        <f t="shared" si="146"/>
        <v>1754</v>
      </c>
      <c r="N818" s="49"/>
    </row>
    <row r="819" spans="1:14" x14ac:dyDescent="0.35">
      <c r="A819" s="76" t="s">
        <v>544</v>
      </c>
      <c r="B819" s="65">
        <v>41640</v>
      </c>
      <c r="C819" s="76" t="s">
        <v>189</v>
      </c>
      <c r="D819" s="49">
        <v>4000</v>
      </c>
      <c r="E819" s="49">
        <v>0</v>
      </c>
      <c r="F819" s="1"/>
      <c r="G819" s="49">
        <f t="shared" si="145"/>
        <v>4000</v>
      </c>
      <c r="I819" s="49">
        <v>506</v>
      </c>
      <c r="J819" s="101"/>
      <c r="K819" s="49">
        <v>3084</v>
      </c>
      <c r="L819" s="50"/>
      <c r="M819" s="49">
        <f t="shared" si="146"/>
        <v>410</v>
      </c>
      <c r="N819" s="49"/>
    </row>
    <row r="820" spans="1:14" ht="15" thickBot="1" x14ac:dyDescent="0.4">
      <c r="A820" s="79" t="s">
        <v>51</v>
      </c>
      <c r="B820" s="65">
        <v>41660</v>
      </c>
      <c r="C820" s="84" t="s">
        <v>545</v>
      </c>
      <c r="D820" s="82">
        <f>SUM(D811:D819)</f>
        <v>1849072</v>
      </c>
      <c r="E820" s="82">
        <f>SUM(E811:E819)</f>
        <v>0</v>
      </c>
      <c r="F820" s="1"/>
      <c r="G820" s="82">
        <f>SUM(G811:G819)</f>
        <v>1849072</v>
      </c>
      <c r="I820" s="82">
        <f>SUM(I811:I819)</f>
        <v>500872</v>
      </c>
      <c r="J820" s="101"/>
      <c r="K820" s="82">
        <f>SUM(K811:K819)</f>
        <v>1232584</v>
      </c>
      <c r="L820" s="50"/>
      <c r="M820" s="82">
        <f>SUM(M811:M819)</f>
        <v>115616</v>
      </c>
      <c r="N820" s="83"/>
    </row>
    <row r="821" spans="1:14" ht="15" thickTop="1" x14ac:dyDescent="0.35">
      <c r="A821" s="84" t="s">
        <v>755</v>
      </c>
      <c r="B821" s="65"/>
      <c r="C821" s="76"/>
      <c r="D821" s="49"/>
      <c r="F821" s="1"/>
      <c r="J821" s="101"/>
      <c r="L821" s="50"/>
      <c r="M821" s="49"/>
      <c r="N821" s="49"/>
    </row>
    <row r="822" spans="1:14" x14ac:dyDescent="0.35">
      <c r="A822" s="76" t="s">
        <v>547</v>
      </c>
      <c r="B822" s="65">
        <v>43000</v>
      </c>
      <c r="C822" s="76" t="s">
        <v>548</v>
      </c>
      <c r="D822" s="49">
        <v>508392</v>
      </c>
      <c r="E822" s="49">
        <v>0</v>
      </c>
      <c r="F822" s="1"/>
      <c r="G822" s="49">
        <f t="shared" ref="G822:G832" si="147">D822+E822</f>
        <v>508392</v>
      </c>
      <c r="I822" s="49">
        <v>108730</v>
      </c>
      <c r="J822" s="101"/>
      <c r="K822" s="49">
        <v>379508</v>
      </c>
      <c r="L822" s="50"/>
      <c r="M822" s="49">
        <f t="shared" ref="M822:M832" si="148">G822-I822-K822</f>
        <v>20154</v>
      </c>
      <c r="N822" s="49"/>
    </row>
    <row r="823" spans="1:14" x14ac:dyDescent="0.35">
      <c r="A823" s="76" t="s">
        <v>549</v>
      </c>
      <c r="B823" s="65">
        <v>43020</v>
      </c>
      <c r="C823" s="76" t="s">
        <v>532</v>
      </c>
      <c r="D823" s="49">
        <v>461868</v>
      </c>
      <c r="E823" s="49">
        <v>0</v>
      </c>
      <c r="F823" s="1"/>
      <c r="G823" s="49">
        <f t="shared" si="147"/>
        <v>461868</v>
      </c>
      <c r="I823" s="49">
        <v>73970</v>
      </c>
      <c r="J823" s="101"/>
      <c r="K823" s="49">
        <v>371264</v>
      </c>
      <c r="L823" s="50"/>
      <c r="M823" s="49">
        <f t="shared" si="148"/>
        <v>16634</v>
      </c>
      <c r="N823" s="49"/>
    </row>
    <row r="824" spans="1:14" x14ac:dyDescent="0.35">
      <c r="A824" s="76" t="s">
        <v>550</v>
      </c>
      <c r="B824" s="65">
        <v>43040</v>
      </c>
      <c r="C824" s="76" t="s">
        <v>551</v>
      </c>
      <c r="D824" s="49">
        <v>403948</v>
      </c>
      <c r="E824" s="49">
        <v>0</v>
      </c>
      <c r="F824" s="1"/>
      <c r="G824" s="49">
        <f t="shared" si="147"/>
        <v>403948</v>
      </c>
      <c r="I824" s="49">
        <v>51264</v>
      </c>
      <c r="J824" s="101"/>
      <c r="K824" s="49">
        <v>312482</v>
      </c>
      <c r="L824" s="50"/>
      <c r="M824" s="49">
        <f t="shared" si="148"/>
        <v>40202</v>
      </c>
      <c r="N824" s="49"/>
    </row>
    <row r="825" spans="1:14" x14ac:dyDescent="0.35">
      <c r="A825" s="76" t="s">
        <v>552</v>
      </c>
      <c r="B825" s="65">
        <v>43060</v>
      </c>
      <c r="C825" s="76" t="s">
        <v>536</v>
      </c>
      <c r="D825" s="49">
        <v>240000</v>
      </c>
      <c r="E825" s="49">
        <v>0</v>
      </c>
      <c r="F825" s="1"/>
      <c r="G825" s="49">
        <f t="shared" si="147"/>
        <v>240000</v>
      </c>
      <c r="I825" s="49">
        <v>43126</v>
      </c>
      <c r="J825" s="101"/>
      <c r="K825" s="49">
        <v>156000</v>
      </c>
      <c r="L825" s="50"/>
      <c r="M825" s="49">
        <f t="shared" si="148"/>
        <v>40874</v>
      </c>
      <c r="N825" s="49"/>
    </row>
    <row r="826" spans="1:14" x14ac:dyDescent="0.35">
      <c r="A826" s="76" t="s">
        <v>553</v>
      </c>
      <c r="B826" s="65">
        <v>43065</v>
      </c>
      <c r="C826" s="76" t="s">
        <v>177</v>
      </c>
      <c r="D826" s="49">
        <v>0</v>
      </c>
      <c r="E826" s="49">
        <v>0</v>
      </c>
      <c r="F826" s="1"/>
      <c r="G826" s="49">
        <f t="shared" si="147"/>
        <v>0</v>
      </c>
      <c r="I826" s="49">
        <v>0</v>
      </c>
      <c r="J826" s="101"/>
      <c r="K826" s="49">
        <v>0</v>
      </c>
      <c r="L826" s="50"/>
      <c r="M826" s="49">
        <f t="shared" si="148"/>
        <v>0</v>
      </c>
      <c r="N826" s="49"/>
    </row>
    <row r="827" spans="1:14" x14ac:dyDescent="0.35">
      <c r="A827" s="76" t="s">
        <v>554</v>
      </c>
      <c r="B827" s="65">
        <v>43080</v>
      </c>
      <c r="C827" s="76" t="s">
        <v>555</v>
      </c>
      <c r="D827" s="49">
        <v>0</v>
      </c>
      <c r="E827" s="49">
        <v>0</v>
      </c>
      <c r="F827" s="1"/>
      <c r="G827" s="49">
        <f t="shared" si="147"/>
        <v>0</v>
      </c>
      <c r="I827" s="49">
        <v>0</v>
      </c>
      <c r="J827" s="101"/>
      <c r="K827" s="49">
        <v>0</v>
      </c>
      <c r="L827" s="50"/>
      <c r="M827" s="49">
        <f t="shared" si="148"/>
        <v>0</v>
      </c>
      <c r="N827" s="49"/>
    </row>
    <row r="828" spans="1:14" x14ac:dyDescent="0.35">
      <c r="A828" s="76" t="s">
        <v>556</v>
      </c>
      <c r="B828" s="65">
        <v>43100</v>
      </c>
      <c r="C828" s="76" t="s">
        <v>557</v>
      </c>
      <c r="D828" s="49">
        <v>34200</v>
      </c>
      <c r="E828" s="49">
        <v>0</v>
      </c>
      <c r="F828" s="1"/>
      <c r="G828" s="49">
        <f t="shared" si="147"/>
        <v>34200</v>
      </c>
      <c r="I828" s="49">
        <v>25068</v>
      </c>
      <c r="J828" s="101"/>
      <c r="K828" s="49">
        <v>2470</v>
      </c>
      <c r="L828" s="50"/>
      <c r="M828" s="49">
        <f t="shared" si="148"/>
        <v>6662</v>
      </c>
      <c r="N828" s="49"/>
    </row>
    <row r="829" spans="1:14" x14ac:dyDescent="0.35">
      <c r="A829" s="76" t="s">
        <v>558</v>
      </c>
      <c r="B829" s="65">
        <v>43120</v>
      </c>
      <c r="C829" s="76" t="s">
        <v>541</v>
      </c>
      <c r="D829" s="49">
        <v>6200</v>
      </c>
      <c r="E829" s="49">
        <v>0</v>
      </c>
      <c r="F829" s="1"/>
      <c r="G829" s="49">
        <f t="shared" si="147"/>
        <v>6200</v>
      </c>
      <c r="I829" s="49">
        <v>4630</v>
      </c>
      <c r="J829" s="101"/>
      <c r="K829" s="49">
        <v>1316</v>
      </c>
      <c r="L829" s="50"/>
      <c r="M829" s="49">
        <f t="shared" si="148"/>
        <v>254</v>
      </c>
      <c r="N829" s="49"/>
    </row>
    <row r="830" spans="1:14" x14ac:dyDescent="0.35">
      <c r="A830" s="76" t="s">
        <v>559</v>
      </c>
      <c r="B830" s="65">
        <v>43140</v>
      </c>
      <c r="C830" s="76" t="s">
        <v>560</v>
      </c>
      <c r="D830" s="49">
        <v>6300</v>
      </c>
      <c r="E830" s="49">
        <v>0</v>
      </c>
      <c r="F830" s="1"/>
      <c r="G830" s="49">
        <f t="shared" si="147"/>
        <v>6300</v>
      </c>
      <c r="I830" s="49">
        <v>4284</v>
      </c>
      <c r="J830" s="101"/>
      <c r="K830" s="49">
        <v>2006</v>
      </c>
      <c r="L830" s="50"/>
      <c r="M830" s="49">
        <f t="shared" si="148"/>
        <v>10</v>
      </c>
      <c r="N830" s="49"/>
    </row>
    <row r="831" spans="1:14" x14ac:dyDescent="0.35">
      <c r="A831" s="76" t="s">
        <v>561</v>
      </c>
      <c r="B831" s="65">
        <v>43160</v>
      </c>
      <c r="C831" s="76" t="s">
        <v>375</v>
      </c>
      <c r="D831" s="49">
        <v>20200</v>
      </c>
      <c r="E831" s="49">
        <v>0</v>
      </c>
      <c r="F831" s="1"/>
      <c r="G831" s="49">
        <f t="shared" si="147"/>
        <v>20200</v>
      </c>
      <c r="I831" s="49">
        <v>13046</v>
      </c>
      <c r="J831" s="101"/>
      <c r="K831" s="49">
        <v>6850</v>
      </c>
      <c r="L831" s="50"/>
      <c r="M831" s="49">
        <f t="shared" si="148"/>
        <v>304</v>
      </c>
      <c r="N831" s="49"/>
    </row>
    <row r="832" spans="1:14" x14ac:dyDescent="0.35">
      <c r="A832" s="76" t="s">
        <v>562</v>
      </c>
      <c r="B832" s="65">
        <v>43180</v>
      </c>
      <c r="C832" s="76" t="s">
        <v>189</v>
      </c>
      <c r="D832" s="49">
        <v>4200</v>
      </c>
      <c r="E832" s="49">
        <v>0</v>
      </c>
      <c r="F832" s="1"/>
      <c r="G832" s="49">
        <f t="shared" si="147"/>
        <v>4200</v>
      </c>
      <c r="I832" s="49">
        <v>2490</v>
      </c>
      <c r="J832" s="101"/>
      <c r="K832" s="49">
        <v>1516</v>
      </c>
      <c r="L832" s="50"/>
      <c r="M832" s="49">
        <f t="shared" si="148"/>
        <v>194</v>
      </c>
      <c r="N832" s="49"/>
    </row>
    <row r="833" spans="1:14" ht="15" thickBot="1" x14ac:dyDescent="0.4">
      <c r="A833" s="79" t="s">
        <v>51</v>
      </c>
      <c r="B833" s="65">
        <v>43200</v>
      </c>
      <c r="C833" s="84" t="s">
        <v>563</v>
      </c>
      <c r="D833" s="82">
        <f>SUM(D822:D832)</f>
        <v>1685308</v>
      </c>
      <c r="E833" s="82">
        <f>SUM(E822:E832)</f>
        <v>0</v>
      </c>
      <c r="F833" s="1"/>
      <c r="G833" s="82">
        <f>SUM(G822:G832)</f>
        <v>1685308</v>
      </c>
      <c r="I833" s="82">
        <f>SUM(I822:I832)</f>
        <v>326608</v>
      </c>
      <c r="J833" s="101"/>
      <c r="K833" s="82">
        <f>SUM(K822:K832)</f>
        <v>1233412</v>
      </c>
      <c r="L833" s="50"/>
      <c r="M833" s="82">
        <f>SUM(M822:M832)</f>
        <v>125288</v>
      </c>
      <c r="N833" s="83"/>
    </row>
    <row r="834" spans="1:14" ht="15" thickTop="1" x14ac:dyDescent="0.35">
      <c r="A834" s="84" t="s">
        <v>756</v>
      </c>
      <c r="B834" s="65"/>
      <c r="C834" s="76"/>
      <c r="D834" s="49"/>
      <c r="F834" s="1"/>
      <c r="J834" s="101"/>
      <c r="L834" s="50"/>
      <c r="M834" s="49"/>
      <c r="N834" s="49"/>
    </row>
    <row r="835" spans="1:14" x14ac:dyDescent="0.35">
      <c r="A835" s="76" t="s">
        <v>565</v>
      </c>
      <c r="B835" s="65">
        <v>43500</v>
      </c>
      <c r="C835" s="76" t="s">
        <v>370</v>
      </c>
      <c r="D835" s="49">
        <v>790188</v>
      </c>
      <c r="E835" s="49">
        <v>0</v>
      </c>
      <c r="F835" s="1"/>
      <c r="G835" s="49">
        <f t="shared" ref="G835:G841" si="149">D835+E835</f>
        <v>790188</v>
      </c>
      <c r="I835" s="49">
        <v>53196</v>
      </c>
      <c r="J835" s="101"/>
      <c r="K835" s="49">
        <v>709246</v>
      </c>
      <c r="L835" s="50"/>
      <c r="M835" s="49">
        <f t="shared" ref="M835:M841" si="150">G835-I835-K835</f>
        <v>27746</v>
      </c>
      <c r="N835" s="49"/>
    </row>
    <row r="836" spans="1:14" x14ac:dyDescent="0.35">
      <c r="A836" s="76" t="s">
        <v>566</v>
      </c>
      <c r="B836" s="65">
        <v>43520</v>
      </c>
      <c r="C836" s="76" t="s">
        <v>567</v>
      </c>
      <c r="D836" s="49">
        <v>0</v>
      </c>
      <c r="E836" s="49">
        <v>0</v>
      </c>
      <c r="F836" s="1"/>
      <c r="G836" s="49">
        <f t="shared" si="149"/>
        <v>0</v>
      </c>
      <c r="I836" s="49">
        <v>0</v>
      </c>
      <c r="J836" s="101"/>
      <c r="K836" s="49">
        <v>0</v>
      </c>
      <c r="L836" s="50"/>
      <c r="M836" s="49">
        <f t="shared" si="150"/>
        <v>0</v>
      </c>
      <c r="N836" s="49"/>
    </row>
    <row r="837" spans="1:14" x14ac:dyDescent="0.35">
      <c r="A837" s="76" t="s">
        <v>568</v>
      </c>
      <c r="B837" s="65">
        <v>43525</v>
      </c>
      <c r="C837" s="76" t="s">
        <v>177</v>
      </c>
      <c r="D837" s="49">
        <v>0</v>
      </c>
      <c r="E837" s="49">
        <v>0</v>
      </c>
      <c r="F837" s="1"/>
      <c r="G837" s="49">
        <f t="shared" si="149"/>
        <v>0</v>
      </c>
      <c r="I837" s="49">
        <v>0</v>
      </c>
      <c r="J837" s="101"/>
      <c r="K837" s="49">
        <v>0</v>
      </c>
      <c r="L837" s="50"/>
      <c r="M837" s="49">
        <f t="shared" si="150"/>
        <v>0</v>
      </c>
      <c r="N837" s="49"/>
    </row>
    <row r="838" spans="1:14" x14ac:dyDescent="0.35">
      <c r="A838" s="76" t="s">
        <v>569</v>
      </c>
      <c r="B838" s="65">
        <v>43540</v>
      </c>
      <c r="C838" s="76" t="s">
        <v>405</v>
      </c>
      <c r="D838" s="49">
        <v>61000</v>
      </c>
      <c r="E838" s="49">
        <v>0</v>
      </c>
      <c r="F838" s="1"/>
      <c r="G838" s="49">
        <f t="shared" si="149"/>
        <v>61000</v>
      </c>
      <c r="I838" s="49">
        <v>4702</v>
      </c>
      <c r="J838" s="101"/>
      <c r="K838" s="49">
        <v>46246</v>
      </c>
      <c r="L838" s="50"/>
      <c r="M838" s="49">
        <f t="shared" si="150"/>
        <v>10052</v>
      </c>
      <c r="N838" s="49"/>
    </row>
    <row r="839" spans="1:14" x14ac:dyDescent="0.35">
      <c r="A839" s="76" t="s">
        <v>570</v>
      </c>
      <c r="B839" s="65">
        <v>43560</v>
      </c>
      <c r="C839" s="76" t="s">
        <v>183</v>
      </c>
      <c r="D839" s="49">
        <v>63000</v>
      </c>
      <c r="E839" s="49">
        <v>0</v>
      </c>
      <c r="F839" s="1"/>
      <c r="G839" s="49">
        <f t="shared" si="149"/>
        <v>63000</v>
      </c>
      <c r="I839" s="49">
        <v>4702</v>
      </c>
      <c r="J839" s="101"/>
      <c r="K839" s="49">
        <v>50642</v>
      </c>
      <c r="L839" s="50"/>
      <c r="M839" s="49">
        <f t="shared" si="150"/>
        <v>7656</v>
      </c>
      <c r="N839" s="49"/>
    </row>
    <row r="840" spans="1:14" x14ac:dyDescent="0.35">
      <c r="A840" s="76" t="s">
        <v>571</v>
      </c>
      <c r="B840" s="65">
        <v>43580</v>
      </c>
      <c r="C840" s="76" t="s">
        <v>375</v>
      </c>
      <c r="D840" s="49">
        <v>40200</v>
      </c>
      <c r="E840" s="49">
        <v>0</v>
      </c>
      <c r="F840" s="1"/>
      <c r="G840" s="49">
        <f t="shared" si="149"/>
        <v>40200</v>
      </c>
      <c r="I840" s="49">
        <v>250</v>
      </c>
      <c r="J840" s="101"/>
      <c r="K840" s="49">
        <v>10824</v>
      </c>
      <c r="L840" s="50"/>
      <c r="M840" s="49">
        <f t="shared" si="150"/>
        <v>29126</v>
      </c>
      <c r="N840" s="49"/>
    </row>
    <row r="841" spans="1:14" x14ac:dyDescent="0.35">
      <c r="A841" s="76" t="s">
        <v>572</v>
      </c>
      <c r="B841" s="65">
        <v>43600</v>
      </c>
      <c r="C841" s="76" t="s">
        <v>189</v>
      </c>
      <c r="D841" s="49">
        <v>4020</v>
      </c>
      <c r="E841" s="49">
        <v>0</v>
      </c>
      <c r="F841" s="1"/>
      <c r="G841" s="49">
        <f t="shared" si="149"/>
        <v>4020</v>
      </c>
      <c r="I841" s="49">
        <v>506</v>
      </c>
      <c r="J841" s="101"/>
      <c r="K841" s="49">
        <v>506</v>
      </c>
      <c r="L841" s="50"/>
      <c r="M841" s="49">
        <f t="shared" si="150"/>
        <v>3008</v>
      </c>
      <c r="N841" s="49"/>
    </row>
    <row r="842" spans="1:14" ht="15" thickBot="1" x14ac:dyDescent="0.4">
      <c r="A842" s="79" t="s">
        <v>51</v>
      </c>
      <c r="B842" s="65">
        <v>43620</v>
      </c>
      <c r="C842" s="84" t="s">
        <v>573</v>
      </c>
      <c r="D842" s="82">
        <f>SUM(D835:D841)</f>
        <v>958408</v>
      </c>
      <c r="E842" s="82">
        <f>SUM(E835:E841)</f>
        <v>0</v>
      </c>
      <c r="F842" s="1"/>
      <c r="G842" s="82">
        <f>SUM(G835:G841)</f>
        <v>958408</v>
      </c>
      <c r="I842" s="82">
        <f>SUM(I835:I841)</f>
        <v>63356</v>
      </c>
      <c r="J842" s="101"/>
      <c r="K842" s="82">
        <f>SUM(K835:K841)</f>
        <v>817464</v>
      </c>
      <c r="L842" s="50"/>
      <c r="M842" s="82">
        <f>SUM(M835:M841)</f>
        <v>77588</v>
      </c>
      <c r="N842" s="83"/>
    </row>
    <row r="843" spans="1:14" ht="15" thickTop="1" x14ac:dyDescent="0.35">
      <c r="A843" s="84" t="s">
        <v>757</v>
      </c>
      <c r="B843" s="65"/>
      <c r="C843" s="84"/>
      <c r="D843" s="49"/>
      <c r="F843" s="1"/>
      <c r="J843" s="101"/>
      <c r="L843" s="50"/>
      <c r="M843" s="49"/>
      <c r="N843" s="49"/>
    </row>
    <row r="844" spans="1:14" x14ac:dyDescent="0.35">
      <c r="A844" s="76" t="s">
        <v>575</v>
      </c>
      <c r="B844" s="65">
        <v>44080</v>
      </c>
      <c r="C844" s="76" t="s">
        <v>576</v>
      </c>
      <c r="D844" s="49">
        <v>149440</v>
      </c>
      <c r="E844" s="49">
        <v>0</v>
      </c>
      <c r="F844" s="1"/>
      <c r="G844" s="49">
        <f t="shared" ref="G844:G848" si="151">D844+E844</f>
        <v>149440</v>
      </c>
      <c r="I844" s="49">
        <v>4712</v>
      </c>
      <c r="J844" s="101"/>
      <c r="K844" s="49">
        <v>127164</v>
      </c>
      <c r="L844" s="50"/>
      <c r="M844" s="49">
        <f>G844-I844-K844</f>
        <v>17564</v>
      </c>
      <c r="N844" s="49"/>
    </row>
    <row r="845" spans="1:14" x14ac:dyDescent="0.35">
      <c r="A845" s="76" t="s">
        <v>577</v>
      </c>
      <c r="B845" s="65">
        <v>44100</v>
      </c>
      <c r="C845" s="76" t="s">
        <v>578</v>
      </c>
      <c r="D845" s="49">
        <v>120640</v>
      </c>
      <c r="E845" s="49">
        <v>0</v>
      </c>
      <c r="F845" s="1"/>
      <c r="G845" s="49">
        <f t="shared" si="151"/>
        <v>120640</v>
      </c>
      <c r="I845" s="49">
        <v>31690</v>
      </c>
      <c r="J845" s="101"/>
      <c r="K845" s="49">
        <v>80250</v>
      </c>
      <c r="L845" s="50"/>
      <c r="M845" s="49">
        <f>G845-I845-K845</f>
        <v>8700</v>
      </c>
      <c r="N845" s="49"/>
    </row>
    <row r="846" spans="1:14" x14ac:dyDescent="0.35">
      <c r="A846" s="76" t="s">
        <v>579</v>
      </c>
      <c r="B846" s="65">
        <v>44120</v>
      </c>
      <c r="C846" s="76" t="s">
        <v>183</v>
      </c>
      <c r="D846" s="49">
        <v>21172</v>
      </c>
      <c r="E846" s="49">
        <v>0</v>
      </c>
      <c r="F846" s="1"/>
      <c r="G846" s="49">
        <f t="shared" si="151"/>
        <v>21172</v>
      </c>
      <c r="I846" s="49">
        <v>2850</v>
      </c>
      <c r="J846" s="101"/>
      <c r="K846" s="49">
        <v>15164</v>
      </c>
      <c r="L846" s="50"/>
      <c r="M846" s="49">
        <f>G846-I846-K846</f>
        <v>3158</v>
      </c>
      <c r="N846" s="49"/>
    </row>
    <row r="847" spans="1:14" x14ac:dyDescent="0.35">
      <c r="A847" s="76" t="s">
        <v>580</v>
      </c>
      <c r="B847" s="65">
        <v>44140</v>
      </c>
      <c r="C847" s="76" t="s">
        <v>375</v>
      </c>
      <c r="D847" s="49">
        <v>42288</v>
      </c>
      <c r="E847" s="49">
        <v>0</v>
      </c>
      <c r="F847" s="1"/>
      <c r="G847" s="49">
        <f t="shared" si="151"/>
        <v>42288</v>
      </c>
      <c r="I847" s="49">
        <v>250</v>
      </c>
      <c r="J847" s="101"/>
      <c r="K847" s="49">
        <v>39068</v>
      </c>
      <c r="L847" s="50"/>
      <c r="M847" s="49">
        <f>G847-I847-K847</f>
        <v>2970</v>
      </c>
      <c r="N847" s="49"/>
    </row>
    <row r="848" spans="1:14" x14ac:dyDescent="0.35">
      <c r="A848" s="76" t="s">
        <v>581</v>
      </c>
      <c r="B848" s="65">
        <v>44160</v>
      </c>
      <c r="C848" s="76" t="s">
        <v>189</v>
      </c>
      <c r="D848" s="49">
        <v>25468</v>
      </c>
      <c r="E848" s="49">
        <v>0</v>
      </c>
      <c r="F848" s="1"/>
      <c r="G848" s="49">
        <f t="shared" si="151"/>
        <v>25468</v>
      </c>
      <c r="I848" s="49">
        <v>5072</v>
      </c>
      <c r="J848" s="101"/>
      <c r="K848" s="49">
        <v>18904</v>
      </c>
      <c r="L848" s="50"/>
      <c r="M848" s="49">
        <f>G848-I848-K848</f>
        <v>1492</v>
      </c>
      <c r="N848" s="49"/>
    </row>
    <row r="849" spans="1:14" ht="15" thickBot="1" x14ac:dyDescent="0.4">
      <c r="A849" s="79" t="s">
        <v>51</v>
      </c>
      <c r="B849" s="65">
        <v>44180</v>
      </c>
      <c r="C849" s="84" t="s">
        <v>582</v>
      </c>
      <c r="D849" s="82">
        <f>SUM(D844:D848)</f>
        <v>359008</v>
      </c>
      <c r="E849" s="82">
        <f>SUM(E844:E848)</f>
        <v>0</v>
      </c>
      <c r="F849" s="1"/>
      <c r="G849" s="82">
        <f>SUM(G844:G848)</f>
        <v>359008</v>
      </c>
      <c r="I849" s="82">
        <f>SUM(I844:I848)</f>
        <v>44574</v>
      </c>
      <c r="J849" s="101"/>
      <c r="K849" s="82">
        <f>SUM(K844:K848)</f>
        <v>280550</v>
      </c>
      <c r="L849" s="50"/>
      <c r="M849" s="82">
        <f>SUM(M844:M848)</f>
        <v>33884</v>
      </c>
      <c r="N849" s="83"/>
    </row>
    <row r="850" spans="1:14" ht="15" thickTop="1" x14ac:dyDescent="0.35">
      <c r="A850" s="84" t="s">
        <v>758</v>
      </c>
      <c r="B850" s="65"/>
      <c r="C850" s="76"/>
      <c r="D850" s="49"/>
      <c r="F850" s="1"/>
      <c r="J850" s="101"/>
      <c r="L850" s="50"/>
      <c r="M850" s="49"/>
      <c r="N850" s="49"/>
    </row>
    <row r="851" spans="1:14" x14ac:dyDescent="0.35">
      <c r="A851" s="76" t="s">
        <v>584</v>
      </c>
      <c r="B851" s="65">
        <v>46000</v>
      </c>
      <c r="C851" s="76" t="s">
        <v>585</v>
      </c>
      <c r="D851" s="49">
        <v>931080</v>
      </c>
      <c r="E851" s="49">
        <v>0</v>
      </c>
      <c r="F851" s="1"/>
      <c r="G851" s="49">
        <f t="shared" ref="G851:G859" si="152">D851+E851</f>
        <v>931080</v>
      </c>
      <c r="I851" s="49">
        <v>131390</v>
      </c>
      <c r="J851" s="101"/>
      <c r="K851" s="49">
        <v>779304</v>
      </c>
      <c r="L851" s="50"/>
      <c r="M851" s="49">
        <f t="shared" ref="M851:M859" si="153">G851-I851-K851</f>
        <v>20386</v>
      </c>
      <c r="N851" s="49"/>
    </row>
    <row r="852" spans="1:14" x14ac:dyDescent="0.35">
      <c r="A852" s="76" t="s">
        <v>586</v>
      </c>
      <c r="B852" s="65">
        <v>46020</v>
      </c>
      <c r="C852" s="76" t="s">
        <v>532</v>
      </c>
      <c r="D852" s="49">
        <v>88000</v>
      </c>
      <c r="E852" s="49">
        <v>0</v>
      </c>
      <c r="F852" s="1"/>
      <c r="G852" s="49">
        <f t="shared" si="152"/>
        <v>88000</v>
      </c>
      <c r="I852" s="49">
        <v>25096</v>
      </c>
      <c r="J852" s="101"/>
      <c r="K852" s="49">
        <v>60290</v>
      </c>
      <c r="L852" s="50"/>
      <c r="M852" s="49">
        <f t="shared" si="153"/>
        <v>2614</v>
      </c>
      <c r="N852" s="49"/>
    </row>
    <row r="853" spans="1:14" x14ac:dyDescent="0.35">
      <c r="A853" s="76" t="s">
        <v>587</v>
      </c>
      <c r="B853" s="65">
        <v>46040</v>
      </c>
      <c r="C853" s="76" t="s">
        <v>534</v>
      </c>
      <c r="D853" s="49">
        <v>348688</v>
      </c>
      <c r="E853" s="49">
        <v>0</v>
      </c>
      <c r="F853" s="1"/>
      <c r="G853" s="49">
        <f t="shared" si="152"/>
        <v>348688</v>
      </c>
      <c r="I853" s="49">
        <v>171396</v>
      </c>
      <c r="J853" s="101"/>
      <c r="K853" s="49">
        <v>157138</v>
      </c>
      <c r="L853" s="50"/>
      <c r="M853" s="49">
        <f t="shared" si="153"/>
        <v>20154</v>
      </c>
      <c r="N853" s="49"/>
    </row>
    <row r="854" spans="1:14" x14ac:dyDescent="0.35">
      <c r="A854" s="76" t="s">
        <v>588</v>
      </c>
      <c r="B854" s="65">
        <v>46060</v>
      </c>
      <c r="C854" s="76" t="s">
        <v>536</v>
      </c>
      <c r="D854" s="49">
        <v>88000</v>
      </c>
      <c r="E854" s="49">
        <v>0</v>
      </c>
      <c r="F854" s="1"/>
      <c r="G854" s="49">
        <f t="shared" si="152"/>
        <v>88000</v>
      </c>
      <c r="I854" s="49">
        <v>8430</v>
      </c>
      <c r="J854" s="101"/>
      <c r="K854" s="49">
        <v>77052</v>
      </c>
      <c r="L854" s="50"/>
      <c r="M854" s="49">
        <f t="shared" si="153"/>
        <v>2518</v>
      </c>
      <c r="N854" s="49"/>
    </row>
    <row r="855" spans="1:14" x14ac:dyDescent="0.35">
      <c r="A855" s="76" t="s">
        <v>589</v>
      </c>
      <c r="B855" s="65">
        <v>46065</v>
      </c>
      <c r="C855" s="76" t="s">
        <v>177</v>
      </c>
      <c r="D855" s="49">
        <v>0</v>
      </c>
      <c r="E855" s="49">
        <v>0</v>
      </c>
      <c r="F855" s="1"/>
      <c r="G855" s="49">
        <f t="shared" si="152"/>
        <v>0</v>
      </c>
      <c r="I855" s="49">
        <v>0</v>
      </c>
      <c r="J855" s="101"/>
      <c r="K855" s="49">
        <v>0</v>
      </c>
      <c r="L855" s="50"/>
      <c r="M855" s="49">
        <f t="shared" si="153"/>
        <v>0</v>
      </c>
      <c r="N855" s="49"/>
    </row>
    <row r="856" spans="1:14" x14ac:dyDescent="0.35">
      <c r="A856" s="76" t="s">
        <v>590</v>
      </c>
      <c r="B856" s="65">
        <v>46080</v>
      </c>
      <c r="C856" s="76" t="s">
        <v>405</v>
      </c>
      <c r="D856" s="49">
        <v>20000</v>
      </c>
      <c r="E856" s="49">
        <v>0</v>
      </c>
      <c r="F856" s="1"/>
      <c r="G856" s="49">
        <f t="shared" si="152"/>
        <v>20000</v>
      </c>
      <c r="I856" s="49">
        <v>5126</v>
      </c>
      <c r="J856" s="101"/>
      <c r="K856" s="49">
        <v>12916</v>
      </c>
      <c r="L856" s="50"/>
      <c r="M856" s="49">
        <f t="shared" si="153"/>
        <v>1958</v>
      </c>
      <c r="N856" s="49"/>
    </row>
    <row r="857" spans="1:14" x14ac:dyDescent="0.35">
      <c r="A857" s="76" t="s">
        <v>591</v>
      </c>
      <c r="B857" s="65">
        <v>46100</v>
      </c>
      <c r="C857" s="76" t="s">
        <v>183</v>
      </c>
      <c r="D857" s="49">
        <v>20000</v>
      </c>
      <c r="E857" s="49">
        <v>0</v>
      </c>
      <c r="F857" s="1"/>
      <c r="G857" s="49">
        <f t="shared" si="152"/>
        <v>20000</v>
      </c>
      <c r="I857" s="49">
        <v>7304</v>
      </c>
      <c r="J857" s="101"/>
      <c r="K857" s="49">
        <v>10470</v>
      </c>
      <c r="L857" s="50"/>
      <c r="M857" s="49">
        <f t="shared" si="153"/>
        <v>2226</v>
      </c>
      <c r="N857" s="49"/>
    </row>
    <row r="858" spans="1:14" x14ac:dyDescent="0.35">
      <c r="A858" s="76" t="s">
        <v>592</v>
      </c>
      <c r="B858" s="65">
        <v>46120</v>
      </c>
      <c r="C858" s="76" t="s">
        <v>375</v>
      </c>
      <c r="D858" s="49">
        <v>30000</v>
      </c>
      <c r="E858" s="49">
        <v>0</v>
      </c>
      <c r="F858" s="1"/>
      <c r="G858" s="49">
        <f t="shared" si="152"/>
        <v>30000</v>
      </c>
      <c r="I858" s="49">
        <v>17138</v>
      </c>
      <c r="J858" s="101"/>
      <c r="K858" s="49">
        <v>10842</v>
      </c>
      <c r="L858" s="50"/>
      <c r="M858" s="49">
        <f t="shared" si="153"/>
        <v>2020</v>
      </c>
      <c r="N858" s="49"/>
    </row>
    <row r="859" spans="1:14" x14ac:dyDescent="0.35">
      <c r="A859" s="76" t="s">
        <v>593</v>
      </c>
      <c r="B859" s="65">
        <v>46140</v>
      </c>
      <c r="C859" s="76" t="s">
        <v>189</v>
      </c>
      <c r="D859" s="49">
        <v>4000</v>
      </c>
      <c r="E859" s="49">
        <v>0</v>
      </c>
      <c r="F859" s="1"/>
      <c r="G859" s="49">
        <f t="shared" si="152"/>
        <v>4000</v>
      </c>
      <c r="I859" s="49">
        <v>1704</v>
      </c>
      <c r="J859" s="101"/>
      <c r="K859" s="49">
        <v>2106</v>
      </c>
      <c r="L859" s="50"/>
      <c r="M859" s="49">
        <f t="shared" si="153"/>
        <v>190</v>
      </c>
      <c r="N859" s="49"/>
    </row>
    <row r="860" spans="1:14" ht="15" thickBot="1" x14ac:dyDescent="0.4">
      <c r="A860" s="79" t="s">
        <v>51</v>
      </c>
      <c r="B860" s="65">
        <v>46160</v>
      </c>
      <c r="C860" s="84" t="s">
        <v>594</v>
      </c>
      <c r="D860" s="82">
        <f>SUM(D851:D859)</f>
        <v>1529768</v>
      </c>
      <c r="E860" s="82">
        <f>SUM(E851:E859)</f>
        <v>0</v>
      </c>
      <c r="F860" s="1"/>
      <c r="G860" s="82">
        <f>SUM(G851:G859)</f>
        <v>1529768</v>
      </c>
      <c r="I860" s="82">
        <f>SUM(I851:I859)</f>
        <v>367584</v>
      </c>
      <c r="J860" s="101"/>
      <c r="K860" s="82">
        <f>SUM(K851:K859)</f>
        <v>1110118</v>
      </c>
      <c r="L860" s="50"/>
      <c r="M860" s="82">
        <f>SUM(M851:M859)</f>
        <v>52066</v>
      </c>
      <c r="N860" s="83"/>
    </row>
    <row r="861" spans="1:14" ht="15" thickTop="1" x14ac:dyDescent="0.35">
      <c r="A861" s="84" t="s">
        <v>759</v>
      </c>
      <c r="B861" s="65"/>
      <c r="C861" s="76"/>
      <c r="D861" s="49"/>
      <c r="F861" s="1"/>
      <c r="J861" s="101"/>
      <c r="L861" s="50"/>
      <c r="M861" s="49"/>
      <c r="N861" s="49"/>
    </row>
    <row r="862" spans="1:14" x14ac:dyDescent="0.35">
      <c r="A862" s="76" t="s">
        <v>596</v>
      </c>
      <c r="B862" s="65">
        <v>49020</v>
      </c>
      <c r="C862" s="76" t="s">
        <v>597</v>
      </c>
      <c r="D862" s="49">
        <v>171072</v>
      </c>
      <c r="E862" s="49">
        <v>0</v>
      </c>
      <c r="F862" s="1"/>
      <c r="G862" s="49">
        <f t="shared" ref="G862:G863" si="154">D862+E862</f>
        <v>171072</v>
      </c>
      <c r="I862" s="49">
        <v>25092</v>
      </c>
      <c r="J862" s="101"/>
      <c r="K862" s="49">
        <v>137906</v>
      </c>
      <c r="L862" s="50"/>
      <c r="M862" s="49">
        <f>G862-I862-K862</f>
        <v>8074</v>
      </c>
      <c r="N862" s="49"/>
    </row>
    <row r="863" spans="1:14" x14ac:dyDescent="0.35">
      <c r="A863" s="76" t="s">
        <v>598</v>
      </c>
      <c r="B863" s="65">
        <v>49180</v>
      </c>
      <c r="C863" s="76" t="s">
        <v>185</v>
      </c>
      <c r="D863" s="49">
        <v>4100</v>
      </c>
      <c r="E863" s="49">
        <v>0</v>
      </c>
      <c r="F863" s="1"/>
      <c r="G863" s="49">
        <f t="shared" si="154"/>
        <v>4100</v>
      </c>
      <c r="I863" s="49">
        <v>402</v>
      </c>
      <c r="J863" s="101"/>
      <c r="K863" s="49">
        <v>2506</v>
      </c>
      <c r="L863" s="50"/>
      <c r="M863" s="49">
        <f>G863-I863-K863</f>
        <v>1192</v>
      </c>
      <c r="N863" s="49"/>
    </row>
    <row r="864" spans="1:14" ht="15" thickBot="1" x14ac:dyDescent="0.4">
      <c r="A864" s="79" t="s">
        <v>51</v>
      </c>
      <c r="B864" s="65">
        <v>49340</v>
      </c>
      <c r="C864" s="84" t="s">
        <v>599</v>
      </c>
      <c r="D864" s="82">
        <f>SUM(D862:D863)</f>
        <v>175172</v>
      </c>
      <c r="E864" s="82">
        <f>SUM(E862:E863)</f>
        <v>0</v>
      </c>
      <c r="F864" s="1"/>
      <c r="G864" s="82">
        <f>SUM(G862:G863)</f>
        <v>175172</v>
      </c>
      <c r="I864" s="82">
        <f>SUM(I862:I863)</f>
        <v>25494</v>
      </c>
      <c r="J864" s="101"/>
      <c r="K864" s="82">
        <f>SUM(K862:K863)</f>
        <v>140412</v>
      </c>
      <c r="L864" s="50"/>
      <c r="M864" s="82">
        <f>SUM(M862:M863)</f>
        <v>9266</v>
      </c>
      <c r="N864" s="83"/>
    </row>
    <row r="865" spans="1:14" ht="15" thickTop="1" x14ac:dyDescent="0.35">
      <c r="A865" s="84" t="s">
        <v>760</v>
      </c>
      <c r="B865" s="65"/>
      <c r="C865" s="76"/>
      <c r="D865" s="83"/>
      <c r="E865" s="83"/>
      <c r="F865" s="1"/>
      <c r="G865" s="83"/>
      <c r="H865" s="100"/>
      <c r="I865" s="83"/>
      <c r="J865" s="100"/>
      <c r="K865" s="83"/>
      <c r="L865" s="118"/>
      <c r="M865" s="83"/>
      <c r="N865" s="83"/>
    </row>
    <row r="866" spans="1:14" x14ac:dyDescent="0.35">
      <c r="A866" s="76" t="s">
        <v>601</v>
      </c>
      <c r="B866" s="87">
        <v>51000</v>
      </c>
      <c r="C866" s="76" t="s">
        <v>370</v>
      </c>
      <c r="D866" s="49">
        <v>266100</v>
      </c>
      <c r="E866" s="49">
        <v>0</v>
      </c>
      <c r="F866" s="1"/>
      <c r="G866" s="49">
        <f t="shared" ref="G866:G871" si="155">D866+E866</f>
        <v>266100</v>
      </c>
      <c r="I866" s="49">
        <v>200000</v>
      </c>
      <c r="J866" s="101"/>
      <c r="K866" s="49">
        <v>66100</v>
      </c>
      <c r="L866" s="50"/>
      <c r="M866" s="49">
        <f t="shared" ref="M866:M871" si="156">G866-I866-K866</f>
        <v>0</v>
      </c>
      <c r="N866" s="49"/>
    </row>
    <row r="867" spans="1:14" x14ac:dyDescent="0.35">
      <c r="A867" s="76" t="s">
        <v>602</v>
      </c>
      <c r="B867" s="87">
        <v>51005</v>
      </c>
      <c r="C867" s="76" t="s">
        <v>177</v>
      </c>
      <c r="D867" s="49">
        <v>0</v>
      </c>
      <c r="E867" s="49">
        <v>0</v>
      </c>
      <c r="F867" s="1"/>
      <c r="G867" s="49">
        <f t="shared" si="155"/>
        <v>0</v>
      </c>
      <c r="I867" s="49">
        <v>0</v>
      </c>
      <c r="J867" s="101"/>
      <c r="K867" s="49">
        <v>0</v>
      </c>
      <c r="L867" s="50"/>
      <c r="M867" s="49">
        <f t="shared" si="156"/>
        <v>0</v>
      </c>
      <c r="N867" s="49"/>
    </row>
    <row r="868" spans="1:14" x14ac:dyDescent="0.35">
      <c r="A868" s="76" t="s">
        <v>603</v>
      </c>
      <c r="B868" s="87">
        <v>51020</v>
      </c>
      <c r="C868" s="76" t="s">
        <v>405</v>
      </c>
      <c r="D868" s="49">
        <v>0</v>
      </c>
      <c r="E868" s="49">
        <v>0</v>
      </c>
      <c r="F868" s="1"/>
      <c r="G868" s="49">
        <f t="shared" si="155"/>
        <v>0</v>
      </c>
      <c r="I868" s="49">
        <v>0</v>
      </c>
      <c r="J868" s="101"/>
      <c r="K868" s="49">
        <v>0</v>
      </c>
      <c r="L868" s="50"/>
      <c r="M868" s="49">
        <f t="shared" si="156"/>
        <v>0</v>
      </c>
      <c r="N868" s="49"/>
    </row>
    <row r="869" spans="1:14" x14ac:dyDescent="0.35">
      <c r="A869" s="76" t="s">
        <v>604</v>
      </c>
      <c r="B869" s="87">
        <v>51040</v>
      </c>
      <c r="C869" s="76" t="s">
        <v>605</v>
      </c>
      <c r="D869" s="49">
        <v>0</v>
      </c>
      <c r="E869" s="49">
        <v>0</v>
      </c>
      <c r="F869" s="1"/>
      <c r="G869" s="49">
        <f t="shared" si="155"/>
        <v>0</v>
      </c>
      <c r="I869" s="49">
        <v>0</v>
      </c>
      <c r="J869" s="101"/>
      <c r="K869" s="49">
        <v>0</v>
      </c>
      <c r="L869" s="50"/>
      <c r="M869" s="49">
        <f t="shared" si="156"/>
        <v>0</v>
      </c>
      <c r="N869" s="49"/>
    </row>
    <row r="870" spans="1:14" x14ac:dyDescent="0.35">
      <c r="A870" s="76" t="s">
        <v>606</v>
      </c>
      <c r="B870" s="87">
        <v>51060</v>
      </c>
      <c r="C870" s="76" t="s">
        <v>185</v>
      </c>
      <c r="D870" s="49">
        <v>0</v>
      </c>
      <c r="E870" s="49">
        <v>0</v>
      </c>
      <c r="F870" s="1"/>
      <c r="G870" s="49">
        <f t="shared" si="155"/>
        <v>0</v>
      </c>
      <c r="I870" s="49">
        <v>0</v>
      </c>
      <c r="J870" s="101"/>
      <c r="K870" s="49">
        <v>0</v>
      </c>
      <c r="L870" s="50"/>
      <c r="M870" s="49">
        <f t="shared" si="156"/>
        <v>0</v>
      </c>
      <c r="N870" s="49"/>
    </row>
    <row r="871" spans="1:14" x14ac:dyDescent="0.35">
      <c r="A871" s="76" t="s">
        <v>607</v>
      </c>
      <c r="B871" s="87">
        <v>51080</v>
      </c>
      <c r="C871" s="76" t="s">
        <v>189</v>
      </c>
      <c r="D871" s="49">
        <v>0</v>
      </c>
      <c r="E871" s="49">
        <v>0</v>
      </c>
      <c r="F871" s="1"/>
      <c r="G871" s="49">
        <f t="shared" si="155"/>
        <v>0</v>
      </c>
      <c r="I871" s="49">
        <v>0</v>
      </c>
      <c r="J871" s="101"/>
      <c r="K871" s="49">
        <v>0</v>
      </c>
      <c r="L871" s="50"/>
      <c r="M871" s="49">
        <f t="shared" si="156"/>
        <v>0</v>
      </c>
      <c r="N871" s="49"/>
    </row>
    <row r="872" spans="1:14" ht="15" thickBot="1" x14ac:dyDescent="0.4">
      <c r="A872" s="79" t="s">
        <v>51</v>
      </c>
      <c r="B872" s="87">
        <v>51100</v>
      </c>
      <c r="C872" s="99" t="s">
        <v>608</v>
      </c>
      <c r="D872" s="82">
        <f>SUM(D866:D871)</f>
        <v>266100</v>
      </c>
      <c r="E872" s="82">
        <f>SUM(E866:E871)</f>
        <v>0</v>
      </c>
      <c r="F872" s="93"/>
      <c r="G872" s="82">
        <f>SUM(G866:G871)</f>
        <v>266100</v>
      </c>
      <c r="I872" s="82">
        <f>SUM(I866:I871)</f>
        <v>200000</v>
      </c>
      <c r="J872" s="101"/>
      <c r="K872" s="82">
        <f>SUM(K866:K871)</f>
        <v>66100</v>
      </c>
      <c r="L872" s="50"/>
      <c r="M872" s="82">
        <f>SUM(M866:M871)</f>
        <v>0</v>
      </c>
      <c r="N872" s="83"/>
    </row>
    <row r="873" spans="1:14" ht="15.5" thickTop="1" thickBot="1" x14ac:dyDescent="0.4">
      <c r="A873" s="79" t="s">
        <v>51</v>
      </c>
      <c r="B873" s="65">
        <v>51120</v>
      </c>
      <c r="C873" s="84" t="s">
        <v>761</v>
      </c>
      <c r="D873" s="94">
        <f>D864+D872</f>
        <v>441272</v>
      </c>
      <c r="E873" s="94">
        <f>E864+E872</f>
        <v>0</v>
      </c>
      <c r="F873" s="1"/>
      <c r="G873" s="94">
        <f>G864+G872</f>
        <v>441272</v>
      </c>
      <c r="I873" s="94">
        <f>I864+I872</f>
        <v>225494</v>
      </c>
      <c r="J873" s="101"/>
      <c r="K873" s="94">
        <f>K864+K872</f>
        <v>206512</v>
      </c>
      <c r="L873" s="50"/>
      <c r="M873" s="94">
        <f>M864+M872</f>
        <v>9266</v>
      </c>
      <c r="N873" s="83"/>
    </row>
    <row r="874" spans="1:14" ht="15" thickTop="1" x14ac:dyDescent="0.35">
      <c r="A874" s="84" t="s">
        <v>762</v>
      </c>
      <c r="B874" s="65"/>
      <c r="C874" s="76"/>
      <c r="D874" s="49"/>
      <c r="F874" s="1"/>
      <c r="J874" s="101"/>
      <c r="L874" s="50"/>
      <c r="M874" s="49"/>
      <c r="N874" s="49"/>
    </row>
    <row r="875" spans="1:14" x14ac:dyDescent="0.35">
      <c r="A875" s="76" t="s">
        <v>611</v>
      </c>
      <c r="B875" s="65">
        <v>52280</v>
      </c>
      <c r="C875" s="76" t="s">
        <v>612</v>
      </c>
      <c r="D875" s="49">
        <v>41000</v>
      </c>
      <c r="E875" s="49">
        <v>0</v>
      </c>
      <c r="F875" s="1"/>
      <c r="G875" s="49">
        <f>D875+E875</f>
        <v>41000</v>
      </c>
      <c r="I875" s="49">
        <v>2472</v>
      </c>
      <c r="J875" s="101"/>
      <c r="K875" s="49">
        <v>30724</v>
      </c>
      <c r="L875" s="50"/>
      <c r="M875" s="49">
        <f>G875-I875-K875</f>
        <v>7804</v>
      </c>
      <c r="N875" s="49"/>
    </row>
    <row r="876" spans="1:14" ht="15" thickBot="1" x14ac:dyDescent="0.4">
      <c r="A876" s="79" t="s">
        <v>51</v>
      </c>
      <c r="B876" s="65">
        <v>52480</v>
      </c>
      <c r="C876" s="84" t="s">
        <v>613</v>
      </c>
      <c r="D876" s="82">
        <f>SUM(D875:D875)</f>
        <v>41000</v>
      </c>
      <c r="E876" s="82">
        <f>SUM(E875:E875)</f>
        <v>0</v>
      </c>
      <c r="F876" s="1"/>
      <c r="G876" s="82">
        <f>SUM(G875:G875)</f>
        <v>41000</v>
      </c>
      <c r="I876" s="82">
        <f>SUM(I875:I875)</f>
        <v>2472</v>
      </c>
      <c r="J876" s="101"/>
      <c r="K876" s="82">
        <f>SUM(K875:K875)</f>
        <v>30724</v>
      </c>
      <c r="L876" s="50"/>
      <c r="M876" s="82">
        <f>SUM(M875:M875)</f>
        <v>7804</v>
      </c>
      <c r="N876" s="83"/>
    </row>
    <row r="877" spans="1:14" ht="15" thickTop="1" x14ac:dyDescent="0.35">
      <c r="A877" s="84" t="s">
        <v>763</v>
      </c>
      <c r="B877" s="65"/>
      <c r="C877" s="84"/>
      <c r="D877" s="49"/>
      <c r="F877" s="1"/>
      <c r="J877" s="101"/>
      <c r="L877" s="50"/>
      <c r="M877" s="49"/>
      <c r="N877" s="49"/>
    </row>
    <row r="878" spans="1:14" x14ac:dyDescent="0.35">
      <c r="A878" s="76" t="s">
        <v>615</v>
      </c>
      <c r="B878" s="65">
        <v>71000</v>
      </c>
      <c r="C878" s="76" t="s">
        <v>616</v>
      </c>
      <c r="D878" s="49">
        <v>600000</v>
      </c>
      <c r="E878" s="49">
        <v>0</v>
      </c>
      <c r="F878" s="1"/>
      <c r="G878" s="49">
        <f t="shared" ref="G878:G892" si="157">D878+E878</f>
        <v>600000</v>
      </c>
      <c r="I878" s="49">
        <v>500222</v>
      </c>
      <c r="J878" s="101"/>
      <c r="K878" s="49">
        <v>91362</v>
      </c>
      <c r="L878" s="50"/>
      <c r="M878" s="49">
        <f t="shared" ref="M878:M892" si="158">G878-I878-K878</f>
        <v>8416</v>
      </c>
      <c r="N878" s="49"/>
    </row>
    <row r="879" spans="1:14" x14ac:dyDescent="0.35">
      <c r="A879" s="76" t="s">
        <v>617</v>
      </c>
      <c r="B879" s="65">
        <v>71020</v>
      </c>
      <c r="C879" s="76" t="s">
        <v>618</v>
      </c>
      <c r="D879" s="49">
        <v>100000</v>
      </c>
      <c r="E879" s="49">
        <v>0</v>
      </c>
      <c r="F879" s="1"/>
      <c r="G879" s="49">
        <f t="shared" si="157"/>
        <v>100000</v>
      </c>
      <c r="I879" s="49">
        <v>65122</v>
      </c>
      <c r="J879" s="101"/>
      <c r="K879" s="49">
        <v>32850</v>
      </c>
      <c r="L879" s="50"/>
      <c r="M879" s="49">
        <f t="shared" si="158"/>
        <v>2028</v>
      </c>
      <c r="N879" s="49"/>
    </row>
    <row r="880" spans="1:14" x14ac:dyDescent="0.35">
      <c r="A880" s="76" t="s">
        <v>619</v>
      </c>
      <c r="B880" s="65">
        <v>71040</v>
      </c>
      <c r="C880" s="76" t="s">
        <v>620</v>
      </c>
      <c r="D880" s="49">
        <v>140000</v>
      </c>
      <c r="E880" s="49">
        <v>0</v>
      </c>
      <c r="F880" s="1"/>
      <c r="G880" s="49">
        <f t="shared" si="157"/>
        <v>140000</v>
      </c>
      <c r="I880" s="49">
        <v>130426</v>
      </c>
      <c r="J880" s="101"/>
      <c r="K880" s="49">
        <v>7138</v>
      </c>
      <c r="L880" s="50"/>
      <c r="M880" s="49">
        <f t="shared" si="158"/>
        <v>2436</v>
      </c>
      <c r="N880" s="49"/>
    </row>
    <row r="881" spans="1:14" x14ac:dyDescent="0.35">
      <c r="A881" s="76" t="s">
        <v>621</v>
      </c>
      <c r="B881" s="65">
        <v>71060</v>
      </c>
      <c r="C881" s="76" t="s">
        <v>622</v>
      </c>
      <c r="D881" s="49">
        <v>180000</v>
      </c>
      <c r="E881" s="49">
        <v>0</v>
      </c>
      <c r="F881" s="1"/>
      <c r="G881" s="49">
        <f t="shared" si="157"/>
        <v>180000</v>
      </c>
      <c r="I881" s="49">
        <v>170428</v>
      </c>
      <c r="J881" s="101"/>
      <c r="K881" s="49">
        <v>5062</v>
      </c>
      <c r="L881" s="50"/>
      <c r="M881" s="49">
        <f t="shared" si="158"/>
        <v>4510</v>
      </c>
      <c r="N881" s="49"/>
    </row>
    <row r="882" spans="1:14" x14ac:dyDescent="0.35">
      <c r="A882" s="76" t="s">
        <v>623</v>
      </c>
      <c r="B882" s="65">
        <v>71080</v>
      </c>
      <c r="C882" s="76" t="s">
        <v>624</v>
      </c>
      <c r="D882" s="49">
        <v>220000</v>
      </c>
      <c r="E882" s="49">
        <v>0</v>
      </c>
      <c r="F882" s="1"/>
      <c r="G882" s="49">
        <f t="shared" si="157"/>
        <v>220000</v>
      </c>
      <c r="I882" s="49">
        <v>190246</v>
      </c>
      <c r="J882" s="101"/>
      <c r="K882" s="49">
        <v>26512</v>
      </c>
      <c r="L882" s="50"/>
      <c r="M882" s="49">
        <f t="shared" si="158"/>
        <v>3242</v>
      </c>
      <c r="N882" s="49"/>
    </row>
    <row r="883" spans="1:14" x14ac:dyDescent="0.35">
      <c r="A883" s="76" t="s">
        <v>625</v>
      </c>
      <c r="B883" s="65">
        <v>71100</v>
      </c>
      <c r="C883" s="76" t="s">
        <v>626</v>
      </c>
      <c r="D883" s="49">
        <v>0</v>
      </c>
      <c r="E883" s="49">
        <v>0</v>
      </c>
      <c r="F883" s="1"/>
      <c r="G883" s="49">
        <f t="shared" si="157"/>
        <v>0</v>
      </c>
      <c r="I883" s="49">
        <v>0</v>
      </c>
      <c r="J883" s="101"/>
      <c r="K883" s="49">
        <v>0</v>
      </c>
      <c r="L883" s="50"/>
      <c r="M883" s="49">
        <f t="shared" si="158"/>
        <v>0</v>
      </c>
      <c r="N883" s="49"/>
    </row>
    <row r="884" spans="1:14" x14ac:dyDescent="0.35">
      <c r="A884" s="76" t="s">
        <v>627</v>
      </c>
      <c r="B884" s="65">
        <v>71120</v>
      </c>
      <c r="C884" s="76" t="s">
        <v>628</v>
      </c>
      <c r="D884" s="49">
        <v>0</v>
      </c>
      <c r="E884" s="49">
        <v>0</v>
      </c>
      <c r="F884" s="1"/>
      <c r="G884" s="49">
        <f t="shared" si="157"/>
        <v>0</v>
      </c>
      <c r="I884" s="49">
        <v>0</v>
      </c>
      <c r="J884" s="101"/>
      <c r="K884" s="49">
        <v>0</v>
      </c>
      <c r="L884" s="50"/>
      <c r="M884" s="49">
        <f t="shared" si="158"/>
        <v>0</v>
      </c>
      <c r="N884" s="49"/>
    </row>
    <row r="885" spans="1:14" x14ac:dyDescent="0.35">
      <c r="A885" s="76" t="s">
        <v>629</v>
      </c>
      <c r="B885" s="65">
        <v>71140</v>
      </c>
      <c r="C885" s="76" t="s">
        <v>630</v>
      </c>
      <c r="D885" s="49">
        <v>280000</v>
      </c>
      <c r="E885" s="49">
        <v>0</v>
      </c>
      <c r="F885" s="1"/>
      <c r="G885" s="49">
        <f t="shared" si="157"/>
        <v>280000</v>
      </c>
      <c r="I885" s="49">
        <v>210730</v>
      </c>
      <c r="J885" s="101"/>
      <c r="K885" s="49">
        <v>65028</v>
      </c>
      <c r="L885" s="50"/>
      <c r="M885" s="49">
        <f t="shared" si="158"/>
        <v>4242</v>
      </c>
      <c r="N885" s="49"/>
    </row>
    <row r="886" spans="1:14" x14ac:dyDescent="0.35">
      <c r="A886" s="76" t="s">
        <v>631</v>
      </c>
      <c r="B886" s="65">
        <v>71160</v>
      </c>
      <c r="C886" s="76" t="s">
        <v>632</v>
      </c>
      <c r="D886" s="49">
        <v>320000</v>
      </c>
      <c r="E886" s="49">
        <v>0</v>
      </c>
      <c r="F886" s="1"/>
      <c r="G886" s="49">
        <f t="shared" si="157"/>
        <v>320000</v>
      </c>
      <c r="I886" s="49">
        <v>247316</v>
      </c>
      <c r="J886" s="101"/>
      <c r="K886" s="49">
        <v>70426</v>
      </c>
      <c r="L886" s="50"/>
      <c r="M886" s="49">
        <f t="shared" si="158"/>
        <v>2258</v>
      </c>
      <c r="N886" s="49"/>
    </row>
    <row r="887" spans="1:14" x14ac:dyDescent="0.35">
      <c r="A887" s="76" t="s">
        <v>633</v>
      </c>
      <c r="B887" s="65">
        <v>71180</v>
      </c>
      <c r="C887" s="76" t="s">
        <v>634</v>
      </c>
      <c r="D887" s="49">
        <v>360000</v>
      </c>
      <c r="E887" s="49">
        <v>0</v>
      </c>
      <c r="F887" s="1"/>
      <c r="G887" s="49">
        <f t="shared" si="157"/>
        <v>360000</v>
      </c>
      <c r="I887" s="49">
        <v>217124</v>
      </c>
      <c r="J887" s="101"/>
      <c r="K887" s="49">
        <v>140506</v>
      </c>
      <c r="L887" s="50"/>
      <c r="M887" s="49">
        <f t="shared" si="158"/>
        <v>2370</v>
      </c>
      <c r="N887" s="49"/>
    </row>
    <row r="888" spans="1:14" x14ac:dyDescent="0.35">
      <c r="A888" s="76" t="s">
        <v>635</v>
      </c>
      <c r="B888" s="65">
        <v>71200</v>
      </c>
      <c r="C888" s="76" t="s">
        <v>636</v>
      </c>
      <c r="D888" s="49">
        <v>210000</v>
      </c>
      <c r="E888" s="49">
        <v>0</v>
      </c>
      <c r="F888" s="1"/>
      <c r="G888" s="49">
        <f t="shared" si="157"/>
        <v>210000</v>
      </c>
      <c r="I888" s="49">
        <v>30050</v>
      </c>
      <c r="J888" s="101"/>
      <c r="K888" s="49">
        <v>175316</v>
      </c>
      <c r="L888" s="50"/>
      <c r="M888" s="49">
        <f t="shared" si="158"/>
        <v>4634</v>
      </c>
      <c r="N888" s="49"/>
    </row>
    <row r="889" spans="1:14" x14ac:dyDescent="0.35">
      <c r="A889" s="76" t="s">
        <v>637</v>
      </c>
      <c r="B889" s="65">
        <v>71220</v>
      </c>
      <c r="C889" s="76" t="s">
        <v>638</v>
      </c>
      <c r="D889" s="49">
        <v>1865906</v>
      </c>
      <c r="E889" s="49">
        <v>0</v>
      </c>
      <c r="F889" s="1"/>
      <c r="G889" s="49">
        <f t="shared" si="157"/>
        <v>1865906</v>
      </c>
      <c r="I889" s="49">
        <v>651396</v>
      </c>
      <c r="J889" s="101"/>
      <c r="K889" s="49">
        <v>1210650</v>
      </c>
      <c r="L889" s="50"/>
      <c r="M889" s="49">
        <f t="shared" si="158"/>
        <v>3860</v>
      </c>
      <c r="N889" s="49"/>
    </row>
    <row r="890" spans="1:14" ht="29" x14ac:dyDescent="0.35">
      <c r="A890" s="76" t="s">
        <v>639</v>
      </c>
      <c r="B890" s="65">
        <v>71225</v>
      </c>
      <c r="C890" s="77" t="s">
        <v>764</v>
      </c>
      <c r="D890" s="49">
        <v>0</v>
      </c>
      <c r="E890" s="49">
        <v>0</v>
      </c>
      <c r="F890" s="1"/>
      <c r="G890" s="49">
        <f t="shared" si="157"/>
        <v>0</v>
      </c>
      <c r="I890" s="49">
        <v>0</v>
      </c>
      <c r="J890" s="101"/>
      <c r="K890" s="49">
        <v>0</v>
      </c>
      <c r="L890" s="50"/>
      <c r="M890" s="49">
        <f>G890-I890-K890</f>
        <v>0</v>
      </c>
      <c r="N890" s="49"/>
    </row>
    <row r="891" spans="1:14" ht="29" x14ac:dyDescent="0.35">
      <c r="A891" s="76" t="s">
        <v>641</v>
      </c>
      <c r="B891" s="65">
        <v>71226</v>
      </c>
      <c r="C891" s="77" t="s">
        <v>765</v>
      </c>
      <c r="D891" s="49">
        <v>0</v>
      </c>
      <c r="E891" s="49">
        <v>0</v>
      </c>
      <c r="F891" s="1"/>
      <c r="G891" s="49">
        <f t="shared" si="157"/>
        <v>0</v>
      </c>
      <c r="I891" s="49">
        <v>0</v>
      </c>
      <c r="J891" s="101"/>
      <c r="K891" s="49">
        <v>0</v>
      </c>
      <c r="L891" s="50"/>
      <c r="M891" s="49">
        <f>G891-I891-K891</f>
        <v>0</v>
      </c>
      <c r="N891" s="49"/>
    </row>
    <row r="892" spans="1:14" x14ac:dyDescent="0.35">
      <c r="A892" s="76" t="s">
        <v>643</v>
      </c>
      <c r="B892" s="65">
        <v>71227</v>
      </c>
      <c r="C892" s="76" t="s">
        <v>177</v>
      </c>
      <c r="D892" s="49">
        <v>0</v>
      </c>
      <c r="E892" s="49">
        <v>0</v>
      </c>
      <c r="F892" s="1"/>
      <c r="G892" s="49">
        <f t="shared" si="157"/>
        <v>0</v>
      </c>
      <c r="I892" s="49">
        <v>0</v>
      </c>
      <c r="J892" s="101"/>
      <c r="K892" s="49">
        <v>0</v>
      </c>
      <c r="L892" s="50"/>
      <c r="M892" s="49">
        <f t="shared" si="158"/>
        <v>0</v>
      </c>
      <c r="N892" s="49"/>
    </row>
    <row r="893" spans="1:14" x14ac:dyDescent="0.35">
      <c r="A893" s="79" t="s">
        <v>51</v>
      </c>
      <c r="B893" s="65">
        <v>71240</v>
      </c>
      <c r="C893" s="85" t="s">
        <v>644</v>
      </c>
      <c r="D893" s="86">
        <f>SUM(D878:D892)</f>
        <v>4275906</v>
      </c>
      <c r="E893" s="86">
        <f>SUM(E878:E892)</f>
        <v>0</v>
      </c>
      <c r="F893" s="1"/>
      <c r="G893" s="86">
        <f>SUM(G878:G892)</f>
        <v>4275906</v>
      </c>
      <c r="I893" s="86">
        <f>SUM(I878:I892)</f>
        <v>2413060</v>
      </c>
      <c r="J893" s="101"/>
      <c r="K893" s="86">
        <f>SUM(K878:K892)</f>
        <v>1824850</v>
      </c>
      <c r="L893" s="50"/>
      <c r="M893" s="86">
        <f>SUM(M878:M892)</f>
        <v>37996</v>
      </c>
      <c r="N893" s="83"/>
    </row>
    <row r="894" spans="1:14" ht="15" thickBot="1" x14ac:dyDescent="0.4">
      <c r="A894" s="79" t="s">
        <v>51</v>
      </c>
      <c r="B894" s="65">
        <v>71260</v>
      </c>
      <c r="C894" s="85" t="s">
        <v>645</v>
      </c>
      <c r="D894" s="82">
        <f>D893</f>
        <v>4275906</v>
      </c>
      <c r="E894" s="82">
        <f>E893</f>
        <v>0</v>
      </c>
      <c r="F894" s="1"/>
      <c r="G894" s="82">
        <f>G893</f>
        <v>4275906</v>
      </c>
      <c r="I894" s="82">
        <f>I893</f>
        <v>2413060</v>
      </c>
      <c r="J894" s="101"/>
      <c r="K894" s="82">
        <f>K893</f>
        <v>1824850</v>
      </c>
      <c r="L894" s="50"/>
      <c r="M894" s="82">
        <f>M893</f>
        <v>37996</v>
      </c>
      <c r="N894" s="83"/>
    </row>
    <row r="895" spans="1:14" ht="44.5" thickTop="1" thickBot="1" x14ac:dyDescent="0.4">
      <c r="A895" s="79" t="s">
        <v>51</v>
      </c>
      <c r="B895" s="65">
        <v>72140</v>
      </c>
      <c r="C895" s="85" t="s">
        <v>646</v>
      </c>
      <c r="D895" s="82">
        <f>+D800+D809+D820+D833+D842+D849+D860+D873+D876+D894</f>
        <v>13203078</v>
      </c>
      <c r="E895" s="82">
        <f>+E800+E809+E820+E833+E842+E849+E860+E873+E876+E894</f>
        <v>0</v>
      </c>
      <c r="F895" s="104" t="s">
        <v>766</v>
      </c>
      <c r="G895" s="82">
        <f>+G800+G809+G820+G833+G842+G849+G860+G873+G876+G894</f>
        <v>13203078</v>
      </c>
      <c r="H895" s="111" t="s">
        <v>767</v>
      </c>
      <c r="I895" s="82">
        <f>+I800+I809+I820+I833+I842+I849+I860+I873+I876+I894</f>
        <v>5183314</v>
      </c>
      <c r="J895" s="111" t="s">
        <v>768</v>
      </c>
      <c r="K895" s="82">
        <f>+K800+K809+K820+K833+K842+K849+K860+K873+K876+K894</f>
        <v>7467530</v>
      </c>
      <c r="L895" s="50"/>
      <c r="M895" s="82">
        <f>+M800+M809+M820+M833+M842+M849+M860+M873+M876+M894</f>
        <v>552234</v>
      </c>
      <c r="N895" s="83"/>
    </row>
    <row r="896" spans="1:14" ht="15.5" thickTop="1" thickBot="1" x14ac:dyDescent="0.4">
      <c r="A896" s="79" t="s">
        <v>51</v>
      </c>
      <c r="B896" s="65">
        <v>72260</v>
      </c>
      <c r="C896" s="85" t="s">
        <v>650</v>
      </c>
      <c r="D896" s="82">
        <f>D895+D788</f>
        <v>42353748</v>
      </c>
      <c r="E896" s="82">
        <f>E895+E788</f>
        <v>0</v>
      </c>
      <c r="F896" s="1"/>
      <c r="G896" s="82">
        <f>G895+G788</f>
        <v>42353748</v>
      </c>
      <c r="I896" s="82">
        <f>I895+I788</f>
        <v>16390512</v>
      </c>
      <c r="J896" s="101"/>
      <c r="K896" s="82">
        <f>K895+K788</f>
        <v>24003708</v>
      </c>
      <c r="L896" s="50"/>
      <c r="M896" s="82">
        <f>M895+M788</f>
        <v>1959528</v>
      </c>
      <c r="N896" s="83"/>
    </row>
    <row r="897" spans="1:14" ht="15" thickTop="1" x14ac:dyDescent="0.35">
      <c r="A897" s="84" t="s">
        <v>125</v>
      </c>
      <c r="B897" s="65"/>
      <c r="C897" s="76"/>
      <c r="D897" s="49"/>
      <c r="F897" s="1"/>
      <c r="J897" s="101"/>
      <c r="L897" s="50"/>
      <c r="M897" s="49"/>
      <c r="N897" s="49"/>
    </row>
    <row r="898" spans="1:14" x14ac:dyDescent="0.35">
      <c r="A898" s="84" t="s">
        <v>769</v>
      </c>
      <c r="B898" s="65"/>
      <c r="C898" s="76"/>
      <c r="D898" s="49"/>
      <c r="F898" s="1"/>
      <c r="J898" s="101"/>
      <c r="L898" s="50"/>
      <c r="M898" s="49"/>
      <c r="N898" s="49"/>
    </row>
    <row r="899" spans="1:14" x14ac:dyDescent="0.35">
      <c r="A899" s="76" t="s">
        <v>652</v>
      </c>
      <c r="B899" s="65">
        <v>73020</v>
      </c>
      <c r="C899" s="76" t="s">
        <v>653</v>
      </c>
      <c r="D899" s="49">
        <v>7000</v>
      </c>
      <c r="E899" s="49">
        <v>0</v>
      </c>
      <c r="F899" s="1"/>
      <c r="G899" s="49">
        <f t="shared" ref="G899:G902" si="159">D899+E899</f>
        <v>7000</v>
      </c>
      <c r="I899" s="49">
        <v>6850</v>
      </c>
      <c r="J899" s="101"/>
      <c r="K899" s="49">
        <v>0</v>
      </c>
      <c r="L899" s="50"/>
      <c r="M899" s="49">
        <f>G899-I899-K899</f>
        <v>150</v>
      </c>
      <c r="N899" s="49"/>
    </row>
    <row r="900" spans="1:14" x14ac:dyDescent="0.35">
      <c r="A900" s="76" t="s">
        <v>654</v>
      </c>
      <c r="B900" s="65">
        <v>73040</v>
      </c>
      <c r="C900" s="76" t="s">
        <v>655</v>
      </c>
      <c r="D900" s="49">
        <v>138100</v>
      </c>
      <c r="E900" s="49">
        <v>0</v>
      </c>
      <c r="F900" s="1"/>
      <c r="G900" s="49">
        <f t="shared" si="159"/>
        <v>138100</v>
      </c>
      <c r="I900" s="49">
        <v>121046</v>
      </c>
      <c r="J900" s="101"/>
      <c r="K900" s="49">
        <v>10002</v>
      </c>
      <c r="L900" s="50"/>
      <c r="M900" s="49">
        <f>G900-I900-K900</f>
        <v>7052</v>
      </c>
      <c r="N900" s="49"/>
    </row>
    <row r="901" spans="1:14" x14ac:dyDescent="0.35">
      <c r="A901" s="76" t="s">
        <v>656</v>
      </c>
      <c r="B901" s="65">
        <v>73060</v>
      </c>
      <c r="C901" s="76" t="s">
        <v>657</v>
      </c>
      <c r="D901" s="49">
        <v>138100</v>
      </c>
      <c r="E901" s="49">
        <v>0</v>
      </c>
      <c r="F901" s="1"/>
      <c r="G901" s="49">
        <f t="shared" si="159"/>
        <v>138100</v>
      </c>
      <c r="I901" s="49">
        <v>112468</v>
      </c>
      <c r="J901" s="101"/>
      <c r="K901" s="49">
        <v>24000</v>
      </c>
      <c r="L901" s="50"/>
      <c r="M901" s="49">
        <f>G901-I901-K901</f>
        <v>1632</v>
      </c>
      <c r="N901" s="49"/>
    </row>
    <row r="902" spans="1:14" x14ac:dyDescent="0.35">
      <c r="A902" s="76" t="s">
        <v>658</v>
      </c>
      <c r="B902" s="65">
        <v>73080</v>
      </c>
      <c r="C902" s="76" t="s">
        <v>659</v>
      </c>
      <c r="D902" s="49">
        <v>0</v>
      </c>
      <c r="E902" s="49">
        <v>0</v>
      </c>
      <c r="F902" s="1"/>
      <c r="G902" s="49">
        <f t="shared" si="159"/>
        <v>0</v>
      </c>
      <c r="I902" s="49">
        <v>0</v>
      </c>
      <c r="J902" s="101"/>
      <c r="K902" s="49">
        <v>0</v>
      </c>
      <c r="L902" s="50"/>
      <c r="M902" s="49">
        <f>G902-I902-K902</f>
        <v>0</v>
      </c>
      <c r="N902" s="49"/>
    </row>
    <row r="903" spans="1:14" x14ac:dyDescent="0.35">
      <c r="A903" s="84" t="s">
        <v>770</v>
      </c>
      <c r="B903" s="65"/>
      <c r="C903" s="76"/>
      <c r="D903" s="49"/>
      <c r="F903" s="1"/>
      <c r="J903" s="101"/>
      <c r="L903" s="50"/>
      <c r="M903" s="49"/>
      <c r="N903" s="49"/>
    </row>
    <row r="904" spans="1:14" x14ac:dyDescent="0.35">
      <c r="A904" s="76" t="s">
        <v>661</v>
      </c>
      <c r="B904" s="65">
        <v>74000</v>
      </c>
      <c r="C904" s="76" t="s">
        <v>662</v>
      </c>
      <c r="D904" s="49">
        <v>8000</v>
      </c>
      <c r="E904" s="49">
        <v>0</v>
      </c>
      <c r="F904" s="1"/>
      <c r="G904" s="49">
        <f t="shared" ref="G904:G916" si="160">D904+E904</f>
        <v>8000</v>
      </c>
      <c r="I904" s="49">
        <v>5064</v>
      </c>
      <c r="J904" s="101"/>
      <c r="K904" s="49">
        <v>2470</v>
      </c>
      <c r="L904" s="50"/>
      <c r="M904" s="49">
        <f t="shared" ref="M904:M916" si="161">G904-I904-K904</f>
        <v>466</v>
      </c>
      <c r="N904" s="49"/>
    </row>
    <row r="905" spans="1:14" x14ac:dyDescent="0.35">
      <c r="A905" s="76" t="s">
        <v>663</v>
      </c>
      <c r="B905" s="65">
        <v>74020</v>
      </c>
      <c r="C905" s="76" t="s">
        <v>664</v>
      </c>
      <c r="D905" s="49">
        <v>4000</v>
      </c>
      <c r="E905" s="49">
        <v>0</v>
      </c>
      <c r="F905" s="1"/>
      <c r="G905" s="49">
        <f t="shared" si="160"/>
        <v>4000</v>
      </c>
      <c r="I905" s="49">
        <v>2512</v>
      </c>
      <c r="J905" s="101"/>
      <c r="K905" s="49">
        <v>1480</v>
      </c>
      <c r="L905" s="50"/>
      <c r="M905" s="49">
        <f t="shared" si="161"/>
        <v>8</v>
      </c>
      <c r="N905" s="49"/>
    </row>
    <row r="906" spans="1:14" x14ac:dyDescent="0.35">
      <c r="A906" s="76" t="s">
        <v>665</v>
      </c>
      <c r="B906" s="65">
        <v>74040</v>
      </c>
      <c r="C906" s="76" t="s">
        <v>666</v>
      </c>
      <c r="D906" s="49">
        <v>4000</v>
      </c>
      <c r="E906" s="49">
        <v>0</v>
      </c>
      <c r="F906" s="1"/>
      <c r="G906" s="49">
        <f t="shared" si="160"/>
        <v>4000</v>
      </c>
      <c r="I906" s="49">
        <v>4000</v>
      </c>
      <c r="J906" s="101"/>
      <c r="K906" s="49">
        <v>0</v>
      </c>
      <c r="L906" s="50"/>
      <c r="M906" s="49">
        <f t="shared" si="161"/>
        <v>0</v>
      </c>
      <c r="N906" s="49"/>
    </row>
    <row r="907" spans="1:14" x14ac:dyDescent="0.35">
      <c r="A907" s="76" t="s">
        <v>667</v>
      </c>
      <c r="B907" s="65">
        <v>74050</v>
      </c>
      <c r="C907" s="76" t="s">
        <v>668</v>
      </c>
      <c r="D907" s="49">
        <v>0</v>
      </c>
      <c r="E907" s="49">
        <v>0</v>
      </c>
      <c r="F907" s="1"/>
      <c r="G907" s="49">
        <f t="shared" ref="G907" si="162">D907+E907</f>
        <v>0</v>
      </c>
      <c r="I907" s="49">
        <v>0</v>
      </c>
      <c r="J907" s="101"/>
      <c r="K907" s="49">
        <v>0</v>
      </c>
      <c r="L907" s="50"/>
      <c r="M907" s="49">
        <f t="shared" ref="M907" si="163">G907-I907-K907</f>
        <v>0</v>
      </c>
      <c r="N907" s="49"/>
    </row>
    <row r="908" spans="1:14" x14ac:dyDescent="0.35">
      <c r="A908" s="76" t="s">
        <v>669</v>
      </c>
      <c r="B908" s="65">
        <v>74060</v>
      </c>
      <c r="C908" s="76" t="s">
        <v>670</v>
      </c>
      <c r="D908" s="49">
        <v>4000</v>
      </c>
      <c r="E908" s="49">
        <v>0</v>
      </c>
      <c r="F908" s="1"/>
      <c r="G908" s="49">
        <f t="shared" si="160"/>
        <v>4000</v>
      </c>
      <c r="I908" s="49">
        <v>712</v>
      </c>
      <c r="J908" s="101"/>
      <c r="K908" s="49">
        <v>3000</v>
      </c>
      <c r="L908" s="50"/>
      <c r="M908" s="49">
        <f t="shared" si="161"/>
        <v>288</v>
      </c>
      <c r="N908" s="49"/>
    </row>
    <row r="909" spans="1:14" x14ac:dyDescent="0.35">
      <c r="A909" s="76" t="s">
        <v>671</v>
      </c>
      <c r="B909" s="65">
        <v>74080</v>
      </c>
      <c r="C909" s="76" t="s">
        <v>672</v>
      </c>
      <c r="D909" s="49">
        <v>4000</v>
      </c>
      <c r="E909" s="49">
        <v>0</v>
      </c>
      <c r="F909" s="1"/>
      <c r="G909" s="49">
        <f t="shared" si="160"/>
        <v>4000</v>
      </c>
      <c r="I909" s="49">
        <v>1794</v>
      </c>
      <c r="J909" s="101"/>
      <c r="K909" s="49">
        <v>2200</v>
      </c>
      <c r="L909" s="50"/>
      <c r="M909" s="49">
        <f t="shared" si="161"/>
        <v>6</v>
      </c>
      <c r="N909" s="49"/>
    </row>
    <row r="910" spans="1:14" x14ac:dyDescent="0.35">
      <c r="A910" s="76" t="s">
        <v>673</v>
      </c>
      <c r="B910" s="65">
        <v>74100</v>
      </c>
      <c r="C910" s="76" t="s">
        <v>674</v>
      </c>
      <c r="D910" s="49">
        <v>4000</v>
      </c>
      <c r="E910" s="49">
        <v>0</v>
      </c>
      <c r="F910" s="1"/>
      <c r="G910" s="49">
        <f t="shared" si="160"/>
        <v>4000</v>
      </c>
      <c r="I910" s="49">
        <v>1930</v>
      </c>
      <c r="J910" s="101"/>
      <c r="K910" s="49">
        <v>2000</v>
      </c>
      <c r="L910" s="50"/>
      <c r="M910" s="49">
        <f t="shared" si="161"/>
        <v>70</v>
      </c>
      <c r="N910" s="49"/>
    </row>
    <row r="911" spans="1:14" x14ac:dyDescent="0.35">
      <c r="A911" s="76" t="s">
        <v>675</v>
      </c>
      <c r="B911" s="65">
        <v>74120</v>
      </c>
      <c r="C911" s="76" t="s">
        <v>676</v>
      </c>
      <c r="D911" s="49">
        <v>4000</v>
      </c>
      <c r="E911" s="49">
        <v>0</v>
      </c>
      <c r="F911" s="1"/>
      <c r="G911" s="49">
        <f t="shared" si="160"/>
        <v>4000</v>
      </c>
      <c r="I911" s="49">
        <v>3916</v>
      </c>
      <c r="J911" s="101"/>
      <c r="K911" s="49">
        <v>2</v>
      </c>
      <c r="L911" s="50"/>
      <c r="M911" s="49">
        <f t="shared" si="161"/>
        <v>82</v>
      </c>
      <c r="N911" s="49"/>
    </row>
    <row r="912" spans="1:14" x14ac:dyDescent="0.35">
      <c r="A912" s="76" t="s">
        <v>677</v>
      </c>
      <c r="B912" s="65">
        <v>74140</v>
      </c>
      <c r="C912" s="76" t="s">
        <v>678</v>
      </c>
      <c r="D912" s="49">
        <v>6000</v>
      </c>
      <c r="E912" s="49">
        <v>0</v>
      </c>
      <c r="F912" s="1"/>
      <c r="G912" s="49">
        <f t="shared" si="160"/>
        <v>6000</v>
      </c>
      <c r="I912" s="49">
        <v>5134</v>
      </c>
      <c r="J912" s="101"/>
      <c r="K912" s="49">
        <v>850</v>
      </c>
      <c r="L912" s="50"/>
      <c r="M912" s="49">
        <f t="shared" si="161"/>
        <v>16</v>
      </c>
      <c r="N912" s="49"/>
    </row>
    <row r="913" spans="1:14" x14ac:dyDescent="0.35">
      <c r="A913" s="76" t="s">
        <v>679</v>
      </c>
      <c r="B913" s="65">
        <v>74160</v>
      </c>
      <c r="C913" s="76" t="s">
        <v>680</v>
      </c>
      <c r="D913" s="49">
        <v>4000</v>
      </c>
      <c r="E913" s="49">
        <v>0</v>
      </c>
      <c r="F913" s="1"/>
      <c r="G913" s="49">
        <f t="shared" si="160"/>
        <v>4000</v>
      </c>
      <c r="I913" s="49">
        <v>3092</v>
      </c>
      <c r="J913" s="101"/>
      <c r="K913" s="49">
        <v>864</v>
      </c>
      <c r="L913" s="50"/>
      <c r="M913" s="49">
        <f t="shared" si="161"/>
        <v>44</v>
      </c>
      <c r="N913" s="49"/>
    </row>
    <row r="914" spans="1:14" x14ac:dyDescent="0.35">
      <c r="A914" s="76" t="s">
        <v>681</v>
      </c>
      <c r="B914" s="65">
        <v>74180</v>
      </c>
      <c r="C914" s="76" t="s">
        <v>682</v>
      </c>
      <c r="D914" s="49">
        <v>4000</v>
      </c>
      <c r="E914" s="49">
        <v>0</v>
      </c>
      <c r="F914" s="1"/>
      <c r="G914" s="49">
        <f t="shared" si="160"/>
        <v>4000</v>
      </c>
      <c r="I914" s="49">
        <v>2470</v>
      </c>
      <c r="J914" s="101"/>
      <c r="K914" s="49">
        <v>1450</v>
      </c>
      <c r="L914" s="50"/>
      <c r="M914" s="49">
        <f t="shared" si="161"/>
        <v>80</v>
      </c>
      <c r="N914" s="49"/>
    </row>
    <row r="915" spans="1:14" x14ac:dyDescent="0.35">
      <c r="A915" s="76" t="s">
        <v>683</v>
      </c>
      <c r="B915" s="65">
        <v>74200</v>
      </c>
      <c r="C915" s="76" t="s">
        <v>684</v>
      </c>
      <c r="D915" s="49">
        <v>2000</v>
      </c>
      <c r="E915" s="49">
        <v>0</v>
      </c>
      <c r="F915" s="1"/>
      <c r="G915" s="49">
        <f t="shared" si="160"/>
        <v>2000</v>
      </c>
      <c r="I915" s="49">
        <v>718</v>
      </c>
      <c r="J915" s="101"/>
      <c r="K915" s="49">
        <v>1264</v>
      </c>
      <c r="L915" s="50"/>
      <c r="M915" s="49">
        <f t="shared" si="161"/>
        <v>18</v>
      </c>
      <c r="N915" s="49"/>
    </row>
    <row r="916" spans="1:14" x14ac:dyDescent="0.35">
      <c r="A916" s="76" t="s">
        <v>685</v>
      </c>
      <c r="B916" s="65">
        <v>74260</v>
      </c>
      <c r="C916" s="76" t="s">
        <v>686</v>
      </c>
      <c r="D916" s="49">
        <v>4000</v>
      </c>
      <c r="E916" s="49">
        <v>0</v>
      </c>
      <c r="F916" s="1"/>
      <c r="G916" s="49">
        <f t="shared" si="160"/>
        <v>4000</v>
      </c>
      <c r="I916" s="49">
        <v>3058</v>
      </c>
      <c r="J916" s="101"/>
      <c r="K916" s="49">
        <v>650</v>
      </c>
      <c r="L916" s="50"/>
      <c r="M916" s="49">
        <f t="shared" si="161"/>
        <v>292</v>
      </c>
      <c r="N916" s="49"/>
    </row>
    <row r="917" spans="1:14" x14ac:dyDescent="0.35">
      <c r="A917" s="84" t="s">
        <v>771</v>
      </c>
      <c r="B917" s="65"/>
      <c r="C917" s="76"/>
      <c r="D917" s="83"/>
      <c r="E917" s="83"/>
      <c r="F917" s="1"/>
      <c r="G917" s="83"/>
      <c r="I917" s="83"/>
      <c r="J917" s="101"/>
      <c r="K917" s="83"/>
      <c r="L917" s="50"/>
      <c r="M917" s="83"/>
      <c r="N917" s="83"/>
    </row>
    <row r="918" spans="1:14" x14ac:dyDescent="0.35">
      <c r="A918" s="76" t="s">
        <v>688</v>
      </c>
      <c r="B918" s="65">
        <v>74280</v>
      </c>
      <c r="C918" s="76" t="s">
        <v>689</v>
      </c>
      <c r="D918" s="49">
        <v>18000</v>
      </c>
      <c r="E918" s="49">
        <v>0</v>
      </c>
      <c r="F918" s="1"/>
      <c r="G918" s="49">
        <f t="shared" ref="G918:G922" si="164">D918+E918</f>
        <v>18000</v>
      </c>
      <c r="I918" s="49">
        <v>15168</v>
      </c>
      <c r="J918" s="101"/>
      <c r="K918" s="49">
        <v>2490</v>
      </c>
      <c r="L918" s="50"/>
      <c r="M918" s="49">
        <f>G918-I918-K918</f>
        <v>342</v>
      </c>
      <c r="N918" s="49"/>
    </row>
    <row r="919" spans="1:14" x14ac:dyDescent="0.35">
      <c r="A919" s="76" t="s">
        <v>690</v>
      </c>
      <c r="B919" s="65">
        <v>74300</v>
      </c>
      <c r="C919" s="76" t="s">
        <v>691</v>
      </c>
      <c r="D919" s="49">
        <v>24000</v>
      </c>
      <c r="E919" s="49">
        <v>0</v>
      </c>
      <c r="F919" s="1"/>
      <c r="G919" s="49">
        <f t="shared" si="164"/>
        <v>24000</v>
      </c>
      <c r="I919" s="49">
        <v>21906</v>
      </c>
      <c r="J919" s="101"/>
      <c r="K919" s="49">
        <v>1912</v>
      </c>
      <c r="L919" s="50"/>
      <c r="M919" s="49">
        <f>G919-I919-K919</f>
        <v>182</v>
      </c>
      <c r="N919" s="49"/>
    </row>
    <row r="920" spans="1:14" x14ac:dyDescent="0.35">
      <c r="A920" s="76" t="s">
        <v>692</v>
      </c>
      <c r="B920" s="65">
        <v>75040</v>
      </c>
      <c r="C920" s="76" t="s">
        <v>693</v>
      </c>
      <c r="D920" s="49">
        <v>2000</v>
      </c>
      <c r="E920" s="49">
        <v>0</v>
      </c>
      <c r="F920" s="1"/>
      <c r="G920" s="49">
        <f t="shared" si="164"/>
        <v>2000</v>
      </c>
      <c r="I920" s="49">
        <v>1712</v>
      </c>
      <c r="J920" s="101"/>
      <c r="K920" s="49">
        <v>64</v>
      </c>
      <c r="L920" s="50"/>
      <c r="M920" s="49">
        <f>G920-I920-K920</f>
        <v>224</v>
      </c>
      <c r="N920" s="49"/>
    </row>
    <row r="921" spans="1:14" x14ac:dyDescent="0.35">
      <c r="A921" s="76" t="s">
        <v>694</v>
      </c>
      <c r="B921" s="65">
        <v>75060</v>
      </c>
      <c r="C921" s="76" t="s">
        <v>695</v>
      </c>
      <c r="D921" s="49">
        <v>0</v>
      </c>
      <c r="E921" s="49">
        <v>0</v>
      </c>
      <c r="F921" s="1"/>
      <c r="G921" s="49">
        <f t="shared" si="164"/>
        <v>0</v>
      </c>
      <c r="I921" s="49">
        <v>0</v>
      </c>
      <c r="J921" s="101"/>
      <c r="K921" s="49">
        <v>0</v>
      </c>
      <c r="L921" s="50"/>
      <c r="M921" s="49">
        <f>G921-I921-K921</f>
        <v>0</v>
      </c>
      <c r="N921" s="49"/>
    </row>
    <row r="922" spans="1:14" x14ac:dyDescent="0.35">
      <c r="A922" s="76" t="s">
        <v>696</v>
      </c>
      <c r="B922" s="65">
        <v>75080</v>
      </c>
      <c r="C922" s="76" t="s">
        <v>697</v>
      </c>
      <c r="D922" s="75">
        <v>280200</v>
      </c>
      <c r="E922" s="49">
        <v>0</v>
      </c>
      <c r="F922" s="1"/>
      <c r="G922" s="49">
        <f t="shared" si="164"/>
        <v>280200</v>
      </c>
      <c r="I922" s="75">
        <v>246912</v>
      </c>
      <c r="J922" s="101"/>
      <c r="K922" s="75">
        <v>30648</v>
      </c>
      <c r="L922" s="50"/>
      <c r="M922" s="49">
        <f>G922-I922-K922</f>
        <v>2640</v>
      </c>
      <c r="N922" s="49"/>
    </row>
    <row r="923" spans="1:14" x14ac:dyDescent="0.35">
      <c r="A923" s="84" t="s">
        <v>772</v>
      </c>
      <c r="B923" s="65"/>
      <c r="C923" s="76"/>
      <c r="D923" s="49"/>
      <c r="F923" s="1"/>
      <c r="J923" s="101"/>
      <c r="L923" s="50"/>
      <c r="M923" s="49"/>
      <c r="N923" s="49"/>
    </row>
    <row r="924" spans="1:14" x14ac:dyDescent="0.35">
      <c r="A924" s="76" t="s">
        <v>699</v>
      </c>
      <c r="B924" s="65">
        <v>75500</v>
      </c>
      <c r="C924" s="76" t="s">
        <v>700</v>
      </c>
      <c r="D924" s="49">
        <v>274200</v>
      </c>
      <c r="E924" s="49">
        <v>0</v>
      </c>
      <c r="F924" s="1"/>
      <c r="G924" s="49">
        <f t="shared" ref="G924:G928" si="165">D924+E924</f>
        <v>274200</v>
      </c>
      <c r="I924" s="49">
        <v>51284</v>
      </c>
      <c r="J924" s="101"/>
      <c r="K924" s="49">
        <v>210504</v>
      </c>
      <c r="L924" s="50"/>
      <c r="M924" s="49">
        <f>G924-I924-K924</f>
        <v>12412</v>
      </c>
      <c r="N924" s="49"/>
    </row>
    <row r="925" spans="1:14" x14ac:dyDescent="0.35">
      <c r="A925" s="76" t="s">
        <v>701</v>
      </c>
      <c r="B925" s="65">
        <v>75520</v>
      </c>
      <c r="C925" s="76" t="s">
        <v>702</v>
      </c>
      <c r="D925" s="49">
        <v>22400</v>
      </c>
      <c r="E925" s="49">
        <v>0</v>
      </c>
      <c r="F925" s="1"/>
      <c r="G925" s="49">
        <f t="shared" si="165"/>
        <v>22400</v>
      </c>
      <c r="I925" s="49">
        <v>2402</v>
      </c>
      <c r="J925" s="101"/>
      <c r="K925" s="49">
        <v>15000</v>
      </c>
      <c r="L925" s="50"/>
      <c r="M925" s="49">
        <f>G925-I925-K925</f>
        <v>4998</v>
      </c>
      <c r="N925" s="49"/>
    </row>
    <row r="926" spans="1:14" x14ac:dyDescent="0.35">
      <c r="A926" s="76" t="s">
        <v>703</v>
      </c>
      <c r="B926" s="65">
        <v>75600</v>
      </c>
      <c r="C926" s="76" t="s">
        <v>704</v>
      </c>
      <c r="D926" s="49">
        <v>32000</v>
      </c>
      <c r="E926" s="49">
        <v>0</v>
      </c>
      <c r="F926" s="1"/>
      <c r="G926" s="49">
        <f t="shared" si="165"/>
        <v>32000</v>
      </c>
      <c r="I926" s="49">
        <v>30468</v>
      </c>
      <c r="J926" s="101"/>
      <c r="K926" s="49">
        <v>150</v>
      </c>
      <c r="L926" s="50"/>
      <c r="M926" s="49">
        <f>G926-I926-K926</f>
        <v>1382</v>
      </c>
      <c r="N926" s="49"/>
    </row>
    <row r="927" spans="1:14" x14ac:dyDescent="0.35">
      <c r="A927" s="76" t="s">
        <v>705</v>
      </c>
      <c r="B927" s="65">
        <v>75640</v>
      </c>
      <c r="C927" s="76" t="s">
        <v>706</v>
      </c>
      <c r="D927" s="49">
        <v>10000</v>
      </c>
      <c r="E927" s="49">
        <v>0</v>
      </c>
      <c r="F927" s="1"/>
      <c r="G927" s="49">
        <f t="shared" si="165"/>
        <v>10000</v>
      </c>
      <c r="I927" s="49">
        <v>9042</v>
      </c>
      <c r="J927" s="101"/>
      <c r="K927" s="49">
        <v>800</v>
      </c>
      <c r="L927" s="50"/>
      <c r="M927" s="49">
        <f>G927-I927-K927</f>
        <v>158</v>
      </c>
      <c r="N927" s="49"/>
    </row>
    <row r="928" spans="1:14" x14ac:dyDescent="0.35">
      <c r="A928" s="76" t="s">
        <v>707</v>
      </c>
      <c r="B928" s="65">
        <v>75760</v>
      </c>
      <c r="C928" s="76" t="s">
        <v>708</v>
      </c>
      <c r="D928" s="49">
        <v>10000</v>
      </c>
      <c r="E928" s="49">
        <v>0</v>
      </c>
      <c r="F928" s="1"/>
      <c r="G928" s="49">
        <f t="shared" si="165"/>
        <v>10000</v>
      </c>
      <c r="I928" s="49">
        <v>4730</v>
      </c>
      <c r="J928" s="101"/>
      <c r="K928" s="49">
        <v>5270</v>
      </c>
      <c r="L928" s="50"/>
      <c r="M928" s="49">
        <f>G928-I928-K928</f>
        <v>0</v>
      </c>
      <c r="N928" s="49"/>
    </row>
    <row r="929" spans="1:14" ht="15" thickBot="1" x14ac:dyDescent="0.4">
      <c r="A929" s="79" t="s">
        <v>51</v>
      </c>
      <c r="B929" s="65">
        <v>75880</v>
      </c>
      <c r="C929" s="84" t="s">
        <v>709</v>
      </c>
      <c r="D929" s="82">
        <f>SUM(D899:D928)</f>
        <v>1008000</v>
      </c>
      <c r="E929" s="82">
        <f>SUM(E899:E928)</f>
        <v>0</v>
      </c>
      <c r="F929" s="1"/>
      <c r="G929" s="82">
        <f>SUM(G899:G928)</f>
        <v>1008000</v>
      </c>
      <c r="I929" s="82">
        <f>SUM(I899:I928)</f>
        <v>658388</v>
      </c>
      <c r="J929" s="101"/>
      <c r="K929" s="82">
        <f>SUM(K899:K928)</f>
        <v>317070</v>
      </c>
      <c r="L929" s="50"/>
      <c r="M929" s="82">
        <f>SUM(M899:M928)</f>
        <v>32542</v>
      </c>
      <c r="N929" s="83"/>
    </row>
    <row r="930" spans="1:14" ht="44.5" thickTop="1" thickBot="1" x14ac:dyDescent="0.4">
      <c r="A930" s="79" t="s">
        <v>51</v>
      </c>
      <c r="B930" s="65">
        <v>76400</v>
      </c>
      <c r="C930" s="84" t="s">
        <v>710</v>
      </c>
      <c r="D930" s="82">
        <f>D929</f>
        <v>1008000</v>
      </c>
      <c r="E930" s="82">
        <f>E929</f>
        <v>0</v>
      </c>
      <c r="F930" s="104" t="s">
        <v>773</v>
      </c>
      <c r="G930" s="82">
        <f>G929</f>
        <v>1008000</v>
      </c>
      <c r="H930" s="120" t="s">
        <v>774</v>
      </c>
      <c r="I930" s="82">
        <f>I929</f>
        <v>658388</v>
      </c>
      <c r="J930" s="120" t="s">
        <v>775</v>
      </c>
      <c r="K930" s="82">
        <f>K929</f>
        <v>317070</v>
      </c>
      <c r="L930" s="56"/>
      <c r="M930" s="82">
        <f>M929</f>
        <v>32542</v>
      </c>
      <c r="N930" s="83"/>
    </row>
    <row r="931" spans="1:14" ht="44.5" thickTop="1" thickBot="1" x14ac:dyDescent="0.4">
      <c r="A931" s="6" t="s">
        <v>88</v>
      </c>
      <c r="B931" s="65">
        <v>84060</v>
      </c>
      <c r="C931" s="10" t="s">
        <v>776</v>
      </c>
      <c r="D931" s="62">
        <f>+D930+D896</f>
        <v>43361748</v>
      </c>
      <c r="E931" s="62">
        <f>+E930+E896</f>
        <v>0</v>
      </c>
      <c r="F931" s="104" t="s">
        <v>777</v>
      </c>
      <c r="G931" s="62">
        <f>+G930+G896</f>
        <v>43361748</v>
      </c>
      <c r="H931" s="120" t="s">
        <v>778</v>
      </c>
      <c r="I931" s="62">
        <f>+I930+I896</f>
        <v>17048900</v>
      </c>
      <c r="J931" s="120" t="s">
        <v>779</v>
      </c>
      <c r="K931" s="62">
        <f>+K930+K896</f>
        <v>24320778</v>
      </c>
      <c r="L931" s="120" t="s">
        <v>780</v>
      </c>
      <c r="M931" s="62">
        <f>+M930+M896</f>
        <v>1992070</v>
      </c>
      <c r="N931" s="96"/>
    </row>
    <row r="932" spans="1:14" ht="33" customHeight="1" thickTop="1" thickBot="1" x14ac:dyDescent="0.4">
      <c r="A932" s="10" t="s">
        <v>781</v>
      </c>
      <c r="D932" s="62">
        <f>D466+D931</f>
        <v>67290751</v>
      </c>
      <c r="E932" s="62">
        <f>E466+E931</f>
        <v>0</v>
      </c>
      <c r="F932" s="56">
        <v>6</v>
      </c>
      <c r="G932" s="62">
        <f>G466+G931</f>
        <v>67290751</v>
      </c>
      <c r="H932" s="56">
        <v>7</v>
      </c>
      <c r="I932" s="62">
        <f>I466+I931</f>
        <v>27672679</v>
      </c>
      <c r="J932" s="56">
        <v>5</v>
      </c>
      <c r="K932" s="62">
        <f>K466+K931</f>
        <v>36629967</v>
      </c>
      <c r="L932" s="56">
        <v>9</v>
      </c>
      <c r="M932" s="62">
        <f>M466+M931</f>
        <v>2988105</v>
      </c>
      <c r="N932" s="96"/>
    </row>
    <row r="933" spans="1:14" s="106" customFormat="1" ht="33" customHeight="1" thickTop="1" x14ac:dyDescent="0.35">
      <c r="A933" s="106" t="s">
        <v>782</v>
      </c>
      <c r="D933" s="122"/>
      <c r="E933" s="122"/>
      <c r="F933" s="123">
        <v>21</v>
      </c>
      <c r="G933" s="124">
        <f>G323+G788</f>
        <v>45841084</v>
      </c>
      <c r="H933" s="123">
        <v>23</v>
      </c>
      <c r="I933" s="124">
        <f>I323+I788</f>
        <v>18810126</v>
      </c>
      <c r="J933" s="123">
        <v>25</v>
      </c>
      <c r="K933" s="124">
        <f>K323+K788</f>
        <v>24920017</v>
      </c>
      <c r="L933" s="125"/>
      <c r="M933" s="122"/>
      <c r="N933" s="122"/>
    </row>
    <row r="934" spans="1:14" s="106" customFormat="1" x14ac:dyDescent="0.35">
      <c r="A934" s="106" t="s">
        <v>782</v>
      </c>
      <c r="D934" s="122"/>
      <c r="E934" s="122"/>
      <c r="F934" s="123">
        <v>22</v>
      </c>
      <c r="G934" s="124">
        <f>G430+G895</f>
        <v>19937667</v>
      </c>
      <c r="H934" s="123">
        <v>24</v>
      </c>
      <c r="I934" s="124">
        <f>I430+I895</f>
        <v>7874971</v>
      </c>
      <c r="J934" s="123">
        <v>26</v>
      </c>
      <c r="K934" s="124">
        <f>K430+K895</f>
        <v>11234345</v>
      </c>
      <c r="L934" s="125"/>
      <c r="M934" s="122"/>
      <c r="N934" s="122"/>
    </row>
    <row r="935" spans="1:14" s="106" customFormat="1" x14ac:dyDescent="0.35">
      <c r="A935" s="106" t="s">
        <v>782</v>
      </c>
      <c r="D935" s="122"/>
      <c r="E935" s="122"/>
      <c r="F935" s="123">
        <v>27</v>
      </c>
      <c r="G935" s="124">
        <f>G465+G930</f>
        <v>1512000</v>
      </c>
      <c r="H935" s="123">
        <v>28</v>
      </c>
      <c r="I935" s="124">
        <f>I465+I930</f>
        <v>987582</v>
      </c>
      <c r="J935" s="123">
        <v>29</v>
      </c>
      <c r="K935" s="124">
        <f>K465+K930</f>
        <v>475605</v>
      </c>
      <c r="L935" s="125"/>
      <c r="M935" s="122"/>
      <c r="N935" s="122"/>
    </row>
    <row r="936" spans="1:14" s="106" customFormat="1" x14ac:dyDescent="0.35">
      <c r="A936" s="106" t="s">
        <v>783</v>
      </c>
      <c r="D936" s="122"/>
      <c r="E936" s="122"/>
      <c r="F936" s="126"/>
      <c r="G936" s="122"/>
      <c r="H936" s="127"/>
      <c r="I936" s="122"/>
      <c r="J936" s="123">
        <v>8</v>
      </c>
      <c r="K936" s="124">
        <f>I932+K932</f>
        <v>64302646</v>
      </c>
      <c r="L936" s="125"/>
      <c r="M936" s="122"/>
      <c r="N936" s="122"/>
    </row>
    <row r="937" spans="1:14" x14ac:dyDescent="0.35">
      <c r="A937" s="121" t="s">
        <v>8</v>
      </c>
    </row>
  </sheetData>
  <sheetProtection algorithmName="SHA-512" hashValue="1RdtzuBZD8pM10Ef3I/GPxbGLiXYg1ohIaAfBOGDCbuQlYhJppPIr2+/8fvdAfcPvyXhdgbr68L+m877f4HwRg==" saltValue="5laUW71+/UhLBtNY8V+nug==" spinCount="100000" sheet="1" objects="1" scenarios="1"/>
  <mergeCells count="13">
    <mergeCell ref="A469:K469"/>
    <mergeCell ref="A470:K470"/>
    <mergeCell ref="A471:K471"/>
    <mergeCell ref="A472:K472"/>
    <mergeCell ref="A467:K467"/>
    <mergeCell ref="A468:K468"/>
    <mergeCell ref="A1:H1"/>
    <mergeCell ref="A7:K7"/>
    <mergeCell ref="A2:K2"/>
    <mergeCell ref="A3:K3"/>
    <mergeCell ref="A4:K4"/>
    <mergeCell ref="A5:K5"/>
    <mergeCell ref="A6:K6"/>
  </mergeCells>
  <phoneticPr fontId="2" type="noConversion"/>
  <pageMargins left="0.25" right="0.25" top="0.5" bottom="0.25" header="0.25" footer="0.25"/>
  <pageSetup scale="64" fitToHeight="0" orientation="landscape" r:id="rId1"/>
  <headerFooter alignWithMargins="0">
    <oddHeader>&amp;RFund 15 BSR
&amp;A
Month Ended July 31, 2022
Page &amp;P of &amp;N</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68"/>
  <sheetViews>
    <sheetView zoomScaleNormal="100" workbookViewId="0">
      <selection sqref="A1:H1"/>
    </sheetView>
  </sheetViews>
  <sheetFormatPr defaultColWidth="0" defaultRowHeight="14.5" zeroHeight="1" x14ac:dyDescent="0.35"/>
  <cols>
    <col min="1" max="1" width="15.453125" style="1" customWidth="1"/>
    <col min="2" max="2" width="12.81640625" style="1" customWidth="1"/>
    <col min="3" max="3" width="51.26953125" style="1" customWidth="1"/>
    <col min="4" max="5" width="16.54296875" style="1" customWidth="1"/>
    <col min="6" max="6" width="6.54296875" style="1" customWidth="1"/>
    <col min="7" max="7" width="16.54296875" style="49" customWidth="1"/>
    <col min="8" max="8" width="6.54296875" style="75" customWidth="1"/>
    <col min="9" max="9" width="16.54296875" style="49" customWidth="1"/>
    <col min="10" max="10" width="6.54296875" style="101" customWidth="1"/>
    <col min="11" max="11" width="16.54296875" style="49" customWidth="1"/>
    <col min="12" max="12" width="6.54296875" style="49" customWidth="1"/>
    <col min="13" max="13" width="16.54296875" style="49" customWidth="1"/>
    <col min="14" max="14" width="2.7265625" style="1" hidden="1" customWidth="1"/>
    <col min="15" max="15" width="18.1796875" style="1" hidden="1" customWidth="1"/>
    <col min="16" max="16" width="12.1796875" style="1" hidden="1" customWidth="1"/>
    <col min="17" max="19" width="0" style="1" hidden="1" customWidth="1"/>
    <col min="20" max="16384" width="8.7265625" style="1" hidden="1"/>
  </cols>
  <sheetData>
    <row r="1" spans="1:19" ht="45.75" customHeight="1" x14ac:dyDescent="0.35">
      <c r="A1" s="128" t="s">
        <v>784</v>
      </c>
      <c r="B1" s="128"/>
      <c r="C1" s="128"/>
      <c r="D1" s="128"/>
      <c r="E1" s="128"/>
      <c r="F1" s="128"/>
      <c r="G1" s="128"/>
      <c r="H1" s="128"/>
      <c r="I1" s="61"/>
      <c r="J1" s="61"/>
      <c r="K1" s="61"/>
      <c r="L1" s="61"/>
      <c r="M1" s="61"/>
    </row>
    <row r="2" spans="1:19" x14ac:dyDescent="0.35">
      <c r="A2" s="129" t="s">
        <v>10</v>
      </c>
      <c r="B2" s="129"/>
      <c r="C2" s="129"/>
      <c r="D2" s="129"/>
      <c r="E2" s="129"/>
      <c r="F2" s="129"/>
      <c r="G2" s="129"/>
      <c r="H2" s="129"/>
      <c r="I2" s="129"/>
      <c r="J2" s="129"/>
      <c r="K2" s="129"/>
      <c r="L2" s="129"/>
      <c r="M2" s="129"/>
      <c r="N2" s="10"/>
    </row>
    <row r="3" spans="1:19" x14ac:dyDescent="0.35">
      <c r="A3" s="129" t="s">
        <v>11</v>
      </c>
      <c r="B3" s="129"/>
      <c r="C3" s="129"/>
      <c r="D3" s="129"/>
      <c r="E3" s="129"/>
      <c r="F3" s="129"/>
      <c r="G3" s="129"/>
      <c r="H3" s="129"/>
      <c r="I3" s="129"/>
      <c r="J3" s="129"/>
      <c r="K3" s="129"/>
      <c r="L3" s="129"/>
      <c r="M3" s="129"/>
      <c r="N3" s="10"/>
    </row>
    <row r="4" spans="1:19" x14ac:dyDescent="0.35">
      <c r="A4" s="130" t="s">
        <v>12</v>
      </c>
      <c r="B4" s="130"/>
      <c r="C4" s="130"/>
      <c r="D4" s="130"/>
      <c r="E4" s="130"/>
      <c r="F4" s="130"/>
      <c r="G4" s="130"/>
      <c r="H4" s="130"/>
      <c r="I4" s="130"/>
      <c r="J4" s="130"/>
      <c r="K4" s="130"/>
      <c r="L4" s="130"/>
      <c r="M4" s="130"/>
      <c r="N4" s="10"/>
    </row>
    <row r="5" spans="1:19" x14ac:dyDescent="0.35">
      <c r="A5" s="129" t="s">
        <v>785</v>
      </c>
      <c r="B5" s="129"/>
      <c r="C5" s="129"/>
      <c r="D5" s="129"/>
      <c r="E5" s="129"/>
      <c r="F5" s="129"/>
      <c r="G5" s="129"/>
      <c r="H5" s="129"/>
      <c r="I5" s="129"/>
      <c r="J5" s="129"/>
      <c r="K5" s="129"/>
      <c r="L5" s="129"/>
      <c r="M5" s="129"/>
      <c r="N5" s="10"/>
    </row>
    <row r="6" spans="1:19" x14ac:dyDescent="0.35">
      <c r="A6" s="129" t="s">
        <v>161</v>
      </c>
      <c r="B6" s="129"/>
      <c r="C6" s="129"/>
      <c r="D6" s="129"/>
      <c r="E6" s="129"/>
      <c r="F6" s="129"/>
      <c r="G6" s="129"/>
      <c r="H6" s="129"/>
      <c r="I6" s="129"/>
      <c r="J6" s="129"/>
      <c r="K6" s="129"/>
      <c r="L6" s="129"/>
      <c r="M6" s="129"/>
      <c r="N6" s="10"/>
    </row>
    <row r="7" spans="1:19" ht="27.65" customHeight="1" x14ac:dyDescent="0.35">
      <c r="A7" s="132" t="s">
        <v>100</v>
      </c>
      <c r="B7" s="132"/>
      <c r="C7" s="132"/>
      <c r="D7" s="132"/>
      <c r="E7" s="132"/>
      <c r="F7" s="132"/>
      <c r="G7" s="132"/>
      <c r="H7" s="132"/>
      <c r="I7" s="132"/>
      <c r="J7" s="132"/>
      <c r="K7" s="132"/>
      <c r="L7" s="132"/>
      <c r="M7" s="132"/>
      <c r="N7" s="10"/>
    </row>
    <row r="8" spans="1:19" ht="43.5" x14ac:dyDescent="0.35">
      <c r="A8" s="71" t="s">
        <v>17</v>
      </c>
      <c r="B8" s="71" t="s">
        <v>132</v>
      </c>
      <c r="C8" s="73" t="s">
        <v>18</v>
      </c>
      <c r="D8" s="71" t="s">
        <v>102</v>
      </c>
      <c r="E8" s="71" t="s">
        <v>103</v>
      </c>
      <c r="F8" s="73" t="s">
        <v>23</v>
      </c>
      <c r="G8" s="73" t="s">
        <v>80</v>
      </c>
      <c r="H8" s="73" t="s">
        <v>25</v>
      </c>
      <c r="I8" s="73" t="s">
        <v>117</v>
      </c>
      <c r="J8" s="73" t="s">
        <v>55</v>
      </c>
      <c r="K8" s="73" t="s">
        <v>82</v>
      </c>
      <c r="L8" s="73" t="s">
        <v>57</v>
      </c>
      <c r="M8" s="73" t="s">
        <v>119</v>
      </c>
      <c r="N8" s="36"/>
    </row>
    <row r="9" spans="1:19" ht="22" customHeight="1" x14ac:dyDescent="0.35">
      <c r="A9" s="2" t="s">
        <v>162</v>
      </c>
      <c r="B9" s="74"/>
      <c r="C9" s="74"/>
      <c r="D9" s="2"/>
      <c r="E9" s="2"/>
      <c r="G9" s="61"/>
      <c r="H9" s="92"/>
      <c r="I9" s="61"/>
      <c r="J9" s="100"/>
      <c r="K9" s="61"/>
      <c r="L9" s="61"/>
      <c r="M9" s="61"/>
    </row>
    <row r="10" spans="1:19" ht="12.75" customHeight="1" x14ac:dyDescent="0.35">
      <c r="A10" s="10" t="s">
        <v>163</v>
      </c>
      <c r="B10" s="10"/>
      <c r="C10" s="29"/>
    </row>
    <row r="11" spans="1:19" x14ac:dyDescent="0.35">
      <c r="A11" s="76" t="s">
        <v>164</v>
      </c>
      <c r="B11" s="65">
        <v>2080</v>
      </c>
      <c r="C11" s="77" t="s">
        <v>165</v>
      </c>
      <c r="D11" s="78">
        <f>'Stmt of Appropriations-OPTION 1'!D11+'Stmt of Appropriations-OPTION 1'!D476</f>
        <v>386268</v>
      </c>
      <c r="E11" s="78">
        <f>'Stmt of Appropriations-OPTION 1'!E11+'Stmt of Appropriations-OPTION 1'!E476</f>
        <v>0</v>
      </c>
      <c r="G11" s="78">
        <f>'Stmt of Appropriations-OPTION 1'!G11+'Stmt of Appropriations-OPTION 1'!G476</f>
        <v>386268</v>
      </c>
      <c r="H11" s="78"/>
      <c r="I11" s="78">
        <f>'Stmt of Appropriations-OPTION 1'!I11+'Stmt of Appropriations-OPTION 1'!I476</f>
        <v>47013</v>
      </c>
      <c r="K11" s="78">
        <f>'Stmt of Appropriations-OPTION 1'!K11+'Stmt of Appropriations-OPTION 1'!K476</f>
        <v>300762</v>
      </c>
      <c r="L11" s="78"/>
      <c r="M11" s="78">
        <f>G11-I11-K11</f>
        <v>38493</v>
      </c>
    </row>
    <row r="12" spans="1:19" x14ac:dyDescent="0.35">
      <c r="A12" s="76" t="s">
        <v>166</v>
      </c>
      <c r="B12" s="65">
        <v>2100</v>
      </c>
      <c r="C12" s="77" t="s">
        <v>167</v>
      </c>
      <c r="D12" s="49">
        <f>'Stmt of Appropriations-OPTION 1'!D12+'Stmt of Appropriations-OPTION 1'!D477</f>
        <v>2887419</v>
      </c>
      <c r="E12" s="49">
        <f>'Stmt of Appropriations-OPTION 1'!E12+'Stmt of Appropriations-OPTION 1'!E477</f>
        <v>0</v>
      </c>
      <c r="G12" s="49">
        <f>'Stmt of Appropriations-OPTION 1'!G12+'Stmt of Appropriations-OPTION 1'!G477</f>
        <v>2887419</v>
      </c>
      <c r="I12" s="49">
        <f>'Stmt of Appropriations-OPTION 1'!I12+'Stmt of Appropriations-OPTION 1'!I477</f>
        <v>707094</v>
      </c>
      <c r="K12" s="49">
        <f>'Stmt of Appropriations-OPTION 1'!K12+'Stmt of Appropriations-OPTION 1'!K477</f>
        <v>2068275</v>
      </c>
      <c r="M12" s="49">
        <f>G12-I12-K12</f>
        <v>112050</v>
      </c>
      <c r="N12" s="50"/>
      <c r="P12" s="50"/>
      <c r="Q12" s="50"/>
      <c r="R12" s="50"/>
      <c r="S12" s="50"/>
    </row>
    <row r="13" spans="1:19" x14ac:dyDescent="0.35">
      <c r="A13" s="76" t="s">
        <v>168</v>
      </c>
      <c r="B13" s="65">
        <v>2120</v>
      </c>
      <c r="C13" s="77" t="s">
        <v>169</v>
      </c>
      <c r="D13" s="49">
        <f>'Stmt of Appropriations-OPTION 1'!D13+'Stmt of Appropriations-OPTION 1'!D478</f>
        <v>2183652</v>
      </c>
      <c r="E13" s="49">
        <f>'Stmt of Appropriations-OPTION 1'!E13+'Stmt of Appropriations-OPTION 1'!E478</f>
        <v>0</v>
      </c>
      <c r="G13" s="49">
        <f>'Stmt of Appropriations-OPTION 1'!G13+'Stmt of Appropriations-OPTION 1'!G478</f>
        <v>2183652</v>
      </c>
      <c r="I13" s="49">
        <f>'Stmt of Appropriations-OPTION 1'!I13+'Stmt of Appropriations-OPTION 1'!I478</f>
        <v>640749</v>
      </c>
      <c r="K13" s="49">
        <f>'Stmt of Appropriations-OPTION 1'!K13+'Stmt of Appropriations-OPTION 1'!K478</f>
        <v>1494708</v>
      </c>
      <c r="M13" s="49">
        <f>G13-I13-K13</f>
        <v>48195</v>
      </c>
      <c r="N13" s="50"/>
      <c r="P13" s="50"/>
      <c r="Q13" s="50"/>
      <c r="R13" s="50"/>
      <c r="S13" s="50"/>
    </row>
    <row r="14" spans="1:19" x14ac:dyDescent="0.35">
      <c r="A14" s="76" t="s">
        <v>170</v>
      </c>
      <c r="B14" s="65">
        <v>2140</v>
      </c>
      <c r="C14" s="77" t="s">
        <v>171</v>
      </c>
      <c r="D14" s="49">
        <f>'Stmt of Appropriations-OPTION 1'!D14+'Stmt of Appropriations-OPTION 1'!D479</f>
        <v>0</v>
      </c>
      <c r="E14" s="49">
        <f>'Stmt of Appropriations-OPTION 1'!E14+'Stmt of Appropriations-OPTION 1'!E479</f>
        <v>0</v>
      </c>
      <c r="G14" s="49">
        <f>'Stmt of Appropriations-OPTION 1'!G14+'Stmt of Appropriations-OPTION 1'!G479</f>
        <v>0</v>
      </c>
      <c r="I14" s="49">
        <f>'Stmt of Appropriations-OPTION 1'!I14+'Stmt of Appropriations-OPTION 1'!I479</f>
        <v>0</v>
      </c>
      <c r="K14" s="49">
        <f>'Stmt of Appropriations-OPTION 1'!K14+'Stmt of Appropriations-OPTION 1'!K479</f>
        <v>0</v>
      </c>
      <c r="M14" s="49">
        <f>G14-I14-K14</f>
        <v>0</v>
      </c>
      <c r="N14" s="50"/>
      <c r="O14" s="50"/>
      <c r="P14" s="50"/>
      <c r="Q14" s="50"/>
      <c r="R14" s="50"/>
      <c r="S14" s="50"/>
    </row>
    <row r="15" spans="1:19" ht="15" thickBot="1" x14ac:dyDescent="0.4">
      <c r="A15" s="79" t="s">
        <v>51</v>
      </c>
      <c r="B15" s="80" t="s">
        <v>51</v>
      </c>
      <c r="C15" s="81" t="s">
        <v>172</v>
      </c>
      <c r="D15" s="82">
        <f>SUM(D11:D14)</f>
        <v>5457339</v>
      </c>
      <c r="E15" s="82">
        <f>SUM(E11:E14)</f>
        <v>0</v>
      </c>
      <c r="G15" s="82">
        <f>SUM(G11:G14)</f>
        <v>5457339</v>
      </c>
      <c r="I15" s="82">
        <f>SUM(I11:I14)</f>
        <v>1394856</v>
      </c>
      <c r="K15" s="82">
        <f>SUM(K11:K14)</f>
        <v>3863745</v>
      </c>
      <c r="M15" s="82">
        <f>SUM(M11:M14)</f>
        <v>198738</v>
      </c>
      <c r="N15" s="50"/>
      <c r="O15" s="50"/>
      <c r="P15" s="50"/>
      <c r="Q15" s="50"/>
      <c r="R15" s="50"/>
      <c r="S15" s="50"/>
    </row>
    <row r="16" spans="1:19" ht="15" thickTop="1" x14ac:dyDescent="0.35">
      <c r="A16" s="84" t="s">
        <v>173</v>
      </c>
      <c r="B16" s="65"/>
      <c r="C16" s="85"/>
      <c r="D16" s="49"/>
      <c r="E16" s="49"/>
      <c r="N16" s="50"/>
      <c r="O16" s="50"/>
      <c r="P16" s="50"/>
      <c r="Q16" s="50"/>
      <c r="R16" s="50"/>
      <c r="S16" s="50"/>
    </row>
    <row r="17" spans="1:19" x14ac:dyDescent="0.35">
      <c r="A17" s="76" t="s">
        <v>174</v>
      </c>
      <c r="B17" s="65">
        <v>3000</v>
      </c>
      <c r="C17" s="77" t="s">
        <v>175</v>
      </c>
      <c r="D17" s="49">
        <f>'Stmt of Appropriations-OPTION 1'!D17+'Stmt of Appropriations-OPTION 1'!D482</f>
        <v>1189992</v>
      </c>
      <c r="E17" s="49">
        <f>'Stmt of Appropriations-OPTION 1'!E17+'Stmt of Appropriations-OPTION 1'!E482</f>
        <v>0</v>
      </c>
      <c r="G17" s="49">
        <f>'Stmt of Appropriations-OPTION 1'!G17+'Stmt of Appropriations-OPTION 1'!G482</f>
        <v>1189992</v>
      </c>
      <c r="I17" s="49">
        <f>'Stmt of Appropriations-OPTION 1'!I17+'Stmt of Appropriations-OPTION 1'!I482</f>
        <v>168693</v>
      </c>
      <c r="K17" s="49">
        <f>'Stmt of Appropriations-OPTION 1'!K17+'Stmt of Appropriations-OPTION 1'!K482</f>
        <v>970974</v>
      </c>
      <c r="M17" s="49">
        <f t="shared" ref="M17:M24" si="0">G17-I17-K17</f>
        <v>50325</v>
      </c>
      <c r="N17" s="50"/>
      <c r="P17" s="50"/>
      <c r="Q17" s="50"/>
      <c r="R17" s="50"/>
      <c r="S17" s="50"/>
    </row>
    <row r="18" spans="1:19" x14ac:dyDescent="0.35">
      <c r="A18" s="76" t="s">
        <v>176</v>
      </c>
      <c r="B18" s="65">
        <v>3005</v>
      </c>
      <c r="C18" s="77" t="s">
        <v>177</v>
      </c>
      <c r="D18" s="49">
        <v>0</v>
      </c>
      <c r="E18" s="49">
        <v>0</v>
      </c>
      <c r="G18" s="49">
        <v>0</v>
      </c>
      <c r="I18" s="49">
        <v>0</v>
      </c>
      <c r="J18" s="75"/>
      <c r="K18" s="49">
        <v>0</v>
      </c>
      <c r="M18" s="49">
        <f t="shared" si="0"/>
        <v>0</v>
      </c>
      <c r="N18" s="50"/>
      <c r="P18" s="50"/>
      <c r="Q18" s="50"/>
      <c r="R18" s="50"/>
      <c r="S18" s="50"/>
    </row>
    <row r="19" spans="1:19" x14ac:dyDescent="0.35">
      <c r="A19" s="76" t="s">
        <v>178</v>
      </c>
      <c r="B19" s="65">
        <v>3020</v>
      </c>
      <c r="C19" s="77" t="s">
        <v>179</v>
      </c>
      <c r="D19" s="49">
        <f>'Stmt of Appropriations-OPTION 1'!D19+'Stmt of Appropriations-OPTION 1'!D484</f>
        <v>59002</v>
      </c>
      <c r="E19" s="49">
        <f>'Stmt of Appropriations-OPTION 1'!E19+'Stmt of Appropriations-OPTION 1'!E484</f>
        <v>0</v>
      </c>
      <c r="G19" s="49">
        <f>'Stmt of Appropriations-OPTION 1'!G19+'Stmt of Appropriations-OPTION 1'!G484</f>
        <v>59002</v>
      </c>
      <c r="I19" s="49">
        <f>'Stmt of Appropriations-OPTION 1'!I19+'Stmt of Appropriations-OPTION 1'!I484</f>
        <v>7593</v>
      </c>
      <c r="K19" s="49">
        <f>'Stmt of Appropriations-OPTION 1'!K19+'Stmt of Appropriations-OPTION 1'!K484</f>
        <v>37608</v>
      </c>
      <c r="M19" s="49">
        <f t="shared" si="0"/>
        <v>13801</v>
      </c>
      <c r="N19" s="50"/>
      <c r="P19" s="50"/>
      <c r="Q19" s="50"/>
      <c r="R19" s="50"/>
      <c r="S19" s="50"/>
    </row>
    <row r="20" spans="1:19" x14ac:dyDescent="0.35">
      <c r="A20" s="76" t="s">
        <v>180</v>
      </c>
      <c r="B20" s="65">
        <v>3040</v>
      </c>
      <c r="C20" s="77" t="s">
        <v>181</v>
      </c>
      <c r="D20" s="49">
        <f>'Stmt of Appropriations-OPTION 1'!D20+'Stmt of Appropriations-OPTION 1'!D485</f>
        <v>57660</v>
      </c>
      <c r="E20" s="49">
        <f>'Stmt of Appropriations-OPTION 1'!E20+'Stmt of Appropriations-OPTION 1'!E485</f>
        <v>0</v>
      </c>
      <c r="G20" s="49">
        <f>'Stmt of Appropriations-OPTION 1'!G20+'Stmt of Appropriations-OPTION 1'!G485</f>
        <v>57660</v>
      </c>
      <c r="I20" s="49">
        <f>'Stmt of Appropriations-OPTION 1'!I20+'Stmt of Appropriations-OPTION 1'!I485</f>
        <v>4626</v>
      </c>
      <c r="K20" s="49">
        <f>'Stmt of Appropriations-OPTION 1'!K20+'Stmt of Appropriations-OPTION 1'!K485</f>
        <v>37638</v>
      </c>
      <c r="M20" s="49">
        <f t="shared" si="0"/>
        <v>15396</v>
      </c>
      <c r="N20" s="50"/>
      <c r="P20" s="50"/>
      <c r="Q20" s="50"/>
      <c r="R20" s="50"/>
      <c r="S20" s="50"/>
    </row>
    <row r="21" spans="1:19" x14ac:dyDescent="0.35">
      <c r="A21" s="76" t="s">
        <v>182</v>
      </c>
      <c r="B21" s="65">
        <v>3060</v>
      </c>
      <c r="C21" s="77" t="s">
        <v>183</v>
      </c>
      <c r="D21" s="49">
        <f>'Stmt of Appropriations-OPTION 1'!D21+'Stmt of Appropriations-OPTION 1'!D486</f>
        <v>32160</v>
      </c>
      <c r="E21" s="49">
        <f>'Stmt of Appropriations-OPTION 1'!E21+'Stmt of Appropriations-OPTION 1'!E486</f>
        <v>0</v>
      </c>
      <c r="G21" s="49">
        <f>'Stmt of Appropriations-OPTION 1'!G21+'Stmt of Appropriations-OPTION 1'!G486</f>
        <v>32160</v>
      </c>
      <c r="I21" s="49">
        <f>'Stmt of Appropriations-OPTION 1'!I21+'Stmt of Appropriations-OPTION 1'!I486</f>
        <v>6408</v>
      </c>
      <c r="K21" s="49">
        <f>'Stmt of Appropriations-OPTION 1'!K21+'Stmt of Appropriations-OPTION 1'!K486</f>
        <v>3762</v>
      </c>
      <c r="M21" s="49">
        <f t="shared" si="0"/>
        <v>21990</v>
      </c>
      <c r="N21" s="50"/>
      <c r="P21" s="50"/>
      <c r="Q21" s="50"/>
      <c r="R21" s="50"/>
      <c r="S21" s="50"/>
    </row>
    <row r="22" spans="1:19" x14ac:dyDescent="0.35">
      <c r="A22" s="76" t="s">
        <v>184</v>
      </c>
      <c r="B22" s="65">
        <v>3080</v>
      </c>
      <c r="C22" s="77" t="s">
        <v>185</v>
      </c>
      <c r="D22" s="49">
        <f>'Stmt of Appropriations-OPTION 1'!D22+'Stmt of Appropriations-OPTION 1'!D487</f>
        <v>259290</v>
      </c>
      <c r="E22" s="49">
        <f>'Stmt of Appropriations-OPTION 1'!E22+'Stmt of Appropriations-OPTION 1'!E487</f>
        <v>0</v>
      </c>
      <c r="G22" s="49">
        <f>'Stmt of Appropriations-OPTION 1'!G22+'Stmt of Appropriations-OPTION 1'!G487</f>
        <v>259290</v>
      </c>
      <c r="I22" s="49">
        <f>'Stmt of Appropriations-OPTION 1'!I22+'Stmt of Appropriations-OPTION 1'!I487</f>
        <v>76893</v>
      </c>
      <c r="K22" s="49">
        <f>'Stmt of Appropriations-OPTION 1'!K22+'Stmt of Appropriations-OPTION 1'!K487</f>
        <v>168702</v>
      </c>
      <c r="M22" s="49">
        <f t="shared" si="0"/>
        <v>13695</v>
      </c>
      <c r="N22" s="50"/>
      <c r="P22" s="50"/>
      <c r="Q22" s="50"/>
      <c r="R22" s="50"/>
      <c r="S22" s="50"/>
    </row>
    <row r="23" spans="1:19" x14ac:dyDescent="0.35">
      <c r="A23" s="76" t="s">
        <v>186</v>
      </c>
      <c r="B23" s="65">
        <v>3100</v>
      </c>
      <c r="C23" s="77" t="s">
        <v>187</v>
      </c>
      <c r="D23" s="49">
        <f>'Stmt of Appropriations-OPTION 1'!D23+'Stmt of Appropriations-OPTION 1'!D488</f>
        <v>116520</v>
      </c>
      <c r="E23" s="49">
        <f>'Stmt of Appropriations-OPTION 1'!E23+'Stmt of Appropriations-OPTION 1'!E488</f>
        <v>0</v>
      </c>
      <c r="G23" s="49">
        <f>'Stmt of Appropriations-OPTION 1'!G23+'Stmt of Appropriations-OPTION 1'!G488</f>
        <v>116520</v>
      </c>
      <c r="I23" s="49">
        <f>'Stmt of Appropriations-OPTION 1'!I23+'Stmt of Appropriations-OPTION 1'!I488</f>
        <v>75639</v>
      </c>
      <c r="K23" s="49">
        <f>'Stmt of Appropriations-OPTION 1'!K23+'Stmt of Appropriations-OPTION 1'!K488</f>
        <v>37689</v>
      </c>
      <c r="M23" s="49">
        <f t="shared" si="0"/>
        <v>3192</v>
      </c>
      <c r="N23" s="50"/>
      <c r="P23" s="50"/>
      <c r="Q23" s="50"/>
      <c r="R23" s="50"/>
      <c r="S23" s="50"/>
    </row>
    <row r="24" spans="1:19" x14ac:dyDescent="0.35">
      <c r="A24" s="76" t="s">
        <v>188</v>
      </c>
      <c r="B24" s="65">
        <v>3120</v>
      </c>
      <c r="C24" s="77" t="s">
        <v>189</v>
      </c>
      <c r="D24" s="49">
        <f>'Stmt of Appropriations-OPTION 1'!D24+'Stmt of Appropriations-OPTION 1'!D489</f>
        <v>166800</v>
      </c>
      <c r="E24" s="49">
        <f>'Stmt of Appropriations-OPTION 1'!E24+'Stmt of Appropriations-OPTION 1'!E489</f>
        <v>0</v>
      </c>
      <c r="G24" s="49">
        <f>'Stmt of Appropriations-OPTION 1'!G24+'Stmt of Appropriations-OPTION 1'!G489</f>
        <v>166800</v>
      </c>
      <c r="I24" s="49">
        <f>'Stmt of Appropriations-OPTION 1'!I24+'Stmt of Appropriations-OPTION 1'!I489</f>
        <v>37623</v>
      </c>
      <c r="K24" s="49">
        <f>'Stmt of Appropriations-OPTION 1'!K24+'Stmt of Appropriations-OPTION 1'!K489</f>
        <v>126468</v>
      </c>
      <c r="M24" s="49">
        <f t="shared" si="0"/>
        <v>2709</v>
      </c>
      <c r="N24" s="50"/>
      <c r="P24" s="50"/>
      <c r="Q24" s="50"/>
      <c r="R24" s="50"/>
      <c r="S24" s="50"/>
    </row>
    <row r="25" spans="1:19" ht="15" thickBot="1" x14ac:dyDescent="0.4">
      <c r="A25" s="79" t="s">
        <v>51</v>
      </c>
      <c r="B25" s="65">
        <v>3200</v>
      </c>
      <c r="C25" s="81" t="s">
        <v>190</v>
      </c>
      <c r="D25" s="82">
        <f>SUM(D17:D24)</f>
        <v>1881424</v>
      </c>
      <c r="E25" s="82">
        <f>SUM(E17:E24)</f>
        <v>0</v>
      </c>
      <c r="G25" s="82">
        <f>SUM(G17:G24)</f>
        <v>1881424</v>
      </c>
      <c r="I25" s="82">
        <f>SUM(I17:I24)</f>
        <v>377475</v>
      </c>
      <c r="K25" s="82">
        <f>SUM(K17:K24)</f>
        <v>1382841</v>
      </c>
      <c r="M25" s="82">
        <f>SUM(M17:M24)</f>
        <v>121108</v>
      </c>
      <c r="N25" s="50"/>
      <c r="O25" s="50"/>
      <c r="P25" s="50"/>
      <c r="Q25" s="50"/>
      <c r="R25" s="50"/>
      <c r="S25" s="50"/>
    </row>
    <row r="26" spans="1:19" ht="15.5" thickTop="1" thickBot="1" x14ac:dyDescent="0.4">
      <c r="A26" s="79" t="s">
        <v>51</v>
      </c>
      <c r="B26" s="79" t="s">
        <v>51</v>
      </c>
      <c r="C26" s="85" t="s">
        <v>172</v>
      </c>
      <c r="D26" s="82">
        <f>D15+D25</f>
        <v>7338763</v>
      </c>
      <c r="E26" s="82">
        <f>E15+E25</f>
        <v>0</v>
      </c>
      <c r="G26" s="82">
        <f>G15+G25</f>
        <v>7338763</v>
      </c>
      <c r="I26" s="82">
        <f>I15+I25</f>
        <v>1772331</v>
      </c>
      <c r="K26" s="82">
        <f>K15+K25</f>
        <v>5246586</v>
      </c>
      <c r="M26" s="82">
        <f>M15+M25</f>
        <v>319846</v>
      </c>
      <c r="N26" s="50"/>
      <c r="O26" s="50"/>
      <c r="P26" s="50"/>
      <c r="Q26" s="50"/>
      <c r="R26" s="50"/>
      <c r="S26" s="50"/>
    </row>
    <row r="27" spans="1:19" ht="15" thickTop="1" x14ac:dyDescent="0.35">
      <c r="A27" s="84" t="s">
        <v>191</v>
      </c>
      <c r="B27" s="65"/>
      <c r="C27" s="85"/>
      <c r="D27" s="49"/>
      <c r="E27" s="49"/>
      <c r="N27" s="50"/>
      <c r="O27" s="50"/>
      <c r="P27" s="50"/>
      <c r="Q27" s="50"/>
      <c r="R27" s="50"/>
      <c r="S27" s="50"/>
    </row>
    <row r="28" spans="1:19" x14ac:dyDescent="0.35">
      <c r="A28" s="84" t="s">
        <v>192</v>
      </c>
      <c r="B28" s="65"/>
      <c r="C28" s="85"/>
      <c r="D28" s="49"/>
      <c r="E28" s="49"/>
      <c r="N28" s="50"/>
      <c r="O28" s="50"/>
      <c r="P28" s="50"/>
      <c r="Q28" s="50"/>
      <c r="R28" s="50"/>
      <c r="S28" s="50"/>
    </row>
    <row r="29" spans="1:19" x14ac:dyDescent="0.35">
      <c r="A29" s="76" t="s">
        <v>193</v>
      </c>
      <c r="B29" s="65">
        <v>3500</v>
      </c>
      <c r="C29" s="77" t="s">
        <v>194</v>
      </c>
      <c r="D29" s="49">
        <f>'Stmt of Appropriations-OPTION 1'!D29+'Stmt of Appropriations-OPTION 1'!D494</f>
        <v>875064</v>
      </c>
      <c r="E29" s="49">
        <f>'Stmt of Appropriations-OPTION 1'!E29+'Stmt of Appropriations-OPTION 1'!E494</f>
        <v>0</v>
      </c>
      <c r="G29" s="49">
        <f>'Stmt of Appropriations-OPTION 1'!G29+'Stmt of Appropriations-OPTION 1'!G494</f>
        <v>875064</v>
      </c>
      <c r="I29" s="49">
        <f>'Stmt of Appropriations-OPTION 1'!I29+'Stmt of Appropriations-OPTION 1'!I494</f>
        <v>37353</v>
      </c>
      <c r="K29" s="49">
        <f>'Stmt of Appropriations-OPTION 1'!K29+'Stmt of Appropriations-OPTION 1'!K494</f>
        <v>764601</v>
      </c>
      <c r="M29" s="49">
        <f t="shared" ref="M29:M37" si="1">G29-I29-K29</f>
        <v>73110</v>
      </c>
      <c r="N29" s="50"/>
      <c r="P29" s="50"/>
      <c r="Q29" s="50"/>
      <c r="R29" s="50"/>
      <c r="S29" s="50"/>
    </row>
    <row r="30" spans="1:19" x14ac:dyDescent="0.35">
      <c r="A30" s="76" t="s">
        <v>195</v>
      </c>
      <c r="B30" s="65">
        <v>3520</v>
      </c>
      <c r="C30" s="77" t="s">
        <v>175</v>
      </c>
      <c r="D30" s="49">
        <f>'Stmt of Appropriations-OPTION 1'!D30+'Stmt of Appropriations-OPTION 1'!D495</f>
        <v>719100</v>
      </c>
      <c r="E30" s="49">
        <f>'Stmt of Appropriations-OPTION 1'!E30+'Stmt of Appropriations-OPTION 1'!E495</f>
        <v>0</v>
      </c>
      <c r="G30" s="49">
        <f>'Stmt of Appropriations-OPTION 1'!G30+'Stmt of Appropriations-OPTION 1'!G495</f>
        <v>719100</v>
      </c>
      <c r="I30" s="49">
        <f>'Stmt of Appropriations-OPTION 1'!I30+'Stmt of Appropriations-OPTION 1'!I495</f>
        <v>109626</v>
      </c>
      <c r="K30" s="49">
        <f>'Stmt of Appropriations-OPTION 1'!K30+'Stmt of Appropriations-OPTION 1'!K495</f>
        <v>586896</v>
      </c>
      <c r="M30" s="49">
        <f t="shared" si="1"/>
        <v>22578</v>
      </c>
      <c r="N30" s="50"/>
      <c r="P30" s="50"/>
      <c r="Q30" s="50"/>
      <c r="R30" s="50"/>
      <c r="S30" s="50"/>
    </row>
    <row r="31" spans="1:19" x14ac:dyDescent="0.35">
      <c r="A31" s="76" t="s">
        <v>196</v>
      </c>
      <c r="B31" s="65">
        <v>3525</v>
      </c>
      <c r="C31" s="77" t="s">
        <v>177</v>
      </c>
      <c r="D31" s="49">
        <v>0</v>
      </c>
      <c r="E31" s="49">
        <v>0</v>
      </c>
      <c r="G31" s="49">
        <v>0</v>
      </c>
      <c r="I31" s="49">
        <v>0</v>
      </c>
      <c r="J31" s="75"/>
      <c r="K31" s="49">
        <v>0</v>
      </c>
      <c r="M31" s="49">
        <f t="shared" si="1"/>
        <v>0</v>
      </c>
      <c r="N31" s="50"/>
      <c r="P31" s="50"/>
      <c r="Q31" s="50"/>
      <c r="R31" s="50"/>
      <c r="S31" s="50"/>
    </row>
    <row r="32" spans="1:19" x14ac:dyDescent="0.35">
      <c r="A32" s="76" t="s">
        <v>197</v>
      </c>
      <c r="B32" s="65">
        <v>3540</v>
      </c>
      <c r="C32" s="77" t="s">
        <v>179</v>
      </c>
      <c r="D32" s="49">
        <f>'Stmt of Appropriations-OPTION 1'!D32+'Stmt of Appropriations-OPTION 1'!D497</f>
        <v>12000</v>
      </c>
      <c r="E32" s="49">
        <f>'Stmt of Appropriations-OPTION 1'!E32+'Stmt of Appropriations-OPTION 1'!E497</f>
        <v>0</v>
      </c>
      <c r="G32" s="49">
        <f>'Stmt of Appropriations-OPTION 1'!G32+'Stmt of Appropriations-OPTION 1'!G497</f>
        <v>12000</v>
      </c>
      <c r="I32" s="49">
        <f>'Stmt of Appropriations-OPTION 1'!I32+'Stmt of Appropriations-OPTION 1'!I497</f>
        <v>369</v>
      </c>
      <c r="K32" s="49">
        <f>'Stmt of Appropriations-OPTION 1'!K32+'Stmt of Appropriations-OPTION 1'!K497</f>
        <v>7935</v>
      </c>
      <c r="M32" s="49">
        <f t="shared" si="1"/>
        <v>3696</v>
      </c>
      <c r="N32" s="50"/>
      <c r="P32" s="50"/>
      <c r="Q32" s="50"/>
      <c r="R32" s="50"/>
      <c r="S32" s="50"/>
    </row>
    <row r="33" spans="1:19" x14ac:dyDescent="0.35">
      <c r="A33" s="76" t="s">
        <v>198</v>
      </c>
      <c r="B33" s="65">
        <v>3560</v>
      </c>
      <c r="C33" s="77" t="s">
        <v>181</v>
      </c>
      <c r="D33" s="49">
        <f>'Stmt of Appropriations-OPTION 1'!D33+'Stmt of Appropriations-OPTION 1'!D498</f>
        <v>12000</v>
      </c>
      <c r="E33" s="49">
        <f>'Stmt of Appropriations-OPTION 1'!E33+'Stmt of Appropriations-OPTION 1'!E498</f>
        <v>0</v>
      </c>
      <c r="G33" s="49">
        <f>'Stmt of Appropriations-OPTION 1'!G33+'Stmt of Appropriations-OPTION 1'!G498</f>
        <v>12000</v>
      </c>
      <c r="I33" s="49">
        <f>'Stmt of Appropriations-OPTION 1'!I33+'Stmt of Appropriations-OPTION 1'!I498</f>
        <v>768</v>
      </c>
      <c r="K33" s="49">
        <f>'Stmt of Appropriations-OPTION 1'!K33+'Stmt of Appropriations-OPTION 1'!K498</f>
        <v>7608</v>
      </c>
      <c r="M33" s="49">
        <f t="shared" si="1"/>
        <v>3624</v>
      </c>
      <c r="N33" s="50"/>
      <c r="P33" s="50"/>
      <c r="Q33" s="50"/>
      <c r="R33" s="50"/>
      <c r="S33" s="50"/>
    </row>
    <row r="34" spans="1:19" x14ac:dyDescent="0.35">
      <c r="A34" s="76" t="s">
        <v>199</v>
      </c>
      <c r="B34" s="65">
        <v>3580</v>
      </c>
      <c r="C34" s="77" t="s">
        <v>183</v>
      </c>
      <c r="D34" s="49">
        <f>'Stmt of Appropriations-OPTION 1'!D34+'Stmt of Appropriations-OPTION 1'!D499</f>
        <v>12000</v>
      </c>
      <c r="E34" s="49">
        <f>'Stmt of Appropriations-OPTION 1'!E34+'Stmt of Appropriations-OPTION 1'!E499</f>
        <v>0</v>
      </c>
      <c r="G34" s="49">
        <f>'Stmt of Appropriations-OPTION 1'!G34+'Stmt of Appropriations-OPTION 1'!G499</f>
        <v>12000</v>
      </c>
      <c r="I34" s="49">
        <f>'Stmt of Appropriations-OPTION 1'!I34+'Stmt of Appropriations-OPTION 1'!I499</f>
        <v>1596</v>
      </c>
      <c r="K34" s="49">
        <f>'Stmt of Appropriations-OPTION 1'!K34+'Stmt of Appropriations-OPTION 1'!K499</f>
        <v>9375</v>
      </c>
      <c r="M34" s="49">
        <f t="shared" si="1"/>
        <v>1029</v>
      </c>
      <c r="N34" s="50"/>
      <c r="P34" s="50"/>
      <c r="Q34" s="50"/>
      <c r="R34" s="50"/>
      <c r="S34" s="50"/>
    </row>
    <row r="35" spans="1:19" x14ac:dyDescent="0.35">
      <c r="A35" s="76" t="s">
        <v>200</v>
      </c>
      <c r="B35" s="65">
        <v>3600</v>
      </c>
      <c r="C35" s="77" t="s">
        <v>185</v>
      </c>
      <c r="D35" s="49">
        <f>'Stmt of Appropriations-OPTION 1'!D35+'Stmt of Appropriations-OPTION 1'!D500</f>
        <v>12000</v>
      </c>
      <c r="E35" s="49">
        <f>'Stmt of Appropriations-OPTION 1'!E35+'Stmt of Appropriations-OPTION 1'!E500</f>
        <v>0</v>
      </c>
      <c r="G35" s="49">
        <f>'Stmt of Appropriations-OPTION 1'!G35+'Stmt of Appropriations-OPTION 1'!G500</f>
        <v>12000</v>
      </c>
      <c r="I35" s="49">
        <f>'Stmt of Appropriations-OPTION 1'!I35+'Stmt of Appropriations-OPTION 1'!I500</f>
        <v>1917</v>
      </c>
      <c r="K35" s="49">
        <f>'Stmt of Appropriations-OPTION 1'!K35+'Stmt of Appropriations-OPTION 1'!K500</f>
        <v>7500</v>
      </c>
      <c r="M35" s="49">
        <f t="shared" si="1"/>
        <v>2583</v>
      </c>
      <c r="N35" s="50"/>
      <c r="P35" s="50"/>
      <c r="Q35" s="50"/>
      <c r="R35" s="50"/>
      <c r="S35" s="50"/>
    </row>
    <row r="36" spans="1:19" x14ac:dyDescent="0.35">
      <c r="A36" s="76" t="s">
        <v>201</v>
      </c>
      <c r="B36" s="65">
        <v>3620</v>
      </c>
      <c r="C36" s="77" t="s">
        <v>187</v>
      </c>
      <c r="D36" s="49">
        <f>'Stmt of Appropriations-OPTION 1'!D36+'Stmt of Appropriations-OPTION 1'!D501</f>
        <v>12000</v>
      </c>
      <c r="E36" s="49">
        <f>'Stmt of Appropriations-OPTION 1'!E36+'Stmt of Appropriations-OPTION 1'!E501</f>
        <v>0</v>
      </c>
      <c r="G36" s="49">
        <f>'Stmt of Appropriations-OPTION 1'!G36+'Stmt of Appropriations-OPTION 1'!G501</f>
        <v>12000</v>
      </c>
      <c r="I36" s="49">
        <f>'Stmt of Appropriations-OPTION 1'!I36+'Stmt of Appropriations-OPTION 1'!I501</f>
        <v>2463</v>
      </c>
      <c r="K36" s="49">
        <f>'Stmt of Appropriations-OPTION 1'!K36+'Stmt of Appropriations-OPTION 1'!K501</f>
        <v>4623</v>
      </c>
      <c r="M36" s="49">
        <f t="shared" si="1"/>
        <v>4914</v>
      </c>
      <c r="N36" s="50"/>
      <c r="P36" s="50"/>
      <c r="Q36" s="50"/>
      <c r="R36" s="50"/>
      <c r="S36" s="50"/>
    </row>
    <row r="37" spans="1:19" x14ac:dyDescent="0.35">
      <c r="A37" s="76" t="s">
        <v>202</v>
      </c>
      <c r="B37" s="65">
        <v>3640</v>
      </c>
      <c r="C37" s="77" t="s">
        <v>189</v>
      </c>
      <c r="D37" s="49">
        <f>'Stmt of Appropriations-OPTION 1'!D37+'Stmt of Appropriations-OPTION 1'!D502</f>
        <v>12000</v>
      </c>
      <c r="E37" s="49">
        <f>'Stmt of Appropriations-OPTION 1'!E37+'Stmt of Appropriations-OPTION 1'!E502</f>
        <v>0</v>
      </c>
      <c r="G37" s="49">
        <f>'Stmt of Appropriations-OPTION 1'!G37+'Stmt of Appropriations-OPTION 1'!G502</f>
        <v>12000</v>
      </c>
      <c r="I37" s="49">
        <f>'Stmt of Appropriations-OPTION 1'!I37+'Stmt of Appropriations-OPTION 1'!I502</f>
        <v>2277</v>
      </c>
      <c r="K37" s="49">
        <f>'Stmt of Appropriations-OPTION 1'!K37+'Stmt of Appropriations-OPTION 1'!K502</f>
        <v>5400</v>
      </c>
      <c r="M37" s="49">
        <f t="shared" si="1"/>
        <v>4323</v>
      </c>
      <c r="N37" s="50"/>
      <c r="P37" s="50"/>
      <c r="Q37" s="50"/>
      <c r="R37" s="50"/>
      <c r="S37" s="50"/>
    </row>
    <row r="38" spans="1:19" ht="15" thickBot="1" x14ac:dyDescent="0.4">
      <c r="A38" s="79" t="s">
        <v>51</v>
      </c>
      <c r="B38" s="65">
        <v>3660</v>
      </c>
      <c r="C38" s="85" t="s">
        <v>203</v>
      </c>
      <c r="D38" s="82">
        <f>SUM(D29:D37)</f>
        <v>1666164</v>
      </c>
      <c r="E38" s="82">
        <f>SUM(E29:E37)</f>
        <v>0</v>
      </c>
      <c r="G38" s="82">
        <f>SUM(G29:G37)</f>
        <v>1666164</v>
      </c>
      <c r="I38" s="82">
        <f>SUM(I29:I37)</f>
        <v>156369</v>
      </c>
      <c r="K38" s="82">
        <f>SUM(K29:K37)</f>
        <v>1393938</v>
      </c>
      <c r="M38" s="82">
        <f>SUM(M29:M37)</f>
        <v>115857</v>
      </c>
      <c r="N38" s="50"/>
      <c r="O38" s="50"/>
      <c r="P38" s="50"/>
      <c r="Q38" s="50"/>
      <c r="R38" s="50"/>
      <c r="S38" s="50"/>
    </row>
    <row r="39" spans="1:19" ht="15" thickTop="1" x14ac:dyDescent="0.35">
      <c r="A39" s="84" t="s">
        <v>204</v>
      </c>
      <c r="B39" s="65"/>
      <c r="C39" s="85"/>
      <c r="D39" s="49"/>
      <c r="E39" s="49"/>
      <c r="N39" s="50"/>
      <c r="O39" s="50"/>
      <c r="P39" s="50"/>
      <c r="Q39" s="50"/>
      <c r="R39" s="50"/>
      <c r="S39" s="50"/>
    </row>
    <row r="40" spans="1:19" x14ac:dyDescent="0.35">
      <c r="A40" s="76" t="s">
        <v>205</v>
      </c>
      <c r="B40" s="65">
        <v>4000</v>
      </c>
      <c r="C40" s="77" t="s">
        <v>194</v>
      </c>
      <c r="D40" s="49">
        <f>'Stmt of Appropriations-OPTION 1'!D40+'Stmt of Appropriations-OPTION 1'!D505</f>
        <v>863064</v>
      </c>
      <c r="E40" s="49">
        <f>'Stmt of Appropriations-OPTION 1'!E40+'Stmt of Appropriations-OPTION 1'!E505</f>
        <v>0</v>
      </c>
      <c r="G40" s="49">
        <f>'Stmt of Appropriations-OPTION 1'!G40+'Stmt of Appropriations-OPTION 1'!G505</f>
        <v>863064</v>
      </c>
      <c r="I40" s="49">
        <f>'Stmt of Appropriations-OPTION 1'!I40+'Stmt of Appropriations-OPTION 1'!I505</f>
        <v>36975</v>
      </c>
      <c r="K40" s="49">
        <f>'Stmt of Appropriations-OPTION 1'!K40+'Stmt of Appropriations-OPTION 1'!K505</f>
        <v>768963</v>
      </c>
      <c r="M40" s="49">
        <f t="shared" ref="M40:M48" si="2">G40-I40-K40</f>
        <v>57126</v>
      </c>
      <c r="N40" s="50"/>
      <c r="P40" s="50"/>
      <c r="Q40" s="50"/>
      <c r="R40" s="50"/>
      <c r="S40" s="50"/>
    </row>
    <row r="41" spans="1:19" x14ac:dyDescent="0.35">
      <c r="A41" s="76" t="s">
        <v>206</v>
      </c>
      <c r="B41" s="65">
        <v>4020</v>
      </c>
      <c r="C41" s="77" t="s">
        <v>175</v>
      </c>
      <c r="D41" s="49">
        <f>'Stmt of Appropriations-OPTION 1'!D41+'Stmt of Appropriations-OPTION 1'!D506</f>
        <v>707100</v>
      </c>
      <c r="E41" s="49">
        <f>'Stmt of Appropriations-OPTION 1'!E41+'Stmt of Appropriations-OPTION 1'!E506</f>
        <v>0</v>
      </c>
      <c r="G41" s="49">
        <f>'Stmt of Appropriations-OPTION 1'!G41+'Stmt of Appropriations-OPTION 1'!G506</f>
        <v>707100</v>
      </c>
      <c r="I41" s="49">
        <f>'Stmt of Appropriations-OPTION 1'!I41+'Stmt of Appropriations-OPTION 1'!I506</f>
        <v>47607</v>
      </c>
      <c r="K41" s="49">
        <f>'Stmt of Appropriations-OPTION 1'!K41+'Stmt of Appropriations-OPTION 1'!K506</f>
        <v>595692</v>
      </c>
      <c r="M41" s="49">
        <f t="shared" si="2"/>
        <v>63801</v>
      </c>
      <c r="N41" s="50"/>
      <c r="P41" s="50"/>
      <c r="Q41" s="50"/>
      <c r="R41" s="50"/>
      <c r="S41" s="50"/>
    </row>
    <row r="42" spans="1:19" x14ac:dyDescent="0.35">
      <c r="A42" s="76" t="s">
        <v>207</v>
      </c>
      <c r="B42" s="65">
        <v>4025</v>
      </c>
      <c r="C42" s="77" t="s">
        <v>177</v>
      </c>
      <c r="D42" s="49">
        <v>0</v>
      </c>
      <c r="E42" s="49">
        <v>0</v>
      </c>
      <c r="G42" s="49">
        <v>0</v>
      </c>
      <c r="I42" s="49">
        <v>0</v>
      </c>
      <c r="J42" s="75"/>
      <c r="K42" s="49">
        <v>0</v>
      </c>
      <c r="M42" s="49">
        <f t="shared" si="2"/>
        <v>0</v>
      </c>
      <c r="N42" s="50"/>
      <c r="P42" s="50"/>
      <c r="Q42" s="50"/>
      <c r="R42" s="50"/>
      <c r="S42" s="50"/>
    </row>
    <row r="43" spans="1:19" x14ac:dyDescent="0.35">
      <c r="A43" s="76" t="s">
        <v>208</v>
      </c>
      <c r="B43" s="65">
        <v>4040</v>
      </c>
      <c r="C43" s="77" t="s">
        <v>179</v>
      </c>
      <c r="D43" s="49">
        <f>'Stmt of Appropriations-OPTION 1'!D43+'Stmt of Appropriations-OPTION 1'!D508</f>
        <v>6000</v>
      </c>
      <c r="E43" s="49">
        <f>'Stmt of Appropriations-OPTION 1'!E43+'Stmt of Appropriations-OPTION 1'!E508</f>
        <v>0</v>
      </c>
      <c r="G43" s="49">
        <f>'Stmt of Appropriations-OPTION 1'!G43+'Stmt of Appropriations-OPTION 1'!G508</f>
        <v>6000</v>
      </c>
      <c r="I43" s="49">
        <f>'Stmt of Appropriations-OPTION 1'!I43+'Stmt of Appropriations-OPTION 1'!I508</f>
        <v>435</v>
      </c>
      <c r="K43" s="49">
        <f>'Stmt of Appropriations-OPTION 1'!K43+'Stmt of Appropriations-OPTION 1'!K508</f>
        <v>4500</v>
      </c>
      <c r="M43" s="49">
        <f t="shared" si="2"/>
        <v>1065</v>
      </c>
      <c r="N43" s="50"/>
      <c r="P43" s="50"/>
      <c r="Q43" s="50"/>
      <c r="R43" s="50"/>
      <c r="S43" s="50"/>
    </row>
    <row r="44" spans="1:19" x14ac:dyDescent="0.35">
      <c r="A44" s="76" t="s">
        <v>209</v>
      </c>
      <c r="B44" s="65">
        <v>4060</v>
      </c>
      <c r="C44" s="77" t="s">
        <v>181</v>
      </c>
      <c r="D44" s="49">
        <f>'Stmt of Appropriations-OPTION 1'!D44+'Stmt of Appropriations-OPTION 1'!D509</f>
        <v>6000</v>
      </c>
      <c r="E44" s="49">
        <f>'Stmt of Appropriations-OPTION 1'!E44+'Stmt of Appropriations-OPTION 1'!E509</f>
        <v>0</v>
      </c>
      <c r="G44" s="49">
        <f>'Stmt of Appropriations-OPTION 1'!G44+'Stmt of Appropriations-OPTION 1'!G509</f>
        <v>6000</v>
      </c>
      <c r="I44" s="49">
        <f>'Stmt of Appropriations-OPTION 1'!I44+'Stmt of Appropriations-OPTION 1'!I509</f>
        <v>378</v>
      </c>
      <c r="K44" s="49">
        <f>'Stmt of Appropriations-OPTION 1'!K44+'Stmt of Appropriations-OPTION 1'!K509</f>
        <v>4263</v>
      </c>
      <c r="M44" s="49">
        <f t="shared" si="2"/>
        <v>1359</v>
      </c>
      <c r="N44" s="50"/>
      <c r="P44" s="50"/>
      <c r="Q44" s="50"/>
      <c r="R44" s="50"/>
      <c r="S44" s="50"/>
    </row>
    <row r="45" spans="1:19" x14ac:dyDescent="0.35">
      <c r="A45" s="76" t="s">
        <v>210</v>
      </c>
      <c r="B45" s="65">
        <v>4080</v>
      </c>
      <c r="C45" s="77" t="s">
        <v>183</v>
      </c>
      <c r="D45" s="49">
        <f>'Stmt of Appropriations-OPTION 1'!D45+'Stmt of Appropriations-OPTION 1'!D510</f>
        <v>6000</v>
      </c>
      <c r="E45" s="49">
        <f>'Stmt of Appropriations-OPTION 1'!E45+'Stmt of Appropriations-OPTION 1'!E510</f>
        <v>0</v>
      </c>
      <c r="G45" s="49">
        <f>'Stmt of Appropriations-OPTION 1'!G45+'Stmt of Appropriations-OPTION 1'!G510</f>
        <v>6000</v>
      </c>
      <c r="I45" s="49">
        <f>'Stmt of Appropriations-OPTION 1'!I45+'Stmt of Appropriations-OPTION 1'!I510</f>
        <v>2556</v>
      </c>
      <c r="K45" s="49">
        <f>'Stmt of Appropriations-OPTION 1'!K45+'Stmt of Appropriations-OPTION 1'!K510</f>
        <v>3156</v>
      </c>
      <c r="M45" s="49">
        <f t="shared" si="2"/>
        <v>288</v>
      </c>
      <c r="N45" s="50"/>
      <c r="P45" s="50"/>
      <c r="Q45" s="50"/>
      <c r="R45" s="50"/>
      <c r="S45" s="50"/>
    </row>
    <row r="46" spans="1:19" x14ac:dyDescent="0.35">
      <c r="A46" s="76" t="s">
        <v>211</v>
      </c>
      <c r="B46" s="65">
        <v>4100</v>
      </c>
      <c r="C46" s="77" t="s">
        <v>185</v>
      </c>
      <c r="D46" s="49">
        <f>'Stmt of Appropriations-OPTION 1'!D46+'Stmt of Appropriations-OPTION 1'!D511</f>
        <v>6000</v>
      </c>
      <c r="E46" s="49">
        <f>'Stmt of Appropriations-OPTION 1'!E46+'Stmt of Appropriations-OPTION 1'!E511</f>
        <v>0</v>
      </c>
      <c r="G46" s="49">
        <f>'Stmt of Appropriations-OPTION 1'!G46+'Stmt of Appropriations-OPTION 1'!G511</f>
        <v>6000</v>
      </c>
      <c r="I46" s="49">
        <f>'Stmt of Appropriations-OPTION 1'!I46+'Stmt of Appropriations-OPTION 1'!I511</f>
        <v>1374</v>
      </c>
      <c r="K46" s="49">
        <f>'Stmt of Appropriations-OPTION 1'!K46+'Stmt of Appropriations-OPTION 1'!K511</f>
        <v>2850</v>
      </c>
      <c r="M46" s="49">
        <f t="shared" si="2"/>
        <v>1776</v>
      </c>
      <c r="N46" s="50"/>
      <c r="P46" s="50"/>
      <c r="Q46" s="50"/>
      <c r="R46" s="50"/>
      <c r="S46" s="50"/>
    </row>
    <row r="47" spans="1:19" x14ac:dyDescent="0.35">
      <c r="A47" s="76" t="s">
        <v>212</v>
      </c>
      <c r="B47" s="65">
        <v>4120</v>
      </c>
      <c r="C47" s="77" t="s">
        <v>187</v>
      </c>
      <c r="D47" s="49">
        <f>'Stmt of Appropriations-OPTION 1'!D47+'Stmt of Appropriations-OPTION 1'!D512</f>
        <v>6000</v>
      </c>
      <c r="E47" s="49">
        <f>'Stmt of Appropriations-OPTION 1'!E47+'Stmt of Appropriations-OPTION 1'!E512</f>
        <v>0</v>
      </c>
      <c r="G47" s="49">
        <f>'Stmt of Appropriations-OPTION 1'!G47+'Stmt of Appropriations-OPTION 1'!G512</f>
        <v>6000</v>
      </c>
      <c r="I47" s="49">
        <f>'Stmt of Appropriations-OPTION 1'!I47+'Stmt of Appropriations-OPTION 1'!I512</f>
        <v>378</v>
      </c>
      <c r="K47" s="49">
        <f>'Stmt of Appropriations-OPTION 1'!K47+'Stmt of Appropriations-OPTION 1'!K512</f>
        <v>4500</v>
      </c>
      <c r="M47" s="49">
        <f t="shared" si="2"/>
        <v>1122</v>
      </c>
      <c r="N47" s="50"/>
      <c r="P47" s="50"/>
      <c r="Q47" s="50"/>
      <c r="R47" s="50"/>
      <c r="S47" s="50"/>
    </row>
    <row r="48" spans="1:19" x14ac:dyDescent="0.35">
      <c r="A48" s="76" t="s">
        <v>213</v>
      </c>
      <c r="B48" s="65">
        <v>4140</v>
      </c>
      <c r="C48" s="77" t="s">
        <v>189</v>
      </c>
      <c r="D48" s="49">
        <f>'Stmt of Appropriations-OPTION 1'!D48+'Stmt of Appropriations-OPTION 1'!D513</f>
        <v>6000</v>
      </c>
      <c r="E48" s="49">
        <f>'Stmt of Appropriations-OPTION 1'!E48+'Stmt of Appropriations-OPTION 1'!E513</f>
        <v>0</v>
      </c>
      <c r="G48" s="49">
        <f>'Stmt of Appropriations-OPTION 1'!G48+'Stmt of Appropriations-OPTION 1'!G513</f>
        <v>6000</v>
      </c>
      <c r="I48" s="49">
        <f>'Stmt of Appropriations-OPTION 1'!I48+'Stmt of Appropriations-OPTION 1'!I513</f>
        <v>1374</v>
      </c>
      <c r="K48" s="49">
        <f>'Stmt of Appropriations-OPTION 1'!K48+'Stmt of Appropriations-OPTION 1'!K513</f>
        <v>1086</v>
      </c>
      <c r="M48" s="49">
        <f t="shared" si="2"/>
        <v>3540</v>
      </c>
      <c r="N48" s="50"/>
      <c r="P48" s="50"/>
      <c r="Q48" s="50"/>
      <c r="R48" s="50"/>
      <c r="S48" s="50"/>
    </row>
    <row r="49" spans="1:19" ht="15" thickBot="1" x14ac:dyDescent="0.4">
      <c r="A49" s="79" t="s">
        <v>51</v>
      </c>
      <c r="B49" s="65">
        <v>4160</v>
      </c>
      <c r="C49" s="85" t="s">
        <v>214</v>
      </c>
      <c r="D49" s="82">
        <f>SUM(D40:D48)</f>
        <v>1606164</v>
      </c>
      <c r="E49" s="82">
        <f>SUM(E40:E48)</f>
        <v>0</v>
      </c>
      <c r="G49" s="82">
        <f>SUM(G40:G48)</f>
        <v>1606164</v>
      </c>
      <c r="I49" s="82">
        <f>SUM(I40:I48)</f>
        <v>91077</v>
      </c>
      <c r="K49" s="82">
        <f>SUM(K40:K48)</f>
        <v>1385010</v>
      </c>
      <c r="M49" s="82">
        <f>SUM(M40:M48)</f>
        <v>130077</v>
      </c>
    </row>
    <row r="50" spans="1:19" ht="15" thickTop="1" x14ac:dyDescent="0.35">
      <c r="A50" s="84" t="s">
        <v>215</v>
      </c>
      <c r="B50" s="65"/>
      <c r="C50" s="85"/>
      <c r="D50" s="49"/>
      <c r="E50" s="49"/>
    </row>
    <row r="51" spans="1:19" x14ac:dyDescent="0.35">
      <c r="A51" s="76" t="s">
        <v>216</v>
      </c>
      <c r="B51" s="65">
        <v>4500</v>
      </c>
      <c r="C51" s="77" t="s">
        <v>194</v>
      </c>
      <c r="D51" s="49">
        <f>'Stmt of Appropriations-OPTION 1'!D51+'Stmt of Appropriations-OPTION 1'!D516</f>
        <v>863064</v>
      </c>
      <c r="E51" s="49">
        <f>'Stmt of Appropriations-OPTION 1'!E51+'Stmt of Appropriations-OPTION 1'!E516</f>
        <v>0</v>
      </c>
      <c r="G51" s="49">
        <f>'Stmt of Appropriations-OPTION 1'!G51+'Stmt of Appropriations-OPTION 1'!G516</f>
        <v>863064</v>
      </c>
      <c r="I51" s="49">
        <f>'Stmt of Appropriations-OPTION 1'!I51+'Stmt of Appropriations-OPTION 1'!I516</f>
        <v>370542</v>
      </c>
      <c r="K51" s="49">
        <f>'Stmt of Appropriations-OPTION 1'!K51+'Stmt of Appropriations-OPTION 1'!K516</f>
        <v>450000</v>
      </c>
      <c r="M51" s="49">
        <f t="shared" ref="M51:M59" si="3">G51-I51-K51</f>
        <v>42522</v>
      </c>
    </row>
    <row r="52" spans="1:19" x14ac:dyDescent="0.35">
      <c r="A52" s="76" t="s">
        <v>217</v>
      </c>
      <c r="B52" s="65">
        <v>4520</v>
      </c>
      <c r="C52" s="77" t="s">
        <v>175</v>
      </c>
      <c r="D52" s="49">
        <f>'Stmt of Appropriations-OPTION 1'!D52+'Stmt of Appropriations-OPTION 1'!D517</f>
        <v>707100</v>
      </c>
      <c r="E52" s="49">
        <f>'Stmt of Appropriations-OPTION 1'!E52+'Stmt of Appropriations-OPTION 1'!E517</f>
        <v>0</v>
      </c>
      <c r="G52" s="49">
        <f>'Stmt of Appropriations-OPTION 1'!G52+'Stmt of Appropriations-OPTION 1'!G517</f>
        <v>707100</v>
      </c>
      <c r="I52" s="49">
        <f>'Stmt of Appropriations-OPTION 1'!I52+'Stmt of Appropriations-OPTION 1'!I517</f>
        <v>70953</v>
      </c>
      <c r="K52" s="49">
        <f>'Stmt of Appropriations-OPTION 1'!K52+'Stmt of Appropriations-OPTION 1'!K517</f>
        <v>535569</v>
      </c>
      <c r="M52" s="49">
        <f t="shared" si="3"/>
        <v>100578</v>
      </c>
    </row>
    <row r="53" spans="1:19" x14ac:dyDescent="0.35">
      <c r="A53" s="76" t="s">
        <v>218</v>
      </c>
      <c r="B53" s="65">
        <v>4525</v>
      </c>
      <c r="C53" s="77" t="s">
        <v>177</v>
      </c>
      <c r="D53" s="49">
        <v>0</v>
      </c>
      <c r="E53" s="49">
        <v>0</v>
      </c>
      <c r="G53" s="49">
        <v>0</v>
      </c>
      <c r="I53" s="49">
        <v>0</v>
      </c>
      <c r="J53" s="75"/>
      <c r="K53" s="49">
        <v>0</v>
      </c>
      <c r="M53" s="49">
        <f t="shared" si="3"/>
        <v>0</v>
      </c>
      <c r="N53" s="50"/>
      <c r="P53" s="50"/>
      <c r="Q53" s="50"/>
      <c r="R53" s="50"/>
      <c r="S53" s="50"/>
    </row>
    <row r="54" spans="1:19" x14ac:dyDescent="0.35">
      <c r="A54" s="76" t="s">
        <v>219</v>
      </c>
      <c r="B54" s="65">
        <v>4540</v>
      </c>
      <c r="C54" s="77" t="s">
        <v>179</v>
      </c>
      <c r="D54" s="49">
        <f>'Stmt of Appropriations-OPTION 1'!D54+'Stmt of Appropriations-OPTION 1'!D519</f>
        <v>6000</v>
      </c>
      <c r="E54" s="49">
        <f>'Stmt of Appropriations-OPTION 1'!E54+'Stmt of Appropriations-OPTION 1'!E519</f>
        <v>0</v>
      </c>
      <c r="G54" s="49">
        <f>'Stmt of Appropriations-OPTION 1'!G54+'Stmt of Appropriations-OPTION 1'!G519</f>
        <v>6000</v>
      </c>
      <c r="I54" s="49">
        <f>'Stmt of Appropriations-OPTION 1'!I54+'Stmt of Appropriations-OPTION 1'!I519</f>
        <v>1626</v>
      </c>
      <c r="K54" s="49">
        <f>'Stmt of Appropriations-OPTION 1'!K54+'Stmt of Appropriations-OPTION 1'!K519</f>
        <v>3150</v>
      </c>
      <c r="M54" s="49">
        <f t="shared" si="3"/>
        <v>1224</v>
      </c>
    </row>
    <row r="55" spans="1:19" x14ac:dyDescent="0.35">
      <c r="A55" s="76" t="s">
        <v>220</v>
      </c>
      <c r="B55" s="65">
        <v>4560</v>
      </c>
      <c r="C55" s="77" t="s">
        <v>181</v>
      </c>
      <c r="D55" s="49">
        <f>'Stmt of Appropriations-OPTION 1'!D55+'Stmt of Appropriations-OPTION 1'!D520</f>
        <v>6000</v>
      </c>
      <c r="E55" s="49">
        <f>'Stmt of Appropriations-OPTION 1'!E55+'Stmt of Appropriations-OPTION 1'!E520</f>
        <v>0</v>
      </c>
      <c r="G55" s="49">
        <f>'Stmt of Appropriations-OPTION 1'!G55+'Stmt of Appropriations-OPTION 1'!G520</f>
        <v>6000</v>
      </c>
      <c r="I55" s="49">
        <f>'Stmt of Appropriations-OPTION 1'!I55+'Stmt of Appropriations-OPTION 1'!I520</f>
        <v>2895</v>
      </c>
      <c r="K55" s="49">
        <f>'Stmt of Appropriations-OPTION 1'!K55+'Stmt of Appropriations-OPTION 1'!K520</f>
        <v>2595</v>
      </c>
      <c r="M55" s="49">
        <f t="shared" si="3"/>
        <v>510</v>
      </c>
    </row>
    <row r="56" spans="1:19" x14ac:dyDescent="0.35">
      <c r="A56" s="76" t="s">
        <v>221</v>
      </c>
      <c r="B56" s="65">
        <v>4580</v>
      </c>
      <c r="C56" s="77" t="s">
        <v>183</v>
      </c>
      <c r="D56" s="49">
        <f>'Stmt of Appropriations-OPTION 1'!D56+'Stmt of Appropriations-OPTION 1'!D521</f>
        <v>6000</v>
      </c>
      <c r="E56" s="49">
        <f>'Stmt of Appropriations-OPTION 1'!E56+'Stmt of Appropriations-OPTION 1'!E521</f>
        <v>0</v>
      </c>
      <c r="G56" s="49">
        <f>'Stmt of Appropriations-OPTION 1'!G56+'Stmt of Appropriations-OPTION 1'!G521</f>
        <v>6000</v>
      </c>
      <c r="I56" s="49">
        <f>'Stmt of Appropriations-OPTION 1'!I56+'Stmt of Appropriations-OPTION 1'!I521</f>
        <v>2961</v>
      </c>
      <c r="K56" s="49">
        <f>'Stmt of Appropriations-OPTION 1'!K56+'Stmt of Appropriations-OPTION 1'!K521</f>
        <v>3000</v>
      </c>
      <c r="M56" s="49">
        <f t="shared" si="3"/>
        <v>39</v>
      </c>
    </row>
    <row r="57" spans="1:19" x14ac:dyDescent="0.35">
      <c r="A57" s="76" t="s">
        <v>222</v>
      </c>
      <c r="B57" s="65">
        <v>4600</v>
      </c>
      <c r="C57" s="77" t="s">
        <v>185</v>
      </c>
      <c r="D57" s="49">
        <f>'Stmt of Appropriations-OPTION 1'!D57+'Stmt of Appropriations-OPTION 1'!D522</f>
        <v>6000</v>
      </c>
      <c r="E57" s="49">
        <f>'Stmt of Appropriations-OPTION 1'!E57+'Stmt of Appropriations-OPTION 1'!E522</f>
        <v>0</v>
      </c>
      <c r="G57" s="49">
        <f>'Stmt of Appropriations-OPTION 1'!G57+'Stmt of Appropriations-OPTION 1'!G522</f>
        <v>6000</v>
      </c>
      <c r="I57" s="49">
        <f>'Stmt of Appropriations-OPTION 1'!I57+'Stmt of Appropriations-OPTION 1'!I522</f>
        <v>372</v>
      </c>
      <c r="K57" s="49">
        <f>'Stmt of Appropriations-OPTION 1'!K57+'Stmt of Appropriations-OPTION 1'!K522</f>
        <v>4746</v>
      </c>
      <c r="M57" s="49">
        <f t="shared" si="3"/>
        <v>882</v>
      </c>
    </row>
    <row r="58" spans="1:19" x14ac:dyDescent="0.35">
      <c r="A58" s="76" t="s">
        <v>223</v>
      </c>
      <c r="B58" s="65">
        <v>4620</v>
      </c>
      <c r="C58" s="77" t="s">
        <v>187</v>
      </c>
      <c r="D58" s="49">
        <f>'Stmt of Appropriations-OPTION 1'!D58+'Stmt of Appropriations-OPTION 1'!D523</f>
        <v>6000</v>
      </c>
      <c r="E58" s="49">
        <f>'Stmt of Appropriations-OPTION 1'!E58+'Stmt of Appropriations-OPTION 1'!E523</f>
        <v>0</v>
      </c>
      <c r="G58" s="49">
        <f>'Stmt of Appropriations-OPTION 1'!G58+'Stmt of Appropriations-OPTION 1'!G523</f>
        <v>6000</v>
      </c>
      <c r="I58" s="49">
        <f>'Stmt of Appropriations-OPTION 1'!I58+'Stmt of Appropriations-OPTION 1'!I523</f>
        <v>2568</v>
      </c>
      <c r="K58" s="49">
        <f>'Stmt of Appropriations-OPTION 1'!K58+'Stmt of Appropriations-OPTION 1'!K523</f>
        <v>3015</v>
      </c>
      <c r="M58" s="49">
        <f t="shared" si="3"/>
        <v>417</v>
      </c>
    </row>
    <row r="59" spans="1:19" x14ac:dyDescent="0.35">
      <c r="A59" s="76" t="s">
        <v>224</v>
      </c>
      <c r="B59" s="65">
        <v>4640</v>
      </c>
      <c r="C59" s="77" t="s">
        <v>189</v>
      </c>
      <c r="D59" s="49">
        <f>'Stmt of Appropriations-OPTION 1'!D59+'Stmt of Appropriations-OPTION 1'!D524</f>
        <v>6000</v>
      </c>
      <c r="E59" s="49">
        <f>'Stmt of Appropriations-OPTION 1'!E59+'Stmt of Appropriations-OPTION 1'!E524</f>
        <v>0</v>
      </c>
      <c r="G59" s="49">
        <f>'Stmt of Appropriations-OPTION 1'!G59+'Stmt of Appropriations-OPTION 1'!G524</f>
        <v>6000</v>
      </c>
      <c r="I59" s="49">
        <f>'Stmt of Appropriations-OPTION 1'!I59+'Stmt of Appropriations-OPTION 1'!I524</f>
        <v>2856</v>
      </c>
      <c r="K59" s="49">
        <f>'Stmt of Appropriations-OPTION 1'!K59+'Stmt of Appropriations-OPTION 1'!K524</f>
        <v>3075</v>
      </c>
      <c r="M59" s="49">
        <f t="shared" si="3"/>
        <v>69</v>
      </c>
    </row>
    <row r="60" spans="1:19" ht="29.5" thickBot="1" x14ac:dyDescent="0.4">
      <c r="A60" s="79" t="s">
        <v>51</v>
      </c>
      <c r="B60" s="65">
        <v>4660</v>
      </c>
      <c r="C60" s="85" t="s">
        <v>225</v>
      </c>
      <c r="D60" s="82">
        <f>SUM(D51:D59)</f>
        <v>1606164</v>
      </c>
      <c r="E60" s="82">
        <f>SUM(E51:E59)</f>
        <v>0</v>
      </c>
      <c r="G60" s="82">
        <f>SUM(G51:G59)</f>
        <v>1606164</v>
      </c>
      <c r="I60" s="82">
        <f>SUM(I51:I59)</f>
        <v>454773</v>
      </c>
      <c r="K60" s="82">
        <f>SUM(K51:K59)</f>
        <v>1005150</v>
      </c>
      <c r="M60" s="82">
        <f>SUM(M51:M59)</f>
        <v>146241</v>
      </c>
    </row>
    <row r="61" spans="1:19" ht="15" thickTop="1" x14ac:dyDescent="0.35">
      <c r="A61" s="84" t="s">
        <v>226</v>
      </c>
      <c r="B61" s="65"/>
      <c r="C61" s="85"/>
      <c r="D61" s="83"/>
      <c r="E61" s="83"/>
      <c r="G61" s="61"/>
      <c r="I61" s="61"/>
      <c r="K61" s="61"/>
      <c r="M61" s="61"/>
    </row>
    <row r="62" spans="1:19" x14ac:dyDescent="0.35">
      <c r="A62" s="76" t="s">
        <v>227</v>
      </c>
      <c r="B62" s="65">
        <v>4700</v>
      </c>
      <c r="C62" s="77" t="s">
        <v>194</v>
      </c>
      <c r="D62" s="49">
        <f>'Stmt of Appropriations-OPTION 1'!D62+'Stmt of Appropriations-OPTION 1'!D527</f>
        <v>0</v>
      </c>
      <c r="E62" s="49">
        <f>'Stmt of Appropriations-OPTION 1'!E62+'Stmt of Appropriations-OPTION 1'!E527</f>
        <v>0</v>
      </c>
      <c r="G62" s="49">
        <f>'Stmt of Appropriations-OPTION 1'!G62+'Stmt of Appropriations-OPTION 1'!G527</f>
        <v>0</v>
      </c>
      <c r="I62" s="49">
        <f>'Stmt of Appropriations-OPTION 1'!I62+'Stmt of Appropriations-OPTION 1'!I527</f>
        <v>0</v>
      </c>
      <c r="K62" s="49">
        <f>'Stmt of Appropriations-OPTION 1'!K62+'Stmt of Appropriations-OPTION 1'!K527</f>
        <v>0</v>
      </c>
      <c r="M62" s="49">
        <f t="shared" ref="M62:M70" si="4">G62-I62-K62</f>
        <v>0</v>
      </c>
    </row>
    <row r="63" spans="1:19" x14ac:dyDescent="0.35">
      <c r="A63" s="76" t="s">
        <v>228</v>
      </c>
      <c r="B63" s="65">
        <v>4720</v>
      </c>
      <c r="C63" s="77" t="s">
        <v>175</v>
      </c>
      <c r="D63" s="49">
        <f>'Stmt of Appropriations-OPTION 1'!D63+'Stmt of Appropriations-OPTION 1'!D528</f>
        <v>0</v>
      </c>
      <c r="E63" s="49">
        <f>'Stmt of Appropriations-OPTION 1'!E63+'Stmt of Appropriations-OPTION 1'!E528</f>
        <v>0</v>
      </c>
      <c r="G63" s="49">
        <f>'Stmt of Appropriations-OPTION 1'!G63+'Stmt of Appropriations-OPTION 1'!G528</f>
        <v>0</v>
      </c>
      <c r="I63" s="49">
        <f>'Stmt of Appropriations-OPTION 1'!I63+'Stmt of Appropriations-OPTION 1'!I528</f>
        <v>0</v>
      </c>
      <c r="K63" s="49">
        <f>'Stmt of Appropriations-OPTION 1'!K63+'Stmt of Appropriations-OPTION 1'!K528</f>
        <v>0</v>
      </c>
      <c r="M63" s="49">
        <f t="shared" si="4"/>
        <v>0</v>
      </c>
    </row>
    <row r="64" spans="1:19" x14ac:dyDescent="0.35">
      <c r="A64" s="76" t="s">
        <v>229</v>
      </c>
      <c r="B64" s="65">
        <v>4740</v>
      </c>
      <c r="C64" s="77" t="s">
        <v>177</v>
      </c>
      <c r="D64" s="49">
        <v>0</v>
      </c>
      <c r="E64" s="49">
        <v>0</v>
      </c>
      <c r="G64" s="49">
        <v>0</v>
      </c>
      <c r="I64" s="49">
        <v>0</v>
      </c>
      <c r="J64" s="75"/>
      <c r="K64" s="49">
        <v>0</v>
      </c>
      <c r="M64" s="49">
        <f t="shared" si="4"/>
        <v>0</v>
      </c>
    </row>
    <row r="65" spans="1:19" x14ac:dyDescent="0.35">
      <c r="A65" s="76" t="s">
        <v>230</v>
      </c>
      <c r="B65" s="65">
        <v>4760</v>
      </c>
      <c r="C65" s="77" t="s">
        <v>179</v>
      </c>
      <c r="D65" s="49">
        <f>'Stmt of Appropriations-OPTION 1'!D65+'Stmt of Appropriations-OPTION 1'!D530</f>
        <v>0</v>
      </c>
      <c r="E65" s="49">
        <f>'Stmt of Appropriations-OPTION 1'!E65+'Stmt of Appropriations-OPTION 1'!E530</f>
        <v>0</v>
      </c>
      <c r="G65" s="49">
        <f>'Stmt of Appropriations-OPTION 1'!G65+'Stmt of Appropriations-OPTION 1'!G530</f>
        <v>0</v>
      </c>
      <c r="I65" s="49">
        <f>'Stmt of Appropriations-OPTION 1'!I65+'Stmt of Appropriations-OPTION 1'!I530</f>
        <v>0</v>
      </c>
      <c r="K65" s="49">
        <f>'Stmt of Appropriations-OPTION 1'!K65+'Stmt of Appropriations-OPTION 1'!K530</f>
        <v>0</v>
      </c>
      <c r="M65" s="49">
        <f t="shared" si="4"/>
        <v>0</v>
      </c>
    </row>
    <row r="66" spans="1:19" x14ac:dyDescent="0.35">
      <c r="A66" s="76" t="s">
        <v>231</v>
      </c>
      <c r="B66" s="65">
        <v>4780</v>
      </c>
      <c r="C66" s="77" t="s">
        <v>181</v>
      </c>
      <c r="D66" s="49">
        <f>'Stmt of Appropriations-OPTION 1'!D66+'Stmt of Appropriations-OPTION 1'!D531</f>
        <v>0</v>
      </c>
      <c r="E66" s="49">
        <f>'Stmt of Appropriations-OPTION 1'!E66+'Stmt of Appropriations-OPTION 1'!E531</f>
        <v>0</v>
      </c>
      <c r="G66" s="49">
        <f>'Stmt of Appropriations-OPTION 1'!G66+'Stmt of Appropriations-OPTION 1'!G531</f>
        <v>0</v>
      </c>
      <c r="I66" s="49">
        <f>'Stmt of Appropriations-OPTION 1'!I66+'Stmt of Appropriations-OPTION 1'!I531</f>
        <v>0</v>
      </c>
      <c r="K66" s="49">
        <f>'Stmt of Appropriations-OPTION 1'!K66+'Stmt of Appropriations-OPTION 1'!K531</f>
        <v>0</v>
      </c>
      <c r="M66" s="49">
        <f t="shared" si="4"/>
        <v>0</v>
      </c>
    </row>
    <row r="67" spans="1:19" x14ac:dyDescent="0.35">
      <c r="A67" s="76" t="s">
        <v>232</v>
      </c>
      <c r="B67" s="65">
        <v>4800</v>
      </c>
      <c r="C67" s="77" t="s">
        <v>183</v>
      </c>
      <c r="D67" s="49">
        <f>'Stmt of Appropriations-OPTION 1'!D67+'Stmt of Appropriations-OPTION 1'!D532</f>
        <v>0</v>
      </c>
      <c r="E67" s="49">
        <f>'Stmt of Appropriations-OPTION 1'!E67+'Stmt of Appropriations-OPTION 1'!E532</f>
        <v>0</v>
      </c>
      <c r="G67" s="49">
        <f>'Stmt of Appropriations-OPTION 1'!G67+'Stmt of Appropriations-OPTION 1'!G532</f>
        <v>0</v>
      </c>
      <c r="I67" s="49">
        <f>'Stmt of Appropriations-OPTION 1'!I67+'Stmt of Appropriations-OPTION 1'!I532</f>
        <v>0</v>
      </c>
      <c r="K67" s="49">
        <f>'Stmt of Appropriations-OPTION 1'!K67+'Stmt of Appropriations-OPTION 1'!K532</f>
        <v>0</v>
      </c>
      <c r="M67" s="49">
        <f t="shared" si="4"/>
        <v>0</v>
      </c>
    </row>
    <row r="68" spans="1:19" x14ac:dyDescent="0.35">
      <c r="A68" s="76" t="s">
        <v>233</v>
      </c>
      <c r="B68" s="65">
        <v>4820</v>
      </c>
      <c r="C68" s="77" t="s">
        <v>185</v>
      </c>
      <c r="D68" s="49">
        <f>'Stmt of Appropriations-OPTION 1'!D68+'Stmt of Appropriations-OPTION 1'!D533</f>
        <v>0</v>
      </c>
      <c r="E68" s="49">
        <f>'Stmt of Appropriations-OPTION 1'!E68+'Stmt of Appropriations-OPTION 1'!E533</f>
        <v>0</v>
      </c>
      <c r="G68" s="49">
        <f>'Stmt of Appropriations-OPTION 1'!G68+'Stmt of Appropriations-OPTION 1'!G533</f>
        <v>0</v>
      </c>
      <c r="I68" s="49">
        <f>'Stmt of Appropriations-OPTION 1'!I68+'Stmt of Appropriations-OPTION 1'!I533</f>
        <v>0</v>
      </c>
      <c r="K68" s="49">
        <f>'Stmt of Appropriations-OPTION 1'!K68+'Stmt of Appropriations-OPTION 1'!K533</f>
        <v>0</v>
      </c>
      <c r="M68" s="49">
        <f t="shared" si="4"/>
        <v>0</v>
      </c>
    </row>
    <row r="69" spans="1:19" x14ac:dyDescent="0.35">
      <c r="A69" s="76" t="s">
        <v>234</v>
      </c>
      <c r="B69" s="65">
        <v>4840</v>
      </c>
      <c r="C69" s="77" t="s">
        <v>187</v>
      </c>
      <c r="D69" s="49">
        <f>'Stmt of Appropriations-OPTION 1'!D69+'Stmt of Appropriations-OPTION 1'!D534</f>
        <v>0</v>
      </c>
      <c r="E69" s="49">
        <f>'Stmt of Appropriations-OPTION 1'!E69+'Stmt of Appropriations-OPTION 1'!E534</f>
        <v>0</v>
      </c>
      <c r="G69" s="49">
        <f>'Stmt of Appropriations-OPTION 1'!G69+'Stmt of Appropriations-OPTION 1'!G534</f>
        <v>0</v>
      </c>
      <c r="I69" s="49">
        <f>'Stmt of Appropriations-OPTION 1'!I69+'Stmt of Appropriations-OPTION 1'!I534</f>
        <v>0</v>
      </c>
      <c r="K69" s="49">
        <f>'Stmt of Appropriations-OPTION 1'!K69+'Stmt of Appropriations-OPTION 1'!K534</f>
        <v>0</v>
      </c>
      <c r="M69" s="49">
        <f t="shared" si="4"/>
        <v>0</v>
      </c>
    </row>
    <row r="70" spans="1:19" x14ac:dyDescent="0.35">
      <c r="A70" s="76" t="s">
        <v>235</v>
      </c>
      <c r="B70" s="65">
        <v>4860</v>
      </c>
      <c r="C70" s="77" t="s">
        <v>189</v>
      </c>
      <c r="D70" s="49">
        <f>'Stmt of Appropriations-OPTION 1'!D70+'Stmt of Appropriations-OPTION 1'!D535</f>
        <v>0</v>
      </c>
      <c r="E70" s="49">
        <f>'Stmt of Appropriations-OPTION 1'!E70+'Stmt of Appropriations-OPTION 1'!E535</f>
        <v>0</v>
      </c>
      <c r="G70" s="49">
        <f>'Stmt of Appropriations-OPTION 1'!G70+'Stmt of Appropriations-OPTION 1'!G535</f>
        <v>0</v>
      </c>
      <c r="I70" s="49">
        <f>'Stmt of Appropriations-OPTION 1'!I70+'Stmt of Appropriations-OPTION 1'!I535</f>
        <v>0</v>
      </c>
      <c r="K70" s="49">
        <f>'Stmt of Appropriations-OPTION 1'!K70+'Stmt of Appropriations-OPTION 1'!K535</f>
        <v>0</v>
      </c>
      <c r="M70" s="49">
        <f t="shared" si="4"/>
        <v>0</v>
      </c>
    </row>
    <row r="71" spans="1:19" ht="15" thickBot="1" x14ac:dyDescent="0.4">
      <c r="A71" s="79" t="s">
        <v>51</v>
      </c>
      <c r="B71" s="65">
        <v>4880</v>
      </c>
      <c r="C71" s="85" t="s">
        <v>236</v>
      </c>
      <c r="D71" s="82">
        <f>SUM(D62:D70)</f>
        <v>0</v>
      </c>
      <c r="E71" s="82">
        <f>SUM(E62:E70)</f>
        <v>0</v>
      </c>
      <c r="G71" s="82">
        <f>SUM(G62:G70)</f>
        <v>0</v>
      </c>
      <c r="I71" s="82">
        <f>SUM(I62:I70)</f>
        <v>0</v>
      </c>
      <c r="K71" s="82">
        <f>SUM(K62:K70)</f>
        <v>0</v>
      </c>
      <c r="M71" s="82">
        <f>SUM(M62:M70)</f>
        <v>0</v>
      </c>
    </row>
    <row r="72" spans="1:19" ht="15" thickTop="1" x14ac:dyDescent="0.35">
      <c r="A72" s="84" t="s">
        <v>237</v>
      </c>
      <c r="B72" s="65"/>
      <c r="C72" s="77"/>
      <c r="D72" s="49"/>
      <c r="E72" s="49"/>
    </row>
    <row r="73" spans="1:19" x14ac:dyDescent="0.35">
      <c r="A73" s="76" t="s">
        <v>238</v>
      </c>
      <c r="B73" s="65">
        <v>5000</v>
      </c>
      <c r="C73" s="77" t="s">
        <v>194</v>
      </c>
      <c r="D73" s="49">
        <f>'Stmt of Appropriations-OPTION 1'!D73+'Stmt of Appropriations-OPTION 1'!D538</f>
        <v>863064</v>
      </c>
      <c r="E73" s="49">
        <f>'Stmt of Appropriations-OPTION 1'!E73+'Stmt of Appropriations-OPTION 1'!E538</f>
        <v>0</v>
      </c>
      <c r="G73" s="49">
        <f>'Stmt of Appropriations-OPTION 1'!G73+'Stmt of Appropriations-OPTION 1'!G538</f>
        <v>863064</v>
      </c>
      <c r="I73" s="49">
        <f>'Stmt of Appropriations-OPTION 1'!I73+'Stmt of Appropriations-OPTION 1'!I538</f>
        <v>135642</v>
      </c>
      <c r="K73" s="49">
        <f>'Stmt of Appropriations-OPTION 1'!K73+'Stmt of Appropriations-OPTION 1'!K538</f>
        <v>721608</v>
      </c>
      <c r="M73" s="49">
        <f t="shared" ref="M73:M81" si="5">G73-I73-K73</f>
        <v>5814</v>
      </c>
    </row>
    <row r="74" spans="1:19" x14ac:dyDescent="0.35">
      <c r="A74" s="76" t="s">
        <v>239</v>
      </c>
      <c r="B74" s="65">
        <v>5020</v>
      </c>
      <c r="C74" s="77" t="s">
        <v>175</v>
      </c>
      <c r="D74" s="49">
        <f>'Stmt of Appropriations-OPTION 1'!D74+'Stmt of Appropriations-OPTION 1'!D539</f>
        <v>707100</v>
      </c>
      <c r="E74" s="49">
        <f>'Stmt of Appropriations-OPTION 1'!E74+'Stmt of Appropriations-OPTION 1'!E539</f>
        <v>0</v>
      </c>
      <c r="G74" s="49">
        <f>'Stmt of Appropriations-OPTION 1'!G74+'Stmt of Appropriations-OPTION 1'!G539</f>
        <v>707100</v>
      </c>
      <c r="I74" s="49">
        <f>'Stmt of Appropriations-OPTION 1'!I74+'Stmt of Appropriations-OPTION 1'!I539</f>
        <v>25563</v>
      </c>
      <c r="K74" s="49">
        <f>'Stmt of Appropriations-OPTION 1'!K74+'Stmt of Appropriations-OPTION 1'!K539</f>
        <v>677094</v>
      </c>
      <c r="M74" s="49">
        <f t="shared" si="5"/>
        <v>4443</v>
      </c>
    </row>
    <row r="75" spans="1:19" x14ac:dyDescent="0.35">
      <c r="A75" s="76" t="s">
        <v>240</v>
      </c>
      <c r="B75" s="65">
        <v>5025</v>
      </c>
      <c r="C75" s="77" t="s">
        <v>177</v>
      </c>
      <c r="D75" s="49">
        <v>0</v>
      </c>
      <c r="E75" s="49">
        <v>0</v>
      </c>
      <c r="G75" s="49">
        <v>0</v>
      </c>
      <c r="I75" s="49">
        <v>0</v>
      </c>
      <c r="J75" s="75"/>
      <c r="K75" s="49">
        <v>0</v>
      </c>
      <c r="M75" s="49">
        <f t="shared" si="5"/>
        <v>0</v>
      </c>
      <c r="N75" s="50"/>
      <c r="P75" s="50"/>
      <c r="Q75" s="50"/>
      <c r="R75" s="50"/>
      <c r="S75" s="50"/>
    </row>
    <row r="76" spans="1:19" x14ac:dyDescent="0.35">
      <c r="A76" s="76" t="s">
        <v>241</v>
      </c>
      <c r="B76" s="65">
        <v>5040</v>
      </c>
      <c r="C76" s="77" t="s">
        <v>179</v>
      </c>
      <c r="D76" s="49">
        <f>'Stmt of Appropriations-OPTION 1'!D76+'Stmt of Appropriations-OPTION 1'!D541</f>
        <v>6000</v>
      </c>
      <c r="E76" s="49">
        <f>'Stmt of Appropriations-OPTION 1'!E76+'Stmt of Appropriations-OPTION 1'!E541</f>
        <v>0</v>
      </c>
      <c r="G76" s="49">
        <f>'Stmt of Appropriations-OPTION 1'!G76+'Stmt of Appropriations-OPTION 1'!G541</f>
        <v>6000</v>
      </c>
      <c r="I76" s="49">
        <f>'Stmt of Appropriations-OPTION 1'!I76+'Stmt of Appropriations-OPTION 1'!I541</f>
        <v>1974</v>
      </c>
      <c r="K76" s="49">
        <f>'Stmt of Appropriations-OPTION 1'!K76+'Stmt of Appropriations-OPTION 1'!K541</f>
        <v>3600</v>
      </c>
      <c r="M76" s="49">
        <f t="shared" si="5"/>
        <v>426</v>
      </c>
    </row>
    <row r="77" spans="1:19" x14ac:dyDescent="0.35">
      <c r="A77" s="76" t="s">
        <v>242</v>
      </c>
      <c r="B77" s="65">
        <v>5060</v>
      </c>
      <c r="C77" s="77" t="s">
        <v>181</v>
      </c>
      <c r="D77" s="49">
        <f>'Stmt of Appropriations-OPTION 1'!D77+'Stmt of Appropriations-OPTION 1'!D542</f>
        <v>6000</v>
      </c>
      <c r="E77" s="49">
        <f>'Stmt of Appropriations-OPTION 1'!E77+'Stmt of Appropriations-OPTION 1'!E542</f>
        <v>0</v>
      </c>
      <c r="G77" s="49">
        <f>'Stmt of Appropriations-OPTION 1'!G77+'Stmt of Appropriations-OPTION 1'!G542</f>
        <v>6000</v>
      </c>
      <c r="I77" s="49">
        <f>'Stmt of Appropriations-OPTION 1'!I77+'Stmt of Appropriations-OPTION 1'!I542</f>
        <v>2547</v>
      </c>
      <c r="K77" s="49">
        <f>'Stmt of Appropriations-OPTION 1'!K77+'Stmt of Appropriations-OPTION 1'!K542</f>
        <v>3300</v>
      </c>
      <c r="M77" s="49">
        <f t="shared" si="5"/>
        <v>153</v>
      </c>
    </row>
    <row r="78" spans="1:19" x14ac:dyDescent="0.35">
      <c r="A78" s="76" t="s">
        <v>243</v>
      </c>
      <c r="B78" s="65">
        <v>5080</v>
      </c>
      <c r="C78" s="77" t="s">
        <v>183</v>
      </c>
      <c r="D78" s="49">
        <f>'Stmt of Appropriations-OPTION 1'!D78+'Stmt of Appropriations-OPTION 1'!D543</f>
        <v>6000</v>
      </c>
      <c r="E78" s="49">
        <f>'Stmt of Appropriations-OPTION 1'!E78+'Stmt of Appropriations-OPTION 1'!E543</f>
        <v>0</v>
      </c>
      <c r="G78" s="49">
        <f>'Stmt of Appropriations-OPTION 1'!G78+'Stmt of Appropriations-OPTION 1'!G543</f>
        <v>6000</v>
      </c>
      <c r="I78" s="49">
        <f>'Stmt of Appropriations-OPTION 1'!I78+'Stmt of Appropriations-OPTION 1'!I543</f>
        <v>2217</v>
      </c>
      <c r="K78" s="49">
        <f>'Stmt of Appropriations-OPTION 1'!K78+'Stmt of Appropriations-OPTION 1'!K543</f>
        <v>3750</v>
      </c>
      <c r="M78" s="49">
        <f t="shared" si="5"/>
        <v>33</v>
      </c>
    </row>
    <row r="79" spans="1:19" x14ac:dyDescent="0.35">
      <c r="A79" s="76" t="s">
        <v>244</v>
      </c>
      <c r="B79" s="65">
        <v>5100</v>
      </c>
      <c r="C79" s="77" t="s">
        <v>185</v>
      </c>
      <c r="D79" s="49">
        <f>'Stmt of Appropriations-OPTION 1'!D79+'Stmt of Appropriations-OPTION 1'!D544</f>
        <v>6000</v>
      </c>
      <c r="E79" s="49">
        <f>'Stmt of Appropriations-OPTION 1'!E79+'Stmt of Appropriations-OPTION 1'!E544</f>
        <v>0</v>
      </c>
      <c r="G79" s="49">
        <f>'Stmt of Appropriations-OPTION 1'!G79+'Stmt of Appropriations-OPTION 1'!G544</f>
        <v>6000</v>
      </c>
      <c r="I79" s="49">
        <f>'Stmt of Appropriations-OPTION 1'!I79+'Stmt of Appropriations-OPTION 1'!I544</f>
        <v>1743</v>
      </c>
      <c r="K79" s="49">
        <f>'Stmt of Appropriations-OPTION 1'!K79+'Stmt of Appropriations-OPTION 1'!K544</f>
        <v>3900</v>
      </c>
      <c r="M79" s="49">
        <f t="shared" si="5"/>
        <v>357</v>
      </c>
    </row>
    <row r="80" spans="1:19" x14ac:dyDescent="0.35">
      <c r="A80" s="76" t="s">
        <v>245</v>
      </c>
      <c r="B80" s="65">
        <v>5120</v>
      </c>
      <c r="C80" s="77" t="s">
        <v>187</v>
      </c>
      <c r="D80" s="49">
        <f>'Stmt of Appropriations-OPTION 1'!D80+'Stmt of Appropriations-OPTION 1'!D545</f>
        <v>6000</v>
      </c>
      <c r="E80" s="49">
        <f>'Stmt of Appropriations-OPTION 1'!E80+'Stmt of Appropriations-OPTION 1'!E545</f>
        <v>0</v>
      </c>
      <c r="G80" s="49">
        <f>'Stmt of Appropriations-OPTION 1'!G80+'Stmt of Appropriations-OPTION 1'!G545</f>
        <v>6000</v>
      </c>
      <c r="I80" s="49">
        <f>'Stmt of Appropriations-OPTION 1'!I80+'Stmt of Appropriations-OPTION 1'!I545</f>
        <v>387</v>
      </c>
      <c r="K80" s="49">
        <f>'Stmt of Appropriations-OPTION 1'!K80+'Stmt of Appropriations-OPTION 1'!K545</f>
        <v>5463</v>
      </c>
      <c r="M80" s="49">
        <f t="shared" si="5"/>
        <v>150</v>
      </c>
    </row>
    <row r="81" spans="1:19" x14ac:dyDescent="0.35">
      <c r="A81" s="76" t="s">
        <v>246</v>
      </c>
      <c r="B81" s="65">
        <v>5140</v>
      </c>
      <c r="C81" s="77" t="s">
        <v>189</v>
      </c>
      <c r="D81" s="49">
        <f>'Stmt of Appropriations-OPTION 1'!D81+'Stmt of Appropriations-OPTION 1'!D546</f>
        <v>6000</v>
      </c>
      <c r="E81" s="49">
        <f>'Stmt of Appropriations-OPTION 1'!E81+'Stmt of Appropriations-OPTION 1'!E546</f>
        <v>0</v>
      </c>
      <c r="G81" s="49">
        <f>'Stmt of Appropriations-OPTION 1'!G81+'Stmt of Appropriations-OPTION 1'!G546</f>
        <v>6000</v>
      </c>
      <c r="I81" s="49">
        <f>'Stmt of Appropriations-OPTION 1'!I81+'Stmt of Appropriations-OPTION 1'!I546</f>
        <v>75</v>
      </c>
      <c r="K81" s="49">
        <f>'Stmt of Appropriations-OPTION 1'!K81+'Stmt of Appropriations-OPTION 1'!K546</f>
        <v>5700</v>
      </c>
      <c r="M81" s="49">
        <f t="shared" si="5"/>
        <v>225</v>
      </c>
    </row>
    <row r="82" spans="1:19" ht="15" thickBot="1" x14ac:dyDescent="0.4">
      <c r="A82" s="79" t="s">
        <v>51</v>
      </c>
      <c r="B82" s="65">
        <v>5160</v>
      </c>
      <c r="C82" s="85" t="s">
        <v>247</v>
      </c>
      <c r="D82" s="82">
        <f>SUM(D73:D81)</f>
        <v>1606164</v>
      </c>
      <c r="E82" s="82">
        <f>SUM(E73:E81)</f>
        <v>0</v>
      </c>
      <c r="G82" s="82">
        <f>SUM(G73:G81)</f>
        <v>1606164</v>
      </c>
      <c r="I82" s="82">
        <f>SUM(I73:I81)</f>
        <v>170148</v>
      </c>
      <c r="K82" s="82">
        <f>SUM(K73:K81)</f>
        <v>1424415</v>
      </c>
      <c r="M82" s="82">
        <f>SUM(M73:M81)</f>
        <v>11601</v>
      </c>
    </row>
    <row r="83" spans="1:19" ht="15" thickTop="1" x14ac:dyDescent="0.35">
      <c r="A83" s="84" t="s">
        <v>248</v>
      </c>
      <c r="B83" s="65"/>
      <c r="C83" s="77"/>
      <c r="D83" s="49"/>
      <c r="E83" s="49"/>
    </row>
    <row r="84" spans="1:19" x14ac:dyDescent="0.35">
      <c r="A84" s="76" t="s">
        <v>249</v>
      </c>
      <c r="B84" s="65">
        <v>5500</v>
      </c>
      <c r="C84" s="77" t="s">
        <v>194</v>
      </c>
      <c r="D84" s="49">
        <f>'Stmt of Appropriations-OPTION 1'!D84+'Stmt of Appropriations-OPTION 1'!D549</f>
        <v>863064</v>
      </c>
      <c r="E84" s="49">
        <f>'Stmt of Appropriations-OPTION 1'!E84+'Stmt of Appropriations-OPTION 1'!E549</f>
        <v>0</v>
      </c>
      <c r="G84" s="49">
        <f>'Stmt of Appropriations-OPTION 1'!G84+'Stmt of Appropriations-OPTION 1'!G549</f>
        <v>863064</v>
      </c>
      <c r="I84" s="49">
        <f>'Stmt of Appropriations-OPTION 1'!I84+'Stmt of Appropriations-OPTION 1'!I549</f>
        <v>295689</v>
      </c>
      <c r="K84" s="49">
        <f>'Stmt of Appropriations-OPTION 1'!K84+'Stmt of Appropriations-OPTION 1'!K549</f>
        <v>557094</v>
      </c>
      <c r="M84" s="49">
        <f t="shared" ref="M84:M92" si="6">G84-I84-K84</f>
        <v>10281</v>
      </c>
    </row>
    <row r="85" spans="1:19" x14ac:dyDescent="0.35">
      <c r="A85" s="76" t="s">
        <v>250</v>
      </c>
      <c r="B85" s="65">
        <v>5520</v>
      </c>
      <c r="C85" s="77" t="s">
        <v>175</v>
      </c>
      <c r="D85" s="49">
        <f>'Stmt of Appropriations-OPTION 1'!D85+'Stmt of Appropriations-OPTION 1'!D550</f>
        <v>707100</v>
      </c>
      <c r="E85" s="49">
        <f>'Stmt of Appropriations-OPTION 1'!E85+'Stmt of Appropriations-OPTION 1'!E550</f>
        <v>0</v>
      </c>
      <c r="G85" s="49">
        <f>'Stmt of Appropriations-OPTION 1'!G85+'Stmt of Appropriations-OPTION 1'!G550</f>
        <v>707100</v>
      </c>
      <c r="I85" s="49">
        <f>'Stmt of Appropriations-OPTION 1'!I85+'Stmt of Appropriations-OPTION 1'!I550</f>
        <v>16863</v>
      </c>
      <c r="K85" s="49">
        <f>'Stmt of Appropriations-OPTION 1'!K85+'Stmt of Appropriations-OPTION 1'!K550</f>
        <v>675045</v>
      </c>
      <c r="M85" s="49">
        <f t="shared" si="6"/>
        <v>15192</v>
      </c>
    </row>
    <row r="86" spans="1:19" x14ac:dyDescent="0.35">
      <c r="A86" s="76" t="s">
        <v>251</v>
      </c>
      <c r="B86" s="65">
        <v>5525</v>
      </c>
      <c r="C86" s="77" t="s">
        <v>177</v>
      </c>
      <c r="D86" s="49">
        <v>0</v>
      </c>
      <c r="E86" s="49">
        <v>0</v>
      </c>
      <c r="G86" s="49">
        <v>0</v>
      </c>
      <c r="I86" s="49">
        <v>0</v>
      </c>
      <c r="J86" s="75"/>
      <c r="K86" s="49">
        <v>0</v>
      </c>
      <c r="M86" s="49">
        <f t="shared" si="6"/>
        <v>0</v>
      </c>
      <c r="N86" s="50"/>
      <c r="P86" s="50"/>
      <c r="Q86" s="50"/>
      <c r="R86" s="50"/>
      <c r="S86" s="50"/>
    </row>
    <row r="87" spans="1:19" x14ac:dyDescent="0.35">
      <c r="A87" s="76" t="s">
        <v>252</v>
      </c>
      <c r="B87" s="65">
        <v>5540</v>
      </c>
      <c r="C87" s="77" t="s">
        <v>179</v>
      </c>
      <c r="D87" s="49">
        <f>'Stmt of Appropriations-OPTION 1'!D87+'Stmt of Appropriations-OPTION 1'!D552</f>
        <v>6000</v>
      </c>
      <c r="E87" s="49">
        <f>'Stmt of Appropriations-OPTION 1'!E87+'Stmt of Appropriations-OPTION 1'!E552</f>
        <v>0</v>
      </c>
      <c r="G87" s="49">
        <f>'Stmt of Appropriations-OPTION 1'!G87+'Stmt of Appropriations-OPTION 1'!G552</f>
        <v>6000</v>
      </c>
      <c r="I87" s="49">
        <f>'Stmt of Appropriations-OPTION 1'!I87+'Stmt of Appropriations-OPTION 1'!I552</f>
        <v>2067</v>
      </c>
      <c r="K87" s="49">
        <f>'Stmt of Appropriations-OPTION 1'!K87+'Stmt of Appropriations-OPTION 1'!K552</f>
        <v>3600</v>
      </c>
      <c r="M87" s="49">
        <f t="shared" si="6"/>
        <v>333</v>
      </c>
    </row>
    <row r="88" spans="1:19" x14ac:dyDescent="0.35">
      <c r="A88" s="76" t="s">
        <v>253</v>
      </c>
      <c r="B88" s="65">
        <v>5560</v>
      </c>
      <c r="C88" s="77" t="s">
        <v>181</v>
      </c>
      <c r="D88" s="49">
        <f>'Stmt of Appropriations-OPTION 1'!D88+'Stmt of Appropriations-OPTION 1'!D553</f>
        <v>6000</v>
      </c>
      <c r="E88" s="49">
        <f>'Stmt of Appropriations-OPTION 1'!E88+'Stmt of Appropriations-OPTION 1'!E553</f>
        <v>0</v>
      </c>
      <c r="G88" s="49">
        <f>'Stmt of Appropriations-OPTION 1'!G88+'Stmt of Appropriations-OPTION 1'!G553</f>
        <v>6000</v>
      </c>
      <c r="I88" s="49">
        <f>'Stmt of Appropriations-OPTION 1'!I88+'Stmt of Appropriations-OPTION 1'!I553</f>
        <v>2556</v>
      </c>
      <c r="K88" s="49">
        <f>'Stmt of Appropriations-OPTION 1'!K88+'Stmt of Appropriations-OPTION 1'!K553</f>
        <v>375</v>
      </c>
      <c r="M88" s="49">
        <f t="shared" si="6"/>
        <v>3069</v>
      </c>
    </row>
    <row r="89" spans="1:19" x14ac:dyDescent="0.35">
      <c r="A89" s="76" t="s">
        <v>254</v>
      </c>
      <c r="B89" s="65">
        <v>5580</v>
      </c>
      <c r="C89" s="77" t="s">
        <v>183</v>
      </c>
      <c r="D89" s="49">
        <f>'Stmt of Appropriations-OPTION 1'!D89+'Stmt of Appropriations-OPTION 1'!D554</f>
        <v>6000</v>
      </c>
      <c r="E89" s="49">
        <f>'Stmt of Appropriations-OPTION 1'!E89+'Stmt of Appropriations-OPTION 1'!E554</f>
        <v>0</v>
      </c>
      <c r="G89" s="49">
        <f>'Stmt of Appropriations-OPTION 1'!G89+'Stmt of Appropriations-OPTION 1'!G554</f>
        <v>6000</v>
      </c>
      <c r="I89" s="49">
        <f>'Stmt of Appropriations-OPTION 1'!I89+'Stmt of Appropriations-OPTION 1'!I554</f>
        <v>1107</v>
      </c>
      <c r="K89" s="49">
        <f>'Stmt of Appropriations-OPTION 1'!K89+'Stmt of Appropriations-OPTION 1'!K554</f>
        <v>3768</v>
      </c>
      <c r="M89" s="49">
        <f t="shared" si="6"/>
        <v>1125</v>
      </c>
    </row>
    <row r="90" spans="1:19" x14ac:dyDescent="0.35">
      <c r="A90" s="76" t="s">
        <v>255</v>
      </c>
      <c r="B90" s="65">
        <v>5600</v>
      </c>
      <c r="C90" s="77" t="s">
        <v>185</v>
      </c>
      <c r="D90" s="49">
        <f>'Stmt of Appropriations-OPTION 1'!D90+'Stmt of Appropriations-OPTION 1'!D555</f>
        <v>6000</v>
      </c>
      <c r="E90" s="49">
        <f>'Stmt of Appropriations-OPTION 1'!E90+'Stmt of Appropriations-OPTION 1'!E555</f>
        <v>0</v>
      </c>
      <c r="G90" s="49">
        <f>'Stmt of Appropriations-OPTION 1'!G90+'Stmt of Appropriations-OPTION 1'!G555</f>
        <v>6000</v>
      </c>
      <c r="I90" s="49">
        <f>'Stmt of Appropriations-OPTION 1'!I90+'Stmt of Appropriations-OPTION 1'!I555</f>
        <v>2223</v>
      </c>
      <c r="K90" s="49">
        <f>'Stmt of Appropriations-OPTION 1'!K90+'Stmt of Appropriations-OPTION 1'!K555</f>
        <v>3105</v>
      </c>
      <c r="M90" s="49">
        <f t="shared" si="6"/>
        <v>672</v>
      </c>
    </row>
    <row r="91" spans="1:19" x14ac:dyDescent="0.35">
      <c r="A91" s="76" t="s">
        <v>256</v>
      </c>
      <c r="B91" s="65">
        <v>5620</v>
      </c>
      <c r="C91" s="77" t="s">
        <v>187</v>
      </c>
      <c r="D91" s="49">
        <f>'Stmt of Appropriations-OPTION 1'!D91+'Stmt of Appropriations-OPTION 1'!D556</f>
        <v>6000</v>
      </c>
      <c r="E91" s="49">
        <f>'Stmt of Appropriations-OPTION 1'!E91+'Stmt of Appropriations-OPTION 1'!E556</f>
        <v>0</v>
      </c>
      <c r="G91" s="49">
        <f>'Stmt of Appropriations-OPTION 1'!G91+'Stmt of Appropriations-OPTION 1'!G556</f>
        <v>6000</v>
      </c>
      <c r="I91" s="49">
        <f>'Stmt of Appropriations-OPTION 1'!I91+'Stmt of Appropriations-OPTION 1'!I556</f>
        <v>441</v>
      </c>
      <c r="K91" s="49">
        <f>'Stmt of Appropriations-OPTION 1'!K91+'Stmt of Appropriations-OPTION 1'!K556</f>
        <v>5256</v>
      </c>
      <c r="M91" s="49">
        <f t="shared" si="6"/>
        <v>303</v>
      </c>
    </row>
    <row r="92" spans="1:19" x14ac:dyDescent="0.35">
      <c r="A92" s="76" t="s">
        <v>257</v>
      </c>
      <c r="B92" s="65">
        <v>5640</v>
      </c>
      <c r="C92" s="77" t="s">
        <v>189</v>
      </c>
      <c r="D92" s="49">
        <f>'Stmt of Appropriations-OPTION 1'!D92+'Stmt of Appropriations-OPTION 1'!D557</f>
        <v>6000</v>
      </c>
      <c r="E92" s="49">
        <f>'Stmt of Appropriations-OPTION 1'!E92+'Stmt of Appropriations-OPTION 1'!E557</f>
        <v>0</v>
      </c>
      <c r="G92" s="49">
        <f>'Stmt of Appropriations-OPTION 1'!G92+'Stmt of Appropriations-OPTION 1'!G557</f>
        <v>6000</v>
      </c>
      <c r="I92" s="49">
        <f>'Stmt of Appropriations-OPTION 1'!I92+'Stmt of Appropriations-OPTION 1'!I557</f>
        <v>477</v>
      </c>
      <c r="K92" s="49">
        <f>'Stmt of Appropriations-OPTION 1'!K92+'Stmt of Appropriations-OPTION 1'!K557</f>
        <v>4692</v>
      </c>
      <c r="M92" s="49">
        <f t="shared" si="6"/>
        <v>831</v>
      </c>
    </row>
    <row r="93" spans="1:19" ht="15" thickBot="1" x14ac:dyDescent="0.4">
      <c r="A93" s="79" t="s">
        <v>51</v>
      </c>
      <c r="B93" s="65">
        <v>5660</v>
      </c>
      <c r="C93" s="85" t="s">
        <v>258</v>
      </c>
      <c r="D93" s="82">
        <f>SUM(D84:D92)</f>
        <v>1606164</v>
      </c>
      <c r="E93" s="82">
        <f>SUM(E84:E92)</f>
        <v>0</v>
      </c>
      <c r="G93" s="82">
        <f>SUM(G84:G92)</f>
        <v>1606164</v>
      </c>
      <c r="I93" s="82">
        <f>SUM(I84:I92)</f>
        <v>321423</v>
      </c>
      <c r="K93" s="82">
        <f>SUM(K84:K92)</f>
        <v>1252935</v>
      </c>
      <c r="M93" s="82">
        <f>SUM(M84:M92)</f>
        <v>31806</v>
      </c>
    </row>
    <row r="94" spans="1:19" ht="15" thickTop="1" x14ac:dyDescent="0.35">
      <c r="A94" s="84" t="s">
        <v>259</v>
      </c>
      <c r="B94" s="65"/>
      <c r="C94" s="77"/>
      <c r="D94" s="49"/>
      <c r="E94" s="49"/>
    </row>
    <row r="95" spans="1:19" x14ac:dyDescent="0.35">
      <c r="A95" s="76" t="s">
        <v>260</v>
      </c>
      <c r="B95" s="65">
        <v>6000</v>
      </c>
      <c r="C95" s="77" t="s">
        <v>194</v>
      </c>
      <c r="D95" s="49">
        <f>'Stmt of Appropriations-OPTION 1'!D95+'Stmt of Appropriations-OPTION 1'!D560</f>
        <v>863064</v>
      </c>
      <c r="E95" s="49">
        <f>'Stmt of Appropriations-OPTION 1'!E95+'Stmt of Appropriations-OPTION 1'!E560</f>
        <v>0</v>
      </c>
      <c r="G95" s="49">
        <f>'Stmt of Appropriations-OPTION 1'!G95+'Stmt of Appropriations-OPTION 1'!G560</f>
        <v>863064</v>
      </c>
      <c r="I95" s="49">
        <f>'Stmt of Appropriations-OPTION 1'!I95+'Stmt of Appropriations-OPTION 1'!I560</f>
        <v>191853</v>
      </c>
      <c r="K95" s="49">
        <f>'Stmt of Appropriations-OPTION 1'!K95+'Stmt of Appropriations-OPTION 1'!K560</f>
        <v>595689</v>
      </c>
      <c r="M95" s="49">
        <f t="shared" ref="M95:M103" si="7">G95-I95-K95</f>
        <v>75522</v>
      </c>
    </row>
    <row r="96" spans="1:19" x14ac:dyDescent="0.35">
      <c r="A96" s="76" t="s">
        <v>261</v>
      </c>
      <c r="B96" s="65">
        <v>6020</v>
      </c>
      <c r="C96" s="77" t="s">
        <v>175</v>
      </c>
      <c r="D96" s="49">
        <f>'Stmt of Appropriations-OPTION 1'!D96+'Stmt of Appropriations-OPTION 1'!D561</f>
        <v>707100</v>
      </c>
      <c r="E96" s="49">
        <f>'Stmt of Appropriations-OPTION 1'!E96+'Stmt of Appropriations-OPTION 1'!E561</f>
        <v>0</v>
      </c>
      <c r="G96" s="49">
        <f>'Stmt of Appropriations-OPTION 1'!G96+'Stmt of Appropriations-OPTION 1'!G561</f>
        <v>707100</v>
      </c>
      <c r="I96" s="49">
        <f>'Stmt of Appropriations-OPTION 1'!I96+'Stmt of Appropriations-OPTION 1'!I561</f>
        <v>47805</v>
      </c>
      <c r="K96" s="49">
        <f>'Stmt of Appropriations-OPTION 1'!K96+'Stmt of Appropriations-OPTION 1'!K561</f>
        <v>607998</v>
      </c>
      <c r="M96" s="49">
        <f t="shared" si="7"/>
        <v>51297</v>
      </c>
    </row>
    <row r="97" spans="1:19" x14ac:dyDescent="0.35">
      <c r="A97" s="76" t="s">
        <v>262</v>
      </c>
      <c r="B97" s="65">
        <v>6025</v>
      </c>
      <c r="C97" s="77" t="s">
        <v>177</v>
      </c>
      <c r="D97" s="49">
        <v>0</v>
      </c>
      <c r="E97" s="49">
        <v>0</v>
      </c>
      <c r="G97" s="49">
        <v>0</v>
      </c>
      <c r="I97" s="49">
        <v>0</v>
      </c>
      <c r="J97" s="75"/>
      <c r="K97" s="49">
        <v>0</v>
      </c>
      <c r="M97" s="49">
        <f t="shared" si="7"/>
        <v>0</v>
      </c>
      <c r="N97" s="50"/>
      <c r="P97" s="50"/>
      <c r="Q97" s="50"/>
      <c r="R97" s="50"/>
      <c r="S97" s="50"/>
    </row>
    <row r="98" spans="1:19" x14ac:dyDescent="0.35">
      <c r="A98" s="76" t="s">
        <v>263</v>
      </c>
      <c r="B98" s="65">
        <v>6040</v>
      </c>
      <c r="C98" s="77" t="s">
        <v>179</v>
      </c>
      <c r="D98" s="49">
        <f>'Stmt of Appropriations-OPTION 1'!D98+'Stmt of Appropriations-OPTION 1'!D563</f>
        <v>6000</v>
      </c>
      <c r="E98" s="49">
        <f>'Stmt of Appropriations-OPTION 1'!E98+'Stmt of Appropriations-OPTION 1'!E563</f>
        <v>0</v>
      </c>
      <c r="G98" s="49">
        <f>'Stmt of Appropriations-OPTION 1'!G98+'Stmt of Appropriations-OPTION 1'!G563</f>
        <v>6000</v>
      </c>
      <c r="I98" s="49">
        <f>'Stmt of Appropriations-OPTION 1'!I98+'Stmt of Appropriations-OPTION 1'!I563</f>
        <v>774</v>
      </c>
      <c r="K98" s="49">
        <f>'Stmt of Appropriations-OPTION 1'!K98+'Stmt of Appropriations-OPTION 1'!K563</f>
        <v>4500</v>
      </c>
      <c r="M98" s="49">
        <f t="shared" si="7"/>
        <v>726</v>
      </c>
    </row>
    <row r="99" spans="1:19" x14ac:dyDescent="0.35">
      <c r="A99" s="76" t="s">
        <v>264</v>
      </c>
      <c r="B99" s="65">
        <v>6060</v>
      </c>
      <c r="C99" s="77" t="s">
        <v>181</v>
      </c>
      <c r="D99" s="49">
        <f>'Stmt of Appropriations-OPTION 1'!D99+'Stmt of Appropriations-OPTION 1'!D564</f>
        <v>6000</v>
      </c>
      <c r="E99" s="49">
        <f>'Stmt of Appropriations-OPTION 1'!E99+'Stmt of Appropriations-OPTION 1'!E564</f>
        <v>0</v>
      </c>
      <c r="G99" s="49">
        <f>'Stmt of Appropriations-OPTION 1'!G99+'Stmt of Appropriations-OPTION 1'!G564</f>
        <v>6000</v>
      </c>
      <c r="I99" s="49">
        <f>'Stmt of Appropriations-OPTION 1'!I99+'Stmt of Appropriations-OPTION 1'!I564</f>
        <v>2889</v>
      </c>
      <c r="K99" s="49">
        <f>'Stmt of Appropriations-OPTION 1'!K99+'Stmt of Appropriations-OPTION 1'!K564</f>
        <v>3000</v>
      </c>
      <c r="M99" s="49">
        <f t="shared" si="7"/>
        <v>111</v>
      </c>
    </row>
    <row r="100" spans="1:19" x14ac:dyDescent="0.35">
      <c r="A100" s="76" t="s">
        <v>265</v>
      </c>
      <c r="B100" s="65">
        <v>6080</v>
      </c>
      <c r="C100" s="77" t="s">
        <v>183</v>
      </c>
      <c r="D100" s="49">
        <f>'Stmt of Appropriations-OPTION 1'!D100+'Stmt of Appropriations-OPTION 1'!D565</f>
        <v>6000</v>
      </c>
      <c r="E100" s="49">
        <f>'Stmt of Appropriations-OPTION 1'!E100+'Stmt of Appropriations-OPTION 1'!E565</f>
        <v>0</v>
      </c>
      <c r="G100" s="49">
        <f>'Stmt of Appropriations-OPTION 1'!G100+'Stmt of Appropriations-OPTION 1'!G565</f>
        <v>6000</v>
      </c>
      <c r="I100" s="49">
        <f>'Stmt of Appropriations-OPTION 1'!I100+'Stmt of Appropriations-OPTION 1'!I565</f>
        <v>1962</v>
      </c>
      <c r="K100" s="49">
        <f>'Stmt of Appropriations-OPTION 1'!K100+'Stmt of Appropriations-OPTION 1'!K565</f>
        <v>375</v>
      </c>
      <c r="M100" s="49">
        <f t="shared" si="7"/>
        <v>3663</v>
      </c>
    </row>
    <row r="101" spans="1:19" x14ac:dyDescent="0.35">
      <c r="A101" s="76" t="s">
        <v>266</v>
      </c>
      <c r="B101" s="65">
        <v>6100</v>
      </c>
      <c r="C101" s="77" t="s">
        <v>185</v>
      </c>
      <c r="D101" s="49">
        <f>'Stmt of Appropriations-OPTION 1'!D101+'Stmt of Appropriations-OPTION 1'!D566</f>
        <v>6000</v>
      </c>
      <c r="E101" s="49">
        <f>'Stmt of Appropriations-OPTION 1'!E101+'Stmt of Appropriations-OPTION 1'!E566</f>
        <v>0</v>
      </c>
      <c r="G101" s="49">
        <f>'Stmt of Appropriations-OPTION 1'!G101+'Stmt of Appropriations-OPTION 1'!G566</f>
        <v>6000</v>
      </c>
      <c r="I101" s="49">
        <f>'Stmt of Appropriations-OPTION 1'!I101+'Stmt of Appropriations-OPTION 1'!I566</f>
        <v>2259</v>
      </c>
      <c r="K101" s="49">
        <f>'Stmt of Appropriations-OPTION 1'!K101+'Stmt of Appropriations-OPTION 1'!K566</f>
        <v>450</v>
      </c>
      <c r="M101" s="49">
        <f t="shared" si="7"/>
        <v>3291</v>
      </c>
    </row>
    <row r="102" spans="1:19" x14ac:dyDescent="0.35">
      <c r="A102" s="76" t="s">
        <v>267</v>
      </c>
      <c r="B102" s="65">
        <v>6120</v>
      </c>
      <c r="C102" s="77" t="s">
        <v>187</v>
      </c>
      <c r="D102" s="49">
        <f>'Stmt of Appropriations-OPTION 1'!D102+'Stmt of Appropriations-OPTION 1'!D567</f>
        <v>6000</v>
      </c>
      <c r="E102" s="49">
        <f>'Stmt of Appropriations-OPTION 1'!E102+'Stmt of Appropriations-OPTION 1'!E567</f>
        <v>0</v>
      </c>
      <c r="G102" s="49">
        <f>'Stmt of Appropriations-OPTION 1'!G102+'Stmt of Appropriations-OPTION 1'!G567</f>
        <v>6000</v>
      </c>
      <c r="I102" s="49">
        <f>'Stmt of Appropriations-OPTION 1'!I102+'Stmt of Appropriations-OPTION 1'!I567</f>
        <v>441</v>
      </c>
      <c r="K102" s="49">
        <f>'Stmt of Appropriations-OPTION 1'!K102+'Stmt of Appropriations-OPTION 1'!K567</f>
        <v>4716</v>
      </c>
      <c r="M102" s="49">
        <f t="shared" si="7"/>
        <v>843</v>
      </c>
    </row>
    <row r="103" spans="1:19" x14ac:dyDescent="0.35">
      <c r="A103" s="76" t="s">
        <v>268</v>
      </c>
      <c r="B103" s="65">
        <v>6140</v>
      </c>
      <c r="C103" s="77" t="s">
        <v>189</v>
      </c>
      <c r="D103" s="49">
        <f>'Stmt of Appropriations-OPTION 1'!D103+'Stmt of Appropriations-OPTION 1'!D568</f>
        <v>6000</v>
      </c>
      <c r="E103" s="49">
        <f>'Stmt of Appropriations-OPTION 1'!E103+'Stmt of Appropriations-OPTION 1'!E568</f>
        <v>0</v>
      </c>
      <c r="G103" s="49">
        <f>'Stmt of Appropriations-OPTION 1'!G103+'Stmt of Appropriations-OPTION 1'!G568</f>
        <v>6000</v>
      </c>
      <c r="I103" s="49">
        <f>'Stmt of Appropriations-OPTION 1'!I103+'Stmt of Appropriations-OPTION 1'!I568</f>
        <v>369</v>
      </c>
      <c r="K103" s="49">
        <f>'Stmt of Appropriations-OPTION 1'!K103+'Stmt of Appropriations-OPTION 1'!K568</f>
        <v>5250</v>
      </c>
      <c r="M103" s="49">
        <f t="shared" si="7"/>
        <v>381</v>
      </c>
    </row>
    <row r="104" spans="1:19" ht="15" thickBot="1" x14ac:dyDescent="0.4">
      <c r="A104" s="79" t="s">
        <v>51</v>
      </c>
      <c r="B104" s="65">
        <v>6160</v>
      </c>
      <c r="C104" s="85" t="s">
        <v>269</v>
      </c>
      <c r="D104" s="82">
        <f>SUM(D95:D103)</f>
        <v>1606164</v>
      </c>
      <c r="E104" s="82">
        <f>SUM(E95:E103)</f>
        <v>0</v>
      </c>
      <c r="G104" s="82">
        <f>SUM(G95:G103)</f>
        <v>1606164</v>
      </c>
      <c r="I104" s="82">
        <f>SUM(I95:I103)</f>
        <v>248352</v>
      </c>
      <c r="K104" s="82">
        <f>SUM(K95:K103)</f>
        <v>1221978</v>
      </c>
      <c r="M104" s="82">
        <f>SUM(M95:M103)</f>
        <v>135834</v>
      </c>
    </row>
    <row r="105" spans="1:19" ht="15" thickTop="1" x14ac:dyDescent="0.35">
      <c r="A105" s="84" t="s">
        <v>270</v>
      </c>
      <c r="B105" s="65"/>
      <c r="C105" s="77"/>
      <c r="D105" s="49"/>
      <c r="E105" s="49"/>
    </row>
    <row r="106" spans="1:19" x14ac:dyDescent="0.35">
      <c r="A106" s="76" t="s">
        <v>271</v>
      </c>
      <c r="B106" s="65">
        <v>6500</v>
      </c>
      <c r="C106" s="77" t="s">
        <v>194</v>
      </c>
      <c r="D106" s="49">
        <f>'Stmt of Appropriations-OPTION 1'!D106+'Stmt of Appropriations-OPTION 1'!D571</f>
        <v>863064</v>
      </c>
      <c r="E106" s="49">
        <f>'Stmt of Appropriations-OPTION 1'!E106+'Stmt of Appropriations-OPTION 1'!E571</f>
        <v>0</v>
      </c>
      <c r="G106" s="49">
        <f>'Stmt of Appropriations-OPTION 1'!G106+'Stmt of Appropriations-OPTION 1'!G571</f>
        <v>863064</v>
      </c>
      <c r="I106" s="49">
        <f>'Stmt of Appropriations-OPTION 1'!I106+'Stmt of Appropriations-OPTION 1'!I571</f>
        <v>377094</v>
      </c>
      <c r="K106" s="49">
        <f>'Stmt of Appropriations-OPTION 1'!K106+'Stmt of Appropriations-OPTION 1'!K571</f>
        <v>457908</v>
      </c>
      <c r="M106" s="49">
        <f t="shared" ref="M106:M114" si="8">G106-I106-K106</f>
        <v>28062</v>
      </c>
    </row>
    <row r="107" spans="1:19" x14ac:dyDescent="0.35">
      <c r="A107" s="76" t="s">
        <v>272</v>
      </c>
      <c r="B107" s="65">
        <v>6520</v>
      </c>
      <c r="C107" s="77" t="s">
        <v>175</v>
      </c>
      <c r="D107" s="49">
        <f>'Stmt of Appropriations-OPTION 1'!D107+'Stmt of Appropriations-OPTION 1'!D572</f>
        <v>707100</v>
      </c>
      <c r="E107" s="49">
        <f>'Stmt of Appropriations-OPTION 1'!E107+'Stmt of Appropriations-OPTION 1'!E572</f>
        <v>0</v>
      </c>
      <c r="G107" s="49">
        <f>'Stmt of Appropriations-OPTION 1'!G107+'Stmt of Appropriations-OPTION 1'!G572</f>
        <v>707100</v>
      </c>
      <c r="I107" s="49">
        <f>'Stmt of Appropriations-OPTION 1'!I107+'Stmt of Appropriations-OPTION 1'!I572</f>
        <v>377535</v>
      </c>
      <c r="K107" s="49">
        <f>'Stmt of Appropriations-OPTION 1'!K107+'Stmt of Appropriations-OPTION 1'!K572</f>
        <v>315768</v>
      </c>
      <c r="M107" s="49">
        <f t="shared" si="8"/>
        <v>13797</v>
      </c>
    </row>
    <row r="108" spans="1:19" x14ac:dyDescent="0.35">
      <c r="A108" s="76" t="s">
        <v>273</v>
      </c>
      <c r="B108" s="65">
        <v>6525</v>
      </c>
      <c r="C108" s="77" t="s">
        <v>177</v>
      </c>
      <c r="D108" s="49">
        <v>0</v>
      </c>
      <c r="E108" s="49">
        <v>0</v>
      </c>
      <c r="G108" s="49">
        <v>0</v>
      </c>
      <c r="I108" s="49">
        <v>0</v>
      </c>
      <c r="J108" s="75"/>
      <c r="K108" s="49">
        <v>0</v>
      </c>
      <c r="M108" s="49">
        <f t="shared" si="8"/>
        <v>0</v>
      </c>
      <c r="N108" s="50"/>
      <c r="P108" s="50"/>
      <c r="Q108" s="50"/>
      <c r="R108" s="50"/>
      <c r="S108" s="50"/>
    </row>
    <row r="109" spans="1:19" x14ac:dyDescent="0.35">
      <c r="A109" s="76" t="s">
        <v>274</v>
      </c>
      <c r="B109" s="65">
        <v>6540</v>
      </c>
      <c r="C109" s="77" t="s">
        <v>179</v>
      </c>
      <c r="D109" s="49">
        <f>'Stmt of Appropriations-OPTION 1'!D109+'Stmt of Appropriations-OPTION 1'!D574</f>
        <v>6000</v>
      </c>
      <c r="E109" s="49">
        <f>'Stmt of Appropriations-OPTION 1'!E109+'Stmt of Appropriations-OPTION 1'!E574</f>
        <v>0</v>
      </c>
      <c r="G109" s="49">
        <f>'Stmt of Appropriations-OPTION 1'!G109+'Stmt of Appropriations-OPTION 1'!G574</f>
        <v>6000</v>
      </c>
      <c r="I109" s="49">
        <f>'Stmt of Appropriations-OPTION 1'!I109+'Stmt of Appropriations-OPTION 1'!I574</f>
        <v>2373</v>
      </c>
      <c r="K109" s="49">
        <f>'Stmt of Appropriations-OPTION 1'!K109+'Stmt of Appropriations-OPTION 1'!K574</f>
        <v>3066</v>
      </c>
      <c r="M109" s="49">
        <f t="shared" si="8"/>
        <v>561</v>
      </c>
    </row>
    <row r="110" spans="1:19" x14ac:dyDescent="0.35">
      <c r="A110" s="76" t="s">
        <v>275</v>
      </c>
      <c r="B110" s="65">
        <v>6560</v>
      </c>
      <c r="C110" s="77" t="s">
        <v>181</v>
      </c>
      <c r="D110" s="49">
        <f>'Stmt of Appropriations-OPTION 1'!D110+'Stmt of Appropriations-OPTION 1'!D575</f>
        <v>6000</v>
      </c>
      <c r="E110" s="49">
        <f>'Stmt of Appropriations-OPTION 1'!E110+'Stmt of Appropriations-OPTION 1'!E575</f>
        <v>0</v>
      </c>
      <c r="G110" s="49">
        <f>'Stmt of Appropriations-OPTION 1'!G110+'Stmt of Appropriations-OPTION 1'!G575</f>
        <v>6000</v>
      </c>
      <c r="I110" s="49">
        <f>'Stmt of Appropriations-OPTION 1'!I110+'Stmt of Appropriations-OPTION 1'!I575</f>
        <v>957</v>
      </c>
      <c r="K110" s="49">
        <f>'Stmt of Appropriations-OPTION 1'!K110+'Stmt of Appropriations-OPTION 1'!K575</f>
        <v>4575</v>
      </c>
      <c r="M110" s="49">
        <f t="shared" si="8"/>
        <v>468</v>
      </c>
    </row>
    <row r="111" spans="1:19" x14ac:dyDescent="0.35">
      <c r="A111" s="76" t="s">
        <v>276</v>
      </c>
      <c r="B111" s="65">
        <v>6580</v>
      </c>
      <c r="C111" s="77" t="s">
        <v>183</v>
      </c>
      <c r="D111" s="49">
        <f>'Stmt of Appropriations-OPTION 1'!D111+'Stmt of Appropriations-OPTION 1'!D576</f>
        <v>6000</v>
      </c>
      <c r="E111" s="49">
        <f>'Stmt of Appropriations-OPTION 1'!E111+'Stmt of Appropriations-OPTION 1'!E576</f>
        <v>0</v>
      </c>
      <c r="G111" s="49">
        <f>'Stmt of Appropriations-OPTION 1'!G111+'Stmt of Appropriations-OPTION 1'!G576</f>
        <v>6000</v>
      </c>
      <c r="I111" s="49">
        <f>'Stmt of Appropriations-OPTION 1'!I111+'Stmt of Appropriations-OPTION 1'!I576</f>
        <v>2283</v>
      </c>
      <c r="K111" s="49">
        <f>'Stmt of Appropriations-OPTION 1'!K111+'Stmt of Appropriations-OPTION 1'!K576</f>
        <v>3705</v>
      </c>
      <c r="M111" s="49">
        <f t="shared" si="8"/>
        <v>12</v>
      </c>
    </row>
    <row r="112" spans="1:19" x14ac:dyDescent="0.35">
      <c r="A112" s="76" t="s">
        <v>277</v>
      </c>
      <c r="B112" s="65">
        <v>6600</v>
      </c>
      <c r="C112" s="77" t="s">
        <v>185</v>
      </c>
      <c r="D112" s="49">
        <f>'Stmt of Appropriations-OPTION 1'!D112+'Stmt of Appropriations-OPTION 1'!D577</f>
        <v>6000</v>
      </c>
      <c r="E112" s="49">
        <f>'Stmt of Appropriations-OPTION 1'!E112+'Stmt of Appropriations-OPTION 1'!E577</f>
        <v>0</v>
      </c>
      <c r="G112" s="49">
        <f>'Stmt of Appropriations-OPTION 1'!G112+'Stmt of Appropriations-OPTION 1'!G577</f>
        <v>6000</v>
      </c>
      <c r="I112" s="49">
        <f>'Stmt of Appropriations-OPTION 1'!I112+'Stmt of Appropriations-OPTION 1'!I577</f>
        <v>2829</v>
      </c>
      <c r="K112" s="49">
        <f>'Stmt of Appropriations-OPTION 1'!K112+'Stmt of Appropriations-OPTION 1'!K577</f>
        <v>3069</v>
      </c>
      <c r="M112" s="49">
        <f t="shared" si="8"/>
        <v>102</v>
      </c>
    </row>
    <row r="113" spans="1:19" x14ac:dyDescent="0.35">
      <c r="A113" s="76" t="s">
        <v>278</v>
      </c>
      <c r="B113" s="65">
        <v>6620</v>
      </c>
      <c r="C113" s="77" t="s">
        <v>187</v>
      </c>
      <c r="D113" s="49">
        <f>'Stmt of Appropriations-OPTION 1'!D113+'Stmt of Appropriations-OPTION 1'!D578</f>
        <v>6000</v>
      </c>
      <c r="E113" s="49">
        <f>'Stmt of Appropriations-OPTION 1'!E113+'Stmt of Appropriations-OPTION 1'!E578</f>
        <v>0</v>
      </c>
      <c r="G113" s="49">
        <f>'Stmt of Appropriations-OPTION 1'!G113+'Stmt of Appropriations-OPTION 1'!G578</f>
        <v>6000</v>
      </c>
      <c r="I113" s="49">
        <f>'Stmt of Appropriations-OPTION 1'!I113+'Stmt of Appropriations-OPTION 1'!I578</f>
        <v>774</v>
      </c>
      <c r="K113" s="49">
        <f>'Stmt of Appropriations-OPTION 1'!K113+'Stmt of Appropriations-OPTION 1'!K578</f>
        <v>4572</v>
      </c>
      <c r="M113" s="49">
        <f t="shared" si="8"/>
        <v>654</v>
      </c>
    </row>
    <row r="114" spans="1:19" x14ac:dyDescent="0.35">
      <c r="A114" s="76" t="s">
        <v>279</v>
      </c>
      <c r="B114" s="65">
        <v>6640</v>
      </c>
      <c r="C114" s="77" t="s">
        <v>189</v>
      </c>
      <c r="D114" s="49">
        <f>'Stmt of Appropriations-OPTION 1'!D114+'Stmt of Appropriations-OPTION 1'!D579</f>
        <v>6000</v>
      </c>
      <c r="E114" s="49">
        <f>'Stmt of Appropriations-OPTION 1'!E114+'Stmt of Appropriations-OPTION 1'!E579</f>
        <v>0</v>
      </c>
      <c r="G114" s="49">
        <f>'Stmt of Appropriations-OPTION 1'!G114+'Stmt of Appropriations-OPTION 1'!G579</f>
        <v>6000</v>
      </c>
      <c r="I114" s="49">
        <f>'Stmt of Appropriations-OPTION 1'!I114+'Stmt of Appropriations-OPTION 1'!I579</f>
        <v>2583</v>
      </c>
      <c r="K114" s="49">
        <f>'Stmt of Appropriations-OPTION 1'!K114+'Stmt of Appropriations-OPTION 1'!K579</f>
        <v>3375</v>
      </c>
      <c r="M114" s="49">
        <f t="shared" si="8"/>
        <v>42</v>
      </c>
    </row>
    <row r="115" spans="1:19" ht="15" thickBot="1" x14ac:dyDescent="0.4">
      <c r="A115" s="79" t="s">
        <v>51</v>
      </c>
      <c r="B115" s="65">
        <v>6660</v>
      </c>
      <c r="C115" s="85" t="s">
        <v>280</v>
      </c>
      <c r="D115" s="82">
        <f>SUM(D106:D114)</f>
        <v>1606164</v>
      </c>
      <c r="E115" s="82">
        <f>SUM(E106:E114)</f>
        <v>0</v>
      </c>
      <c r="G115" s="82">
        <f>SUM(G106:G114)</f>
        <v>1606164</v>
      </c>
      <c r="I115" s="82">
        <f>SUM(I106:I114)</f>
        <v>766428</v>
      </c>
      <c r="K115" s="82">
        <f>SUM(K106:K114)</f>
        <v>796038</v>
      </c>
      <c r="M115" s="82">
        <f>SUM(M106:M114)</f>
        <v>43698</v>
      </c>
    </row>
    <row r="116" spans="1:19" ht="15" thickTop="1" x14ac:dyDescent="0.35">
      <c r="A116" s="84" t="s">
        <v>281</v>
      </c>
      <c r="B116" s="65"/>
      <c r="C116" s="77"/>
      <c r="D116" s="49"/>
      <c r="E116" s="49"/>
    </row>
    <row r="117" spans="1:19" x14ac:dyDescent="0.35">
      <c r="A117" s="76" t="s">
        <v>282</v>
      </c>
      <c r="B117" s="65">
        <v>7000</v>
      </c>
      <c r="C117" s="77" t="s">
        <v>194</v>
      </c>
      <c r="D117" s="49">
        <f>'Stmt of Appropriations-OPTION 1'!D117+'Stmt of Appropriations-OPTION 1'!D582</f>
        <v>854904</v>
      </c>
      <c r="E117" s="49">
        <f>'Stmt of Appropriations-OPTION 1'!E117+'Stmt of Appropriations-OPTION 1'!E582</f>
        <v>0</v>
      </c>
      <c r="G117" s="49">
        <f>'Stmt of Appropriations-OPTION 1'!G117+'Stmt of Appropriations-OPTION 1'!G582</f>
        <v>854904</v>
      </c>
      <c r="I117" s="49">
        <f>'Stmt of Appropriations-OPTION 1'!I117+'Stmt of Appropriations-OPTION 1'!I582</f>
        <v>376467</v>
      </c>
      <c r="K117" s="49">
        <f>'Stmt of Appropriations-OPTION 1'!K117+'Stmt of Appropriations-OPTION 1'!K582</f>
        <v>466095</v>
      </c>
      <c r="M117" s="49">
        <f t="shared" ref="M117:M125" si="9">G117-I117-K117</f>
        <v>12342</v>
      </c>
    </row>
    <row r="118" spans="1:19" x14ac:dyDescent="0.35">
      <c r="A118" s="76" t="s">
        <v>283</v>
      </c>
      <c r="B118" s="65">
        <v>7020</v>
      </c>
      <c r="C118" s="77" t="s">
        <v>175</v>
      </c>
      <c r="D118" s="49">
        <f>'Stmt of Appropriations-OPTION 1'!D118+'Stmt of Appropriations-OPTION 1'!D583</f>
        <v>701340</v>
      </c>
      <c r="E118" s="49">
        <f>'Stmt of Appropriations-OPTION 1'!E118+'Stmt of Appropriations-OPTION 1'!E583</f>
        <v>0</v>
      </c>
      <c r="G118" s="49">
        <f>'Stmt of Appropriations-OPTION 1'!G118+'Stmt of Appropriations-OPTION 1'!G583</f>
        <v>701340</v>
      </c>
      <c r="I118" s="49">
        <f>'Stmt of Appropriations-OPTION 1'!I118+'Stmt of Appropriations-OPTION 1'!I583</f>
        <v>64626</v>
      </c>
      <c r="K118" s="49">
        <f>'Stmt of Appropriations-OPTION 1'!K118+'Stmt of Appropriations-OPTION 1'!K583</f>
        <v>615465</v>
      </c>
      <c r="M118" s="49">
        <f t="shared" si="9"/>
        <v>21249</v>
      </c>
    </row>
    <row r="119" spans="1:19" x14ac:dyDescent="0.35">
      <c r="A119" s="76" t="s">
        <v>284</v>
      </c>
      <c r="B119" s="65">
        <v>7025</v>
      </c>
      <c r="C119" s="77" t="s">
        <v>177</v>
      </c>
      <c r="D119" s="49">
        <v>0</v>
      </c>
      <c r="E119" s="49">
        <v>0</v>
      </c>
      <c r="G119" s="49">
        <v>0</v>
      </c>
      <c r="I119" s="49">
        <v>0</v>
      </c>
      <c r="J119" s="75"/>
      <c r="K119" s="49">
        <v>0</v>
      </c>
      <c r="M119" s="49">
        <f t="shared" si="9"/>
        <v>0</v>
      </c>
      <c r="N119" s="50"/>
      <c r="P119" s="50"/>
      <c r="Q119" s="50"/>
      <c r="R119" s="50"/>
      <c r="S119" s="50"/>
    </row>
    <row r="120" spans="1:19" x14ac:dyDescent="0.35">
      <c r="A120" s="76" t="s">
        <v>285</v>
      </c>
      <c r="B120" s="65">
        <v>7040</v>
      </c>
      <c r="C120" s="77" t="s">
        <v>179</v>
      </c>
      <c r="D120" s="49">
        <f>'Stmt of Appropriations-OPTION 1'!D120+'Stmt of Appropriations-OPTION 1'!D585</f>
        <v>3120</v>
      </c>
      <c r="E120" s="49">
        <f>'Stmt of Appropriations-OPTION 1'!E120+'Stmt of Appropriations-OPTION 1'!E585</f>
        <v>0</v>
      </c>
      <c r="G120" s="49">
        <f>'Stmt of Appropriations-OPTION 1'!G120+'Stmt of Appropriations-OPTION 1'!G585</f>
        <v>3120</v>
      </c>
      <c r="I120" s="49">
        <f>'Stmt of Appropriations-OPTION 1'!I120+'Stmt of Appropriations-OPTION 1'!I585</f>
        <v>963</v>
      </c>
      <c r="K120" s="49">
        <f>'Stmt of Appropriations-OPTION 1'!K120+'Stmt of Appropriations-OPTION 1'!K585</f>
        <v>2115</v>
      </c>
      <c r="M120" s="49">
        <f t="shared" si="9"/>
        <v>42</v>
      </c>
    </row>
    <row r="121" spans="1:19" x14ac:dyDescent="0.35">
      <c r="A121" s="76" t="s">
        <v>286</v>
      </c>
      <c r="B121" s="65">
        <v>7060</v>
      </c>
      <c r="C121" s="77" t="s">
        <v>181</v>
      </c>
      <c r="D121" s="49">
        <f>'Stmt of Appropriations-OPTION 1'!D121+'Stmt of Appropriations-OPTION 1'!D586</f>
        <v>3120</v>
      </c>
      <c r="E121" s="49">
        <f>'Stmt of Appropriations-OPTION 1'!E121+'Stmt of Appropriations-OPTION 1'!E586</f>
        <v>0</v>
      </c>
      <c r="G121" s="49">
        <f>'Stmt of Appropriations-OPTION 1'!G121+'Stmt of Appropriations-OPTION 1'!G586</f>
        <v>3120</v>
      </c>
      <c r="I121" s="49">
        <f>'Stmt of Appropriations-OPTION 1'!I121+'Stmt of Appropriations-OPTION 1'!I586</f>
        <v>1368</v>
      </c>
      <c r="K121" s="49">
        <f>'Stmt of Appropriations-OPTION 1'!K121+'Stmt of Appropriations-OPTION 1'!K586</f>
        <v>1500</v>
      </c>
      <c r="M121" s="49">
        <f t="shared" si="9"/>
        <v>252</v>
      </c>
    </row>
    <row r="122" spans="1:19" x14ac:dyDescent="0.35">
      <c r="A122" s="76" t="s">
        <v>287</v>
      </c>
      <c r="B122" s="65">
        <v>7080</v>
      </c>
      <c r="C122" s="77" t="s">
        <v>183</v>
      </c>
      <c r="D122" s="49">
        <f>'Stmt of Appropriations-OPTION 1'!D122+'Stmt of Appropriations-OPTION 1'!D587</f>
        <v>3120</v>
      </c>
      <c r="E122" s="49">
        <f>'Stmt of Appropriations-OPTION 1'!E122+'Stmt of Appropriations-OPTION 1'!E587</f>
        <v>0</v>
      </c>
      <c r="G122" s="49">
        <f>'Stmt of Appropriations-OPTION 1'!G122+'Stmt of Appropriations-OPTION 1'!G587</f>
        <v>3120</v>
      </c>
      <c r="I122" s="49">
        <f>'Stmt of Appropriations-OPTION 1'!I122+'Stmt of Appropriations-OPTION 1'!I587</f>
        <v>2961</v>
      </c>
      <c r="K122" s="49">
        <f>'Stmt of Appropriations-OPTION 1'!K122+'Stmt of Appropriations-OPTION 1'!K587</f>
        <v>75</v>
      </c>
      <c r="M122" s="49">
        <f t="shared" si="9"/>
        <v>84</v>
      </c>
    </row>
    <row r="123" spans="1:19" x14ac:dyDescent="0.35">
      <c r="A123" s="76" t="s">
        <v>288</v>
      </c>
      <c r="B123" s="65">
        <v>7100</v>
      </c>
      <c r="C123" s="77" t="s">
        <v>185</v>
      </c>
      <c r="D123" s="49">
        <f>'Stmt of Appropriations-OPTION 1'!D123+'Stmt of Appropriations-OPTION 1'!D588</f>
        <v>9000</v>
      </c>
      <c r="E123" s="49">
        <f>'Stmt of Appropriations-OPTION 1'!E123+'Stmt of Appropriations-OPTION 1'!E588</f>
        <v>0</v>
      </c>
      <c r="G123" s="49">
        <f>'Stmt of Appropriations-OPTION 1'!G123+'Stmt of Appropriations-OPTION 1'!G588</f>
        <v>9000</v>
      </c>
      <c r="I123" s="49">
        <f>'Stmt of Appropriations-OPTION 1'!I123+'Stmt of Appropriations-OPTION 1'!I588</f>
        <v>2259</v>
      </c>
      <c r="K123" s="49">
        <f>'Stmt of Appropriations-OPTION 1'!K123+'Stmt of Appropriations-OPTION 1'!K588</f>
        <v>6162</v>
      </c>
      <c r="M123" s="49">
        <f t="shared" si="9"/>
        <v>579</v>
      </c>
    </row>
    <row r="124" spans="1:19" x14ac:dyDescent="0.35">
      <c r="A124" s="76" t="s">
        <v>289</v>
      </c>
      <c r="B124" s="65">
        <v>7120</v>
      </c>
      <c r="C124" s="77" t="s">
        <v>187</v>
      </c>
      <c r="D124" s="49">
        <f>'Stmt of Appropriations-OPTION 1'!D124+'Stmt of Appropriations-OPTION 1'!D589</f>
        <v>4500</v>
      </c>
      <c r="E124" s="49">
        <f>'Stmt of Appropriations-OPTION 1'!E124+'Stmt of Appropriations-OPTION 1'!E589</f>
        <v>0</v>
      </c>
      <c r="G124" s="49">
        <f>'Stmt of Appropriations-OPTION 1'!G124+'Stmt of Appropriations-OPTION 1'!G589</f>
        <v>4500</v>
      </c>
      <c r="I124" s="49">
        <f>'Stmt of Appropriations-OPTION 1'!I124+'Stmt of Appropriations-OPTION 1'!I589</f>
        <v>2853</v>
      </c>
      <c r="K124" s="49">
        <f>'Stmt of Appropriations-OPTION 1'!K124+'Stmt of Appropriations-OPTION 1'!K589</f>
        <v>1515</v>
      </c>
      <c r="M124" s="49">
        <f t="shared" si="9"/>
        <v>132</v>
      </c>
    </row>
    <row r="125" spans="1:19" x14ac:dyDescent="0.35">
      <c r="A125" s="76" t="s">
        <v>290</v>
      </c>
      <c r="B125" s="65">
        <v>7140</v>
      </c>
      <c r="C125" s="77" t="s">
        <v>189</v>
      </c>
      <c r="D125" s="49">
        <f>'Stmt of Appropriations-OPTION 1'!D125+'Stmt of Appropriations-OPTION 1'!D590</f>
        <v>1500</v>
      </c>
      <c r="E125" s="49">
        <f>'Stmt of Appropriations-OPTION 1'!E125+'Stmt of Appropriations-OPTION 1'!E590</f>
        <v>0</v>
      </c>
      <c r="G125" s="49">
        <f>'Stmt of Appropriations-OPTION 1'!G125+'Stmt of Appropriations-OPTION 1'!G590</f>
        <v>1500</v>
      </c>
      <c r="I125" s="49">
        <f>'Stmt of Appropriations-OPTION 1'!I125+'Stmt of Appropriations-OPTION 1'!I590</f>
        <v>1038</v>
      </c>
      <c r="K125" s="49">
        <f>'Stmt of Appropriations-OPTION 1'!K125+'Stmt of Appropriations-OPTION 1'!K590</f>
        <v>306</v>
      </c>
      <c r="M125" s="49">
        <f t="shared" si="9"/>
        <v>156</v>
      </c>
    </row>
    <row r="126" spans="1:19" ht="15" thickBot="1" x14ac:dyDescent="0.4">
      <c r="A126" s="79" t="s">
        <v>51</v>
      </c>
      <c r="B126" s="65">
        <v>7160</v>
      </c>
      <c r="C126" s="85" t="s">
        <v>291</v>
      </c>
      <c r="D126" s="82">
        <f>SUM(D117:D125)</f>
        <v>1580604</v>
      </c>
      <c r="E126" s="82">
        <f>SUM(E117:E125)</f>
        <v>0</v>
      </c>
      <c r="G126" s="82">
        <f>SUM(G117:G125)</f>
        <v>1580604</v>
      </c>
      <c r="I126" s="82">
        <f>SUM(I117:I125)</f>
        <v>452535</v>
      </c>
      <c r="K126" s="82">
        <f>SUM(K117:K125)</f>
        <v>1093233</v>
      </c>
      <c r="M126" s="82">
        <f>SUM(M117:M125)</f>
        <v>34836</v>
      </c>
    </row>
    <row r="127" spans="1:19" ht="15" thickTop="1" x14ac:dyDescent="0.35">
      <c r="A127" s="84" t="s">
        <v>292</v>
      </c>
      <c r="B127" s="65"/>
      <c r="C127" s="77"/>
      <c r="D127" s="49"/>
      <c r="E127" s="49"/>
    </row>
    <row r="128" spans="1:19" x14ac:dyDescent="0.35">
      <c r="A128" s="76" t="s">
        <v>293</v>
      </c>
      <c r="B128" s="65">
        <v>7500</v>
      </c>
      <c r="C128" s="77" t="s">
        <v>194</v>
      </c>
      <c r="D128" s="49">
        <f>'Stmt of Appropriations-OPTION 1'!D128+'Stmt of Appropriations-OPTION 1'!D593</f>
        <v>863064</v>
      </c>
      <c r="E128" s="49">
        <f>'Stmt of Appropriations-OPTION 1'!E128+'Stmt of Appropriations-OPTION 1'!E593</f>
        <v>0</v>
      </c>
      <c r="G128" s="49">
        <f>'Stmt of Appropriations-OPTION 1'!G128+'Stmt of Appropriations-OPTION 1'!G593</f>
        <v>863064</v>
      </c>
      <c r="I128" s="49">
        <f>'Stmt of Appropriations-OPTION 1'!I128+'Stmt of Appropriations-OPTION 1'!I593</f>
        <v>325185</v>
      </c>
      <c r="K128" s="49">
        <f>'Stmt of Appropriations-OPTION 1'!K128+'Stmt of Appropriations-OPTION 1'!K593</f>
        <v>457962</v>
      </c>
      <c r="M128" s="49">
        <f t="shared" ref="M128:M136" si="10">G128-I128-K128</f>
        <v>79917</v>
      </c>
    </row>
    <row r="129" spans="1:19" x14ac:dyDescent="0.35">
      <c r="A129" s="76" t="s">
        <v>294</v>
      </c>
      <c r="B129" s="65">
        <v>7520</v>
      </c>
      <c r="C129" s="77" t="s">
        <v>175</v>
      </c>
      <c r="D129" s="49">
        <f>'Stmt of Appropriations-OPTION 1'!D129+'Stmt of Appropriations-OPTION 1'!D594</f>
        <v>707100</v>
      </c>
      <c r="E129" s="49">
        <f>'Stmt of Appropriations-OPTION 1'!E129+'Stmt of Appropriations-OPTION 1'!E594</f>
        <v>0</v>
      </c>
      <c r="G129" s="49">
        <f>'Stmt of Appropriations-OPTION 1'!G129+'Stmt of Appropriations-OPTION 1'!G594</f>
        <v>707100</v>
      </c>
      <c r="I129" s="49">
        <f>'Stmt of Appropriations-OPTION 1'!I129+'Stmt of Appropriations-OPTION 1'!I594</f>
        <v>76893</v>
      </c>
      <c r="K129" s="49">
        <f>'Stmt of Appropriations-OPTION 1'!K129+'Stmt of Appropriations-OPTION 1'!K594</f>
        <v>568575</v>
      </c>
      <c r="M129" s="49">
        <f t="shared" si="10"/>
        <v>61632</v>
      </c>
    </row>
    <row r="130" spans="1:19" x14ac:dyDescent="0.35">
      <c r="A130" s="76" t="s">
        <v>295</v>
      </c>
      <c r="B130" s="65">
        <v>7525</v>
      </c>
      <c r="C130" s="77" t="s">
        <v>177</v>
      </c>
      <c r="D130" s="49">
        <v>0</v>
      </c>
      <c r="E130" s="49">
        <v>0</v>
      </c>
      <c r="G130" s="49">
        <v>0</v>
      </c>
      <c r="I130" s="49">
        <v>0</v>
      </c>
      <c r="J130" s="75"/>
      <c r="K130" s="49">
        <v>0</v>
      </c>
      <c r="M130" s="49">
        <f t="shared" si="10"/>
        <v>0</v>
      </c>
      <c r="N130" s="50"/>
      <c r="P130" s="50"/>
      <c r="Q130" s="50"/>
      <c r="R130" s="50"/>
      <c r="S130" s="50"/>
    </row>
    <row r="131" spans="1:19" x14ac:dyDescent="0.35">
      <c r="A131" s="76" t="s">
        <v>296</v>
      </c>
      <c r="B131" s="65">
        <v>7540</v>
      </c>
      <c r="C131" s="77" t="s">
        <v>179</v>
      </c>
      <c r="D131" s="49">
        <f>'Stmt of Appropriations-OPTION 1'!D131+'Stmt of Appropriations-OPTION 1'!D596</f>
        <v>6000</v>
      </c>
      <c r="E131" s="49">
        <f>'Stmt of Appropriations-OPTION 1'!E131+'Stmt of Appropriations-OPTION 1'!E596</f>
        <v>0</v>
      </c>
      <c r="G131" s="49">
        <f>'Stmt of Appropriations-OPTION 1'!G131+'Stmt of Appropriations-OPTION 1'!G596</f>
        <v>6000</v>
      </c>
      <c r="I131" s="49">
        <f>'Stmt of Appropriations-OPTION 1'!I131+'Stmt of Appropriations-OPTION 1'!I596</f>
        <v>3069</v>
      </c>
      <c r="K131" s="49">
        <f>'Stmt of Appropriations-OPTION 1'!K131+'Stmt of Appropriations-OPTION 1'!K596</f>
        <v>2550</v>
      </c>
      <c r="M131" s="49">
        <f t="shared" si="10"/>
        <v>381</v>
      </c>
    </row>
    <row r="132" spans="1:19" x14ac:dyDescent="0.35">
      <c r="A132" s="76" t="s">
        <v>297</v>
      </c>
      <c r="B132" s="65">
        <v>7560</v>
      </c>
      <c r="C132" s="77" t="s">
        <v>181</v>
      </c>
      <c r="D132" s="49">
        <f>'Stmt of Appropriations-OPTION 1'!D132+'Stmt of Appropriations-OPTION 1'!D597</f>
        <v>6000</v>
      </c>
      <c r="E132" s="49">
        <f>'Stmt of Appropriations-OPTION 1'!E132+'Stmt of Appropriations-OPTION 1'!E597</f>
        <v>0</v>
      </c>
      <c r="G132" s="49">
        <f>'Stmt of Appropriations-OPTION 1'!G132+'Stmt of Appropriations-OPTION 1'!G597</f>
        <v>6000</v>
      </c>
      <c r="I132" s="49">
        <f>'Stmt of Appropriations-OPTION 1'!I132+'Stmt of Appropriations-OPTION 1'!I597</f>
        <v>2269</v>
      </c>
      <c r="K132" s="49">
        <f>'Stmt of Appropriations-OPTION 1'!K132+'Stmt of Appropriations-OPTION 1'!K597</f>
        <v>4725</v>
      </c>
      <c r="M132" s="49">
        <f t="shared" si="10"/>
        <v>-994</v>
      </c>
    </row>
    <row r="133" spans="1:19" x14ac:dyDescent="0.35">
      <c r="A133" s="76" t="s">
        <v>298</v>
      </c>
      <c r="B133" s="65">
        <v>7580</v>
      </c>
      <c r="C133" s="77" t="s">
        <v>183</v>
      </c>
      <c r="D133" s="49">
        <f>'Stmt of Appropriations-OPTION 1'!D133+'Stmt of Appropriations-OPTION 1'!D598</f>
        <v>6000</v>
      </c>
      <c r="E133" s="49">
        <f>'Stmt of Appropriations-OPTION 1'!E133+'Stmt of Appropriations-OPTION 1'!E598</f>
        <v>0</v>
      </c>
      <c r="G133" s="49">
        <f>'Stmt of Appropriations-OPTION 1'!G133+'Stmt of Appropriations-OPTION 1'!G598</f>
        <v>6000</v>
      </c>
      <c r="I133" s="49">
        <f>'Stmt of Appropriations-OPTION 1'!I133+'Stmt of Appropriations-OPTION 1'!I598</f>
        <v>2940</v>
      </c>
      <c r="K133" s="49">
        <f>'Stmt of Appropriations-OPTION 1'!K133+'Stmt of Appropriations-OPTION 1'!K598</f>
        <v>327</v>
      </c>
      <c r="M133" s="49">
        <f t="shared" si="10"/>
        <v>2733</v>
      </c>
    </row>
    <row r="134" spans="1:19" x14ac:dyDescent="0.35">
      <c r="A134" s="76" t="s">
        <v>299</v>
      </c>
      <c r="B134" s="65">
        <v>7600</v>
      </c>
      <c r="C134" s="77" t="s">
        <v>185</v>
      </c>
      <c r="D134" s="49">
        <f>'Stmt of Appropriations-OPTION 1'!D134+'Stmt of Appropriations-OPTION 1'!D599</f>
        <v>6000</v>
      </c>
      <c r="E134" s="49">
        <f>'Stmt of Appropriations-OPTION 1'!E134+'Stmt of Appropriations-OPTION 1'!E599</f>
        <v>0</v>
      </c>
      <c r="G134" s="49">
        <f>'Stmt of Appropriations-OPTION 1'!G134+'Stmt of Appropriations-OPTION 1'!G599</f>
        <v>6000</v>
      </c>
      <c r="I134" s="49">
        <f>'Stmt of Appropriations-OPTION 1'!I134+'Stmt of Appropriations-OPTION 1'!I599</f>
        <v>1608</v>
      </c>
      <c r="K134" s="49">
        <f>'Stmt of Appropriations-OPTION 1'!K134+'Stmt of Appropriations-OPTION 1'!K599</f>
        <v>3759</v>
      </c>
      <c r="M134" s="49">
        <f t="shared" si="10"/>
        <v>633</v>
      </c>
    </row>
    <row r="135" spans="1:19" x14ac:dyDescent="0.35">
      <c r="A135" s="76" t="s">
        <v>300</v>
      </c>
      <c r="B135" s="65">
        <v>7620</v>
      </c>
      <c r="C135" s="77" t="s">
        <v>187</v>
      </c>
      <c r="D135" s="49">
        <f>'Stmt of Appropriations-OPTION 1'!D135+'Stmt of Appropriations-OPTION 1'!D600</f>
        <v>6000</v>
      </c>
      <c r="E135" s="49">
        <f>'Stmt of Appropriations-OPTION 1'!E135+'Stmt of Appropriations-OPTION 1'!E600</f>
        <v>0</v>
      </c>
      <c r="G135" s="49">
        <f>'Stmt of Appropriations-OPTION 1'!G135+'Stmt of Appropriations-OPTION 1'!G600</f>
        <v>6000</v>
      </c>
      <c r="I135" s="49">
        <f>'Stmt of Appropriations-OPTION 1'!I135+'Stmt of Appropriations-OPTION 1'!I600</f>
        <v>477</v>
      </c>
      <c r="K135" s="49">
        <f>'Stmt of Appropriations-OPTION 1'!K135+'Stmt of Appropriations-OPTION 1'!K600</f>
        <v>4956</v>
      </c>
      <c r="M135" s="49">
        <f t="shared" si="10"/>
        <v>567</v>
      </c>
    </row>
    <row r="136" spans="1:19" x14ac:dyDescent="0.35">
      <c r="A136" s="76" t="s">
        <v>301</v>
      </c>
      <c r="B136" s="65">
        <v>7640</v>
      </c>
      <c r="C136" s="77" t="s">
        <v>189</v>
      </c>
      <c r="D136" s="49">
        <f>'Stmt of Appropriations-OPTION 1'!D136+'Stmt of Appropriations-OPTION 1'!D601</f>
        <v>6000</v>
      </c>
      <c r="E136" s="49">
        <f>'Stmt of Appropriations-OPTION 1'!E136+'Stmt of Appropriations-OPTION 1'!E601</f>
        <v>0</v>
      </c>
      <c r="G136" s="49">
        <f>'Stmt of Appropriations-OPTION 1'!G136+'Stmt of Appropriations-OPTION 1'!G601</f>
        <v>6000</v>
      </c>
      <c r="I136" s="49">
        <f>'Stmt of Appropriations-OPTION 1'!I136+'Stmt of Appropriations-OPTION 1'!I601</f>
        <v>1962</v>
      </c>
      <c r="K136" s="49">
        <f>'Stmt of Appropriations-OPTION 1'!K136+'Stmt of Appropriations-OPTION 1'!K601</f>
        <v>3762</v>
      </c>
      <c r="M136" s="49">
        <f t="shared" si="10"/>
        <v>276</v>
      </c>
    </row>
    <row r="137" spans="1:19" ht="15" thickBot="1" x14ac:dyDescent="0.4">
      <c r="A137" s="79" t="s">
        <v>51</v>
      </c>
      <c r="B137" s="65">
        <v>7660</v>
      </c>
      <c r="C137" s="85" t="s">
        <v>302</v>
      </c>
      <c r="D137" s="82">
        <f>SUM(D128:D136)</f>
        <v>1606164</v>
      </c>
      <c r="E137" s="82">
        <f>SUM(E128:E136)</f>
        <v>0</v>
      </c>
      <c r="G137" s="82">
        <f>SUM(G128:G136)</f>
        <v>1606164</v>
      </c>
      <c r="I137" s="82">
        <f>SUM(I128:I136)</f>
        <v>414403</v>
      </c>
      <c r="K137" s="82">
        <f>SUM(K128:K136)</f>
        <v>1046616</v>
      </c>
      <c r="M137" s="82">
        <f>SUM(M128:M136)</f>
        <v>145145</v>
      </c>
    </row>
    <row r="138" spans="1:19" ht="15" thickTop="1" x14ac:dyDescent="0.35">
      <c r="A138" s="84" t="s">
        <v>303</v>
      </c>
      <c r="B138" s="65"/>
      <c r="C138" s="77"/>
      <c r="D138" s="49"/>
      <c r="E138" s="49"/>
    </row>
    <row r="139" spans="1:19" x14ac:dyDescent="0.35">
      <c r="A139" s="76" t="s">
        <v>304</v>
      </c>
      <c r="B139" s="65">
        <v>8000</v>
      </c>
      <c r="C139" s="77" t="s">
        <v>194</v>
      </c>
      <c r="D139" s="49">
        <f>'Stmt of Appropriations-OPTION 1'!D139+'Stmt of Appropriations-OPTION 1'!D604</f>
        <v>563064</v>
      </c>
      <c r="E139" s="49">
        <f>'Stmt of Appropriations-OPTION 1'!E139+'Stmt of Appropriations-OPTION 1'!E604</f>
        <v>0</v>
      </c>
      <c r="G139" s="49">
        <f>'Stmt of Appropriations-OPTION 1'!G139+'Stmt of Appropriations-OPTION 1'!G604</f>
        <v>563064</v>
      </c>
      <c r="I139" s="49">
        <f>'Stmt of Appropriations-OPTION 1'!I139+'Stmt of Appropriations-OPTION 1'!I604</f>
        <v>183069</v>
      </c>
      <c r="K139" s="49">
        <f>'Stmt of Appropriations-OPTION 1'!K139+'Stmt of Appropriations-OPTION 1'!K604</f>
        <v>361575</v>
      </c>
      <c r="M139" s="49">
        <f t="shared" ref="M139:M146" si="11">G139-I139-K139</f>
        <v>18420</v>
      </c>
    </row>
    <row r="140" spans="1:19" x14ac:dyDescent="0.35">
      <c r="A140" s="76" t="s">
        <v>305</v>
      </c>
      <c r="B140" s="65">
        <v>8020</v>
      </c>
      <c r="C140" s="77" t="s">
        <v>175</v>
      </c>
      <c r="D140" s="49">
        <f>'Stmt of Appropriations-OPTION 1'!D140+'Stmt of Appropriations-OPTION 1'!D605</f>
        <v>407100</v>
      </c>
      <c r="E140" s="49">
        <f>'Stmt of Appropriations-OPTION 1'!E140+'Stmt of Appropriations-OPTION 1'!E605</f>
        <v>0</v>
      </c>
      <c r="G140" s="49">
        <f>'Stmt of Appropriations-OPTION 1'!G140+'Stmt of Appropriations-OPTION 1'!G605</f>
        <v>407100</v>
      </c>
      <c r="I140" s="49">
        <f>'Stmt of Appropriations-OPTION 1'!I140+'Stmt of Appropriations-OPTION 1'!I605</f>
        <v>18072</v>
      </c>
      <c r="K140" s="49">
        <f>'Stmt of Appropriations-OPTION 1'!K140+'Stmt of Appropriations-OPTION 1'!K605</f>
        <v>370692</v>
      </c>
      <c r="M140" s="49">
        <f t="shared" si="11"/>
        <v>18336</v>
      </c>
    </row>
    <row r="141" spans="1:19" x14ac:dyDescent="0.35">
      <c r="A141" s="76" t="s">
        <v>306</v>
      </c>
      <c r="B141" s="65">
        <v>8025</v>
      </c>
      <c r="C141" s="77" t="s">
        <v>177</v>
      </c>
      <c r="D141" s="49">
        <v>0</v>
      </c>
      <c r="E141" s="49">
        <v>0</v>
      </c>
      <c r="G141" s="49">
        <v>0</v>
      </c>
      <c r="I141" s="49">
        <v>0</v>
      </c>
      <c r="J141" s="75"/>
      <c r="K141" s="49">
        <v>0</v>
      </c>
      <c r="M141" s="49">
        <f t="shared" si="11"/>
        <v>0</v>
      </c>
      <c r="N141" s="50"/>
      <c r="P141" s="50"/>
      <c r="Q141" s="50"/>
      <c r="R141" s="50"/>
      <c r="S141" s="50"/>
    </row>
    <row r="142" spans="1:19" x14ac:dyDescent="0.35">
      <c r="A142" s="76" t="s">
        <v>307</v>
      </c>
      <c r="B142" s="65">
        <v>8040</v>
      </c>
      <c r="C142" s="77" t="s">
        <v>179</v>
      </c>
      <c r="D142" s="49">
        <f>'Stmt of Appropriations-OPTION 1'!D142+'Stmt of Appropriations-OPTION 1'!D607</f>
        <v>12000</v>
      </c>
      <c r="E142" s="49">
        <f>'Stmt of Appropriations-OPTION 1'!E142+'Stmt of Appropriations-OPTION 1'!E607</f>
        <v>0</v>
      </c>
      <c r="G142" s="49">
        <f>'Stmt of Appropriations-OPTION 1'!G142+'Stmt of Appropriations-OPTION 1'!G607</f>
        <v>12000</v>
      </c>
      <c r="I142" s="49">
        <f>'Stmt of Appropriations-OPTION 1'!I142+'Stmt of Appropriations-OPTION 1'!I607</f>
        <v>3114</v>
      </c>
      <c r="K142" s="49">
        <f>'Stmt of Appropriations-OPTION 1'!K142+'Stmt of Appropriations-OPTION 1'!K607</f>
        <v>7278</v>
      </c>
      <c r="M142" s="49">
        <f t="shared" si="11"/>
        <v>1608</v>
      </c>
    </row>
    <row r="143" spans="1:19" x14ac:dyDescent="0.35">
      <c r="A143" s="76" t="s">
        <v>308</v>
      </c>
      <c r="B143" s="65">
        <v>8060</v>
      </c>
      <c r="C143" s="77" t="s">
        <v>181</v>
      </c>
      <c r="D143" s="49">
        <f>'Stmt of Appropriations-OPTION 1'!D143+'Stmt of Appropriations-OPTION 1'!D608</f>
        <v>6000</v>
      </c>
      <c r="E143" s="49">
        <f>'Stmt of Appropriations-OPTION 1'!E143+'Stmt of Appropriations-OPTION 1'!E608</f>
        <v>0</v>
      </c>
      <c r="G143" s="49">
        <f>'Stmt of Appropriations-OPTION 1'!G143+'Stmt of Appropriations-OPTION 1'!G608</f>
        <v>6000</v>
      </c>
      <c r="I143" s="49">
        <f>'Stmt of Appropriations-OPTION 1'!I143+'Stmt of Appropriations-OPTION 1'!I608</f>
        <v>2373</v>
      </c>
      <c r="K143" s="49">
        <f>'Stmt of Appropriations-OPTION 1'!K143+'Stmt of Appropriations-OPTION 1'!K608</f>
        <v>3615</v>
      </c>
      <c r="M143" s="49">
        <f t="shared" si="11"/>
        <v>12</v>
      </c>
    </row>
    <row r="144" spans="1:19" x14ac:dyDescent="0.35">
      <c r="A144" s="76" t="s">
        <v>309</v>
      </c>
      <c r="B144" s="65">
        <v>8080</v>
      </c>
      <c r="C144" s="77" t="s">
        <v>183</v>
      </c>
      <c r="D144" s="49">
        <f>'Stmt of Appropriations-OPTION 1'!D144+'Stmt of Appropriations-OPTION 1'!D609</f>
        <v>6000</v>
      </c>
      <c r="E144" s="49">
        <f>'Stmt of Appropriations-OPTION 1'!E144+'Stmt of Appropriations-OPTION 1'!E609</f>
        <v>0</v>
      </c>
      <c r="G144" s="49">
        <f>'Stmt of Appropriations-OPTION 1'!G144+'Stmt of Appropriations-OPTION 1'!G609</f>
        <v>6000</v>
      </c>
      <c r="I144" s="49">
        <f>'Stmt of Appropriations-OPTION 1'!I144+'Stmt of Appropriations-OPTION 1'!I609</f>
        <v>1077</v>
      </c>
      <c r="K144" s="49">
        <f>'Stmt of Appropriations-OPTION 1'!K144+'Stmt of Appropriations-OPTION 1'!K609</f>
        <v>4686</v>
      </c>
      <c r="M144" s="49">
        <f t="shared" si="11"/>
        <v>237</v>
      </c>
    </row>
    <row r="145" spans="1:19" x14ac:dyDescent="0.35">
      <c r="A145" s="76" t="s">
        <v>310</v>
      </c>
      <c r="B145" s="65">
        <v>8100</v>
      </c>
      <c r="C145" s="77" t="s">
        <v>185</v>
      </c>
      <c r="D145" s="49">
        <f>'Stmt of Appropriations-OPTION 1'!D145+'Stmt of Appropriations-OPTION 1'!D610</f>
        <v>6000</v>
      </c>
      <c r="E145" s="49">
        <f>'Stmt of Appropriations-OPTION 1'!E145+'Stmt of Appropriations-OPTION 1'!E610</f>
        <v>0</v>
      </c>
      <c r="G145" s="49">
        <f>'Stmt of Appropriations-OPTION 1'!G145+'Stmt of Appropriations-OPTION 1'!G610</f>
        <v>6000</v>
      </c>
      <c r="I145" s="49">
        <f>'Stmt of Appropriations-OPTION 1'!I145+'Stmt of Appropriations-OPTION 1'!I610</f>
        <v>2556</v>
      </c>
      <c r="K145" s="49">
        <f>'Stmt of Appropriations-OPTION 1'!K145+'Stmt of Appropriations-OPTION 1'!K610</f>
        <v>420</v>
      </c>
      <c r="M145" s="49">
        <f t="shared" si="11"/>
        <v>3024</v>
      </c>
    </row>
    <row r="146" spans="1:19" x14ac:dyDescent="0.35">
      <c r="A146" s="76" t="s">
        <v>311</v>
      </c>
      <c r="B146" s="65">
        <v>8120</v>
      </c>
      <c r="C146" s="77" t="s">
        <v>189</v>
      </c>
      <c r="D146" s="49">
        <f>'Stmt of Appropriations-OPTION 1'!D146+'Stmt of Appropriations-OPTION 1'!D611</f>
        <v>6000</v>
      </c>
      <c r="E146" s="49">
        <f>'Stmt of Appropriations-OPTION 1'!E146+'Stmt of Appropriations-OPTION 1'!E611</f>
        <v>0</v>
      </c>
      <c r="G146" s="49">
        <f>'Stmt of Appropriations-OPTION 1'!G146+'Stmt of Appropriations-OPTION 1'!G611</f>
        <v>6000</v>
      </c>
      <c r="I146" s="49">
        <f>'Stmt of Appropriations-OPTION 1'!I146+'Stmt of Appropriations-OPTION 1'!I611</f>
        <v>441</v>
      </c>
      <c r="K146" s="49">
        <f>'Stmt of Appropriations-OPTION 1'!K146+'Stmt of Appropriations-OPTION 1'!K611</f>
        <v>4584</v>
      </c>
      <c r="M146" s="49">
        <f t="shared" si="11"/>
        <v>975</v>
      </c>
    </row>
    <row r="147" spans="1:19" ht="15" thickBot="1" x14ac:dyDescent="0.4">
      <c r="A147" s="79" t="s">
        <v>51</v>
      </c>
      <c r="B147" s="65">
        <v>8140</v>
      </c>
      <c r="C147" s="85" t="s">
        <v>312</v>
      </c>
      <c r="D147" s="82">
        <f>SUM(D139:D146)</f>
        <v>1006164</v>
      </c>
      <c r="E147" s="82">
        <f>SUM(E139:E146)</f>
        <v>0</v>
      </c>
      <c r="G147" s="82">
        <f>SUM(G139:G146)</f>
        <v>1006164</v>
      </c>
      <c r="I147" s="82">
        <f>SUM(I139:I146)</f>
        <v>210702</v>
      </c>
      <c r="K147" s="82">
        <f>SUM(K139:K146)</f>
        <v>752850</v>
      </c>
      <c r="M147" s="82">
        <f>SUM(M139:M146)</f>
        <v>42612</v>
      </c>
    </row>
    <row r="148" spans="1:19" ht="15" thickTop="1" x14ac:dyDescent="0.35">
      <c r="A148" s="84" t="s">
        <v>313</v>
      </c>
      <c r="B148" s="65"/>
      <c r="C148" s="77"/>
      <c r="D148" s="49"/>
      <c r="E148" s="49"/>
    </row>
    <row r="149" spans="1:19" x14ac:dyDescent="0.35">
      <c r="A149" s="76" t="s">
        <v>314</v>
      </c>
      <c r="B149" s="65">
        <v>8500</v>
      </c>
      <c r="C149" s="77" t="s">
        <v>194</v>
      </c>
      <c r="D149" s="49">
        <f>'Stmt of Appropriations-OPTION 1'!D149+'Stmt of Appropriations-OPTION 1'!D614</f>
        <v>431532</v>
      </c>
      <c r="E149" s="49">
        <f>'Stmt of Appropriations-OPTION 1'!E149+'Stmt of Appropriations-OPTION 1'!E614</f>
        <v>0</v>
      </c>
      <c r="G149" s="49">
        <f>'Stmt of Appropriations-OPTION 1'!G149+'Stmt of Appropriations-OPTION 1'!G614</f>
        <v>431532</v>
      </c>
      <c r="I149" s="49">
        <f>'Stmt of Appropriations-OPTION 1'!I149+'Stmt of Appropriations-OPTION 1'!I614</f>
        <v>129375</v>
      </c>
      <c r="K149" s="49">
        <f>'Stmt of Appropriations-OPTION 1'!K149+'Stmt of Appropriations-OPTION 1'!K614</f>
        <v>295686</v>
      </c>
      <c r="M149" s="49">
        <f t="shared" ref="M149:M156" si="12">G149-I149-K149</f>
        <v>6471</v>
      </c>
    </row>
    <row r="150" spans="1:19" x14ac:dyDescent="0.35">
      <c r="A150" s="76" t="s">
        <v>315</v>
      </c>
      <c r="B150" s="65">
        <v>8520</v>
      </c>
      <c r="C150" s="77" t="s">
        <v>175</v>
      </c>
      <c r="D150" s="49">
        <f>'Stmt of Appropriations-OPTION 1'!D150+'Stmt of Appropriations-OPTION 1'!D615</f>
        <v>353550</v>
      </c>
      <c r="E150" s="49">
        <f>'Stmt of Appropriations-OPTION 1'!E150+'Stmt of Appropriations-OPTION 1'!E615</f>
        <v>0</v>
      </c>
      <c r="G150" s="49">
        <f>'Stmt of Appropriations-OPTION 1'!G150+'Stmt of Appropriations-OPTION 1'!G615</f>
        <v>353550</v>
      </c>
      <c r="I150" s="49">
        <f>'Stmt of Appropriations-OPTION 1'!I150+'Stmt of Appropriations-OPTION 1'!I615</f>
        <v>37692</v>
      </c>
      <c r="K150" s="49">
        <f>'Stmt of Appropriations-OPTION 1'!K150+'Stmt of Appropriations-OPTION 1'!K615</f>
        <v>310752</v>
      </c>
      <c r="M150" s="49">
        <f t="shared" si="12"/>
        <v>5106</v>
      </c>
    </row>
    <row r="151" spans="1:19" x14ac:dyDescent="0.35">
      <c r="A151" s="76" t="s">
        <v>316</v>
      </c>
      <c r="B151" s="65">
        <v>8525</v>
      </c>
      <c r="C151" s="77" t="s">
        <v>177</v>
      </c>
      <c r="D151" s="49">
        <v>0</v>
      </c>
      <c r="E151" s="49">
        <v>0</v>
      </c>
      <c r="G151" s="49">
        <v>0</v>
      </c>
      <c r="I151" s="49">
        <v>0</v>
      </c>
      <c r="J151" s="75"/>
      <c r="K151" s="49">
        <v>0</v>
      </c>
      <c r="M151" s="49">
        <f t="shared" si="12"/>
        <v>0</v>
      </c>
      <c r="N151" s="50"/>
      <c r="P151" s="50"/>
      <c r="Q151" s="50"/>
      <c r="R151" s="50"/>
      <c r="S151" s="50"/>
    </row>
    <row r="152" spans="1:19" x14ac:dyDescent="0.35">
      <c r="A152" s="76" t="s">
        <v>317</v>
      </c>
      <c r="B152" s="65">
        <v>8540</v>
      </c>
      <c r="C152" s="77" t="s">
        <v>179</v>
      </c>
      <c r="D152" s="49">
        <f>'Stmt of Appropriations-OPTION 1'!D152+'Stmt of Appropriations-OPTION 1'!D617</f>
        <v>6000</v>
      </c>
      <c r="E152" s="49">
        <f>'Stmt of Appropriations-OPTION 1'!E152+'Stmt of Appropriations-OPTION 1'!E617</f>
        <v>0</v>
      </c>
      <c r="G152" s="49">
        <f>'Stmt of Appropriations-OPTION 1'!G152+'Stmt of Appropriations-OPTION 1'!G617</f>
        <v>6000</v>
      </c>
      <c r="I152" s="49">
        <f>'Stmt of Appropriations-OPTION 1'!I152+'Stmt of Appropriations-OPTION 1'!I617</f>
        <v>2538</v>
      </c>
      <c r="K152" s="49">
        <f>'Stmt of Appropriations-OPTION 1'!K152+'Stmt of Appropriations-OPTION 1'!K617</f>
        <v>3219</v>
      </c>
      <c r="M152" s="49">
        <f t="shared" si="12"/>
        <v>243</v>
      </c>
    </row>
    <row r="153" spans="1:19" x14ac:dyDescent="0.35">
      <c r="A153" s="76" t="s">
        <v>318</v>
      </c>
      <c r="B153" s="65">
        <v>8560</v>
      </c>
      <c r="C153" s="77" t="s">
        <v>181</v>
      </c>
      <c r="D153" s="49">
        <f>'Stmt of Appropriations-OPTION 1'!D153+'Stmt of Appropriations-OPTION 1'!D618</f>
        <v>3000</v>
      </c>
      <c r="E153" s="49">
        <f>'Stmt of Appropriations-OPTION 1'!E153+'Stmt of Appropriations-OPTION 1'!E618</f>
        <v>0</v>
      </c>
      <c r="G153" s="49">
        <f>'Stmt of Appropriations-OPTION 1'!G153+'Stmt of Appropriations-OPTION 1'!G618</f>
        <v>3000</v>
      </c>
      <c r="I153" s="49">
        <f>'Stmt of Appropriations-OPTION 1'!I153+'Stmt of Appropriations-OPTION 1'!I618</f>
        <v>1962</v>
      </c>
      <c r="K153" s="49">
        <f>'Stmt of Appropriations-OPTION 1'!K153+'Stmt of Appropriations-OPTION 1'!K618</f>
        <v>750</v>
      </c>
      <c r="M153" s="49">
        <f t="shared" si="12"/>
        <v>288</v>
      </c>
    </row>
    <row r="154" spans="1:19" x14ac:dyDescent="0.35">
      <c r="A154" s="76" t="s">
        <v>319</v>
      </c>
      <c r="B154" s="65">
        <v>8580</v>
      </c>
      <c r="C154" s="77" t="s">
        <v>183</v>
      </c>
      <c r="D154" s="49">
        <f>'Stmt of Appropriations-OPTION 1'!D154+'Stmt of Appropriations-OPTION 1'!D619</f>
        <v>3000</v>
      </c>
      <c r="E154" s="49">
        <f>'Stmt of Appropriations-OPTION 1'!E154+'Stmt of Appropriations-OPTION 1'!E619</f>
        <v>0</v>
      </c>
      <c r="G154" s="49">
        <f>'Stmt of Appropriations-OPTION 1'!G154+'Stmt of Appropriations-OPTION 1'!G619</f>
        <v>3000</v>
      </c>
      <c r="I154" s="49">
        <f>'Stmt of Appropriations-OPTION 1'!I154+'Stmt of Appropriations-OPTION 1'!I619</f>
        <v>1077</v>
      </c>
      <c r="K154" s="49">
        <f>'Stmt of Appropriations-OPTION 1'!K154+'Stmt of Appropriations-OPTION 1'!K619</f>
        <v>1920</v>
      </c>
      <c r="M154" s="49">
        <f t="shared" si="12"/>
        <v>3</v>
      </c>
    </row>
    <row r="155" spans="1:19" x14ac:dyDescent="0.35">
      <c r="A155" s="76" t="s">
        <v>320</v>
      </c>
      <c r="B155" s="65">
        <v>8600</v>
      </c>
      <c r="C155" s="77" t="s">
        <v>185</v>
      </c>
      <c r="D155" s="49">
        <f>'Stmt of Appropriations-OPTION 1'!D155+'Stmt of Appropriations-OPTION 1'!D620</f>
        <v>3000</v>
      </c>
      <c r="E155" s="49">
        <f>'Stmt of Appropriations-OPTION 1'!E155+'Stmt of Appropriations-OPTION 1'!E620</f>
        <v>0</v>
      </c>
      <c r="G155" s="49">
        <f>'Stmt of Appropriations-OPTION 1'!G155+'Stmt of Appropriations-OPTION 1'!G620</f>
        <v>3000</v>
      </c>
      <c r="I155" s="49">
        <f>'Stmt of Appropriations-OPTION 1'!I155+'Stmt of Appropriations-OPTION 1'!I620</f>
        <v>477</v>
      </c>
      <c r="K155" s="49">
        <f>'Stmt of Appropriations-OPTION 1'!K155+'Stmt of Appropriations-OPTION 1'!K620</f>
        <v>768</v>
      </c>
      <c r="M155" s="49">
        <f t="shared" si="12"/>
        <v>1755</v>
      </c>
    </row>
    <row r="156" spans="1:19" x14ac:dyDescent="0.35">
      <c r="A156" s="76" t="s">
        <v>321</v>
      </c>
      <c r="B156" s="65">
        <v>8620</v>
      </c>
      <c r="C156" s="77" t="s">
        <v>189</v>
      </c>
      <c r="D156" s="49">
        <f>'Stmt of Appropriations-OPTION 1'!D156+'Stmt of Appropriations-OPTION 1'!D621</f>
        <v>3000</v>
      </c>
      <c r="E156" s="49">
        <f>'Stmt of Appropriations-OPTION 1'!E156+'Stmt of Appropriations-OPTION 1'!E621</f>
        <v>0</v>
      </c>
      <c r="G156" s="49">
        <f>'Stmt of Appropriations-OPTION 1'!G156+'Stmt of Appropriations-OPTION 1'!G621</f>
        <v>3000</v>
      </c>
      <c r="I156" s="49">
        <f>'Stmt of Appropriations-OPTION 1'!I156+'Stmt of Appropriations-OPTION 1'!I621</f>
        <v>477</v>
      </c>
      <c r="K156" s="49">
        <f>'Stmt of Appropriations-OPTION 1'!K156+'Stmt of Appropriations-OPTION 1'!K621</f>
        <v>2469</v>
      </c>
      <c r="M156" s="49">
        <f t="shared" si="12"/>
        <v>54</v>
      </c>
    </row>
    <row r="157" spans="1:19" ht="15" thickBot="1" x14ac:dyDescent="0.4">
      <c r="A157" s="79" t="s">
        <v>51</v>
      </c>
      <c r="B157" s="65">
        <v>8640</v>
      </c>
      <c r="C157" s="85" t="s">
        <v>322</v>
      </c>
      <c r="D157" s="82">
        <f>SUM(D149:D156)</f>
        <v>803082</v>
      </c>
      <c r="E157" s="82">
        <f>SUM(E149:E156)</f>
        <v>0</v>
      </c>
      <c r="G157" s="82">
        <f>SUM(G149:G156)</f>
        <v>803082</v>
      </c>
      <c r="I157" s="82">
        <f>SUM(I149:I156)</f>
        <v>173598</v>
      </c>
      <c r="K157" s="82">
        <f>SUM(K149:K156)</f>
        <v>615564</v>
      </c>
      <c r="M157" s="82">
        <f>SUM(M149:M156)</f>
        <v>13920</v>
      </c>
    </row>
    <row r="158" spans="1:19" ht="15" thickTop="1" x14ac:dyDescent="0.35">
      <c r="A158" s="84" t="s">
        <v>323</v>
      </c>
      <c r="B158" s="65"/>
      <c r="C158" s="77"/>
      <c r="D158" s="49"/>
      <c r="E158" s="49"/>
    </row>
    <row r="159" spans="1:19" x14ac:dyDescent="0.35">
      <c r="A159" s="76" t="s">
        <v>324</v>
      </c>
      <c r="B159" s="65">
        <v>10000</v>
      </c>
      <c r="C159" s="77" t="s">
        <v>194</v>
      </c>
      <c r="D159" s="49">
        <f>'Stmt of Appropriations-OPTION 1'!D159+'Stmt of Appropriations-OPTION 1'!D624</f>
        <v>863064</v>
      </c>
      <c r="E159" s="49">
        <f>'Stmt of Appropriations-OPTION 1'!E159+'Stmt of Appropriations-OPTION 1'!E624</f>
        <v>0</v>
      </c>
      <c r="G159" s="49">
        <f>'Stmt of Appropriations-OPTION 1'!G159+'Stmt of Appropriations-OPTION 1'!G624</f>
        <v>863064</v>
      </c>
      <c r="I159" s="49">
        <f>'Stmt of Appropriations-OPTION 1'!I159+'Stmt of Appropriations-OPTION 1'!I624</f>
        <v>197952</v>
      </c>
      <c r="K159" s="49">
        <f>'Stmt of Appropriations-OPTION 1'!K159+'Stmt of Appropriations-OPTION 1'!K624</f>
        <v>641562</v>
      </c>
      <c r="M159" s="49">
        <f>G159-I159-K159</f>
        <v>23550</v>
      </c>
    </row>
    <row r="160" spans="1:19" x14ac:dyDescent="0.35">
      <c r="A160" s="76" t="s">
        <v>325</v>
      </c>
      <c r="B160" s="65">
        <v>10020</v>
      </c>
      <c r="C160" s="77" t="s">
        <v>175</v>
      </c>
      <c r="D160" s="49">
        <f>'Stmt of Appropriations-OPTION 1'!D160+'Stmt of Appropriations-OPTION 1'!D625</f>
        <v>707100</v>
      </c>
      <c r="E160" s="49">
        <f>'Stmt of Appropriations-OPTION 1'!E160+'Stmt of Appropriations-OPTION 1'!E625</f>
        <v>0</v>
      </c>
      <c r="G160" s="49">
        <f>'Stmt of Appropriations-OPTION 1'!G160+'Stmt of Appropriations-OPTION 1'!G625</f>
        <v>707100</v>
      </c>
      <c r="I160" s="49">
        <f>'Stmt of Appropriations-OPTION 1'!I160+'Stmt of Appropriations-OPTION 1'!I625</f>
        <v>136896</v>
      </c>
      <c r="K160" s="49">
        <f>'Stmt of Appropriations-OPTION 1'!K160+'Stmt of Appropriations-OPTION 1'!K625</f>
        <v>547695</v>
      </c>
      <c r="M160" s="49">
        <f t="shared" ref="M160:M167" si="13">G160-I160-K160</f>
        <v>22509</v>
      </c>
    </row>
    <row r="161" spans="1:19" x14ac:dyDescent="0.35">
      <c r="A161" s="76" t="s">
        <v>326</v>
      </c>
      <c r="B161" s="65">
        <v>10025</v>
      </c>
      <c r="C161" s="77" t="s">
        <v>177</v>
      </c>
      <c r="D161" s="49">
        <v>0</v>
      </c>
      <c r="E161" s="49">
        <v>0</v>
      </c>
      <c r="G161" s="49">
        <v>0</v>
      </c>
      <c r="I161" s="49">
        <v>0</v>
      </c>
      <c r="J161" s="75"/>
      <c r="K161" s="49">
        <v>0</v>
      </c>
      <c r="M161" s="49">
        <f t="shared" si="13"/>
        <v>0</v>
      </c>
      <c r="N161" s="50"/>
      <c r="P161" s="50"/>
      <c r="Q161" s="50"/>
      <c r="R161" s="50"/>
      <c r="S161" s="50"/>
    </row>
    <row r="162" spans="1:19" x14ac:dyDescent="0.35">
      <c r="A162" s="76" t="s">
        <v>327</v>
      </c>
      <c r="B162" s="65">
        <v>10040</v>
      </c>
      <c r="C162" s="77" t="s">
        <v>179</v>
      </c>
      <c r="D162" s="49">
        <f>'Stmt of Appropriations-OPTION 1'!D162+'Stmt of Appropriations-OPTION 1'!D627</f>
        <v>6000</v>
      </c>
      <c r="E162" s="49">
        <f>'Stmt of Appropriations-OPTION 1'!E162+'Stmt of Appropriations-OPTION 1'!E627</f>
        <v>0</v>
      </c>
      <c r="G162" s="49">
        <f>'Stmt of Appropriations-OPTION 1'!G162+'Stmt of Appropriations-OPTION 1'!G627</f>
        <v>6000</v>
      </c>
      <c r="I162" s="49">
        <f>'Stmt of Appropriations-OPTION 1'!I162+'Stmt of Appropriations-OPTION 1'!I627</f>
        <v>1962</v>
      </c>
      <c r="K162" s="49">
        <f>'Stmt of Appropriations-OPTION 1'!K162+'Stmt of Appropriations-OPTION 1'!K627</f>
        <v>3705</v>
      </c>
      <c r="M162" s="49">
        <f t="shared" si="13"/>
        <v>333</v>
      </c>
    </row>
    <row r="163" spans="1:19" x14ac:dyDescent="0.35">
      <c r="A163" s="76" t="s">
        <v>328</v>
      </c>
      <c r="B163" s="65">
        <v>10060</v>
      </c>
      <c r="C163" s="77" t="s">
        <v>181</v>
      </c>
      <c r="D163" s="49">
        <f>'Stmt of Appropriations-OPTION 1'!D163+'Stmt of Appropriations-OPTION 1'!D628</f>
        <v>6000</v>
      </c>
      <c r="E163" s="49">
        <f>'Stmt of Appropriations-OPTION 1'!E163+'Stmt of Appropriations-OPTION 1'!E628</f>
        <v>0</v>
      </c>
      <c r="G163" s="49">
        <f>'Stmt of Appropriations-OPTION 1'!G163+'Stmt of Appropriations-OPTION 1'!G628</f>
        <v>6000</v>
      </c>
      <c r="I163" s="49">
        <f>'Stmt of Appropriations-OPTION 1'!I163+'Stmt of Appropriations-OPTION 1'!I628</f>
        <v>2961</v>
      </c>
      <c r="K163" s="49">
        <f>'Stmt of Appropriations-OPTION 1'!K163+'Stmt of Appropriations-OPTION 1'!K628</f>
        <v>3000</v>
      </c>
      <c r="M163" s="49">
        <f t="shared" si="13"/>
        <v>39</v>
      </c>
    </row>
    <row r="164" spans="1:19" x14ac:dyDescent="0.35">
      <c r="A164" s="76" t="s">
        <v>329</v>
      </c>
      <c r="B164" s="65">
        <v>10080</v>
      </c>
      <c r="C164" s="77" t="s">
        <v>183</v>
      </c>
      <c r="D164" s="49">
        <f>'Stmt of Appropriations-OPTION 1'!D164+'Stmt of Appropriations-OPTION 1'!D629</f>
        <v>6000</v>
      </c>
      <c r="E164" s="49">
        <f>'Stmt of Appropriations-OPTION 1'!E164+'Stmt of Appropriations-OPTION 1'!E629</f>
        <v>0</v>
      </c>
      <c r="G164" s="49">
        <f>'Stmt of Appropriations-OPTION 1'!G164+'Stmt of Appropriations-OPTION 1'!G629</f>
        <v>6000</v>
      </c>
      <c r="I164" s="49">
        <f>'Stmt of Appropriations-OPTION 1'!I164+'Stmt of Appropriations-OPTION 1'!I629</f>
        <v>369</v>
      </c>
      <c r="K164" s="49">
        <f>'Stmt of Appropriations-OPTION 1'!K164+'Stmt of Appropriations-OPTION 1'!K629</f>
        <v>5556</v>
      </c>
      <c r="M164" s="49">
        <f t="shared" si="13"/>
        <v>75</v>
      </c>
    </row>
    <row r="165" spans="1:19" x14ac:dyDescent="0.35">
      <c r="A165" s="76" t="s">
        <v>330</v>
      </c>
      <c r="B165" s="65">
        <v>10100</v>
      </c>
      <c r="C165" s="77" t="s">
        <v>185</v>
      </c>
      <c r="D165" s="49">
        <f>'Stmt of Appropriations-OPTION 1'!D165+'Stmt of Appropriations-OPTION 1'!D630</f>
        <v>6000</v>
      </c>
      <c r="E165" s="49">
        <f>'Stmt of Appropriations-OPTION 1'!E165+'Stmt of Appropriations-OPTION 1'!E630</f>
        <v>0</v>
      </c>
      <c r="G165" s="49">
        <f>'Stmt of Appropriations-OPTION 1'!G165+'Stmt of Appropriations-OPTION 1'!G630</f>
        <v>6000</v>
      </c>
      <c r="I165" s="49">
        <f>'Stmt of Appropriations-OPTION 1'!I165+'Stmt of Appropriations-OPTION 1'!I630</f>
        <v>477</v>
      </c>
      <c r="K165" s="49">
        <f>'Stmt of Appropriations-OPTION 1'!K165+'Stmt of Appropriations-OPTION 1'!K630</f>
        <v>3015</v>
      </c>
      <c r="M165" s="49">
        <f t="shared" si="13"/>
        <v>2508</v>
      </c>
    </row>
    <row r="166" spans="1:19" x14ac:dyDescent="0.35">
      <c r="A166" s="76" t="s">
        <v>331</v>
      </c>
      <c r="B166" s="65">
        <v>10120</v>
      </c>
      <c r="C166" s="77" t="s">
        <v>187</v>
      </c>
      <c r="D166" s="49">
        <f>'Stmt of Appropriations-OPTION 1'!D166+'Stmt of Appropriations-OPTION 1'!D631</f>
        <v>6000</v>
      </c>
      <c r="E166" s="49">
        <f>'Stmt of Appropriations-OPTION 1'!E166+'Stmt of Appropriations-OPTION 1'!E631</f>
        <v>0</v>
      </c>
      <c r="G166" s="49">
        <f>'Stmt of Appropriations-OPTION 1'!G166+'Stmt of Appropriations-OPTION 1'!G631</f>
        <v>6000</v>
      </c>
      <c r="I166" s="49">
        <f>'Stmt of Appropriations-OPTION 1'!I166+'Stmt of Appropriations-OPTION 1'!I631</f>
        <v>1071</v>
      </c>
      <c r="K166" s="49">
        <f>'Stmt of Appropriations-OPTION 1'!K166+'Stmt of Appropriations-OPTION 1'!K631</f>
        <v>4572</v>
      </c>
      <c r="M166" s="49">
        <f t="shared" si="13"/>
        <v>357</v>
      </c>
    </row>
    <row r="167" spans="1:19" x14ac:dyDescent="0.35">
      <c r="A167" s="76" t="s">
        <v>332</v>
      </c>
      <c r="B167" s="65">
        <v>10140</v>
      </c>
      <c r="C167" s="77" t="s">
        <v>189</v>
      </c>
      <c r="D167" s="49">
        <f>'Stmt of Appropriations-OPTION 1'!D167+'Stmt of Appropriations-OPTION 1'!D632</f>
        <v>6000</v>
      </c>
      <c r="E167" s="49">
        <f>'Stmt of Appropriations-OPTION 1'!E167+'Stmt of Appropriations-OPTION 1'!E632</f>
        <v>0</v>
      </c>
      <c r="G167" s="49">
        <f>'Stmt of Appropriations-OPTION 1'!G167+'Stmt of Appropriations-OPTION 1'!G632</f>
        <v>6000</v>
      </c>
      <c r="I167" s="49">
        <f>'Stmt of Appropriations-OPTION 1'!I167+'Stmt of Appropriations-OPTION 1'!I632</f>
        <v>2556</v>
      </c>
      <c r="K167" s="49">
        <f>'Stmt of Appropriations-OPTION 1'!K167+'Stmt of Appropriations-OPTION 1'!K632</f>
        <v>3300</v>
      </c>
      <c r="M167" s="49">
        <f t="shared" si="13"/>
        <v>144</v>
      </c>
    </row>
    <row r="168" spans="1:19" ht="15" thickBot="1" x14ac:dyDescent="0.4">
      <c r="A168" s="79" t="s">
        <v>51</v>
      </c>
      <c r="B168" s="65">
        <v>10150</v>
      </c>
      <c r="C168" s="85" t="s">
        <v>333</v>
      </c>
      <c r="D168" s="86">
        <f>SUM(D159:D167)</f>
        <v>1606164</v>
      </c>
      <c r="E168" s="86">
        <f>SUM(E159:E167)</f>
        <v>0</v>
      </c>
      <c r="G168" s="86">
        <f>SUM(G159:G167)</f>
        <v>1606164</v>
      </c>
      <c r="I168" s="82">
        <f>SUM(I159:I167)</f>
        <v>344244</v>
      </c>
      <c r="K168" s="82">
        <f>SUM(K159:K167)</f>
        <v>1212405</v>
      </c>
      <c r="M168" s="82">
        <f>SUM(M159:M167)</f>
        <v>49515</v>
      </c>
    </row>
    <row r="169" spans="1:19" ht="15.5" thickTop="1" thickBot="1" x14ac:dyDescent="0.4">
      <c r="A169" s="79" t="s">
        <v>51</v>
      </c>
      <c r="B169" s="65">
        <v>10300</v>
      </c>
      <c r="C169" s="85" t="s">
        <v>334</v>
      </c>
      <c r="D169" s="82">
        <f>D38+D49+D60+D71+D82+D93+D104+D115+D126+D137+D147+D157+D168</f>
        <v>17905326</v>
      </c>
      <c r="E169" s="82">
        <f>E38+E49+E60+E71+E82+E93+E104+E115+E126+E137+E147+E157+E168</f>
        <v>0</v>
      </c>
      <c r="G169" s="82">
        <f>G38+G49+G60+G71+G82+G93+G104+G115+G126+G137+G147+G157+G168</f>
        <v>17905326</v>
      </c>
      <c r="I169" s="82">
        <f>I38+I49+I60+I71+I82+I93+I104+I115+I126+I137+I147+I157+I168</f>
        <v>3804052</v>
      </c>
      <c r="K169" s="82">
        <f>K38+K49+K60+K71+K82+K93+K104+K115+K126+K137+K147+K157+K168</f>
        <v>13200132</v>
      </c>
      <c r="M169" s="82">
        <f>M38+M49+M60+M71+M82+M93+M104+M115+M126+M137+M147+M157+M168</f>
        <v>901142</v>
      </c>
    </row>
    <row r="170" spans="1:19" ht="15" thickTop="1" x14ac:dyDescent="0.35">
      <c r="A170" s="84" t="s">
        <v>335</v>
      </c>
      <c r="B170" s="65"/>
      <c r="C170" s="77"/>
      <c r="D170" s="49"/>
      <c r="E170" s="49"/>
    </row>
    <row r="171" spans="1:19" x14ac:dyDescent="0.35">
      <c r="A171" s="76" t="s">
        <v>336</v>
      </c>
      <c r="B171" s="65">
        <v>11000</v>
      </c>
      <c r="C171" s="77" t="s">
        <v>194</v>
      </c>
      <c r="D171" s="49">
        <f>'Stmt of Appropriations-OPTION 1'!D171+'Stmt of Appropriations-OPTION 1'!D636</f>
        <v>2026644</v>
      </c>
      <c r="E171" s="49">
        <f>'Stmt of Appropriations-OPTION 1'!E171+'Stmt of Appropriations-OPTION 1'!E636</f>
        <v>0</v>
      </c>
      <c r="G171" s="49">
        <f>'Stmt of Appropriations-OPTION 1'!G171+'Stmt of Appropriations-OPTION 1'!G636</f>
        <v>2026644</v>
      </c>
      <c r="I171" s="49">
        <f>'Stmt of Appropriations-OPTION 1'!I171+'Stmt of Appropriations-OPTION 1'!I636</f>
        <v>1037061</v>
      </c>
      <c r="K171" s="49">
        <f>'Stmt of Appropriations-OPTION 1'!K171+'Stmt of Appropriations-OPTION 1'!K636</f>
        <v>917475</v>
      </c>
      <c r="M171" s="49">
        <f t="shared" ref="M171:M179" si="14">G171-I171-K171</f>
        <v>72108</v>
      </c>
    </row>
    <row r="172" spans="1:19" x14ac:dyDescent="0.35">
      <c r="A172" s="76" t="s">
        <v>337</v>
      </c>
      <c r="B172" s="65">
        <v>11020</v>
      </c>
      <c r="C172" s="77" t="s">
        <v>175</v>
      </c>
      <c r="D172" s="49">
        <f>'Stmt of Appropriations-OPTION 1'!D172+'Stmt of Appropriations-OPTION 1'!D637</f>
        <v>713820</v>
      </c>
      <c r="E172" s="49">
        <f>'Stmt of Appropriations-OPTION 1'!E172+'Stmt of Appropriations-OPTION 1'!E637</f>
        <v>0</v>
      </c>
      <c r="G172" s="49">
        <f>'Stmt of Appropriations-OPTION 1'!G172+'Stmt of Appropriations-OPTION 1'!G637</f>
        <v>713820</v>
      </c>
      <c r="I172" s="49">
        <f>'Stmt of Appropriations-OPTION 1'!I172+'Stmt of Appropriations-OPTION 1'!I637</f>
        <v>76944</v>
      </c>
      <c r="K172" s="49">
        <f>'Stmt of Appropriations-OPTION 1'!K172+'Stmt of Appropriations-OPTION 1'!K637</f>
        <v>610962</v>
      </c>
      <c r="M172" s="49">
        <f t="shared" si="14"/>
        <v>25914</v>
      </c>
    </row>
    <row r="173" spans="1:19" x14ac:dyDescent="0.35">
      <c r="A173" s="76" t="s">
        <v>338</v>
      </c>
      <c r="B173" s="65">
        <v>11025</v>
      </c>
      <c r="C173" s="77" t="s">
        <v>177</v>
      </c>
      <c r="D173" s="49">
        <v>0</v>
      </c>
      <c r="E173" s="49">
        <v>0</v>
      </c>
      <c r="G173" s="49">
        <v>0</v>
      </c>
      <c r="I173" s="49">
        <v>0</v>
      </c>
      <c r="J173" s="75"/>
      <c r="K173" s="49">
        <v>0</v>
      </c>
      <c r="M173" s="49">
        <f t="shared" si="14"/>
        <v>0</v>
      </c>
      <c r="N173" s="50"/>
      <c r="P173" s="50"/>
      <c r="Q173" s="50"/>
      <c r="R173" s="50"/>
      <c r="S173" s="50"/>
    </row>
    <row r="174" spans="1:19" x14ac:dyDescent="0.35">
      <c r="A174" s="76" t="s">
        <v>339</v>
      </c>
      <c r="B174" s="65">
        <v>11040</v>
      </c>
      <c r="C174" s="77" t="s">
        <v>179</v>
      </c>
      <c r="D174" s="49">
        <f>'Stmt of Appropriations-OPTION 1'!D174+'Stmt of Appropriations-OPTION 1'!D639</f>
        <v>9360</v>
      </c>
      <c r="E174" s="49">
        <f>'Stmt of Appropriations-OPTION 1'!E174+'Stmt of Appropriations-OPTION 1'!E639</f>
        <v>0</v>
      </c>
      <c r="G174" s="49">
        <f>'Stmt of Appropriations-OPTION 1'!G174+'Stmt of Appropriations-OPTION 1'!G639</f>
        <v>9360</v>
      </c>
      <c r="I174" s="49">
        <f>'Stmt of Appropriations-OPTION 1'!I174+'Stmt of Appropriations-OPTION 1'!I639</f>
        <v>6168</v>
      </c>
      <c r="K174" s="49">
        <f>'Stmt of Appropriations-OPTION 1'!K174+'Stmt of Appropriations-OPTION 1'!K639</f>
        <v>2874</v>
      </c>
      <c r="M174" s="49">
        <f t="shared" si="14"/>
        <v>318</v>
      </c>
    </row>
    <row r="175" spans="1:19" x14ac:dyDescent="0.35">
      <c r="A175" s="76" t="s">
        <v>340</v>
      </c>
      <c r="B175" s="65">
        <v>11060</v>
      </c>
      <c r="C175" s="77" t="s">
        <v>181</v>
      </c>
      <c r="D175" s="49">
        <f>'Stmt of Appropriations-OPTION 1'!D175+'Stmt of Appropriations-OPTION 1'!D640</f>
        <v>9360</v>
      </c>
      <c r="E175" s="49">
        <f>'Stmt of Appropriations-OPTION 1'!E175+'Stmt of Appropriations-OPTION 1'!E640</f>
        <v>0</v>
      </c>
      <c r="G175" s="49">
        <f>'Stmt of Appropriations-OPTION 1'!G175+'Stmt of Appropriations-OPTION 1'!G640</f>
        <v>9360</v>
      </c>
      <c r="I175" s="49">
        <f>'Stmt of Appropriations-OPTION 1'!I175+'Stmt of Appropriations-OPTION 1'!I640</f>
        <v>2394</v>
      </c>
      <c r="K175" s="49">
        <f>'Stmt of Appropriations-OPTION 1'!K175+'Stmt of Appropriations-OPTION 1'!K640</f>
        <v>6045</v>
      </c>
      <c r="M175" s="49">
        <f t="shared" si="14"/>
        <v>921</v>
      </c>
    </row>
    <row r="176" spans="1:19" x14ac:dyDescent="0.35">
      <c r="A176" s="76" t="s">
        <v>341</v>
      </c>
      <c r="B176" s="65">
        <v>11080</v>
      </c>
      <c r="C176" s="77" t="s">
        <v>183</v>
      </c>
      <c r="D176" s="49">
        <f>'Stmt of Appropriations-OPTION 1'!D176+'Stmt of Appropriations-OPTION 1'!D641</f>
        <v>9360</v>
      </c>
      <c r="E176" s="49">
        <f>'Stmt of Appropriations-OPTION 1'!E176+'Stmt of Appropriations-OPTION 1'!E641</f>
        <v>0</v>
      </c>
      <c r="G176" s="49">
        <f>'Stmt of Appropriations-OPTION 1'!G176+'Stmt of Appropriations-OPTION 1'!G641</f>
        <v>9360</v>
      </c>
      <c r="I176" s="49">
        <f>'Stmt of Appropriations-OPTION 1'!I176+'Stmt of Appropriations-OPTION 1'!I641</f>
        <v>6045</v>
      </c>
      <c r="K176" s="49">
        <f>'Stmt of Appropriations-OPTION 1'!K176+'Stmt of Appropriations-OPTION 1'!K641</f>
        <v>2874</v>
      </c>
      <c r="M176" s="49">
        <f t="shared" si="14"/>
        <v>441</v>
      </c>
    </row>
    <row r="177" spans="1:19" x14ac:dyDescent="0.35">
      <c r="A177" s="76" t="s">
        <v>342</v>
      </c>
      <c r="B177" s="65">
        <v>11100</v>
      </c>
      <c r="C177" s="77" t="s">
        <v>185</v>
      </c>
      <c r="D177" s="49">
        <f>'Stmt of Appropriations-OPTION 1'!D177+'Stmt of Appropriations-OPTION 1'!D642</f>
        <v>30000</v>
      </c>
      <c r="E177" s="49">
        <f>'Stmt of Appropriations-OPTION 1'!E177+'Stmt of Appropriations-OPTION 1'!E642</f>
        <v>0</v>
      </c>
      <c r="G177" s="49">
        <f>'Stmt of Appropriations-OPTION 1'!G177+'Stmt of Appropriations-OPTION 1'!G642</f>
        <v>30000</v>
      </c>
      <c r="I177" s="49">
        <f>'Stmt of Appropriations-OPTION 1'!I177+'Stmt of Appropriations-OPTION 1'!I642</f>
        <v>4437</v>
      </c>
      <c r="K177" s="49">
        <f>'Stmt of Appropriations-OPTION 1'!K177+'Stmt of Appropriations-OPTION 1'!K642</f>
        <v>22896</v>
      </c>
      <c r="M177" s="49">
        <f t="shared" si="14"/>
        <v>2667</v>
      </c>
    </row>
    <row r="178" spans="1:19" x14ac:dyDescent="0.35">
      <c r="A178" s="76" t="s">
        <v>343</v>
      </c>
      <c r="B178" s="65">
        <v>11120</v>
      </c>
      <c r="C178" s="77" t="s">
        <v>187</v>
      </c>
      <c r="D178" s="49">
        <f>'Stmt of Appropriations-OPTION 1'!D178+'Stmt of Appropriations-OPTION 1'!D643</f>
        <v>14400</v>
      </c>
      <c r="E178" s="49">
        <f>'Stmt of Appropriations-OPTION 1'!E178+'Stmt of Appropriations-OPTION 1'!E643</f>
        <v>0</v>
      </c>
      <c r="G178" s="49">
        <f>'Stmt of Appropriations-OPTION 1'!G178+'Stmt of Appropriations-OPTION 1'!G643</f>
        <v>14400</v>
      </c>
      <c r="I178" s="49">
        <f>'Stmt of Appropriations-OPTION 1'!I178+'Stmt of Appropriations-OPTION 1'!I643</f>
        <v>9537</v>
      </c>
      <c r="K178" s="49">
        <f>'Stmt of Appropriations-OPTION 1'!K178+'Stmt of Appropriations-OPTION 1'!K643</f>
        <v>4572</v>
      </c>
      <c r="M178" s="49">
        <f t="shared" si="14"/>
        <v>291</v>
      </c>
    </row>
    <row r="179" spans="1:19" x14ac:dyDescent="0.35">
      <c r="A179" s="76" t="s">
        <v>344</v>
      </c>
      <c r="B179" s="65">
        <v>11140</v>
      </c>
      <c r="C179" s="77" t="s">
        <v>189</v>
      </c>
      <c r="D179" s="49">
        <f>'Stmt of Appropriations-OPTION 1'!D179+'Stmt of Appropriations-OPTION 1'!D644</f>
        <v>3000</v>
      </c>
      <c r="E179" s="49">
        <f>'Stmt of Appropriations-OPTION 1'!E179+'Stmt of Appropriations-OPTION 1'!E644</f>
        <v>0</v>
      </c>
      <c r="G179" s="49">
        <f>'Stmt of Appropriations-OPTION 1'!G179+'Stmt of Appropriations-OPTION 1'!G644</f>
        <v>3000</v>
      </c>
      <c r="I179" s="49">
        <f>'Stmt of Appropriations-OPTION 1'!I179+'Stmt of Appropriations-OPTION 1'!I644</f>
        <v>1788</v>
      </c>
      <c r="K179" s="49">
        <f>'Stmt of Appropriations-OPTION 1'!K179+'Stmt of Appropriations-OPTION 1'!K644</f>
        <v>315</v>
      </c>
      <c r="M179" s="49">
        <f t="shared" si="14"/>
        <v>897</v>
      </c>
    </row>
    <row r="180" spans="1:19" ht="15" thickBot="1" x14ac:dyDescent="0.4">
      <c r="A180" s="79" t="s">
        <v>51</v>
      </c>
      <c r="B180" s="65">
        <v>11160</v>
      </c>
      <c r="C180" s="85" t="s">
        <v>345</v>
      </c>
      <c r="D180" s="82">
        <f>SUM(D171:D179)</f>
        <v>2815944</v>
      </c>
      <c r="E180" s="82">
        <f>SUM(E171:E179)</f>
        <v>0</v>
      </c>
      <c r="F180" s="84"/>
      <c r="G180" s="82">
        <f>SUM(G171:G179)</f>
        <v>2815944</v>
      </c>
      <c r="I180" s="82">
        <f>SUM(I171:I179)</f>
        <v>1144374</v>
      </c>
      <c r="K180" s="82">
        <f>SUM(K171:K179)</f>
        <v>1568013</v>
      </c>
      <c r="M180" s="82">
        <f>SUM(M171:M179)</f>
        <v>103557</v>
      </c>
    </row>
    <row r="181" spans="1:19" ht="15" thickTop="1" x14ac:dyDescent="0.35">
      <c r="A181" s="84" t="s">
        <v>346</v>
      </c>
      <c r="B181" s="65"/>
      <c r="C181" s="77"/>
      <c r="D181" s="49"/>
      <c r="E181" s="49"/>
    </row>
    <row r="182" spans="1:19" x14ac:dyDescent="0.35">
      <c r="A182" s="76" t="s">
        <v>347</v>
      </c>
      <c r="B182" s="65">
        <v>12000</v>
      </c>
      <c r="C182" s="77" t="s">
        <v>194</v>
      </c>
      <c r="D182" s="49">
        <f>'Stmt of Appropriations-OPTION 1'!D182+'Stmt of Appropriations-OPTION 1'!D647</f>
        <v>2483640</v>
      </c>
      <c r="E182" s="49">
        <f>'Stmt of Appropriations-OPTION 1'!E182+'Stmt of Appropriations-OPTION 1'!E647</f>
        <v>0</v>
      </c>
      <c r="G182" s="49">
        <f>'Stmt of Appropriations-OPTION 1'!G182+'Stmt of Appropriations-OPTION 1'!G647</f>
        <v>2483640</v>
      </c>
      <c r="I182" s="49">
        <f>'Stmt of Appropriations-OPTION 1'!I182+'Stmt of Appropriations-OPTION 1'!I647</f>
        <v>705372</v>
      </c>
      <c r="K182" s="49">
        <f>'Stmt of Appropriations-OPTION 1'!K182+'Stmt of Appropriations-OPTION 1'!K647</f>
        <v>1495095</v>
      </c>
      <c r="M182" s="49">
        <f t="shared" ref="M182:M190" si="15">G182-I182-K182</f>
        <v>283173</v>
      </c>
    </row>
    <row r="183" spans="1:19" x14ac:dyDescent="0.35">
      <c r="A183" s="76" t="s">
        <v>348</v>
      </c>
      <c r="B183" s="65">
        <v>12020</v>
      </c>
      <c r="C183" s="77" t="s">
        <v>175</v>
      </c>
      <c r="D183" s="49">
        <f>'Stmt of Appropriations-OPTION 1'!D183+'Stmt of Appropriations-OPTION 1'!D648</f>
        <v>935904</v>
      </c>
      <c r="E183" s="49">
        <f>'Stmt of Appropriations-OPTION 1'!E183+'Stmt of Appropriations-OPTION 1'!E648</f>
        <v>0</v>
      </c>
      <c r="G183" s="49">
        <f>'Stmt of Appropriations-OPTION 1'!G183+'Stmt of Appropriations-OPTION 1'!G648</f>
        <v>935904</v>
      </c>
      <c r="I183" s="49">
        <f>'Stmt of Appropriations-OPTION 1'!I183+'Stmt of Appropriations-OPTION 1'!I648</f>
        <v>135639</v>
      </c>
      <c r="K183" s="49">
        <f>'Stmt of Appropriations-OPTION 1'!K183+'Stmt of Appropriations-OPTION 1'!K648</f>
        <v>772371</v>
      </c>
      <c r="M183" s="49">
        <f t="shared" si="15"/>
        <v>27894</v>
      </c>
    </row>
    <row r="184" spans="1:19" x14ac:dyDescent="0.35">
      <c r="A184" s="76" t="s">
        <v>349</v>
      </c>
      <c r="B184" s="65">
        <v>12025</v>
      </c>
      <c r="C184" s="77" t="s">
        <v>177</v>
      </c>
      <c r="D184" s="49">
        <v>0</v>
      </c>
      <c r="E184" s="49">
        <v>0</v>
      </c>
      <c r="G184" s="49">
        <v>0</v>
      </c>
      <c r="I184" s="49">
        <v>0</v>
      </c>
      <c r="J184" s="75"/>
      <c r="K184" s="49">
        <v>0</v>
      </c>
      <c r="M184" s="49">
        <f t="shared" si="15"/>
        <v>0</v>
      </c>
      <c r="N184" s="50"/>
      <c r="P184" s="50"/>
      <c r="Q184" s="50"/>
      <c r="R184" s="50"/>
      <c r="S184" s="50"/>
    </row>
    <row r="185" spans="1:19" x14ac:dyDescent="0.35">
      <c r="A185" s="76" t="s">
        <v>350</v>
      </c>
      <c r="B185" s="65">
        <v>12040</v>
      </c>
      <c r="C185" s="77" t="s">
        <v>179</v>
      </c>
      <c r="D185" s="49">
        <f>'Stmt of Appropriations-OPTION 1'!D185+'Stmt of Appropriations-OPTION 1'!D650</f>
        <v>18240</v>
      </c>
      <c r="E185" s="49">
        <f>'Stmt of Appropriations-OPTION 1'!E185+'Stmt of Appropriations-OPTION 1'!E650</f>
        <v>0</v>
      </c>
      <c r="G185" s="49">
        <f>'Stmt of Appropriations-OPTION 1'!G185+'Stmt of Appropriations-OPTION 1'!G650</f>
        <v>18240</v>
      </c>
      <c r="I185" s="49">
        <f>'Stmt of Appropriations-OPTION 1'!I185+'Stmt of Appropriations-OPTION 1'!I650</f>
        <v>10773</v>
      </c>
      <c r="K185" s="49">
        <f>'Stmt of Appropriations-OPTION 1'!K185+'Stmt of Appropriations-OPTION 1'!K650</f>
        <v>3762</v>
      </c>
      <c r="M185" s="49">
        <f t="shared" si="15"/>
        <v>3705</v>
      </c>
    </row>
    <row r="186" spans="1:19" x14ac:dyDescent="0.35">
      <c r="A186" s="76" t="s">
        <v>351</v>
      </c>
      <c r="B186" s="65">
        <v>12060</v>
      </c>
      <c r="C186" s="77" t="s">
        <v>181</v>
      </c>
      <c r="D186" s="49">
        <f>'Stmt of Appropriations-OPTION 1'!D186+'Stmt of Appropriations-OPTION 1'!D651</f>
        <v>18240</v>
      </c>
      <c r="E186" s="49">
        <f>'Stmt of Appropriations-OPTION 1'!E186+'Stmt of Appropriations-OPTION 1'!E651</f>
        <v>0</v>
      </c>
      <c r="G186" s="49">
        <f>'Stmt of Appropriations-OPTION 1'!G186+'Stmt of Appropriations-OPTION 1'!G651</f>
        <v>18240</v>
      </c>
      <c r="I186" s="49">
        <f>'Stmt of Appropriations-OPTION 1'!I186+'Stmt of Appropriations-OPTION 1'!I651</f>
        <v>7623</v>
      </c>
      <c r="K186" s="49">
        <f>'Stmt of Appropriations-OPTION 1'!K186+'Stmt of Appropriations-OPTION 1'!K651</f>
        <v>7608</v>
      </c>
      <c r="M186" s="49">
        <f t="shared" si="15"/>
        <v>3009</v>
      </c>
    </row>
    <row r="187" spans="1:19" x14ac:dyDescent="0.35">
      <c r="A187" s="76" t="s">
        <v>352</v>
      </c>
      <c r="B187" s="65">
        <v>12080</v>
      </c>
      <c r="C187" s="77" t="s">
        <v>183</v>
      </c>
      <c r="D187" s="49">
        <f>'Stmt of Appropriations-OPTION 1'!D187+'Stmt of Appropriations-OPTION 1'!D652</f>
        <v>18240</v>
      </c>
      <c r="E187" s="49">
        <f>'Stmt of Appropriations-OPTION 1'!E187+'Stmt of Appropriations-OPTION 1'!E652</f>
        <v>0</v>
      </c>
      <c r="G187" s="49">
        <f>'Stmt of Appropriations-OPTION 1'!G187+'Stmt of Appropriations-OPTION 1'!G652</f>
        <v>18240</v>
      </c>
      <c r="I187" s="49">
        <f>'Stmt of Appropriations-OPTION 1'!I187+'Stmt of Appropriations-OPTION 1'!I652</f>
        <v>4962</v>
      </c>
      <c r="K187" s="49">
        <f>'Stmt of Appropriations-OPTION 1'!K187+'Stmt of Appropriations-OPTION 1'!K652</f>
        <v>10767</v>
      </c>
      <c r="M187" s="49">
        <f t="shared" si="15"/>
        <v>2511</v>
      </c>
    </row>
    <row r="188" spans="1:19" x14ac:dyDescent="0.35">
      <c r="A188" s="76" t="s">
        <v>353</v>
      </c>
      <c r="B188" s="65">
        <v>12100</v>
      </c>
      <c r="C188" s="77" t="s">
        <v>185</v>
      </c>
      <c r="D188" s="49">
        <f>'Stmt of Appropriations-OPTION 1'!D188+'Stmt of Appropriations-OPTION 1'!D653</f>
        <v>31500</v>
      </c>
      <c r="E188" s="49">
        <f>'Stmt of Appropriations-OPTION 1'!E188+'Stmt of Appropriations-OPTION 1'!E653</f>
        <v>0</v>
      </c>
      <c r="G188" s="49">
        <f>'Stmt of Appropriations-OPTION 1'!G188+'Stmt of Appropriations-OPTION 1'!G653</f>
        <v>31500</v>
      </c>
      <c r="I188" s="49">
        <f>'Stmt of Appropriations-OPTION 1'!I188+'Stmt of Appropriations-OPTION 1'!I653</f>
        <v>7689</v>
      </c>
      <c r="K188" s="49">
        <f>'Stmt of Appropriations-OPTION 1'!K188+'Stmt of Appropriations-OPTION 1'!K653</f>
        <v>20367</v>
      </c>
      <c r="M188" s="49">
        <f t="shared" si="15"/>
        <v>3444</v>
      </c>
    </row>
    <row r="189" spans="1:19" x14ac:dyDescent="0.35">
      <c r="A189" s="76" t="s">
        <v>354</v>
      </c>
      <c r="B189" s="65">
        <v>12120</v>
      </c>
      <c r="C189" s="77" t="s">
        <v>187</v>
      </c>
      <c r="D189" s="49">
        <f>'Stmt of Appropriations-OPTION 1'!D189+'Stmt of Appropriations-OPTION 1'!D654</f>
        <v>23700</v>
      </c>
      <c r="E189" s="49">
        <f>'Stmt of Appropriations-OPTION 1'!E189+'Stmt of Appropriations-OPTION 1'!E654</f>
        <v>0</v>
      </c>
      <c r="G189" s="49">
        <f>'Stmt of Appropriations-OPTION 1'!G189+'Stmt of Appropriations-OPTION 1'!G654</f>
        <v>23700</v>
      </c>
      <c r="I189" s="49">
        <f>'Stmt of Appropriations-OPTION 1'!I189+'Stmt of Appropriations-OPTION 1'!I654</f>
        <v>17592</v>
      </c>
      <c r="K189" s="49">
        <f>'Stmt of Appropriations-OPTION 1'!K189+'Stmt of Appropriations-OPTION 1'!K654</f>
        <v>3705</v>
      </c>
      <c r="M189" s="49">
        <f t="shared" si="15"/>
        <v>2403</v>
      </c>
    </row>
    <row r="190" spans="1:19" x14ac:dyDescent="0.35">
      <c r="A190" s="76" t="s">
        <v>355</v>
      </c>
      <c r="B190" s="65">
        <v>12140</v>
      </c>
      <c r="C190" s="77" t="s">
        <v>189</v>
      </c>
      <c r="D190" s="49">
        <f>'Stmt of Appropriations-OPTION 1'!D190+'Stmt of Appropriations-OPTION 1'!D655</f>
        <v>21000</v>
      </c>
      <c r="E190" s="49">
        <f>'Stmt of Appropriations-OPTION 1'!E190+'Stmt of Appropriations-OPTION 1'!E655</f>
        <v>0</v>
      </c>
      <c r="G190" s="49">
        <f>'Stmt of Appropriations-OPTION 1'!G190+'Stmt of Appropriations-OPTION 1'!G655</f>
        <v>21000</v>
      </c>
      <c r="I190" s="49">
        <f>'Stmt of Appropriations-OPTION 1'!I190+'Stmt of Appropriations-OPTION 1'!I655</f>
        <v>3738</v>
      </c>
      <c r="K190" s="49">
        <f>'Stmt of Appropriations-OPTION 1'!K190+'Stmt of Appropriations-OPTION 1'!K655</f>
        <v>16296</v>
      </c>
      <c r="M190" s="49">
        <f t="shared" si="15"/>
        <v>966</v>
      </c>
    </row>
    <row r="191" spans="1:19" ht="15" thickBot="1" x14ac:dyDescent="0.4">
      <c r="A191" s="79" t="s">
        <v>51</v>
      </c>
      <c r="B191" s="65">
        <v>12160</v>
      </c>
      <c r="C191" s="85" t="s">
        <v>356</v>
      </c>
      <c r="D191" s="82">
        <f>SUM(D182:D190)</f>
        <v>3550464</v>
      </c>
      <c r="E191" s="82">
        <f>SUM(E182:E190)</f>
        <v>0</v>
      </c>
      <c r="G191" s="82">
        <f>SUM(G182:G190)</f>
        <v>3550464</v>
      </c>
      <c r="I191" s="82">
        <f>SUM(I182:I190)</f>
        <v>893388</v>
      </c>
      <c r="K191" s="82">
        <f>SUM(K182:K190)</f>
        <v>2329971</v>
      </c>
      <c r="M191" s="82">
        <f>SUM(M182:M190)</f>
        <v>327105</v>
      </c>
    </row>
    <row r="192" spans="1:19" ht="15" thickTop="1" x14ac:dyDescent="0.35">
      <c r="A192" s="84" t="s">
        <v>357</v>
      </c>
      <c r="B192" s="65"/>
      <c r="C192" s="77"/>
      <c r="D192" s="49"/>
      <c r="E192" s="49"/>
    </row>
    <row r="193" spans="1:19" x14ac:dyDescent="0.35">
      <c r="A193" s="76" t="s">
        <v>358</v>
      </c>
      <c r="B193" s="65">
        <v>13000</v>
      </c>
      <c r="C193" s="77" t="s">
        <v>194</v>
      </c>
      <c r="D193" s="49">
        <f>'Stmt of Appropriations-OPTION 1'!D193+'Stmt of Appropriations-OPTION 1'!D658</f>
        <v>835995</v>
      </c>
      <c r="E193" s="49">
        <f>'Stmt of Appropriations-OPTION 1'!E193+'Stmt of Appropriations-OPTION 1'!E658</f>
        <v>0</v>
      </c>
      <c r="G193" s="49">
        <f>'Stmt of Appropriations-OPTION 1'!G193+'Stmt of Appropriations-OPTION 1'!G658</f>
        <v>835995</v>
      </c>
      <c r="I193" s="49">
        <f>'Stmt of Appropriations-OPTION 1'!I193+'Stmt of Appropriations-OPTION 1'!I658</f>
        <v>640686</v>
      </c>
      <c r="K193" s="49">
        <f>'Stmt of Appropriations-OPTION 1'!K193+'Stmt of Appropriations-OPTION 1'!K658</f>
        <v>135753</v>
      </c>
      <c r="M193" s="49">
        <f t="shared" ref="M193:M201" si="16">G193-I193-K193</f>
        <v>59556</v>
      </c>
    </row>
    <row r="194" spans="1:19" x14ac:dyDescent="0.35">
      <c r="A194" s="76" t="s">
        <v>359</v>
      </c>
      <c r="B194" s="65">
        <v>13020</v>
      </c>
      <c r="C194" s="77" t="s">
        <v>175</v>
      </c>
      <c r="D194" s="49">
        <f>'Stmt of Appropriations-OPTION 1'!D194+'Stmt of Appropriations-OPTION 1'!D659</f>
        <v>643428</v>
      </c>
      <c r="E194" s="49">
        <f>'Stmt of Appropriations-OPTION 1'!E194+'Stmt of Appropriations-OPTION 1'!E659</f>
        <v>0</v>
      </c>
      <c r="G194" s="49">
        <f>'Stmt of Appropriations-OPTION 1'!G194+'Stmt of Appropriations-OPTION 1'!G659</f>
        <v>643428</v>
      </c>
      <c r="I194" s="49">
        <f>'Stmt of Appropriations-OPTION 1'!I194+'Stmt of Appropriations-OPTION 1'!I659</f>
        <v>375978</v>
      </c>
      <c r="K194" s="49">
        <f>'Stmt of Appropriations-OPTION 1'!K194+'Stmt of Appropriations-OPTION 1'!K659</f>
        <v>220974</v>
      </c>
      <c r="M194" s="49">
        <f t="shared" si="16"/>
        <v>46476</v>
      </c>
    </row>
    <row r="195" spans="1:19" x14ac:dyDescent="0.35">
      <c r="A195" s="76" t="s">
        <v>360</v>
      </c>
      <c r="B195" s="65">
        <v>13025</v>
      </c>
      <c r="C195" s="77" t="s">
        <v>177</v>
      </c>
      <c r="D195" s="49">
        <v>0</v>
      </c>
      <c r="E195" s="49">
        <v>0</v>
      </c>
      <c r="G195" s="49">
        <v>0</v>
      </c>
      <c r="I195" s="49">
        <v>0</v>
      </c>
      <c r="J195" s="75"/>
      <c r="K195" s="49">
        <v>0</v>
      </c>
      <c r="M195" s="49">
        <f t="shared" si="16"/>
        <v>0</v>
      </c>
      <c r="N195" s="50"/>
      <c r="P195" s="50"/>
      <c r="Q195" s="50"/>
      <c r="R195" s="50"/>
      <c r="S195" s="50"/>
    </row>
    <row r="196" spans="1:19" x14ac:dyDescent="0.35">
      <c r="A196" s="76" t="s">
        <v>361</v>
      </c>
      <c r="B196" s="65">
        <v>13040</v>
      </c>
      <c r="C196" s="77" t="s">
        <v>179</v>
      </c>
      <c r="D196" s="49">
        <f>'Stmt of Appropriations-OPTION 1'!D196+'Stmt of Appropriations-OPTION 1'!D661</f>
        <v>3000</v>
      </c>
      <c r="E196" s="49">
        <f>'Stmt of Appropriations-OPTION 1'!E196+'Stmt of Appropriations-OPTION 1'!E661</f>
        <v>0</v>
      </c>
      <c r="G196" s="49">
        <f>'Stmt of Appropriations-OPTION 1'!G196+'Stmt of Appropriations-OPTION 1'!G661</f>
        <v>3000</v>
      </c>
      <c r="I196" s="49">
        <f>'Stmt of Appropriations-OPTION 1'!I196+'Stmt of Appropriations-OPTION 1'!I661</f>
        <v>708</v>
      </c>
      <c r="K196" s="49">
        <f>'Stmt of Appropriations-OPTION 1'!K196+'Stmt of Appropriations-OPTION 1'!K661</f>
        <v>1500</v>
      </c>
      <c r="M196" s="49">
        <f t="shared" si="16"/>
        <v>792</v>
      </c>
    </row>
    <row r="197" spans="1:19" x14ac:dyDescent="0.35">
      <c r="A197" s="76" t="s">
        <v>362</v>
      </c>
      <c r="B197" s="65">
        <v>13060</v>
      </c>
      <c r="C197" s="77" t="s">
        <v>181</v>
      </c>
      <c r="D197" s="49">
        <f>'Stmt of Appropriations-OPTION 1'!D197+'Stmt of Appropriations-OPTION 1'!D662</f>
        <v>3000</v>
      </c>
      <c r="E197" s="49">
        <f>'Stmt of Appropriations-OPTION 1'!E197+'Stmt of Appropriations-OPTION 1'!E662</f>
        <v>0</v>
      </c>
      <c r="G197" s="49">
        <f>'Stmt of Appropriations-OPTION 1'!G197+'Stmt of Appropriations-OPTION 1'!G662</f>
        <v>3000</v>
      </c>
      <c r="I197" s="49">
        <f>'Stmt of Appropriations-OPTION 1'!I197+'Stmt of Appropriations-OPTION 1'!I662</f>
        <v>1569</v>
      </c>
      <c r="K197" s="49">
        <f>'Stmt of Appropriations-OPTION 1'!K197+'Stmt of Appropriations-OPTION 1'!K662</f>
        <v>1200</v>
      </c>
      <c r="M197" s="49">
        <f t="shared" si="16"/>
        <v>231</v>
      </c>
    </row>
    <row r="198" spans="1:19" x14ac:dyDescent="0.35">
      <c r="A198" s="76" t="s">
        <v>363</v>
      </c>
      <c r="B198" s="65">
        <v>13080</v>
      </c>
      <c r="C198" s="77" t="s">
        <v>183</v>
      </c>
      <c r="D198" s="49">
        <f>'Stmt of Appropriations-OPTION 1'!D198+'Stmt of Appropriations-OPTION 1'!D663</f>
        <v>3000</v>
      </c>
      <c r="E198" s="49">
        <f>'Stmt of Appropriations-OPTION 1'!E198+'Stmt of Appropriations-OPTION 1'!E663</f>
        <v>0</v>
      </c>
      <c r="G198" s="49">
        <f>'Stmt of Appropriations-OPTION 1'!G198+'Stmt of Appropriations-OPTION 1'!G663</f>
        <v>3000</v>
      </c>
      <c r="I198" s="49">
        <f>'Stmt of Appropriations-OPTION 1'!I198+'Stmt of Appropriations-OPTION 1'!I663</f>
        <v>2094</v>
      </c>
      <c r="K198" s="49">
        <f>'Stmt of Appropriations-OPTION 1'!K198+'Stmt of Appropriations-OPTION 1'!K663</f>
        <v>300</v>
      </c>
      <c r="M198" s="49">
        <f t="shared" si="16"/>
        <v>606</v>
      </c>
    </row>
    <row r="199" spans="1:19" x14ac:dyDescent="0.35">
      <c r="A199" s="76" t="s">
        <v>364</v>
      </c>
      <c r="B199" s="65">
        <v>13100</v>
      </c>
      <c r="C199" s="77" t="s">
        <v>185</v>
      </c>
      <c r="D199" s="49">
        <f>'Stmt of Appropriations-OPTION 1'!D199+'Stmt of Appropriations-OPTION 1'!D664</f>
        <v>3000</v>
      </c>
      <c r="E199" s="49">
        <f>'Stmt of Appropriations-OPTION 1'!E199+'Stmt of Appropriations-OPTION 1'!E664</f>
        <v>0</v>
      </c>
      <c r="G199" s="49">
        <f>'Stmt of Appropriations-OPTION 1'!G199+'Stmt of Appropriations-OPTION 1'!G664</f>
        <v>3000</v>
      </c>
      <c r="I199" s="49">
        <f>'Stmt of Appropriations-OPTION 1'!I199+'Stmt of Appropriations-OPTION 1'!I664</f>
        <v>1368</v>
      </c>
      <c r="K199" s="49">
        <f>'Stmt of Appropriations-OPTION 1'!K199+'Stmt of Appropriations-OPTION 1'!K664</f>
        <v>753</v>
      </c>
      <c r="M199" s="49">
        <f t="shared" si="16"/>
        <v>879</v>
      </c>
    </row>
    <row r="200" spans="1:19" x14ac:dyDescent="0.35">
      <c r="A200" s="76" t="s">
        <v>365</v>
      </c>
      <c r="B200" s="65">
        <v>13120</v>
      </c>
      <c r="C200" s="77" t="s">
        <v>187</v>
      </c>
      <c r="D200" s="49">
        <f>'Stmt of Appropriations-OPTION 1'!D200+'Stmt of Appropriations-OPTION 1'!D665</f>
        <v>3000</v>
      </c>
      <c r="E200" s="49">
        <f>'Stmt of Appropriations-OPTION 1'!E200+'Stmt of Appropriations-OPTION 1'!E665</f>
        <v>0</v>
      </c>
      <c r="G200" s="49">
        <f>'Stmt of Appropriations-OPTION 1'!G200+'Stmt of Appropriations-OPTION 1'!G665</f>
        <v>3000</v>
      </c>
      <c r="I200" s="49">
        <f>'Stmt of Appropriations-OPTION 1'!I200+'Stmt of Appropriations-OPTION 1'!I665</f>
        <v>1794</v>
      </c>
      <c r="K200" s="49">
        <f>'Stmt of Appropriations-OPTION 1'!K200+'Stmt of Appropriations-OPTION 1'!K665</f>
        <v>375</v>
      </c>
      <c r="M200" s="49">
        <f t="shared" si="16"/>
        <v>831</v>
      </c>
    </row>
    <row r="201" spans="1:19" x14ac:dyDescent="0.35">
      <c r="A201" s="76" t="s">
        <v>366</v>
      </c>
      <c r="B201" s="65">
        <v>13140</v>
      </c>
      <c r="C201" s="77" t="s">
        <v>189</v>
      </c>
      <c r="D201" s="49">
        <f>'Stmt of Appropriations-OPTION 1'!D201+'Stmt of Appropriations-OPTION 1'!D666</f>
        <v>3000</v>
      </c>
      <c r="E201" s="49">
        <f>'Stmt of Appropriations-OPTION 1'!E201+'Stmt of Appropriations-OPTION 1'!E666</f>
        <v>0</v>
      </c>
      <c r="G201" s="49">
        <f>'Stmt of Appropriations-OPTION 1'!G201+'Stmt of Appropriations-OPTION 1'!G666</f>
        <v>3000</v>
      </c>
      <c r="I201" s="49">
        <f>'Stmt of Appropriations-OPTION 1'!I201+'Stmt of Appropriations-OPTION 1'!I666</f>
        <v>762</v>
      </c>
      <c r="K201" s="49">
        <f>'Stmt of Appropriations-OPTION 1'!K201+'Stmt of Appropriations-OPTION 1'!K666</f>
        <v>1725</v>
      </c>
      <c r="M201" s="49">
        <f t="shared" si="16"/>
        <v>513</v>
      </c>
    </row>
    <row r="202" spans="1:19" ht="15" thickBot="1" x14ac:dyDescent="0.4">
      <c r="A202" s="79" t="s">
        <v>51</v>
      </c>
      <c r="B202" s="65">
        <v>13160</v>
      </c>
      <c r="C202" s="85" t="s">
        <v>367</v>
      </c>
      <c r="D202" s="82">
        <f>SUM(D193:D201)</f>
        <v>1497423</v>
      </c>
      <c r="E202" s="82">
        <f>SUM(E193:E201)</f>
        <v>0</v>
      </c>
      <c r="G202" s="82">
        <f>SUM(G193:G201)</f>
        <v>1497423</v>
      </c>
      <c r="I202" s="82">
        <f>SUM(I193:I201)</f>
        <v>1024959</v>
      </c>
      <c r="K202" s="82">
        <f>SUM(K193:K201)</f>
        <v>362580</v>
      </c>
      <c r="M202" s="82">
        <f>SUM(M193:M201)</f>
        <v>109884</v>
      </c>
    </row>
    <row r="203" spans="1:19" ht="15" thickTop="1" x14ac:dyDescent="0.35">
      <c r="A203" s="84" t="s">
        <v>368</v>
      </c>
      <c r="B203" s="65"/>
      <c r="C203" s="77"/>
      <c r="D203" s="49"/>
      <c r="E203" s="49"/>
    </row>
    <row r="204" spans="1:19" x14ac:dyDescent="0.35">
      <c r="A204" s="76" t="s">
        <v>369</v>
      </c>
      <c r="B204" s="65">
        <v>17000</v>
      </c>
      <c r="C204" s="77" t="s">
        <v>370</v>
      </c>
      <c r="D204" s="49">
        <f>'Stmt of Appropriations-OPTION 1'!D204+'Stmt of Appropriations-OPTION 1'!D669</f>
        <v>645000</v>
      </c>
      <c r="E204" s="49">
        <f>'Stmt of Appropriations-OPTION 1'!E204+'Stmt of Appropriations-OPTION 1'!E669</f>
        <v>0</v>
      </c>
      <c r="G204" s="49">
        <f>'Stmt of Appropriations-OPTION 1'!G204+'Stmt of Appropriations-OPTION 1'!G669</f>
        <v>645000</v>
      </c>
      <c r="I204" s="49">
        <f>'Stmt of Appropriations-OPTION 1'!I204+'Stmt of Appropriations-OPTION 1'!I669</f>
        <v>470952</v>
      </c>
      <c r="K204" s="49">
        <f>'Stmt of Appropriations-OPTION 1'!K204+'Stmt of Appropriations-OPTION 1'!K669</f>
        <v>137688</v>
      </c>
      <c r="M204" s="49">
        <f>G204-I204-K204</f>
        <v>36360</v>
      </c>
    </row>
    <row r="205" spans="1:19" x14ac:dyDescent="0.35">
      <c r="A205" s="76" t="s">
        <v>371</v>
      </c>
      <c r="B205" s="65">
        <v>17005</v>
      </c>
      <c r="C205" s="77" t="s">
        <v>177</v>
      </c>
      <c r="D205" s="49">
        <v>0</v>
      </c>
      <c r="E205" s="49">
        <v>0</v>
      </c>
      <c r="G205" s="49">
        <v>0</v>
      </c>
      <c r="I205" s="49">
        <v>0</v>
      </c>
      <c r="J205" s="75"/>
      <c r="K205" s="49">
        <v>0</v>
      </c>
      <c r="M205" s="49">
        <f>G205-I205-K205</f>
        <v>0</v>
      </c>
      <c r="N205" s="50"/>
      <c r="P205" s="50"/>
      <c r="Q205" s="50"/>
      <c r="R205" s="50"/>
      <c r="S205" s="50"/>
    </row>
    <row r="206" spans="1:19" x14ac:dyDescent="0.35">
      <c r="A206" s="76" t="s">
        <v>372</v>
      </c>
      <c r="B206" s="65">
        <v>17020</v>
      </c>
      <c r="C206" s="77" t="s">
        <v>373</v>
      </c>
      <c r="D206" s="49">
        <f>'Stmt of Appropriations-OPTION 1'!D206+'Stmt of Appropriations-OPTION 1'!D671</f>
        <v>87000</v>
      </c>
      <c r="E206" s="49">
        <f>'Stmt of Appropriations-OPTION 1'!E206+'Stmt of Appropriations-OPTION 1'!E671</f>
        <v>0</v>
      </c>
      <c r="G206" s="49">
        <f>'Stmt of Appropriations-OPTION 1'!G206+'Stmt of Appropriations-OPTION 1'!G671</f>
        <v>87000</v>
      </c>
      <c r="I206" s="49">
        <f>'Stmt of Appropriations-OPTION 1'!I206+'Stmt of Appropriations-OPTION 1'!I671</f>
        <v>6945</v>
      </c>
      <c r="K206" s="49">
        <f>'Stmt of Appropriations-OPTION 1'!K206+'Stmt of Appropriations-OPTION 1'!K671</f>
        <v>45000</v>
      </c>
      <c r="M206" s="49">
        <f>G206-I206-K206</f>
        <v>35055</v>
      </c>
    </row>
    <row r="207" spans="1:19" x14ac:dyDescent="0.35">
      <c r="A207" s="76" t="s">
        <v>374</v>
      </c>
      <c r="B207" s="65">
        <v>17040</v>
      </c>
      <c r="C207" s="77" t="s">
        <v>375</v>
      </c>
      <c r="D207" s="49">
        <f>'Stmt of Appropriations-OPTION 1'!D207+'Stmt of Appropriations-OPTION 1'!D672</f>
        <v>352560</v>
      </c>
      <c r="E207" s="49">
        <f>'Stmt of Appropriations-OPTION 1'!E207+'Stmt of Appropriations-OPTION 1'!E672</f>
        <v>0</v>
      </c>
      <c r="G207" s="49">
        <f>'Stmt of Appropriations-OPTION 1'!G207+'Stmt of Appropriations-OPTION 1'!G672</f>
        <v>352560</v>
      </c>
      <c r="I207" s="49">
        <f>'Stmt of Appropriations-OPTION 1'!I207+'Stmt of Appropriations-OPTION 1'!I672</f>
        <v>268572</v>
      </c>
      <c r="K207" s="49">
        <f>'Stmt of Appropriations-OPTION 1'!K207+'Stmt of Appropriations-OPTION 1'!K672</f>
        <v>76875</v>
      </c>
      <c r="M207" s="49">
        <f>G207-I207-K207</f>
        <v>7113</v>
      </c>
    </row>
    <row r="208" spans="1:19" x14ac:dyDescent="0.35">
      <c r="A208" s="76" t="s">
        <v>376</v>
      </c>
      <c r="B208" s="65">
        <v>17060</v>
      </c>
      <c r="C208" s="77" t="s">
        <v>189</v>
      </c>
      <c r="D208" s="49">
        <f>'Stmt of Appropriations-OPTION 1'!D208+'Stmt of Appropriations-OPTION 1'!D673</f>
        <v>157350</v>
      </c>
      <c r="E208" s="49">
        <f>'Stmt of Appropriations-OPTION 1'!E208+'Stmt of Appropriations-OPTION 1'!E673</f>
        <v>0</v>
      </c>
      <c r="G208" s="49">
        <f>'Stmt of Appropriations-OPTION 1'!G208+'Stmt of Appropriations-OPTION 1'!G673</f>
        <v>157350</v>
      </c>
      <c r="I208" s="49">
        <f>'Stmt of Appropriations-OPTION 1'!I208+'Stmt of Appropriations-OPTION 1'!I673</f>
        <v>69372</v>
      </c>
      <c r="K208" s="49">
        <f>'Stmt of Appropriations-OPTION 1'!K208+'Stmt of Appropriations-OPTION 1'!K673</f>
        <v>82626</v>
      </c>
      <c r="M208" s="49">
        <f>G208-I208-K208</f>
        <v>5352</v>
      </c>
    </row>
    <row r="209" spans="1:19" ht="15" thickBot="1" x14ac:dyDescent="0.4">
      <c r="A209" s="79" t="s">
        <v>51</v>
      </c>
      <c r="B209" s="65">
        <v>17100</v>
      </c>
      <c r="C209" s="85" t="s">
        <v>377</v>
      </c>
      <c r="D209" s="82">
        <f>SUM(D204:D208)</f>
        <v>1241910</v>
      </c>
      <c r="E209" s="82">
        <f>SUM(E204:E208)</f>
        <v>0</v>
      </c>
      <c r="G209" s="82">
        <f>SUM(G204:G208)</f>
        <v>1241910</v>
      </c>
      <c r="I209" s="82">
        <f>SUM(I204:I208)</f>
        <v>815841</v>
      </c>
      <c r="K209" s="82">
        <f>SUM(K204:K208)</f>
        <v>342189</v>
      </c>
      <c r="M209" s="82">
        <f>SUM(M204:M208)</f>
        <v>83880</v>
      </c>
    </row>
    <row r="210" spans="1:19" ht="15" thickTop="1" x14ac:dyDescent="0.35">
      <c r="A210" s="84" t="s">
        <v>378</v>
      </c>
      <c r="B210" s="65"/>
      <c r="C210" s="77"/>
      <c r="D210" s="49"/>
      <c r="E210" s="49"/>
    </row>
    <row r="211" spans="1:19" x14ac:dyDescent="0.35">
      <c r="A211" s="76" t="s">
        <v>379</v>
      </c>
      <c r="B211" s="65">
        <v>17500</v>
      </c>
      <c r="C211" s="77" t="s">
        <v>370</v>
      </c>
      <c r="D211" s="49">
        <f>'Stmt of Appropriations-OPTION 1'!D211+'Stmt of Appropriations-OPTION 1'!D676</f>
        <v>720000</v>
      </c>
      <c r="E211" s="49">
        <f>'Stmt of Appropriations-OPTION 1'!E211+'Stmt of Appropriations-OPTION 1'!E676</f>
        <v>0</v>
      </c>
      <c r="G211" s="49">
        <f>'Stmt of Appropriations-OPTION 1'!G211+'Stmt of Appropriations-OPTION 1'!G676</f>
        <v>720000</v>
      </c>
      <c r="I211" s="49">
        <f>'Stmt of Appropriations-OPTION 1'!I211+'Stmt of Appropriations-OPTION 1'!I676</f>
        <v>375324</v>
      </c>
      <c r="K211" s="49">
        <f>'Stmt of Appropriations-OPTION 1'!K211+'Stmt of Appropriations-OPTION 1'!K676</f>
        <v>315795</v>
      </c>
      <c r="M211" s="49">
        <f>G211-I211-K211</f>
        <v>28881</v>
      </c>
    </row>
    <row r="212" spans="1:19" x14ac:dyDescent="0.35">
      <c r="A212" s="76" t="s">
        <v>380</v>
      </c>
      <c r="B212" s="65">
        <v>17505</v>
      </c>
      <c r="C212" s="77" t="s">
        <v>177</v>
      </c>
      <c r="D212" s="49">
        <v>0</v>
      </c>
      <c r="E212" s="49">
        <v>0</v>
      </c>
      <c r="G212" s="49">
        <v>0</v>
      </c>
      <c r="I212" s="49">
        <v>0</v>
      </c>
      <c r="J212" s="75"/>
      <c r="K212" s="49">
        <v>0</v>
      </c>
      <c r="M212" s="49">
        <f>G212-I212-K212</f>
        <v>0</v>
      </c>
      <c r="N212" s="50"/>
      <c r="P212" s="50"/>
      <c r="Q212" s="50"/>
      <c r="R212" s="50"/>
      <c r="S212" s="50"/>
    </row>
    <row r="213" spans="1:19" x14ac:dyDescent="0.35">
      <c r="A213" s="76" t="s">
        <v>381</v>
      </c>
      <c r="B213" s="65">
        <v>17520</v>
      </c>
      <c r="C213" s="77" t="s">
        <v>373</v>
      </c>
      <c r="D213" s="49">
        <f>'Stmt of Appropriations-OPTION 1'!D213+'Stmt of Appropriations-OPTION 1'!D678</f>
        <v>87000</v>
      </c>
      <c r="E213" s="49">
        <f>'Stmt of Appropriations-OPTION 1'!E213+'Stmt of Appropriations-OPTION 1'!E678</f>
        <v>0</v>
      </c>
      <c r="G213" s="49">
        <f>'Stmt of Appropriations-OPTION 1'!G213+'Stmt of Appropriations-OPTION 1'!G678</f>
        <v>87000</v>
      </c>
      <c r="I213" s="49">
        <f>'Stmt of Appropriations-OPTION 1'!I213+'Stmt of Appropriations-OPTION 1'!I678</f>
        <v>10875</v>
      </c>
      <c r="K213" s="49">
        <f>'Stmt of Appropriations-OPTION 1'!K213+'Stmt of Appropriations-OPTION 1'!K678</f>
        <v>31692</v>
      </c>
      <c r="M213" s="49">
        <f>G213-I213-K213</f>
        <v>44433</v>
      </c>
    </row>
    <row r="214" spans="1:19" x14ac:dyDescent="0.35">
      <c r="A214" s="76" t="s">
        <v>382</v>
      </c>
      <c r="B214" s="65">
        <v>17540</v>
      </c>
      <c r="C214" s="77" t="s">
        <v>375</v>
      </c>
      <c r="D214" s="49">
        <f>'Stmt of Appropriations-OPTION 1'!D214+'Stmt of Appropriations-OPTION 1'!D679</f>
        <v>352560</v>
      </c>
      <c r="E214" s="49">
        <f>'Stmt of Appropriations-OPTION 1'!E214+'Stmt of Appropriations-OPTION 1'!E679</f>
        <v>0</v>
      </c>
      <c r="G214" s="49">
        <f>'Stmt of Appropriations-OPTION 1'!G214+'Stmt of Appropriations-OPTION 1'!G679</f>
        <v>352560</v>
      </c>
      <c r="I214" s="49">
        <f>'Stmt of Appropriations-OPTION 1'!I214+'Stmt of Appropriations-OPTION 1'!I679</f>
        <v>158061</v>
      </c>
      <c r="K214" s="49">
        <f>'Stmt of Appropriations-OPTION 1'!K214+'Stmt of Appropriations-OPTION 1'!K679</f>
        <v>167562</v>
      </c>
      <c r="M214" s="49">
        <f>G214-I214-K214</f>
        <v>26937</v>
      </c>
    </row>
    <row r="215" spans="1:19" x14ac:dyDescent="0.35">
      <c r="A215" s="76" t="s">
        <v>383</v>
      </c>
      <c r="B215" s="65">
        <v>17560</v>
      </c>
      <c r="C215" s="77" t="s">
        <v>189</v>
      </c>
      <c r="D215" s="49">
        <f>'Stmt of Appropriations-OPTION 1'!D215+'Stmt of Appropriations-OPTION 1'!D680</f>
        <v>157350</v>
      </c>
      <c r="E215" s="49">
        <f>'Stmt of Appropriations-OPTION 1'!E215+'Stmt of Appropriations-OPTION 1'!E680</f>
        <v>0</v>
      </c>
      <c r="G215" s="49">
        <f>'Stmt of Appropriations-OPTION 1'!G215+'Stmt of Appropriations-OPTION 1'!G680</f>
        <v>157350</v>
      </c>
      <c r="I215" s="49">
        <f>'Stmt of Appropriations-OPTION 1'!I215+'Stmt of Appropriations-OPTION 1'!I680</f>
        <v>3747</v>
      </c>
      <c r="K215" s="49">
        <f>'Stmt of Appropriations-OPTION 1'!K215+'Stmt of Appropriations-OPTION 1'!K680</f>
        <v>120375</v>
      </c>
      <c r="M215" s="49">
        <f>G215-I215-K215</f>
        <v>33228</v>
      </c>
    </row>
    <row r="216" spans="1:19" ht="15" thickBot="1" x14ac:dyDescent="0.4">
      <c r="A216" s="79" t="s">
        <v>51</v>
      </c>
      <c r="B216" s="65">
        <v>17600</v>
      </c>
      <c r="C216" s="85" t="s">
        <v>384</v>
      </c>
      <c r="D216" s="82">
        <f>SUM(D211:D215)</f>
        <v>1316910</v>
      </c>
      <c r="E216" s="82">
        <f>SUM(E211:E215)</f>
        <v>0</v>
      </c>
      <c r="G216" s="82">
        <f>SUM(G211:G215)</f>
        <v>1316910</v>
      </c>
      <c r="I216" s="82">
        <f>SUM(I211:I215)</f>
        <v>548007</v>
      </c>
      <c r="K216" s="82">
        <f>SUM(K211:K215)</f>
        <v>635424</v>
      </c>
      <c r="M216" s="82">
        <f>SUM(M211:M215)</f>
        <v>133479</v>
      </c>
    </row>
    <row r="217" spans="1:19" ht="15" thickTop="1" x14ac:dyDescent="0.35">
      <c r="A217" s="84" t="s">
        <v>385</v>
      </c>
      <c r="B217" s="65"/>
      <c r="C217" s="77"/>
      <c r="D217" s="49"/>
      <c r="E217" s="49"/>
    </row>
    <row r="218" spans="1:19" x14ac:dyDescent="0.35">
      <c r="A218" s="76" t="s">
        <v>386</v>
      </c>
      <c r="B218" s="87">
        <v>19000</v>
      </c>
      <c r="C218" s="77" t="s">
        <v>194</v>
      </c>
      <c r="D218" s="49">
        <f>'Stmt of Appropriations-OPTION 1'!D218+'Stmt of Appropriations-OPTION 1'!D683</f>
        <v>842200</v>
      </c>
      <c r="E218" s="49">
        <f>'Stmt of Appropriations-OPTION 1'!E218+'Stmt of Appropriations-OPTION 1'!E683</f>
        <v>0</v>
      </c>
      <c r="G218" s="49">
        <f>'Stmt of Appropriations-OPTION 1'!G218+'Stmt of Appropriations-OPTION 1'!G683</f>
        <v>842200</v>
      </c>
      <c r="I218" s="49">
        <f>'Stmt of Appropriations-OPTION 1'!I218+'Stmt of Appropriations-OPTION 1'!I683</f>
        <v>800000</v>
      </c>
      <c r="K218" s="49">
        <f>'Stmt of Appropriations-OPTION 1'!K218+'Stmt of Appropriations-OPTION 1'!K683</f>
        <v>42200</v>
      </c>
      <c r="M218" s="49">
        <f t="shared" ref="M218:M226" si="17">G218-I218-K218</f>
        <v>0</v>
      </c>
    </row>
    <row r="219" spans="1:19" x14ac:dyDescent="0.35">
      <c r="A219" s="76" t="s">
        <v>387</v>
      </c>
      <c r="B219" s="87">
        <v>19020</v>
      </c>
      <c r="C219" s="77" t="s">
        <v>388</v>
      </c>
      <c r="D219" s="49">
        <f>'Stmt of Appropriations-OPTION 1'!D219+'Stmt of Appropriations-OPTION 1'!D684</f>
        <v>0</v>
      </c>
      <c r="E219" s="49">
        <f>'Stmt of Appropriations-OPTION 1'!E219+'Stmt of Appropriations-OPTION 1'!E684</f>
        <v>0</v>
      </c>
      <c r="G219" s="49">
        <f>'Stmt of Appropriations-OPTION 1'!G219+'Stmt of Appropriations-OPTION 1'!G684</f>
        <v>0</v>
      </c>
      <c r="I219" s="49">
        <f>'Stmt of Appropriations-OPTION 1'!I219+'Stmt of Appropriations-OPTION 1'!I684</f>
        <v>0</v>
      </c>
      <c r="K219" s="49">
        <f>'Stmt of Appropriations-OPTION 1'!K219+'Stmt of Appropriations-OPTION 1'!K684</f>
        <v>0</v>
      </c>
      <c r="M219" s="49">
        <f t="shared" si="17"/>
        <v>0</v>
      </c>
    </row>
    <row r="220" spans="1:19" x14ac:dyDescent="0.35">
      <c r="A220" s="76" t="s">
        <v>389</v>
      </c>
      <c r="B220" s="87">
        <v>19040</v>
      </c>
      <c r="C220" s="77" t="s">
        <v>390</v>
      </c>
      <c r="D220" s="49">
        <f>'Stmt of Appropriations-OPTION 1'!D220+'Stmt of Appropriations-OPTION 1'!D685</f>
        <v>0</v>
      </c>
      <c r="E220" s="49">
        <f>'Stmt of Appropriations-OPTION 1'!E220+'Stmt of Appropriations-OPTION 1'!E685</f>
        <v>0</v>
      </c>
      <c r="G220" s="49">
        <f>'Stmt of Appropriations-OPTION 1'!G220+'Stmt of Appropriations-OPTION 1'!G685</f>
        <v>0</v>
      </c>
      <c r="I220" s="49">
        <f>'Stmt of Appropriations-OPTION 1'!I220+'Stmt of Appropriations-OPTION 1'!I685</f>
        <v>0</v>
      </c>
      <c r="K220" s="49">
        <f>'Stmt of Appropriations-OPTION 1'!K220+'Stmt of Appropriations-OPTION 1'!K685</f>
        <v>0</v>
      </c>
      <c r="M220" s="49">
        <f t="shared" si="17"/>
        <v>0</v>
      </c>
    </row>
    <row r="221" spans="1:19" x14ac:dyDescent="0.35">
      <c r="A221" s="76" t="s">
        <v>391</v>
      </c>
      <c r="B221" s="87">
        <v>19060</v>
      </c>
      <c r="C221" s="77" t="s">
        <v>392</v>
      </c>
      <c r="D221" s="49">
        <f>'Stmt of Appropriations-OPTION 1'!D221+'Stmt of Appropriations-OPTION 1'!D686</f>
        <v>0</v>
      </c>
      <c r="E221" s="49">
        <f>'Stmt of Appropriations-OPTION 1'!E221+'Stmt of Appropriations-OPTION 1'!E686</f>
        <v>0</v>
      </c>
      <c r="G221" s="49">
        <f>'Stmt of Appropriations-OPTION 1'!G221+'Stmt of Appropriations-OPTION 1'!G686</f>
        <v>0</v>
      </c>
      <c r="I221" s="49">
        <f>'Stmt of Appropriations-OPTION 1'!I221+'Stmt of Appropriations-OPTION 1'!I686</f>
        <v>0</v>
      </c>
      <c r="K221" s="49">
        <f>'Stmt of Appropriations-OPTION 1'!K221+'Stmt of Appropriations-OPTION 1'!K686</f>
        <v>0</v>
      </c>
      <c r="M221" s="49">
        <f t="shared" si="17"/>
        <v>0</v>
      </c>
    </row>
    <row r="222" spans="1:19" x14ac:dyDescent="0.35">
      <c r="A222" s="76" t="s">
        <v>393</v>
      </c>
      <c r="B222" s="87">
        <v>19065</v>
      </c>
      <c r="C222" s="77" t="s">
        <v>177</v>
      </c>
      <c r="D222" s="49">
        <v>0</v>
      </c>
      <c r="E222" s="49">
        <v>0</v>
      </c>
      <c r="G222" s="49">
        <v>0</v>
      </c>
      <c r="I222" s="49">
        <v>0</v>
      </c>
      <c r="J222" s="75"/>
      <c r="K222" s="49">
        <v>0</v>
      </c>
      <c r="M222" s="49">
        <f t="shared" si="17"/>
        <v>0</v>
      </c>
      <c r="N222" s="50"/>
      <c r="P222" s="50"/>
      <c r="Q222" s="50"/>
      <c r="R222" s="50"/>
      <c r="S222" s="50"/>
    </row>
    <row r="223" spans="1:19" x14ac:dyDescent="0.35">
      <c r="A223" s="76" t="s">
        <v>394</v>
      </c>
      <c r="B223" s="87">
        <v>19080</v>
      </c>
      <c r="C223" s="77" t="s">
        <v>395</v>
      </c>
      <c r="D223" s="49">
        <f>'Stmt of Appropriations-OPTION 1'!D223+'Stmt of Appropriations-OPTION 1'!D688</f>
        <v>0</v>
      </c>
      <c r="E223" s="49">
        <f>'Stmt of Appropriations-OPTION 1'!E223+'Stmt of Appropriations-OPTION 1'!E688</f>
        <v>0</v>
      </c>
      <c r="G223" s="49">
        <f>'Stmt of Appropriations-OPTION 1'!G223+'Stmt of Appropriations-OPTION 1'!G688</f>
        <v>0</v>
      </c>
      <c r="I223" s="49">
        <f>'Stmt of Appropriations-OPTION 1'!I223+'Stmt of Appropriations-OPTION 1'!I688</f>
        <v>0</v>
      </c>
      <c r="K223" s="49">
        <f>'Stmt of Appropriations-OPTION 1'!K223+'Stmt of Appropriations-OPTION 1'!K688</f>
        <v>0</v>
      </c>
      <c r="M223" s="49">
        <f t="shared" si="17"/>
        <v>0</v>
      </c>
    </row>
    <row r="224" spans="1:19" x14ac:dyDescent="0.35">
      <c r="A224" s="76" t="s">
        <v>396</v>
      </c>
      <c r="B224" s="87">
        <v>19100</v>
      </c>
      <c r="C224" s="77" t="s">
        <v>183</v>
      </c>
      <c r="D224" s="49">
        <f>'Stmt of Appropriations-OPTION 1'!D224+'Stmt of Appropriations-OPTION 1'!D689</f>
        <v>0</v>
      </c>
      <c r="E224" s="49">
        <f>'Stmt of Appropriations-OPTION 1'!E224+'Stmt of Appropriations-OPTION 1'!E689</f>
        <v>0</v>
      </c>
      <c r="G224" s="49">
        <f>'Stmt of Appropriations-OPTION 1'!G224+'Stmt of Appropriations-OPTION 1'!G689</f>
        <v>0</v>
      </c>
      <c r="I224" s="49">
        <f>'Stmt of Appropriations-OPTION 1'!I224+'Stmt of Appropriations-OPTION 1'!I689</f>
        <v>0</v>
      </c>
      <c r="K224" s="49">
        <f>'Stmt of Appropriations-OPTION 1'!K224+'Stmt of Appropriations-OPTION 1'!K689</f>
        <v>0</v>
      </c>
      <c r="M224" s="49">
        <f t="shared" si="17"/>
        <v>0</v>
      </c>
    </row>
    <row r="225" spans="1:19" x14ac:dyDescent="0.35">
      <c r="A225" s="76" t="s">
        <v>397</v>
      </c>
      <c r="B225" s="87">
        <v>19120</v>
      </c>
      <c r="C225" s="77" t="s">
        <v>398</v>
      </c>
      <c r="D225" s="49">
        <f>'Stmt of Appropriations-OPTION 1'!D225+'Stmt of Appropriations-OPTION 1'!D690</f>
        <v>0</v>
      </c>
      <c r="E225" s="49">
        <f>'Stmt of Appropriations-OPTION 1'!E225+'Stmt of Appropriations-OPTION 1'!E690</f>
        <v>0</v>
      </c>
      <c r="G225" s="49">
        <f>'Stmt of Appropriations-OPTION 1'!G225+'Stmt of Appropriations-OPTION 1'!G690</f>
        <v>0</v>
      </c>
      <c r="I225" s="49">
        <f>'Stmt of Appropriations-OPTION 1'!I225+'Stmt of Appropriations-OPTION 1'!I690</f>
        <v>0</v>
      </c>
      <c r="K225" s="49">
        <f>'Stmt of Appropriations-OPTION 1'!K225+'Stmt of Appropriations-OPTION 1'!K690</f>
        <v>0</v>
      </c>
      <c r="M225" s="49">
        <f t="shared" si="17"/>
        <v>0</v>
      </c>
    </row>
    <row r="226" spans="1:19" x14ac:dyDescent="0.35">
      <c r="A226" s="76" t="s">
        <v>399</v>
      </c>
      <c r="B226" s="87">
        <v>19140</v>
      </c>
      <c r="C226" s="77" t="s">
        <v>189</v>
      </c>
      <c r="D226" s="49">
        <f>'Stmt of Appropriations-OPTION 1'!D226+'Stmt of Appropriations-OPTION 1'!D691</f>
        <v>0</v>
      </c>
      <c r="E226" s="49">
        <f>'Stmt of Appropriations-OPTION 1'!E226+'Stmt of Appropriations-OPTION 1'!E691</f>
        <v>0</v>
      </c>
      <c r="G226" s="49">
        <f>'Stmt of Appropriations-OPTION 1'!G226+'Stmt of Appropriations-OPTION 1'!G691</f>
        <v>0</v>
      </c>
      <c r="I226" s="49">
        <f>'Stmt of Appropriations-OPTION 1'!I226+'Stmt of Appropriations-OPTION 1'!I691</f>
        <v>0</v>
      </c>
      <c r="K226" s="49">
        <f>'Stmt of Appropriations-OPTION 1'!K226+'Stmt of Appropriations-OPTION 1'!K691</f>
        <v>0</v>
      </c>
      <c r="M226" s="49">
        <f t="shared" si="17"/>
        <v>0</v>
      </c>
    </row>
    <row r="227" spans="1:19" ht="15" thickBot="1" x14ac:dyDescent="0.4">
      <c r="A227" s="79" t="s">
        <v>51</v>
      </c>
      <c r="B227" s="87">
        <v>19160</v>
      </c>
      <c r="C227" s="81" t="s">
        <v>400</v>
      </c>
      <c r="D227" s="82">
        <f>SUM(D218:D226)</f>
        <v>842200</v>
      </c>
      <c r="E227" s="82">
        <f>SUM(E218:E226)</f>
        <v>0</v>
      </c>
      <c r="G227" s="82">
        <f>SUM(G218:G226)</f>
        <v>842200</v>
      </c>
      <c r="I227" s="82">
        <f>SUM(I218:I226)</f>
        <v>800000</v>
      </c>
      <c r="K227" s="82">
        <f>SUM(K218:K226)</f>
        <v>42200</v>
      </c>
      <c r="M227" s="82">
        <f>SUM(M218:M226)</f>
        <v>0</v>
      </c>
    </row>
    <row r="228" spans="1:19" ht="15" thickTop="1" x14ac:dyDescent="0.35">
      <c r="A228" s="76" t="s">
        <v>401</v>
      </c>
      <c r="B228" s="87">
        <v>19500</v>
      </c>
      <c r="C228" s="77" t="s">
        <v>402</v>
      </c>
      <c r="D228" s="49">
        <f>'Stmt of Appropriations-OPTION 1'!D228+'Stmt of Appropriations-OPTION 1'!D693</f>
        <v>842400</v>
      </c>
      <c r="E228" s="49">
        <f>'Stmt of Appropriations-OPTION 1'!E228+'Stmt of Appropriations-OPTION 1'!E693</f>
        <v>0</v>
      </c>
      <c r="G228" s="49">
        <f>'Stmt of Appropriations-OPTION 1'!G228+'Stmt of Appropriations-OPTION 1'!G693</f>
        <v>842400</v>
      </c>
      <c r="I228" s="49">
        <f>'Stmt of Appropriations-OPTION 1'!I228+'Stmt of Appropriations-OPTION 1'!I693</f>
        <v>800000</v>
      </c>
      <c r="K228" s="49">
        <f>'Stmt of Appropriations-OPTION 1'!K228+'Stmt of Appropriations-OPTION 1'!K693</f>
        <v>42400</v>
      </c>
      <c r="M228" s="49">
        <f t="shared" ref="M228:M233" si="18">G228-I228-K228</f>
        <v>0</v>
      </c>
    </row>
    <row r="229" spans="1:19" x14ac:dyDescent="0.35">
      <c r="A229" s="76" t="s">
        <v>403</v>
      </c>
      <c r="B229" s="87">
        <v>19505</v>
      </c>
      <c r="C229" s="77" t="s">
        <v>177</v>
      </c>
      <c r="D229" s="49">
        <v>0</v>
      </c>
      <c r="E229" s="49">
        <v>0</v>
      </c>
      <c r="G229" s="49">
        <v>0</v>
      </c>
      <c r="I229" s="49">
        <v>0</v>
      </c>
      <c r="J229" s="75"/>
      <c r="K229" s="49">
        <v>0</v>
      </c>
      <c r="M229" s="49">
        <f t="shared" si="18"/>
        <v>0</v>
      </c>
      <c r="N229" s="50"/>
      <c r="P229" s="50"/>
      <c r="Q229" s="50"/>
      <c r="R229" s="50"/>
      <c r="S229" s="50"/>
    </row>
    <row r="230" spans="1:19" x14ac:dyDescent="0.35">
      <c r="A230" s="76" t="s">
        <v>404</v>
      </c>
      <c r="B230" s="87">
        <v>19520</v>
      </c>
      <c r="C230" s="77" t="s">
        <v>405</v>
      </c>
      <c r="D230" s="49">
        <f>'Stmt of Appropriations-OPTION 1'!D230+'Stmt of Appropriations-OPTION 1'!D695</f>
        <v>0</v>
      </c>
      <c r="E230" s="49">
        <f>'Stmt of Appropriations-OPTION 1'!E230+'Stmt of Appropriations-OPTION 1'!E695</f>
        <v>0</v>
      </c>
      <c r="G230" s="49">
        <f>'Stmt of Appropriations-OPTION 1'!G230+'Stmt of Appropriations-OPTION 1'!G695</f>
        <v>0</v>
      </c>
      <c r="I230" s="49">
        <f>'Stmt of Appropriations-OPTION 1'!I230+'Stmt of Appropriations-OPTION 1'!I695</f>
        <v>0</v>
      </c>
      <c r="K230" s="49">
        <f>'Stmt of Appropriations-OPTION 1'!K230+'Stmt of Appropriations-OPTION 1'!K695</f>
        <v>0</v>
      </c>
      <c r="M230" s="49">
        <f t="shared" si="18"/>
        <v>0</v>
      </c>
    </row>
    <row r="231" spans="1:19" x14ac:dyDescent="0.35">
      <c r="A231" s="76" t="s">
        <v>406</v>
      </c>
      <c r="B231" s="87">
        <v>19540</v>
      </c>
      <c r="C231" s="77" t="s">
        <v>407</v>
      </c>
      <c r="D231" s="49">
        <f>'Stmt of Appropriations-OPTION 1'!D231+'Stmt of Appropriations-OPTION 1'!D696</f>
        <v>0</v>
      </c>
      <c r="E231" s="49">
        <f>'Stmt of Appropriations-OPTION 1'!E231+'Stmt of Appropriations-OPTION 1'!E696</f>
        <v>0</v>
      </c>
      <c r="G231" s="49">
        <f>'Stmt of Appropriations-OPTION 1'!G231+'Stmt of Appropriations-OPTION 1'!G696</f>
        <v>0</v>
      </c>
      <c r="I231" s="49">
        <f>'Stmt of Appropriations-OPTION 1'!I231+'Stmt of Appropriations-OPTION 1'!I696</f>
        <v>0</v>
      </c>
      <c r="K231" s="49">
        <f>'Stmt of Appropriations-OPTION 1'!K231+'Stmt of Appropriations-OPTION 1'!K696</f>
        <v>0</v>
      </c>
      <c r="M231" s="49">
        <f t="shared" si="18"/>
        <v>0</v>
      </c>
    </row>
    <row r="232" spans="1:19" x14ac:dyDescent="0.35">
      <c r="A232" s="76" t="s">
        <v>408</v>
      </c>
      <c r="B232" s="87">
        <v>19560</v>
      </c>
      <c r="C232" s="77" t="s">
        <v>375</v>
      </c>
      <c r="D232" s="49">
        <f>'Stmt of Appropriations-OPTION 1'!D232+'Stmt of Appropriations-OPTION 1'!D697</f>
        <v>0</v>
      </c>
      <c r="E232" s="49">
        <f>'Stmt of Appropriations-OPTION 1'!E232+'Stmt of Appropriations-OPTION 1'!E697</f>
        <v>0</v>
      </c>
      <c r="G232" s="49">
        <f>'Stmt of Appropriations-OPTION 1'!G232+'Stmt of Appropriations-OPTION 1'!G697</f>
        <v>0</v>
      </c>
      <c r="I232" s="49">
        <f>'Stmt of Appropriations-OPTION 1'!I232+'Stmt of Appropriations-OPTION 1'!I697</f>
        <v>0</v>
      </c>
      <c r="K232" s="49">
        <f>'Stmt of Appropriations-OPTION 1'!K232+'Stmt of Appropriations-OPTION 1'!K697</f>
        <v>0</v>
      </c>
      <c r="M232" s="49">
        <f t="shared" si="18"/>
        <v>0</v>
      </c>
    </row>
    <row r="233" spans="1:19" x14ac:dyDescent="0.35">
      <c r="A233" s="76" t="s">
        <v>409</v>
      </c>
      <c r="B233" s="87">
        <v>19580</v>
      </c>
      <c r="C233" s="77" t="s">
        <v>189</v>
      </c>
      <c r="D233" s="49">
        <f>'Stmt of Appropriations-OPTION 1'!D233+'Stmt of Appropriations-OPTION 1'!D698</f>
        <v>0</v>
      </c>
      <c r="E233" s="49">
        <f>'Stmt of Appropriations-OPTION 1'!E233+'Stmt of Appropriations-OPTION 1'!E698</f>
        <v>0</v>
      </c>
      <c r="G233" s="49">
        <f>'Stmt of Appropriations-OPTION 1'!G233+'Stmt of Appropriations-OPTION 1'!G698</f>
        <v>0</v>
      </c>
      <c r="I233" s="49">
        <f>'Stmt of Appropriations-OPTION 1'!I233+'Stmt of Appropriations-OPTION 1'!I698</f>
        <v>0</v>
      </c>
      <c r="K233" s="49">
        <f>'Stmt of Appropriations-OPTION 1'!K233+'Stmt of Appropriations-OPTION 1'!K698</f>
        <v>0</v>
      </c>
      <c r="M233" s="49">
        <f t="shared" si="18"/>
        <v>0</v>
      </c>
    </row>
    <row r="234" spans="1:19" ht="15" thickBot="1" x14ac:dyDescent="0.4">
      <c r="A234" s="79" t="s">
        <v>51</v>
      </c>
      <c r="B234" s="87">
        <v>19600</v>
      </c>
      <c r="C234" s="81" t="s">
        <v>410</v>
      </c>
      <c r="D234" s="82">
        <f>SUM(D228:D233)</f>
        <v>842400</v>
      </c>
      <c r="E234" s="82">
        <f>SUM(E228:E233)</f>
        <v>0</v>
      </c>
      <c r="G234" s="82">
        <f>SUM(G228:G233)</f>
        <v>842400</v>
      </c>
      <c r="I234" s="82">
        <f>SUM(I228:I233)</f>
        <v>800000</v>
      </c>
      <c r="K234" s="82">
        <f>SUM(K228:K233)</f>
        <v>42400</v>
      </c>
      <c r="M234" s="82">
        <f>SUM(M228:M233)</f>
        <v>0</v>
      </c>
    </row>
    <row r="235" spans="1:19" ht="15.5" thickTop="1" thickBot="1" x14ac:dyDescent="0.4">
      <c r="A235" s="79" t="s">
        <v>51</v>
      </c>
      <c r="B235" s="87">
        <v>19620</v>
      </c>
      <c r="C235" s="81" t="s">
        <v>411</v>
      </c>
      <c r="D235" s="82">
        <f>D227+D234</f>
        <v>1684600</v>
      </c>
      <c r="E235" s="82">
        <f>E227+E234</f>
        <v>0</v>
      </c>
      <c r="G235" s="82">
        <f>G227+G234</f>
        <v>1684600</v>
      </c>
      <c r="I235" s="82">
        <f>I227+I234</f>
        <v>1600000</v>
      </c>
      <c r="K235" s="82">
        <f>K227+K234</f>
        <v>84600</v>
      </c>
      <c r="M235" s="82">
        <f>M227+M234</f>
        <v>0</v>
      </c>
    </row>
    <row r="236" spans="1:19" ht="15" thickTop="1" x14ac:dyDescent="0.35">
      <c r="A236" s="84" t="s">
        <v>412</v>
      </c>
      <c r="B236" s="87"/>
      <c r="C236" s="77"/>
      <c r="D236" s="49"/>
      <c r="E236" s="49"/>
    </row>
    <row r="237" spans="1:19" x14ac:dyDescent="0.35">
      <c r="A237" s="76" t="s">
        <v>413</v>
      </c>
      <c r="B237" s="87">
        <v>20000</v>
      </c>
      <c r="C237" s="77" t="s">
        <v>194</v>
      </c>
      <c r="D237" s="49">
        <f>'Stmt of Appropriations-OPTION 1'!D237+'Stmt of Appropriations-OPTION 1'!D702</f>
        <v>844200</v>
      </c>
      <c r="E237" s="49">
        <f>'Stmt of Appropriations-OPTION 1'!E237+'Stmt of Appropriations-OPTION 1'!E702</f>
        <v>0</v>
      </c>
      <c r="G237" s="49">
        <f>'Stmt of Appropriations-OPTION 1'!G237+'Stmt of Appropriations-OPTION 1'!G702</f>
        <v>844200</v>
      </c>
      <c r="I237" s="49">
        <f>'Stmt of Appropriations-OPTION 1'!I237+'Stmt of Appropriations-OPTION 1'!I702</f>
        <v>800000</v>
      </c>
      <c r="K237" s="49">
        <f>'Stmt of Appropriations-OPTION 1'!K237+'Stmt of Appropriations-OPTION 1'!K702</f>
        <v>44200</v>
      </c>
      <c r="M237" s="49">
        <f t="shared" ref="M237:M246" si="19">G237-I237-K237</f>
        <v>0</v>
      </c>
    </row>
    <row r="238" spans="1:19" x14ac:dyDescent="0.35">
      <c r="A238" s="76" t="s">
        <v>414</v>
      </c>
      <c r="B238" s="87">
        <v>20020</v>
      </c>
      <c r="C238" s="77" t="s">
        <v>388</v>
      </c>
      <c r="D238" s="49">
        <f>'Stmt of Appropriations-OPTION 1'!D238+'Stmt of Appropriations-OPTION 1'!D703</f>
        <v>0</v>
      </c>
      <c r="E238" s="49">
        <f>'Stmt of Appropriations-OPTION 1'!E238+'Stmt of Appropriations-OPTION 1'!E703</f>
        <v>0</v>
      </c>
      <c r="G238" s="49">
        <f>'Stmt of Appropriations-OPTION 1'!G238+'Stmt of Appropriations-OPTION 1'!G703</f>
        <v>0</v>
      </c>
      <c r="I238" s="49">
        <f>'Stmt of Appropriations-OPTION 1'!I238+'Stmt of Appropriations-OPTION 1'!I703</f>
        <v>0</v>
      </c>
      <c r="K238" s="49">
        <f>'Stmt of Appropriations-OPTION 1'!K238+'Stmt of Appropriations-OPTION 1'!K703</f>
        <v>0</v>
      </c>
    </row>
    <row r="239" spans="1:19" x14ac:dyDescent="0.35">
      <c r="A239" s="76" t="s">
        <v>415</v>
      </c>
      <c r="B239" s="87">
        <v>20040</v>
      </c>
      <c r="C239" s="77" t="s">
        <v>390</v>
      </c>
      <c r="D239" s="49">
        <f>'Stmt of Appropriations-OPTION 1'!D239+'Stmt of Appropriations-OPTION 1'!D704</f>
        <v>0</v>
      </c>
      <c r="E239" s="49">
        <f>'Stmt of Appropriations-OPTION 1'!E239+'Stmt of Appropriations-OPTION 1'!E704</f>
        <v>0</v>
      </c>
      <c r="G239" s="49">
        <f>'Stmt of Appropriations-OPTION 1'!G239+'Stmt of Appropriations-OPTION 1'!G704</f>
        <v>0</v>
      </c>
      <c r="I239" s="49">
        <f>'Stmt of Appropriations-OPTION 1'!I239+'Stmt of Appropriations-OPTION 1'!I704</f>
        <v>0</v>
      </c>
      <c r="K239" s="49">
        <f>'Stmt of Appropriations-OPTION 1'!K239+'Stmt of Appropriations-OPTION 1'!K704</f>
        <v>0</v>
      </c>
      <c r="M239" s="49">
        <f t="shared" si="19"/>
        <v>0</v>
      </c>
    </row>
    <row r="240" spans="1:19" x14ac:dyDescent="0.35">
      <c r="A240" s="76" t="s">
        <v>416</v>
      </c>
      <c r="B240" s="87">
        <v>20060</v>
      </c>
      <c r="C240" s="77" t="s">
        <v>392</v>
      </c>
      <c r="D240" s="49">
        <f>'Stmt of Appropriations-OPTION 1'!D240+'Stmt of Appropriations-OPTION 1'!D705</f>
        <v>0</v>
      </c>
      <c r="E240" s="49">
        <f>'Stmt of Appropriations-OPTION 1'!E240+'Stmt of Appropriations-OPTION 1'!E705</f>
        <v>0</v>
      </c>
      <c r="G240" s="49">
        <f>'Stmt of Appropriations-OPTION 1'!G240+'Stmt of Appropriations-OPTION 1'!G705</f>
        <v>0</v>
      </c>
      <c r="I240" s="49">
        <f>'Stmt of Appropriations-OPTION 1'!I240+'Stmt of Appropriations-OPTION 1'!I705</f>
        <v>0</v>
      </c>
      <c r="K240" s="49">
        <f>'Stmt of Appropriations-OPTION 1'!K240+'Stmt of Appropriations-OPTION 1'!K705</f>
        <v>0</v>
      </c>
      <c r="M240" s="49">
        <f t="shared" si="19"/>
        <v>0</v>
      </c>
    </row>
    <row r="241" spans="1:19" x14ac:dyDescent="0.35">
      <c r="A241" s="76" t="s">
        <v>417</v>
      </c>
      <c r="B241" s="87">
        <v>20065</v>
      </c>
      <c r="C241" s="77" t="s">
        <v>177</v>
      </c>
      <c r="D241" s="49">
        <v>0</v>
      </c>
      <c r="E241" s="49">
        <v>0</v>
      </c>
      <c r="G241" s="49">
        <v>0</v>
      </c>
      <c r="I241" s="49">
        <v>0</v>
      </c>
      <c r="J241" s="75"/>
      <c r="K241" s="49">
        <v>0</v>
      </c>
      <c r="M241" s="49">
        <f t="shared" si="19"/>
        <v>0</v>
      </c>
      <c r="N241" s="50"/>
      <c r="P241" s="50"/>
      <c r="Q241" s="50"/>
      <c r="R241" s="50"/>
      <c r="S241" s="50"/>
    </row>
    <row r="242" spans="1:19" x14ac:dyDescent="0.35">
      <c r="A242" s="76" t="s">
        <v>418</v>
      </c>
      <c r="B242" s="87">
        <v>20080</v>
      </c>
      <c r="C242" s="77" t="s">
        <v>395</v>
      </c>
      <c r="D242" s="49">
        <f>'Stmt of Appropriations-OPTION 1'!D242+'Stmt of Appropriations-OPTION 1'!D707</f>
        <v>0</v>
      </c>
      <c r="E242" s="49">
        <f>'Stmt of Appropriations-OPTION 1'!E242+'Stmt of Appropriations-OPTION 1'!E707</f>
        <v>0</v>
      </c>
      <c r="G242" s="49">
        <f>'Stmt of Appropriations-OPTION 1'!G242+'Stmt of Appropriations-OPTION 1'!G707</f>
        <v>0</v>
      </c>
      <c r="I242" s="49">
        <f>'Stmt of Appropriations-OPTION 1'!I242+'Stmt of Appropriations-OPTION 1'!I707</f>
        <v>0</v>
      </c>
      <c r="K242" s="49">
        <f>'Stmt of Appropriations-OPTION 1'!K242+'Stmt of Appropriations-OPTION 1'!K707</f>
        <v>0</v>
      </c>
      <c r="M242" s="49">
        <f t="shared" si="19"/>
        <v>0</v>
      </c>
    </row>
    <row r="243" spans="1:19" x14ac:dyDescent="0.35">
      <c r="A243" s="76" t="s">
        <v>419</v>
      </c>
      <c r="B243" s="87">
        <v>20100</v>
      </c>
      <c r="C243" s="77" t="s">
        <v>183</v>
      </c>
      <c r="D243" s="49">
        <f>'Stmt of Appropriations-OPTION 1'!D243+'Stmt of Appropriations-OPTION 1'!D708</f>
        <v>0</v>
      </c>
      <c r="E243" s="49">
        <f>'Stmt of Appropriations-OPTION 1'!E243+'Stmt of Appropriations-OPTION 1'!E708</f>
        <v>0</v>
      </c>
      <c r="G243" s="49">
        <f>'Stmt of Appropriations-OPTION 1'!G243+'Stmt of Appropriations-OPTION 1'!G708</f>
        <v>0</v>
      </c>
      <c r="I243" s="49">
        <f>'Stmt of Appropriations-OPTION 1'!I243+'Stmt of Appropriations-OPTION 1'!I708</f>
        <v>0</v>
      </c>
      <c r="K243" s="49">
        <f>'Stmt of Appropriations-OPTION 1'!K243+'Stmt of Appropriations-OPTION 1'!K708</f>
        <v>0</v>
      </c>
      <c r="M243" s="49">
        <f t="shared" si="19"/>
        <v>0</v>
      </c>
    </row>
    <row r="244" spans="1:19" x14ac:dyDescent="0.35">
      <c r="A244" s="76" t="s">
        <v>420</v>
      </c>
      <c r="B244" s="87">
        <v>20120</v>
      </c>
      <c r="C244" s="77" t="s">
        <v>421</v>
      </c>
      <c r="D244" s="49">
        <f>'Stmt of Appropriations-OPTION 1'!D244+'Stmt of Appropriations-OPTION 1'!D709</f>
        <v>0</v>
      </c>
      <c r="E244" s="49">
        <f>'Stmt of Appropriations-OPTION 1'!E244+'Stmt of Appropriations-OPTION 1'!E709</f>
        <v>0</v>
      </c>
      <c r="G244" s="49">
        <f>'Stmt of Appropriations-OPTION 1'!G244+'Stmt of Appropriations-OPTION 1'!G709</f>
        <v>0</v>
      </c>
      <c r="I244" s="49">
        <f>'Stmt of Appropriations-OPTION 1'!I244+'Stmt of Appropriations-OPTION 1'!I709</f>
        <v>0</v>
      </c>
      <c r="K244" s="49">
        <f>'Stmt of Appropriations-OPTION 1'!K244+'Stmt of Appropriations-OPTION 1'!K709</f>
        <v>0</v>
      </c>
      <c r="M244" s="49">
        <f t="shared" si="19"/>
        <v>0</v>
      </c>
    </row>
    <row r="245" spans="1:19" x14ac:dyDescent="0.35">
      <c r="A245" s="76" t="s">
        <v>422</v>
      </c>
      <c r="B245" s="87">
        <v>20140</v>
      </c>
      <c r="C245" s="77" t="s">
        <v>187</v>
      </c>
      <c r="D245" s="49">
        <f>'Stmt of Appropriations-OPTION 1'!D245+'Stmt of Appropriations-OPTION 1'!D710</f>
        <v>0</v>
      </c>
      <c r="E245" s="49">
        <f>'Stmt of Appropriations-OPTION 1'!E245+'Stmt of Appropriations-OPTION 1'!E710</f>
        <v>0</v>
      </c>
      <c r="G245" s="49">
        <f>'Stmt of Appropriations-OPTION 1'!G245+'Stmt of Appropriations-OPTION 1'!G710</f>
        <v>0</v>
      </c>
      <c r="I245" s="49">
        <f>'Stmt of Appropriations-OPTION 1'!I245+'Stmt of Appropriations-OPTION 1'!I710</f>
        <v>0</v>
      </c>
      <c r="K245" s="49">
        <f>'Stmt of Appropriations-OPTION 1'!K245+'Stmt of Appropriations-OPTION 1'!K710</f>
        <v>0</v>
      </c>
      <c r="M245" s="49">
        <f t="shared" si="19"/>
        <v>0</v>
      </c>
    </row>
    <row r="246" spans="1:19" x14ac:dyDescent="0.35">
      <c r="A246" s="76" t="s">
        <v>423</v>
      </c>
      <c r="B246" s="87">
        <v>20160</v>
      </c>
      <c r="C246" s="77" t="s">
        <v>189</v>
      </c>
      <c r="D246" s="49">
        <f>'Stmt of Appropriations-OPTION 1'!D246+'Stmt of Appropriations-OPTION 1'!D711</f>
        <v>0</v>
      </c>
      <c r="E246" s="49">
        <f>'Stmt of Appropriations-OPTION 1'!E246+'Stmt of Appropriations-OPTION 1'!E711</f>
        <v>0</v>
      </c>
      <c r="G246" s="49">
        <f>'Stmt of Appropriations-OPTION 1'!G246+'Stmt of Appropriations-OPTION 1'!G711</f>
        <v>0</v>
      </c>
      <c r="I246" s="49">
        <f>'Stmt of Appropriations-OPTION 1'!I246+'Stmt of Appropriations-OPTION 1'!I711</f>
        <v>0</v>
      </c>
      <c r="K246" s="49">
        <f>'Stmt of Appropriations-OPTION 1'!K246+'Stmt of Appropriations-OPTION 1'!K711</f>
        <v>0</v>
      </c>
      <c r="M246" s="49">
        <f t="shared" si="19"/>
        <v>0</v>
      </c>
    </row>
    <row r="247" spans="1:19" ht="15" thickBot="1" x14ac:dyDescent="0.4">
      <c r="A247" s="79" t="s">
        <v>51</v>
      </c>
      <c r="B247" s="87">
        <v>20180</v>
      </c>
      <c r="C247" s="81" t="s">
        <v>424</v>
      </c>
      <c r="D247" s="82">
        <f>SUM(D237:D246)</f>
        <v>844200</v>
      </c>
      <c r="E247" s="82">
        <f>SUM(E237:E246)</f>
        <v>0</v>
      </c>
      <c r="G247" s="82">
        <f>SUM(G237:G246)</f>
        <v>844200</v>
      </c>
      <c r="I247" s="82">
        <f>SUM(I237:I246)</f>
        <v>800000</v>
      </c>
      <c r="K247" s="82">
        <f>SUM(K237:K246)</f>
        <v>44200</v>
      </c>
      <c r="M247" s="82">
        <f>SUM(M237:M246)</f>
        <v>0</v>
      </c>
    </row>
    <row r="248" spans="1:19" ht="15" thickTop="1" x14ac:dyDescent="0.35">
      <c r="A248" s="76" t="s">
        <v>425</v>
      </c>
      <c r="B248" s="87">
        <v>20500</v>
      </c>
      <c r="C248" s="77" t="s">
        <v>402</v>
      </c>
      <c r="D248" s="49">
        <f>'Stmt of Appropriations-OPTION 1'!D248+'Stmt of Appropriations-OPTION 1'!D713</f>
        <v>844400</v>
      </c>
      <c r="E248" s="49">
        <f>'Stmt of Appropriations-OPTION 1'!E248+'Stmt of Appropriations-OPTION 1'!E713</f>
        <v>0</v>
      </c>
      <c r="G248" s="49">
        <f>'Stmt of Appropriations-OPTION 1'!G248+'Stmt of Appropriations-OPTION 1'!G713</f>
        <v>844400</v>
      </c>
      <c r="I248" s="49">
        <f>'Stmt of Appropriations-OPTION 1'!I248+'Stmt of Appropriations-OPTION 1'!I713</f>
        <v>800000</v>
      </c>
      <c r="K248" s="49">
        <f>'Stmt of Appropriations-OPTION 1'!K248+'Stmt of Appropriations-OPTION 1'!K713</f>
        <v>44400</v>
      </c>
      <c r="M248" s="49">
        <f t="shared" ref="M248:M253" si="20">G248-I248-K248</f>
        <v>0</v>
      </c>
    </row>
    <row r="249" spans="1:19" x14ac:dyDescent="0.35">
      <c r="A249" s="76" t="s">
        <v>426</v>
      </c>
      <c r="B249" s="87">
        <v>20505</v>
      </c>
      <c r="C249" s="77" t="s">
        <v>177</v>
      </c>
      <c r="D249" s="49">
        <v>0</v>
      </c>
      <c r="E249" s="49">
        <v>0</v>
      </c>
      <c r="G249" s="49">
        <v>0</v>
      </c>
      <c r="I249" s="49">
        <v>0</v>
      </c>
      <c r="J249" s="75"/>
      <c r="K249" s="49">
        <v>0</v>
      </c>
      <c r="M249" s="49">
        <f t="shared" si="20"/>
        <v>0</v>
      </c>
      <c r="N249" s="50"/>
      <c r="P249" s="50"/>
      <c r="Q249" s="50"/>
      <c r="R249" s="50"/>
      <c r="S249" s="50"/>
    </row>
    <row r="250" spans="1:19" x14ac:dyDescent="0.35">
      <c r="A250" s="76" t="s">
        <v>427</v>
      </c>
      <c r="B250" s="87">
        <v>20520</v>
      </c>
      <c r="C250" s="77" t="s">
        <v>405</v>
      </c>
      <c r="D250" s="49">
        <f>'Stmt of Appropriations-OPTION 1'!D250+'Stmt of Appropriations-OPTION 1'!D715</f>
        <v>0</v>
      </c>
      <c r="E250" s="49">
        <f>'Stmt of Appropriations-OPTION 1'!E250+'Stmt of Appropriations-OPTION 1'!E715</f>
        <v>0</v>
      </c>
      <c r="G250" s="49">
        <f>'Stmt of Appropriations-OPTION 1'!G250+'Stmt of Appropriations-OPTION 1'!G715</f>
        <v>0</v>
      </c>
      <c r="I250" s="49">
        <f>'Stmt of Appropriations-OPTION 1'!I250+'Stmt of Appropriations-OPTION 1'!I715</f>
        <v>0</v>
      </c>
      <c r="K250" s="49">
        <f>'Stmt of Appropriations-OPTION 1'!K250+'Stmt of Appropriations-OPTION 1'!K715</f>
        <v>0</v>
      </c>
      <c r="M250" s="49">
        <f t="shared" si="20"/>
        <v>0</v>
      </c>
    </row>
    <row r="251" spans="1:19" x14ac:dyDescent="0.35">
      <c r="A251" s="76" t="s">
        <v>428</v>
      </c>
      <c r="B251" s="87">
        <v>20540</v>
      </c>
      <c r="C251" s="77" t="s">
        <v>407</v>
      </c>
      <c r="D251" s="49">
        <f>'Stmt of Appropriations-OPTION 1'!D251+'Stmt of Appropriations-OPTION 1'!D716</f>
        <v>0</v>
      </c>
      <c r="E251" s="49">
        <f>'Stmt of Appropriations-OPTION 1'!E251+'Stmt of Appropriations-OPTION 1'!E716</f>
        <v>0</v>
      </c>
      <c r="G251" s="49">
        <f>'Stmt of Appropriations-OPTION 1'!G251+'Stmt of Appropriations-OPTION 1'!G716</f>
        <v>0</v>
      </c>
      <c r="I251" s="49">
        <f>'Stmt of Appropriations-OPTION 1'!I251+'Stmt of Appropriations-OPTION 1'!I716</f>
        <v>0</v>
      </c>
      <c r="K251" s="49">
        <f>'Stmt of Appropriations-OPTION 1'!K251+'Stmt of Appropriations-OPTION 1'!K716</f>
        <v>0</v>
      </c>
      <c r="M251" s="49">
        <f t="shared" si="20"/>
        <v>0</v>
      </c>
    </row>
    <row r="252" spans="1:19" x14ac:dyDescent="0.35">
      <c r="A252" s="76" t="s">
        <v>429</v>
      </c>
      <c r="B252" s="87">
        <v>20560</v>
      </c>
      <c r="C252" s="77" t="s">
        <v>375</v>
      </c>
      <c r="D252" s="49">
        <f>'Stmt of Appropriations-OPTION 1'!D252+'Stmt of Appropriations-OPTION 1'!D717</f>
        <v>0</v>
      </c>
      <c r="E252" s="49">
        <f>'Stmt of Appropriations-OPTION 1'!E252+'Stmt of Appropriations-OPTION 1'!E717</f>
        <v>0</v>
      </c>
      <c r="G252" s="49">
        <f>'Stmt of Appropriations-OPTION 1'!G252+'Stmt of Appropriations-OPTION 1'!G717</f>
        <v>0</v>
      </c>
      <c r="I252" s="49">
        <f>'Stmt of Appropriations-OPTION 1'!I252+'Stmt of Appropriations-OPTION 1'!I717</f>
        <v>0</v>
      </c>
      <c r="K252" s="49">
        <f>'Stmt of Appropriations-OPTION 1'!K252+'Stmt of Appropriations-OPTION 1'!K717</f>
        <v>0</v>
      </c>
      <c r="M252" s="49">
        <f t="shared" si="20"/>
        <v>0</v>
      </c>
    </row>
    <row r="253" spans="1:19" x14ac:dyDescent="0.35">
      <c r="A253" s="76" t="s">
        <v>430</v>
      </c>
      <c r="B253" s="87">
        <v>20580</v>
      </c>
      <c r="C253" s="77" t="s">
        <v>189</v>
      </c>
      <c r="D253" s="49">
        <f>'Stmt of Appropriations-OPTION 1'!D253+'Stmt of Appropriations-OPTION 1'!D718</f>
        <v>0</v>
      </c>
      <c r="E253" s="49">
        <f>'Stmt of Appropriations-OPTION 1'!E253+'Stmt of Appropriations-OPTION 1'!E718</f>
        <v>0</v>
      </c>
      <c r="G253" s="49">
        <f>'Stmt of Appropriations-OPTION 1'!G253+'Stmt of Appropriations-OPTION 1'!G718</f>
        <v>0</v>
      </c>
      <c r="I253" s="49">
        <f>'Stmt of Appropriations-OPTION 1'!I253+'Stmt of Appropriations-OPTION 1'!I718</f>
        <v>0</v>
      </c>
      <c r="K253" s="49">
        <f>'Stmt of Appropriations-OPTION 1'!K253+'Stmt of Appropriations-OPTION 1'!K718</f>
        <v>0</v>
      </c>
      <c r="M253" s="49">
        <f t="shared" si="20"/>
        <v>0</v>
      </c>
    </row>
    <row r="254" spans="1:19" ht="15" thickBot="1" x14ac:dyDescent="0.4">
      <c r="A254" s="79" t="s">
        <v>51</v>
      </c>
      <c r="B254" s="87">
        <v>20600</v>
      </c>
      <c r="C254" s="81" t="s">
        <v>431</v>
      </c>
      <c r="D254" s="82">
        <f>SUM(D248:D253)</f>
        <v>844400</v>
      </c>
      <c r="E254" s="82">
        <f>SUM(E248:E253)</f>
        <v>0</v>
      </c>
      <c r="G254" s="82">
        <f>SUM(G248:G253)</f>
        <v>844400</v>
      </c>
      <c r="I254" s="82">
        <f>SUM(I248:I253)</f>
        <v>800000</v>
      </c>
      <c r="K254" s="82">
        <f>SUM(K248:K253)</f>
        <v>44400</v>
      </c>
      <c r="M254" s="82">
        <f>SUM(M248:M253)</f>
        <v>0</v>
      </c>
    </row>
    <row r="255" spans="1:19" ht="15.5" thickTop="1" thickBot="1" x14ac:dyDescent="0.4">
      <c r="A255" s="79" t="s">
        <v>51</v>
      </c>
      <c r="B255" s="87">
        <v>20620</v>
      </c>
      <c r="C255" s="81" t="s">
        <v>432</v>
      </c>
      <c r="D255" s="82">
        <f>D247+D254</f>
        <v>1688600</v>
      </c>
      <c r="E255" s="82">
        <f>E247+E254</f>
        <v>0</v>
      </c>
      <c r="G255" s="82">
        <f>G247+G254</f>
        <v>1688600</v>
      </c>
      <c r="I255" s="82">
        <f>I247+I254</f>
        <v>1600000</v>
      </c>
      <c r="K255" s="82">
        <f>K247+K254</f>
        <v>88600</v>
      </c>
      <c r="M255" s="82">
        <f>M247+M254</f>
        <v>0</v>
      </c>
    </row>
    <row r="256" spans="1:19" ht="15" thickTop="1" x14ac:dyDescent="0.35">
      <c r="A256" s="84" t="s">
        <v>433</v>
      </c>
      <c r="B256" s="87"/>
      <c r="C256" s="77"/>
      <c r="D256" s="49"/>
      <c r="E256" s="49"/>
    </row>
    <row r="257" spans="1:19" x14ac:dyDescent="0.35">
      <c r="A257" s="76" t="s">
        <v>434</v>
      </c>
      <c r="B257" s="87">
        <v>21000</v>
      </c>
      <c r="C257" s="77" t="s">
        <v>194</v>
      </c>
      <c r="D257" s="49">
        <f>'Stmt of Appropriations-OPTION 1'!D257+'Stmt of Appropriations-OPTION 1'!D722</f>
        <v>846200</v>
      </c>
      <c r="E257" s="49">
        <f>'Stmt of Appropriations-OPTION 1'!E257+'Stmt of Appropriations-OPTION 1'!E722</f>
        <v>0</v>
      </c>
      <c r="G257" s="49">
        <f>'Stmt of Appropriations-OPTION 1'!G257+'Stmt of Appropriations-OPTION 1'!G722</f>
        <v>846200</v>
      </c>
      <c r="I257" s="49">
        <f>'Stmt of Appropriations-OPTION 1'!I257+'Stmt of Appropriations-OPTION 1'!I722</f>
        <v>800000</v>
      </c>
      <c r="K257" s="49">
        <f>'Stmt of Appropriations-OPTION 1'!K257+'Stmt of Appropriations-OPTION 1'!K722</f>
        <v>46200</v>
      </c>
      <c r="M257" s="49">
        <f>G257-I257-K257</f>
        <v>0</v>
      </c>
    </row>
    <row r="258" spans="1:19" x14ac:dyDescent="0.35">
      <c r="A258" s="76" t="s">
        <v>435</v>
      </c>
      <c r="B258" s="87">
        <v>21020</v>
      </c>
      <c r="C258" s="77" t="s">
        <v>388</v>
      </c>
      <c r="D258" s="49">
        <f>'Stmt of Appropriations-OPTION 1'!D258+'Stmt of Appropriations-OPTION 1'!D723</f>
        <v>0</v>
      </c>
      <c r="E258" s="49">
        <f>'Stmt of Appropriations-OPTION 1'!E258+'Stmt of Appropriations-OPTION 1'!E723</f>
        <v>0</v>
      </c>
      <c r="G258" s="49">
        <f>'Stmt of Appropriations-OPTION 1'!G258+'Stmt of Appropriations-OPTION 1'!G723</f>
        <v>0</v>
      </c>
      <c r="I258" s="49">
        <f>'Stmt of Appropriations-OPTION 1'!I258+'Stmt of Appropriations-OPTION 1'!I723</f>
        <v>0</v>
      </c>
      <c r="K258" s="49">
        <f>'Stmt of Appropriations-OPTION 1'!K258+'Stmt of Appropriations-OPTION 1'!K723</f>
        <v>0</v>
      </c>
    </row>
    <row r="259" spans="1:19" x14ac:dyDescent="0.35">
      <c r="A259" s="76" t="s">
        <v>436</v>
      </c>
      <c r="B259" s="87">
        <v>21040</v>
      </c>
      <c r="C259" s="77" t="s">
        <v>390</v>
      </c>
      <c r="D259" s="49">
        <f>'Stmt of Appropriations-OPTION 1'!D259+'Stmt of Appropriations-OPTION 1'!D724</f>
        <v>0</v>
      </c>
      <c r="E259" s="49">
        <f>'Stmt of Appropriations-OPTION 1'!E259+'Stmt of Appropriations-OPTION 1'!E724</f>
        <v>0</v>
      </c>
      <c r="G259" s="49">
        <f>'Stmt of Appropriations-OPTION 1'!G259+'Stmt of Appropriations-OPTION 1'!G724</f>
        <v>0</v>
      </c>
      <c r="I259" s="49">
        <f>'Stmt of Appropriations-OPTION 1'!I259+'Stmt of Appropriations-OPTION 1'!I724</f>
        <v>0</v>
      </c>
      <c r="K259" s="49">
        <f>'Stmt of Appropriations-OPTION 1'!K259+'Stmt of Appropriations-OPTION 1'!K724</f>
        <v>0</v>
      </c>
      <c r="M259" s="49">
        <f t="shared" ref="M259:M266" si="21">G259-I259-K259</f>
        <v>0</v>
      </c>
    </row>
    <row r="260" spans="1:19" x14ac:dyDescent="0.35">
      <c r="A260" s="76" t="s">
        <v>437</v>
      </c>
      <c r="B260" s="87">
        <v>21060</v>
      </c>
      <c r="C260" s="77" t="s">
        <v>392</v>
      </c>
      <c r="D260" s="49">
        <f>'Stmt of Appropriations-OPTION 1'!D260+'Stmt of Appropriations-OPTION 1'!D725</f>
        <v>0</v>
      </c>
      <c r="E260" s="49">
        <f>'Stmt of Appropriations-OPTION 1'!E260+'Stmt of Appropriations-OPTION 1'!E725</f>
        <v>0</v>
      </c>
      <c r="G260" s="49">
        <f>'Stmt of Appropriations-OPTION 1'!G260+'Stmt of Appropriations-OPTION 1'!G725</f>
        <v>0</v>
      </c>
      <c r="I260" s="49">
        <f>'Stmt of Appropriations-OPTION 1'!I260+'Stmt of Appropriations-OPTION 1'!I725</f>
        <v>0</v>
      </c>
      <c r="K260" s="49">
        <f>'Stmt of Appropriations-OPTION 1'!K260+'Stmt of Appropriations-OPTION 1'!K725</f>
        <v>0</v>
      </c>
      <c r="M260" s="49">
        <f t="shared" si="21"/>
        <v>0</v>
      </c>
    </row>
    <row r="261" spans="1:19" x14ac:dyDescent="0.35">
      <c r="A261" s="76" t="s">
        <v>438</v>
      </c>
      <c r="B261" s="87">
        <v>21065</v>
      </c>
      <c r="C261" s="77" t="s">
        <v>177</v>
      </c>
      <c r="D261" s="49">
        <v>0</v>
      </c>
      <c r="E261" s="49">
        <v>0</v>
      </c>
      <c r="G261" s="49">
        <v>0</v>
      </c>
      <c r="I261" s="49">
        <v>0</v>
      </c>
      <c r="J261" s="75"/>
      <c r="K261" s="49">
        <v>0</v>
      </c>
      <c r="M261" s="49">
        <f t="shared" si="21"/>
        <v>0</v>
      </c>
      <c r="N261" s="50"/>
      <c r="P261" s="50"/>
      <c r="Q261" s="50"/>
      <c r="R261" s="50"/>
      <c r="S261" s="50"/>
    </row>
    <row r="262" spans="1:19" x14ac:dyDescent="0.35">
      <c r="A262" s="76" t="s">
        <v>439</v>
      </c>
      <c r="B262" s="87">
        <v>21080</v>
      </c>
      <c r="C262" s="77" t="s">
        <v>395</v>
      </c>
      <c r="D262" s="49">
        <f>'Stmt of Appropriations-OPTION 1'!D262+'Stmt of Appropriations-OPTION 1'!D727</f>
        <v>0</v>
      </c>
      <c r="E262" s="49">
        <f>'Stmt of Appropriations-OPTION 1'!E262+'Stmt of Appropriations-OPTION 1'!E727</f>
        <v>0</v>
      </c>
      <c r="G262" s="49">
        <f>'Stmt of Appropriations-OPTION 1'!G262+'Stmt of Appropriations-OPTION 1'!G727</f>
        <v>0</v>
      </c>
      <c r="I262" s="49">
        <f>'Stmt of Appropriations-OPTION 1'!I262+'Stmt of Appropriations-OPTION 1'!I727</f>
        <v>0</v>
      </c>
      <c r="K262" s="49">
        <f>'Stmt of Appropriations-OPTION 1'!K262+'Stmt of Appropriations-OPTION 1'!K727</f>
        <v>0</v>
      </c>
      <c r="M262" s="49">
        <f t="shared" si="21"/>
        <v>0</v>
      </c>
    </row>
    <row r="263" spans="1:19" x14ac:dyDescent="0.35">
      <c r="A263" s="76" t="s">
        <v>440</v>
      </c>
      <c r="B263" s="87">
        <v>21100</v>
      </c>
      <c r="C263" s="77" t="s">
        <v>183</v>
      </c>
      <c r="D263" s="49">
        <f>'Stmt of Appropriations-OPTION 1'!D263+'Stmt of Appropriations-OPTION 1'!D728</f>
        <v>0</v>
      </c>
      <c r="E263" s="49">
        <f>'Stmt of Appropriations-OPTION 1'!E263+'Stmt of Appropriations-OPTION 1'!E728</f>
        <v>0</v>
      </c>
      <c r="G263" s="49">
        <f>'Stmt of Appropriations-OPTION 1'!G263+'Stmt of Appropriations-OPTION 1'!G728</f>
        <v>0</v>
      </c>
      <c r="I263" s="49">
        <f>'Stmt of Appropriations-OPTION 1'!I263+'Stmt of Appropriations-OPTION 1'!I728</f>
        <v>0</v>
      </c>
      <c r="K263" s="49">
        <f>'Stmt of Appropriations-OPTION 1'!K263+'Stmt of Appropriations-OPTION 1'!K728</f>
        <v>0</v>
      </c>
      <c r="M263" s="49">
        <f t="shared" si="21"/>
        <v>0</v>
      </c>
    </row>
    <row r="264" spans="1:19" x14ac:dyDescent="0.35">
      <c r="A264" s="76" t="s">
        <v>441</v>
      </c>
      <c r="B264" s="87">
        <v>21120</v>
      </c>
      <c r="C264" s="77" t="s">
        <v>421</v>
      </c>
      <c r="D264" s="49">
        <f>'Stmt of Appropriations-OPTION 1'!D264+'Stmt of Appropriations-OPTION 1'!D729</f>
        <v>0</v>
      </c>
      <c r="E264" s="49">
        <f>'Stmt of Appropriations-OPTION 1'!E264+'Stmt of Appropriations-OPTION 1'!E729</f>
        <v>0</v>
      </c>
      <c r="G264" s="49">
        <f>'Stmt of Appropriations-OPTION 1'!G264+'Stmt of Appropriations-OPTION 1'!G729</f>
        <v>0</v>
      </c>
      <c r="I264" s="49">
        <f>'Stmt of Appropriations-OPTION 1'!I264+'Stmt of Appropriations-OPTION 1'!I729</f>
        <v>0</v>
      </c>
      <c r="K264" s="49">
        <f>'Stmt of Appropriations-OPTION 1'!K264+'Stmt of Appropriations-OPTION 1'!K729</f>
        <v>0</v>
      </c>
      <c r="M264" s="49">
        <f t="shared" si="21"/>
        <v>0</v>
      </c>
    </row>
    <row r="265" spans="1:19" x14ac:dyDescent="0.35">
      <c r="A265" s="76" t="s">
        <v>442</v>
      </c>
      <c r="B265" s="87">
        <v>21140</v>
      </c>
      <c r="C265" s="77" t="s">
        <v>187</v>
      </c>
      <c r="D265" s="49">
        <f>'Stmt of Appropriations-OPTION 1'!D265+'Stmt of Appropriations-OPTION 1'!D730</f>
        <v>0</v>
      </c>
      <c r="E265" s="49">
        <f>'Stmt of Appropriations-OPTION 1'!E265+'Stmt of Appropriations-OPTION 1'!E730</f>
        <v>0</v>
      </c>
      <c r="G265" s="49">
        <f>'Stmt of Appropriations-OPTION 1'!G265+'Stmt of Appropriations-OPTION 1'!G730</f>
        <v>0</v>
      </c>
      <c r="I265" s="49">
        <f>'Stmt of Appropriations-OPTION 1'!I265+'Stmt of Appropriations-OPTION 1'!I730</f>
        <v>0</v>
      </c>
      <c r="K265" s="49">
        <f>'Stmt of Appropriations-OPTION 1'!K265+'Stmt of Appropriations-OPTION 1'!K730</f>
        <v>0</v>
      </c>
      <c r="M265" s="49">
        <f t="shared" si="21"/>
        <v>0</v>
      </c>
    </row>
    <row r="266" spans="1:19" x14ac:dyDescent="0.35">
      <c r="A266" s="76" t="s">
        <v>443</v>
      </c>
      <c r="B266" s="87">
        <v>21160</v>
      </c>
      <c r="C266" s="77" t="s">
        <v>189</v>
      </c>
      <c r="D266" s="49">
        <f>'Stmt of Appropriations-OPTION 1'!D266+'Stmt of Appropriations-OPTION 1'!D731</f>
        <v>0</v>
      </c>
      <c r="E266" s="49">
        <f>'Stmt of Appropriations-OPTION 1'!E266+'Stmt of Appropriations-OPTION 1'!E731</f>
        <v>0</v>
      </c>
      <c r="G266" s="49">
        <f>'Stmt of Appropriations-OPTION 1'!G266+'Stmt of Appropriations-OPTION 1'!G731</f>
        <v>0</v>
      </c>
      <c r="I266" s="49">
        <f>'Stmt of Appropriations-OPTION 1'!I266+'Stmt of Appropriations-OPTION 1'!I731</f>
        <v>0</v>
      </c>
      <c r="K266" s="49">
        <f>'Stmt of Appropriations-OPTION 1'!K266+'Stmt of Appropriations-OPTION 1'!K731</f>
        <v>0</v>
      </c>
      <c r="M266" s="49">
        <f t="shared" si="21"/>
        <v>0</v>
      </c>
    </row>
    <row r="267" spans="1:19" ht="15" thickBot="1" x14ac:dyDescent="0.4">
      <c r="A267" s="79" t="s">
        <v>51</v>
      </c>
      <c r="B267" s="87">
        <v>21180</v>
      </c>
      <c r="C267" s="81" t="s">
        <v>444</v>
      </c>
      <c r="D267" s="82">
        <f>SUM(D257:D266)</f>
        <v>846200</v>
      </c>
      <c r="E267" s="82">
        <f>SUM(E257:E266)</f>
        <v>0</v>
      </c>
      <c r="G267" s="82">
        <f>SUM(G257:G266)</f>
        <v>846200</v>
      </c>
      <c r="I267" s="82">
        <f>SUM(I257:I266)</f>
        <v>800000</v>
      </c>
      <c r="K267" s="82">
        <f>SUM(K257:K266)</f>
        <v>46200</v>
      </c>
      <c r="M267" s="82">
        <f>SUM(M257:M266)</f>
        <v>0</v>
      </c>
    </row>
    <row r="268" spans="1:19" ht="15" thickTop="1" x14ac:dyDescent="0.35">
      <c r="A268" s="76" t="s">
        <v>445</v>
      </c>
      <c r="B268" s="87">
        <v>21500</v>
      </c>
      <c r="C268" s="77" t="s">
        <v>402</v>
      </c>
      <c r="D268" s="49">
        <f>'Stmt of Appropriations-OPTION 1'!D268+'Stmt of Appropriations-OPTION 1'!D733</f>
        <v>846400</v>
      </c>
      <c r="E268" s="49">
        <f>'Stmt of Appropriations-OPTION 1'!E268+'Stmt of Appropriations-OPTION 1'!E733</f>
        <v>0</v>
      </c>
      <c r="G268" s="49">
        <f>'Stmt of Appropriations-OPTION 1'!G268+'Stmt of Appropriations-OPTION 1'!G733</f>
        <v>846400</v>
      </c>
      <c r="I268" s="49">
        <f>'Stmt of Appropriations-OPTION 1'!I268+'Stmt of Appropriations-OPTION 1'!I733</f>
        <v>800000</v>
      </c>
      <c r="K268" s="49">
        <f>'Stmt of Appropriations-OPTION 1'!K268+'Stmt of Appropriations-OPTION 1'!K733</f>
        <v>46400</v>
      </c>
      <c r="M268" s="49">
        <f t="shared" ref="M268:M273" si="22">G268-I268-K268</f>
        <v>0</v>
      </c>
    </row>
    <row r="269" spans="1:19" x14ac:dyDescent="0.35">
      <c r="A269" s="76" t="s">
        <v>446</v>
      </c>
      <c r="B269" s="87">
        <v>21505</v>
      </c>
      <c r="C269" s="77" t="s">
        <v>177</v>
      </c>
      <c r="D269" s="49">
        <v>0</v>
      </c>
      <c r="E269" s="49">
        <v>0</v>
      </c>
      <c r="G269" s="49">
        <v>0</v>
      </c>
      <c r="I269" s="49">
        <v>0</v>
      </c>
      <c r="J269" s="75"/>
      <c r="K269" s="49">
        <v>0</v>
      </c>
      <c r="M269" s="49">
        <f t="shared" si="22"/>
        <v>0</v>
      </c>
      <c r="N269" s="50"/>
      <c r="P269" s="50"/>
      <c r="Q269" s="50"/>
      <c r="R269" s="50"/>
      <c r="S269" s="50"/>
    </row>
    <row r="270" spans="1:19" x14ac:dyDescent="0.35">
      <c r="A270" s="76" t="s">
        <v>447</v>
      </c>
      <c r="B270" s="87">
        <v>21520</v>
      </c>
      <c r="C270" s="77" t="s">
        <v>405</v>
      </c>
      <c r="D270" s="49">
        <f>'Stmt of Appropriations-OPTION 1'!D270+'Stmt of Appropriations-OPTION 1'!D735</f>
        <v>0</v>
      </c>
      <c r="E270" s="49">
        <f>'Stmt of Appropriations-OPTION 1'!E270+'Stmt of Appropriations-OPTION 1'!E735</f>
        <v>0</v>
      </c>
      <c r="G270" s="49">
        <f>'Stmt of Appropriations-OPTION 1'!G270+'Stmt of Appropriations-OPTION 1'!G735</f>
        <v>0</v>
      </c>
      <c r="I270" s="49">
        <f>'Stmt of Appropriations-OPTION 1'!I270+'Stmt of Appropriations-OPTION 1'!I735</f>
        <v>0</v>
      </c>
      <c r="K270" s="49">
        <f>'Stmt of Appropriations-OPTION 1'!K270+'Stmt of Appropriations-OPTION 1'!K735</f>
        <v>0</v>
      </c>
      <c r="M270" s="49">
        <f t="shared" si="22"/>
        <v>0</v>
      </c>
    </row>
    <row r="271" spans="1:19" x14ac:dyDescent="0.35">
      <c r="A271" s="76" t="s">
        <v>448</v>
      </c>
      <c r="B271" s="87">
        <v>21540</v>
      </c>
      <c r="C271" s="77" t="s">
        <v>407</v>
      </c>
      <c r="D271" s="49">
        <f>'Stmt of Appropriations-OPTION 1'!D271+'Stmt of Appropriations-OPTION 1'!D736</f>
        <v>0</v>
      </c>
      <c r="E271" s="49">
        <f>'Stmt of Appropriations-OPTION 1'!E271+'Stmt of Appropriations-OPTION 1'!E736</f>
        <v>0</v>
      </c>
      <c r="G271" s="49">
        <f>'Stmt of Appropriations-OPTION 1'!G271+'Stmt of Appropriations-OPTION 1'!G736</f>
        <v>0</v>
      </c>
      <c r="I271" s="49">
        <f>'Stmt of Appropriations-OPTION 1'!I271+'Stmt of Appropriations-OPTION 1'!I736</f>
        <v>0</v>
      </c>
      <c r="K271" s="49">
        <f>'Stmt of Appropriations-OPTION 1'!K271+'Stmt of Appropriations-OPTION 1'!K736</f>
        <v>0</v>
      </c>
      <c r="M271" s="49">
        <f t="shared" si="22"/>
        <v>0</v>
      </c>
    </row>
    <row r="272" spans="1:19" x14ac:dyDescent="0.35">
      <c r="A272" s="76" t="s">
        <v>449</v>
      </c>
      <c r="B272" s="87">
        <v>21560</v>
      </c>
      <c r="C272" s="77" t="s">
        <v>375</v>
      </c>
      <c r="D272" s="49">
        <f>'Stmt of Appropriations-OPTION 1'!D272+'Stmt of Appropriations-OPTION 1'!D737</f>
        <v>0</v>
      </c>
      <c r="E272" s="49">
        <f>'Stmt of Appropriations-OPTION 1'!E272+'Stmt of Appropriations-OPTION 1'!E737</f>
        <v>0</v>
      </c>
      <c r="G272" s="49">
        <f>'Stmt of Appropriations-OPTION 1'!G272+'Stmt of Appropriations-OPTION 1'!G737</f>
        <v>0</v>
      </c>
      <c r="I272" s="49">
        <f>'Stmt of Appropriations-OPTION 1'!I272+'Stmt of Appropriations-OPTION 1'!I737</f>
        <v>0</v>
      </c>
      <c r="K272" s="49">
        <f>'Stmt of Appropriations-OPTION 1'!K272+'Stmt of Appropriations-OPTION 1'!K737</f>
        <v>0</v>
      </c>
      <c r="M272" s="49">
        <f t="shared" si="22"/>
        <v>0</v>
      </c>
    </row>
    <row r="273" spans="1:19" x14ac:dyDescent="0.35">
      <c r="A273" s="76" t="s">
        <v>450</v>
      </c>
      <c r="B273" s="87">
        <v>21580</v>
      </c>
      <c r="C273" s="77" t="s">
        <v>189</v>
      </c>
      <c r="D273" s="49">
        <f>'Stmt of Appropriations-OPTION 1'!D273+'Stmt of Appropriations-OPTION 1'!D738</f>
        <v>0</v>
      </c>
      <c r="E273" s="49">
        <f>'Stmt of Appropriations-OPTION 1'!E273+'Stmt of Appropriations-OPTION 1'!E738</f>
        <v>0</v>
      </c>
      <c r="G273" s="49">
        <f>'Stmt of Appropriations-OPTION 1'!G273+'Stmt of Appropriations-OPTION 1'!G738</f>
        <v>0</v>
      </c>
      <c r="I273" s="49">
        <f>'Stmt of Appropriations-OPTION 1'!I273+'Stmt of Appropriations-OPTION 1'!I738</f>
        <v>0</v>
      </c>
      <c r="K273" s="49">
        <f>'Stmt of Appropriations-OPTION 1'!K273+'Stmt of Appropriations-OPTION 1'!K738</f>
        <v>0</v>
      </c>
      <c r="M273" s="49">
        <f t="shared" si="22"/>
        <v>0</v>
      </c>
    </row>
    <row r="274" spans="1:19" ht="29.5" thickBot="1" x14ac:dyDescent="0.4">
      <c r="A274" s="79" t="s">
        <v>51</v>
      </c>
      <c r="B274" s="87">
        <v>21600</v>
      </c>
      <c r="C274" s="81" t="s">
        <v>451</v>
      </c>
      <c r="D274" s="82">
        <f>SUM(D268:D273)</f>
        <v>846400</v>
      </c>
      <c r="E274" s="82">
        <f>SUM(E268:E273)</f>
        <v>0</v>
      </c>
      <c r="G274" s="82">
        <f>SUM(G268:G273)</f>
        <v>846400</v>
      </c>
      <c r="I274" s="82">
        <f>SUM(I268:I273)</f>
        <v>800000</v>
      </c>
      <c r="K274" s="82">
        <f>SUM(K268:K273)</f>
        <v>46400</v>
      </c>
      <c r="M274" s="82">
        <f>SUM(M268:M273)</f>
        <v>0</v>
      </c>
    </row>
    <row r="275" spans="1:19" ht="15.5" thickTop="1" thickBot="1" x14ac:dyDescent="0.4">
      <c r="A275" s="79" t="s">
        <v>51</v>
      </c>
      <c r="B275" s="87">
        <v>21620</v>
      </c>
      <c r="C275" s="81" t="s">
        <v>452</v>
      </c>
      <c r="D275" s="82">
        <f>D267+D274</f>
        <v>1692600</v>
      </c>
      <c r="E275" s="82">
        <f>E267+E274</f>
        <v>0</v>
      </c>
      <c r="G275" s="82">
        <f>G267+G274</f>
        <v>1692600</v>
      </c>
      <c r="I275" s="82">
        <f>I267+I274</f>
        <v>1600000</v>
      </c>
      <c r="K275" s="82">
        <f>K267+K274</f>
        <v>92600</v>
      </c>
      <c r="M275" s="82">
        <f>M267+M274</f>
        <v>0</v>
      </c>
    </row>
    <row r="276" spans="1:19" ht="15" thickTop="1" x14ac:dyDescent="0.35">
      <c r="A276" s="84" t="s">
        <v>453</v>
      </c>
      <c r="B276" s="87"/>
      <c r="C276" s="77"/>
      <c r="D276" s="49"/>
      <c r="E276" s="49"/>
    </row>
    <row r="277" spans="1:19" x14ac:dyDescent="0.35">
      <c r="A277" s="76" t="s">
        <v>454</v>
      </c>
      <c r="B277" s="87">
        <v>22000</v>
      </c>
      <c r="C277" s="77" t="s">
        <v>194</v>
      </c>
      <c r="D277" s="49">
        <f>'Stmt of Appropriations-OPTION 1'!D277+'Stmt of Appropriations-OPTION 1'!D742</f>
        <v>848200</v>
      </c>
      <c r="E277" s="49">
        <f>'Stmt of Appropriations-OPTION 1'!E277+'Stmt of Appropriations-OPTION 1'!E742</f>
        <v>0</v>
      </c>
      <c r="G277" s="49">
        <f>'Stmt of Appropriations-OPTION 1'!G277+'Stmt of Appropriations-OPTION 1'!G742</f>
        <v>848200</v>
      </c>
      <c r="I277" s="49">
        <f>'Stmt of Appropriations-OPTION 1'!I277+'Stmt of Appropriations-OPTION 1'!I742</f>
        <v>800000</v>
      </c>
      <c r="K277" s="49">
        <f>'Stmt of Appropriations-OPTION 1'!K277+'Stmt of Appropriations-OPTION 1'!K742</f>
        <v>48200</v>
      </c>
      <c r="M277" s="49">
        <f>G277-I277-K277</f>
        <v>0</v>
      </c>
    </row>
    <row r="278" spans="1:19" x14ac:dyDescent="0.35">
      <c r="A278" s="76" t="s">
        <v>455</v>
      </c>
      <c r="B278" s="87">
        <v>22020</v>
      </c>
      <c r="C278" s="77" t="s">
        <v>388</v>
      </c>
      <c r="D278" s="49">
        <f>'Stmt of Appropriations-OPTION 1'!D278+'Stmt of Appropriations-OPTION 1'!D743</f>
        <v>0</v>
      </c>
      <c r="E278" s="49">
        <f>'Stmt of Appropriations-OPTION 1'!E278+'Stmt of Appropriations-OPTION 1'!E743</f>
        <v>0</v>
      </c>
      <c r="G278" s="49">
        <f>'Stmt of Appropriations-OPTION 1'!G278+'Stmt of Appropriations-OPTION 1'!G743</f>
        <v>0</v>
      </c>
      <c r="I278" s="49">
        <f>'Stmt of Appropriations-OPTION 1'!I278+'Stmt of Appropriations-OPTION 1'!I743</f>
        <v>0</v>
      </c>
      <c r="K278" s="49">
        <f>'Stmt of Appropriations-OPTION 1'!K278+'Stmt of Appropriations-OPTION 1'!K743</f>
        <v>0</v>
      </c>
    </row>
    <row r="279" spans="1:19" x14ac:dyDescent="0.35">
      <c r="A279" s="76" t="s">
        <v>456</v>
      </c>
      <c r="B279" s="87">
        <v>22040</v>
      </c>
      <c r="C279" s="77" t="s">
        <v>390</v>
      </c>
      <c r="D279" s="49">
        <f>'Stmt of Appropriations-OPTION 1'!D279+'Stmt of Appropriations-OPTION 1'!D744</f>
        <v>0</v>
      </c>
      <c r="E279" s="49">
        <f>'Stmt of Appropriations-OPTION 1'!E279+'Stmt of Appropriations-OPTION 1'!E744</f>
        <v>0</v>
      </c>
      <c r="G279" s="49">
        <f>'Stmt of Appropriations-OPTION 1'!G279+'Stmt of Appropriations-OPTION 1'!G744</f>
        <v>0</v>
      </c>
      <c r="I279" s="49">
        <f>'Stmt of Appropriations-OPTION 1'!I279+'Stmt of Appropriations-OPTION 1'!I744</f>
        <v>0</v>
      </c>
      <c r="K279" s="49">
        <f>'Stmt of Appropriations-OPTION 1'!K279+'Stmt of Appropriations-OPTION 1'!K744</f>
        <v>0</v>
      </c>
      <c r="M279" s="49">
        <f t="shared" ref="M279:M286" si="23">G279-I279-K279</f>
        <v>0</v>
      </c>
    </row>
    <row r="280" spans="1:19" x14ac:dyDescent="0.35">
      <c r="A280" s="76" t="s">
        <v>457</v>
      </c>
      <c r="B280" s="87">
        <v>22060</v>
      </c>
      <c r="C280" s="77" t="s">
        <v>392</v>
      </c>
      <c r="D280" s="49">
        <f>'Stmt of Appropriations-OPTION 1'!D280+'Stmt of Appropriations-OPTION 1'!D745</f>
        <v>0</v>
      </c>
      <c r="E280" s="49">
        <f>'Stmt of Appropriations-OPTION 1'!E280+'Stmt of Appropriations-OPTION 1'!E745</f>
        <v>0</v>
      </c>
      <c r="G280" s="49">
        <f>'Stmt of Appropriations-OPTION 1'!G280+'Stmt of Appropriations-OPTION 1'!G745</f>
        <v>0</v>
      </c>
      <c r="I280" s="49">
        <f>'Stmt of Appropriations-OPTION 1'!I280+'Stmt of Appropriations-OPTION 1'!I745</f>
        <v>0</v>
      </c>
      <c r="K280" s="49">
        <f>'Stmt of Appropriations-OPTION 1'!K280+'Stmt of Appropriations-OPTION 1'!K745</f>
        <v>0</v>
      </c>
      <c r="M280" s="49">
        <f t="shared" si="23"/>
        <v>0</v>
      </c>
    </row>
    <row r="281" spans="1:19" x14ac:dyDescent="0.35">
      <c r="A281" s="76" t="s">
        <v>458</v>
      </c>
      <c r="B281" s="87">
        <v>22065</v>
      </c>
      <c r="C281" s="77" t="s">
        <v>177</v>
      </c>
      <c r="D281" s="49">
        <v>0</v>
      </c>
      <c r="E281" s="49">
        <v>0</v>
      </c>
      <c r="G281" s="49">
        <v>0</v>
      </c>
      <c r="I281" s="49">
        <v>0</v>
      </c>
      <c r="J281" s="75"/>
      <c r="K281" s="49">
        <v>0</v>
      </c>
      <c r="M281" s="49">
        <f t="shared" si="23"/>
        <v>0</v>
      </c>
      <c r="N281" s="50"/>
      <c r="P281" s="50"/>
      <c r="Q281" s="50"/>
      <c r="R281" s="50"/>
      <c r="S281" s="50"/>
    </row>
    <row r="282" spans="1:19" x14ac:dyDescent="0.35">
      <c r="A282" s="76" t="s">
        <v>459</v>
      </c>
      <c r="B282" s="87">
        <v>22080</v>
      </c>
      <c r="C282" s="77" t="s">
        <v>395</v>
      </c>
      <c r="D282" s="49">
        <f>'Stmt of Appropriations-OPTION 1'!D282+'Stmt of Appropriations-OPTION 1'!D747</f>
        <v>0</v>
      </c>
      <c r="E282" s="49">
        <f>'Stmt of Appropriations-OPTION 1'!E282+'Stmt of Appropriations-OPTION 1'!E747</f>
        <v>0</v>
      </c>
      <c r="G282" s="49">
        <f>'Stmt of Appropriations-OPTION 1'!G282+'Stmt of Appropriations-OPTION 1'!G747</f>
        <v>0</v>
      </c>
      <c r="I282" s="49">
        <f>'Stmt of Appropriations-OPTION 1'!I282+'Stmt of Appropriations-OPTION 1'!I747</f>
        <v>0</v>
      </c>
      <c r="K282" s="49">
        <f>'Stmt of Appropriations-OPTION 1'!K282+'Stmt of Appropriations-OPTION 1'!K747</f>
        <v>0</v>
      </c>
      <c r="M282" s="49">
        <f t="shared" si="23"/>
        <v>0</v>
      </c>
    </row>
    <row r="283" spans="1:19" x14ac:dyDescent="0.35">
      <c r="A283" s="76" t="s">
        <v>460</v>
      </c>
      <c r="B283" s="87">
        <v>22100</v>
      </c>
      <c r="C283" s="77" t="s">
        <v>183</v>
      </c>
      <c r="D283" s="49">
        <f>'Stmt of Appropriations-OPTION 1'!D283+'Stmt of Appropriations-OPTION 1'!D748</f>
        <v>0</v>
      </c>
      <c r="E283" s="49">
        <f>'Stmt of Appropriations-OPTION 1'!E283+'Stmt of Appropriations-OPTION 1'!E748</f>
        <v>0</v>
      </c>
      <c r="G283" s="49">
        <f>'Stmt of Appropriations-OPTION 1'!G283+'Stmt of Appropriations-OPTION 1'!G748</f>
        <v>0</v>
      </c>
      <c r="I283" s="49">
        <f>'Stmt of Appropriations-OPTION 1'!I283+'Stmt of Appropriations-OPTION 1'!I748</f>
        <v>0</v>
      </c>
      <c r="K283" s="49">
        <f>'Stmt of Appropriations-OPTION 1'!K283+'Stmt of Appropriations-OPTION 1'!K748</f>
        <v>0</v>
      </c>
      <c r="M283" s="49">
        <f t="shared" si="23"/>
        <v>0</v>
      </c>
    </row>
    <row r="284" spans="1:19" x14ac:dyDescent="0.35">
      <c r="A284" s="76" t="s">
        <v>461</v>
      </c>
      <c r="B284" s="87">
        <v>22120</v>
      </c>
      <c r="C284" s="77" t="s">
        <v>421</v>
      </c>
      <c r="D284" s="49">
        <f>'Stmt of Appropriations-OPTION 1'!D284+'Stmt of Appropriations-OPTION 1'!D749</f>
        <v>0</v>
      </c>
      <c r="E284" s="49">
        <f>'Stmt of Appropriations-OPTION 1'!E284+'Stmt of Appropriations-OPTION 1'!E749</f>
        <v>0</v>
      </c>
      <c r="G284" s="49">
        <f>'Stmt of Appropriations-OPTION 1'!G284+'Stmt of Appropriations-OPTION 1'!G749</f>
        <v>0</v>
      </c>
      <c r="I284" s="49">
        <f>'Stmt of Appropriations-OPTION 1'!I284+'Stmt of Appropriations-OPTION 1'!I749</f>
        <v>0</v>
      </c>
      <c r="K284" s="49">
        <f>'Stmt of Appropriations-OPTION 1'!K284+'Stmt of Appropriations-OPTION 1'!K749</f>
        <v>0</v>
      </c>
      <c r="M284" s="49">
        <f t="shared" si="23"/>
        <v>0</v>
      </c>
    </row>
    <row r="285" spans="1:19" x14ac:dyDescent="0.35">
      <c r="A285" s="76" t="s">
        <v>462</v>
      </c>
      <c r="B285" s="87">
        <v>22140</v>
      </c>
      <c r="C285" s="77" t="s">
        <v>187</v>
      </c>
      <c r="D285" s="49">
        <f>'Stmt of Appropriations-OPTION 1'!D285+'Stmt of Appropriations-OPTION 1'!D750</f>
        <v>0</v>
      </c>
      <c r="E285" s="49">
        <f>'Stmt of Appropriations-OPTION 1'!E285+'Stmt of Appropriations-OPTION 1'!E750</f>
        <v>0</v>
      </c>
      <c r="G285" s="49">
        <f>'Stmt of Appropriations-OPTION 1'!G285+'Stmt of Appropriations-OPTION 1'!G750</f>
        <v>0</v>
      </c>
      <c r="I285" s="49">
        <f>'Stmt of Appropriations-OPTION 1'!I285+'Stmt of Appropriations-OPTION 1'!I750</f>
        <v>0</v>
      </c>
      <c r="K285" s="49">
        <f>'Stmt of Appropriations-OPTION 1'!K285+'Stmt of Appropriations-OPTION 1'!K750</f>
        <v>0</v>
      </c>
      <c r="M285" s="49">
        <f t="shared" si="23"/>
        <v>0</v>
      </c>
    </row>
    <row r="286" spans="1:19" x14ac:dyDescent="0.35">
      <c r="A286" s="76" t="s">
        <v>463</v>
      </c>
      <c r="B286" s="87">
        <v>22160</v>
      </c>
      <c r="C286" s="77" t="s">
        <v>189</v>
      </c>
      <c r="D286" s="49">
        <f>'Stmt of Appropriations-OPTION 1'!D286+'Stmt of Appropriations-OPTION 1'!D751</f>
        <v>0</v>
      </c>
      <c r="E286" s="49">
        <f>'Stmt of Appropriations-OPTION 1'!E286+'Stmt of Appropriations-OPTION 1'!E751</f>
        <v>0</v>
      </c>
      <c r="G286" s="49">
        <f>'Stmt of Appropriations-OPTION 1'!G286+'Stmt of Appropriations-OPTION 1'!G751</f>
        <v>0</v>
      </c>
      <c r="I286" s="49">
        <f>'Stmt of Appropriations-OPTION 1'!I286+'Stmt of Appropriations-OPTION 1'!I751</f>
        <v>0</v>
      </c>
      <c r="K286" s="49">
        <f>'Stmt of Appropriations-OPTION 1'!K286+'Stmt of Appropriations-OPTION 1'!K751</f>
        <v>0</v>
      </c>
      <c r="M286" s="49">
        <f t="shared" si="23"/>
        <v>0</v>
      </c>
    </row>
    <row r="287" spans="1:19" ht="15" thickBot="1" x14ac:dyDescent="0.4">
      <c r="A287" s="79" t="s">
        <v>51</v>
      </c>
      <c r="B287" s="87">
        <v>22180</v>
      </c>
      <c r="C287" s="81" t="s">
        <v>464</v>
      </c>
      <c r="D287" s="82">
        <f>SUM(D277:D286)</f>
        <v>848200</v>
      </c>
      <c r="E287" s="82">
        <f>SUM(E277:E286)</f>
        <v>0</v>
      </c>
      <c r="G287" s="82">
        <f>SUM(G277:G286)</f>
        <v>848200</v>
      </c>
      <c r="I287" s="82">
        <f>SUM(I277:I286)</f>
        <v>800000</v>
      </c>
      <c r="K287" s="82">
        <f>SUM(K277:K286)</f>
        <v>48200</v>
      </c>
      <c r="M287" s="82">
        <f>SUM(M277:M286)</f>
        <v>0</v>
      </c>
    </row>
    <row r="288" spans="1:19" ht="15" thickTop="1" x14ac:dyDescent="0.35">
      <c r="A288" s="76" t="s">
        <v>465</v>
      </c>
      <c r="B288" s="87">
        <v>22500</v>
      </c>
      <c r="C288" s="77" t="s">
        <v>370</v>
      </c>
      <c r="D288" s="49">
        <f>'Stmt of Appropriations-OPTION 1'!D288+'Stmt of Appropriations-OPTION 1'!D753</f>
        <v>848400</v>
      </c>
      <c r="E288" s="49">
        <f>'Stmt of Appropriations-OPTION 1'!E288+'Stmt of Appropriations-OPTION 1'!E753</f>
        <v>0</v>
      </c>
      <c r="G288" s="49">
        <f>'Stmt of Appropriations-OPTION 1'!G288+'Stmt of Appropriations-OPTION 1'!G753</f>
        <v>848400</v>
      </c>
      <c r="I288" s="49">
        <f>'Stmt of Appropriations-OPTION 1'!I288+'Stmt of Appropriations-OPTION 1'!I753</f>
        <v>800000</v>
      </c>
      <c r="K288" s="49">
        <f>'Stmt of Appropriations-OPTION 1'!K288+'Stmt of Appropriations-OPTION 1'!K753</f>
        <v>48400</v>
      </c>
      <c r="M288" s="49">
        <f t="shared" ref="M288:M293" si="24">G288-I288-K288</f>
        <v>0</v>
      </c>
    </row>
    <row r="289" spans="1:19" x14ac:dyDescent="0.35">
      <c r="A289" s="76" t="s">
        <v>466</v>
      </c>
      <c r="B289" s="87">
        <v>22505</v>
      </c>
      <c r="C289" s="77" t="s">
        <v>177</v>
      </c>
      <c r="D289" s="49">
        <v>0</v>
      </c>
      <c r="E289" s="49">
        <v>0</v>
      </c>
      <c r="G289" s="49">
        <v>0</v>
      </c>
      <c r="I289" s="49">
        <v>0</v>
      </c>
      <c r="J289" s="75"/>
      <c r="K289" s="49">
        <v>0</v>
      </c>
      <c r="M289" s="49">
        <f t="shared" si="24"/>
        <v>0</v>
      </c>
      <c r="N289" s="50"/>
      <c r="P289" s="50"/>
      <c r="Q289" s="50"/>
      <c r="R289" s="50"/>
      <c r="S289" s="50"/>
    </row>
    <row r="290" spans="1:19" x14ac:dyDescent="0.35">
      <c r="A290" s="76" t="s">
        <v>467</v>
      </c>
      <c r="B290" s="87">
        <v>22520</v>
      </c>
      <c r="C290" s="77" t="s">
        <v>405</v>
      </c>
      <c r="D290" s="49">
        <f>'Stmt of Appropriations-OPTION 1'!D290+'Stmt of Appropriations-OPTION 1'!D755</f>
        <v>0</v>
      </c>
      <c r="E290" s="49">
        <f>'Stmt of Appropriations-OPTION 1'!E290+'Stmt of Appropriations-OPTION 1'!E755</f>
        <v>0</v>
      </c>
      <c r="G290" s="49">
        <f>'Stmt of Appropriations-OPTION 1'!G290+'Stmt of Appropriations-OPTION 1'!G755</f>
        <v>0</v>
      </c>
      <c r="I290" s="49">
        <f>'Stmt of Appropriations-OPTION 1'!I290+'Stmt of Appropriations-OPTION 1'!I755</f>
        <v>0</v>
      </c>
      <c r="K290" s="49">
        <f>'Stmt of Appropriations-OPTION 1'!K290+'Stmt of Appropriations-OPTION 1'!K755</f>
        <v>0</v>
      </c>
      <c r="M290" s="49">
        <f t="shared" si="24"/>
        <v>0</v>
      </c>
    </row>
    <row r="291" spans="1:19" x14ac:dyDescent="0.35">
      <c r="A291" s="76" t="s">
        <v>468</v>
      </c>
      <c r="B291" s="87">
        <v>22540</v>
      </c>
      <c r="C291" s="77" t="s">
        <v>407</v>
      </c>
      <c r="D291" s="49">
        <f>'Stmt of Appropriations-OPTION 1'!D291+'Stmt of Appropriations-OPTION 1'!D756</f>
        <v>0</v>
      </c>
      <c r="E291" s="49">
        <f>'Stmt of Appropriations-OPTION 1'!E291+'Stmt of Appropriations-OPTION 1'!E756</f>
        <v>0</v>
      </c>
      <c r="G291" s="49">
        <f>'Stmt of Appropriations-OPTION 1'!G291+'Stmt of Appropriations-OPTION 1'!G756</f>
        <v>0</v>
      </c>
      <c r="I291" s="49">
        <f>'Stmt of Appropriations-OPTION 1'!I291+'Stmt of Appropriations-OPTION 1'!I756</f>
        <v>0</v>
      </c>
      <c r="K291" s="49">
        <f>'Stmt of Appropriations-OPTION 1'!K291+'Stmt of Appropriations-OPTION 1'!K756</f>
        <v>0</v>
      </c>
      <c r="M291" s="49">
        <f t="shared" si="24"/>
        <v>0</v>
      </c>
    </row>
    <row r="292" spans="1:19" x14ac:dyDescent="0.35">
      <c r="A292" s="76" t="s">
        <v>469</v>
      </c>
      <c r="B292" s="87">
        <v>22560</v>
      </c>
      <c r="C292" s="77" t="s">
        <v>375</v>
      </c>
      <c r="D292" s="49">
        <f>'Stmt of Appropriations-OPTION 1'!D292+'Stmt of Appropriations-OPTION 1'!D757</f>
        <v>0</v>
      </c>
      <c r="E292" s="49">
        <f>'Stmt of Appropriations-OPTION 1'!E292+'Stmt of Appropriations-OPTION 1'!E757</f>
        <v>0</v>
      </c>
      <c r="G292" s="49">
        <f>'Stmt of Appropriations-OPTION 1'!G292+'Stmt of Appropriations-OPTION 1'!G757</f>
        <v>0</v>
      </c>
      <c r="I292" s="49">
        <f>'Stmt of Appropriations-OPTION 1'!I292+'Stmt of Appropriations-OPTION 1'!I757</f>
        <v>0</v>
      </c>
      <c r="K292" s="49">
        <f>'Stmt of Appropriations-OPTION 1'!K292+'Stmt of Appropriations-OPTION 1'!K757</f>
        <v>0</v>
      </c>
      <c r="M292" s="49">
        <f t="shared" si="24"/>
        <v>0</v>
      </c>
    </row>
    <row r="293" spans="1:19" x14ac:dyDescent="0.35">
      <c r="A293" s="76" t="s">
        <v>470</v>
      </c>
      <c r="B293" s="87">
        <v>22580</v>
      </c>
      <c r="C293" s="77" t="s">
        <v>189</v>
      </c>
      <c r="D293" s="49">
        <f>'Stmt of Appropriations-OPTION 1'!D293+'Stmt of Appropriations-OPTION 1'!D758</f>
        <v>0</v>
      </c>
      <c r="E293" s="49">
        <f>'Stmt of Appropriations-OPTION 1'!E293+'Stmt of Appropriations-OPTION 1'!E758</f>
        <v>0</v>
      </c>
      <c r="G293" s="49">
        <f>'Stmt of Appropriations-OPTION 1'!G293+'Stmt of Appropriations-OPTION 1'!G758</f>
        <v>0</v>
      </c>
      <c r="I293" s="49">
        <f>'Stmt of Appropriations-OPTION 1'!I293+'Stmt of Appropriations-OPTION 1'!I758</f>
        <v>0</v>
      </c>
      <c r="K293" s="49">
        <f>'Stmt of Appropriations-OPTION 1'!K293+'Stmt of Appropriations-OPTION 1'!K758</f>
        <v>0</v>
      </c>
      <c r="M293" s="49">
        <f t="shared" si="24"/>
        <v>0</v>
      </c>
    </row>
    <row r="294" spans="1:19" ht="15" thickBot="1" x14ac:dyDescent="0.4">
      <c r="A294" s="79" t="s">
        <v>51</v>
      </c>
      <c r="B294" s="87">
        <v>22600</v>
      </c>
      <c r="C294" s="81" t="s">
        <v>471</v>
      </c>
      <c r="D294" s="82">
        <f>SUM(D288:D293)</f>
        <v>848400</v>
      </c>
      <c r="E294" s="82">
        <f>SUM(E288:E293)</f>
        <v>0</v>
      </c>
      <c r="G294" s="82">
        <f>SUM(G288:G293)</f>
        <v>848400</v>
      </c>
      <c r="I294" s="82">
        <f>SUM(I288:I293)</f>
        <v>800000</v>
      </c>
      <c r="K294" s="82">
        <f>SUM(K288:K293)</f>
        <v>48400</v>
      </c>
      <c r="M294" s="82">
        <f>SUM(M288:M293)</f>
        <v>0</v>
      </c>
    </row>
    <row r="295" spans="1:19" ht="15.5" thickTop="1" thickBot="1" x14ac:dyDescent="0.4">
      <c r="A295" s="79" t="s">
        <v>51</v>
      </c>
      <c r="B295" s="87">
        <v>22620</v>
      </c>
      <c r="C295" s="81" t="s">
        <v>472</v>
      </c>
      <c r="D295" s="82">
        <f>D287+D294</f>
        <v>1696600</v>
      </c>
      <c r="E295" s="82">
        <f>E287+E294</f>
        <v>0</v>
      </c>
      <c r="G295" s="82">
        <f>G287+G294</f>
        <v>1696600</v>
      </c>
      <c r="I295" s="82">
        <f>I287+I294</f>
        <v>1600000</v>
      </c>
      <c r="K295" s="82">
        <f>K287+K294</f>
        <v>96600</v>
      </c>
      <c r="M295" s="82">
        <f>M287+M294</f>
        <v>0</v>
      </c>
    </row>
    <row r="296" spans="1:19" ht="15" thickTop="1" x14ac:dyDescent="0.35">
      <c r="A296" s="84" t="s">
        <v>473</v>
      </c>
      <c r="B296" s="87"/>
      <c r="C296" s="77"/>
      <c r="D296" s="49"/>
      <c r="E296" s="49"/>
    </row>
    <row r="297" spans="1:19" x14ac:dyDescent="0.35">
      <c r="A297" s="76" t="s">
        <v>474</v>
      </c>
      <c r="B297" s="87">
        <v>23000</v>
      </c>
      <c r="C297" s="77" t="s">
        <v>194</v>
      </c>
      <c r="D297" s="49">
        <f>'Stmt of Appropriations-OPTION 1'!D297+'Stmt of Appropriations-OPTION 1'!D762</f>
        <v>850200</v>
      </c>
      <c r="E297" s="49">
        <f>'Stmt of Appropriations-OPTION 1'!E297+'Stmt of Appropriations-OPTION 1'!E762</f>
        <v>0</v>
      </c>
      <c r="G297" s="49">
        <f>'Stmt of Appropriations-OPTION 1'!G297+'Stmt of Appropriations-OPTION 1'!G762</f>
        <v>850200</v>
      </c>
      <c r="I297" s="49">
        <f>'Stmt of Appropriations-OPTION 1'!I297+'Stmt of Appropriations-OPTION 1'!I762</f>
        <v>800000</v>
      </c>
      <c r="K297" s="49">
        <f>'Stmt of Appropriations-OPTION 1'!K297+'Stmt of Appropriations-OPTION 1'!K762</f>
        <v>50200</v>
      </c>
      <c r="M297" s="49">
        <f>G297-I297-K297</f>
        <v>0</v>
      </c>
    </row>
    <row r="298" spans="1:19" x14ac:dyDescent="0.35">
      <c r="A298" s="76" t="s">
        <v>475</v>
      </c>
      <c r="B298" s="87">
        <v>23020</v>
      </c>
      <c r="C298" s="77" t="s">
        <v>388</v>
      </c>
      <c r="D298" s="49">
        <f>'Stmt of Appropriations-OPTION 1'!D298+'Stmt of Appropriations-OPTION 1'!D763</f>
        <v>0</v>
      </c>
      <c r="E298" s="49">
        <f>'Stmt of Appropriations-OPTION 1'!E298+'Stmt of Appropriations-OPTION 1'!E763</f>
        <v>0</v>
      </c>
      <c r="G298" s="49">
        <f>'Stmt of Appropriations-OPTION 1'!G298+'Stmt of Appropriations-OPTION 1'!G763</f>
        <v>0</v>
      </c>
      <c r="I298" s="49">
        <f>'Stmt of Appropriations-OPTION 1'!I298+'Stmt of Appropriations-OPTION 1'!I763</f>
        <v>0</v>
      </c>
      <c r="K298" s="49">
        <f>'Stmt of Appropriations-OPTION 1'!K298+'Stmt of Appropriations-OPTION 1'!K763</f>
        <v>0</v>
      </c>
    </row>
    <row r="299" spans="1:19" x14ac:dyDescent="0.35">
      <c r="A299" s="76" t="s">
        <v>476</v>
      </c>
      <c r="B299" s="87">
        <v>23040</v>
      </c>
      <c r="C299" s="77" t="s">
        <v>390</v>
      </c>
      <c r="D299" s="49">
        <f>'Stmt of Appropriations-OPTION 1'!D299+'Stmt of Appropriations-OPTION 1'!D764</f>
        <v>0</v>
      </c>
      <c r="E299" s="49">
        <f>'Stmt of Appropriations-OPTION 1'!E299+'Stmt of Appropriations-OPTION 1'!E764</f>
        <v>0</v>
      </c>
      <c r="G299" s="49">
        <f>'Stmt of Appropriations-OPTION 1'!G299+'Stmt of Appropriations-OPTION 1'!G764</f>
        <v>0</v>
      </c>
      <c r="I299" s="49">
        <f>'Stmt of Appropriations-OPTION 1'!I299+'Stmt of Appropriations-OPTION 1'!I764</f>
        <v>0</v>
      </c>
      <c r="K299" s="49">
        <f>'Stmt of Appropriations-OPTION 1'!K299+'Stmt of Appropriations-OPTION 1'!K764</f>
        <v>0</v>
      </c>
      <c r="M299" s="49">
        <f t="shared" ref="M299:M306" si="25">G299-I299-K299</f>
        <v>0</v>
      </c>
    </row>
    <row r="300" spans="1:19" x14ac:dyDescent="0.35">
      <c r="A300" s="76" t="s">
        <v>477</v>
      </c>
      <c r="B300" s="87">
        <v>23060</v>
      </c>
      <c r="C300" s="77" t="s">
        <v>392</v>
      </c>
      <c r="D300" s="49">
        <f>'Stmt of Appropriations-OPTION 1'!D300+'Stmt of Appropriations-OPTION 1'!D765</f>
        <v>0</v>
      </c>
      <c r="E300" s="49">
        <f>'Stmt of Appropriations-OPTION 1'!E300+'Stmt of Appropriations-OPTION 1'!E765</f>
        <v>0</v>
      </c>
      <c r="G300" s="49">
        <f>'Stmt of Appropriations-OPTION 1'!G300+'Stmt of Appropriations-OPTION 1'!G765</f>
        <v>0</v>
      </c>
      <c r="I300" s="49">
        <f>'Stmt of Appropriations-OPTION 1'!I300+'Stmt of Appropriations-OPTION 1'!I765</f>
        <v>0</v>
      </c>
      <c r="K300" s="49">
        <f>'Stmt of Appropriations-OPTION 1'!K300+'Stmt of Appropriations-OPTION 1'!K765</f>
        <v>0</v>
      </c>
      <c r="M300" s="49">
        <f t="shared" si="25"/>
        <v>0</v>
      </c>
    </row>
    <row r="301" spans="1:19" x14ac:dyDescent="0.35">
      <c r="A301" s="76" t="s">
        <v>478</v>
      </c>
      <c r="B301" s="87">
        <v>23065</v>
      </c>
      <c r="C301" s="77" t="s">
        <v>177</v>
      </c>
      <c r="D301" s="49">
        <v>0</v>
      </c>
      <c r="E301" s="49">
        <v>0</v>
      </c>
      <c r="G301" s="49">
        <v>0</v>
      </c>
      <c r="I301" s="49">
        <v>0</v>
      </c>
      <c r="J301" s="75"/>
      <c r="K301" s="49">
        <v>0</v>
      </c>
      <c r="M301" s="49">
        <f t="shared" si="25"/>
        <v>0</v>
      </c>
      <c r="N301" s="50"/>
      <c r="P301" s="50"/>
      <c r="Q301" s="50"/>
      <c r="R301" s="50"/>
      <c r="S301" s="50"/>
    </row>
    <row r="302" spans="1:19" x14ac:dyDescent="0.35">
      <c r="A302" s="76" t="s">
        <v>479</v>
      </c>
      <c r="B302" s="87">
        <v>23080</v>
      </c>
      <c r="C302" s="77" t="s">
        <v>395</v>
      </c>
      <c r="D302" s="49">
        <f>'Stmt of Appropriations-OPTION 1'!D302+'Stmt of Appropriations-OPTION 1'!D767</f>
        <v>0</v>
      </c>
      <c r="E302" s="49">
        <f>'Stmt of Appropriations-OPTION 1'!E302+'Stmt of Appropriations-OPTION 1'!E767</f>
        <v>0</v>
      </c>
      <c r="G302" s="49">
        <f>'Stmt of Appropriations-OPTION 1'!G302+'Stmt of Appropriations-OPTION 1'!G767</f>
        <v>0</v>
      </c>
      <c r="I302" s="49">
        <f>'Stmt of Appropriations-OPTION 1'!I302+'Stmt of Appropriations-OPTION 1'!I767</f>
        <v>0</v>
      </c>
      <c r="K302" s="49">
        <f>'Stmt of Appropriations-OPTION 1'!K302+'Stmt of Appropriations-OPTION 1'!K767</f>
        <v>0</v>
      </c>
      <c r="M302" s="49">
        <f t="shared" si="25"/>
        <v>0</v>
      </c>
    </row>
    <row r="303" spans="1:19" x14ac:dyDescent="0.35">
      <c r="A303" s="76" t="s">
        <v>480</v>
      </c>
      <c r="B303" s="87">
        <v>23100</v>
      </c>
      <c r="C303" s="77" t="s">
        <v>183</v>
      </c>
      <c r="D303" s="49">
        <f>'Stmt of Appropriations-OPTION 1'!D303+'Stmt of Appropriations-OPTION 1'!D768</f>
        <v>0</v>
      </c>
      <c r="E303" s="49">
        <f>'Stmt of Appropriations-OPTION 1'!E303+'Stmt of Appropriations-OPTION 1'!E768</f>
        <v>0</v>
      </c>
      <c r="G303" s="49">
        <f>'Stmt of Appropriations-OPTION 1'!G303+'Stmt of Appropriations-OPTION 1'!G768</f>
        <v>0</v>
      </c>
      <c r="I303" s="49">
        <f>'Stmt of Appropriations-OPTION 1'!I303+'Stmt of Appropriations-OPTION 1'!I768</f>
        <v>0</v>
      </c>
      <c r="K303" s="49">
        <f>'Stmt of Appropriations-OPTION 1'!K303+'Stmt of Appropriations-OPTION 1'!K768</f>
        <v>0</v>
      </c>
      <c r="M303" s="49">
        <f t="shared" si="25"/>
        <v>0</v>
      </c>
    </row>
    <row r="304" spans="1:19" x14ac:dyDescent="0.35">
      <c r="A304" s="76" t="s">
        <v>481</v>
      </c>
      <c r="B304" s="87">
        <v>23120</v>
      </c>
      <c r="C304" s="77" t="s">
        <v>421</v>
      </c>
      <c r="D304" s="49">
        <f>'Stmt of Appropriations-OPTION 1'!D304+'Stmt of Appropriations-OPTION 1'!D769</f>
        <v>0</v>
      </c>
      <c r="E304" s="49">
        <f>'Stmt of Appropriations-OPTION 1'!E304+'Stmt of Appropriations-OPTION 1'!E769</f>
        <v>0</v>
      </c>
      <c r="G304" s="49">
        <f>'Stmt of Appropriations-OPTION 1'!G304+'Stmt of Appropriations-OPTION 1'!G769</f>
        <v>0</v>
      </c>
      <c r="I304" s="49">
        <f>'Stmt of Appropriations-OPTION 1'!I304+'Stmt of Appropriations-OPTION 1'!I769</f>
        <v>0</v>
      </c>
      <c r="K304" s="49">
        <f>'Stmt of Appropriations-OPTION 1'!K304+'Stmt of Appropriations-OPTION 1'!K769</f>
        <v>0</v>
      </c>
      <c r="M304" s="49">
        <f t="shared" si="25"/>
        <v>0</v>
      </c>
    </row>
    <row r="305" spans="1:19" x14ac:dyDescent="0.35">
      <c r="A305" s="76" t="s">
        <v>482</v>
      </c>
      <c r="B305" s="87">
        <v>23140</v>
      </c>
      <c r="C305" s="77" t="s">
        <v>187</v>
      </c>
      <c r="D305" s="49">
        <f>'Stmt of Appropriations-OPTION 1'!D305+'Stmt of Appropriations-OPTION 1'!D770</f>
        <v>0</v>
      </c>
      <c r="E305" s="49">
        <f>'Stmt of Appropriations-OPTION 1'!E305+'Stmt of Appropriations-OPTION 1'!E770</f>
        <v>0</v>
      </c>
      <c r="G305" s="49">
        <f>'Stmt of Appropriations-OPTION 1'!G305+'Stmt of Appropriations-OPTION 1'!G770</f>
        <v>0</v>
      </c>
      <c r="I305" s="49">
        <f>'Stmt of Appropriations-OPTION 1'!I305+'Stmt of Appropriations-OPTION 1'!I770</f>
        <v>0</v>
      </c>
      <c r="K305" s="49">
        <f>'Stmt of Appropriations-OPTION 1'!K305+'Stmt of Appropriations-OPTION 1'!K770</f>
        <v>0</v>
      </c>
      <c r="M305" s="49">
        <f t="shared" si="25"/>
        <v>0</v>
      </c>
    </row>
    <row r="306" spans="1:19" x14ac:dyDescent="0.35">
      <c r="A306" s="76" t="s">
        <v>483</v>
      </c>
      <c r="B306" s="87">
        <v>23160</v>
      </c>
      <c r="C306" s="77" t="s">
        <v>189</v>
      </c>
      <c r="D306" s="49">
        <f>'Stmt of Appropriations-OPTION 1'!D306+'Stmt of Appropriations-OPTION 1'!D771</f>
        <v>0</v>
      </c>
      <c r="E306" s="49">
        <f>'Stmt of Appropriations-OPTION 1'!E306+'Stmt of Appropriations-OPTION 1'!E771</f>
        <v>0</v>
      </c>
      <c r="G306" s="49">
        <f>'Stmt of Appropriations-OPTION 1'!G306+'Stmt of Appropriations-OPTION 1'!G771</f>
        <v>0</v>
      </c>
      <c r="I306" s="49">
        <f>'Stmt of Appropriations-OPTION 1'!I306+'Stmt of Appropriations-OPTION 1'!I771</f>
        <v>0</v>
      </c>
      <c r="K306" s="49">
        <f>'Stmt of Appropriations-OPTION 1'!K306+'Stmt of Appropriations-OPTION 1'!K771</f>
        <v>0</v>
      </c>
      <c r="M306" s="49">
        <f t="shared" si="25"/>
        <v>0</v>
      </c>
    </row>
    <row r="307" spans="1:19" ht="15" thickBot="1" x14ac:dyDescent="0.4">
      <c r="A307" s="79" t="s">
        <v>51</v>
      </c>
      <c r="B307" s="87">
        <v>23180</v>
      </c>
      <c r="C307" s="81" t="s">
        <v>484</v>
      </c>
      <c r="D307" s="82">
        <f>SUM(D297:D306)</f>
        <v>850200</v>
      </c>
      <c r="E307" s="82">
        <f>SUM(E297:E306)</f>
        <v>0</v>
      </c>
      <c r="G307" s="82">
        <f>SUM(G297:G306)</f>
        <v>850200</v>
      </c>
      <c r="I307" s="82">
        <f>SUM(I297:I306)</f>
        <v>800000</v>
      </c>
      <c r="K307" s="82">
        <f>SUM(K297:K306)</f>
        <v>50200</v>
      </c>
      <c r="M307" s="82">
        <f>SUM(M297:M306)</f>
        <v>0</v>
      </c>
    </row>
    <row r="308" spans="1:19" ht="15" thickTop="1" x14ac:dyDescent="0.35">
      <c r="A308" s="76" t="s">
        <v>485</v>
      </c>
      <c r="B308" s="87">
        <v>23500</v>
      </c>
      <c r="C308" s="77" t="s">
        <v>402</v>
      </c>
      <c r="D308" s="49">
        <f>'Stmt of Appropriations-OPTION 1'!D308+'Stmt of Appropriations-OPTION 1'!D773</f>
        <v>850400</v>
      </c>
      <c r="E308" s="49">
        <f>'Stmt of Appropriations-OPTION 1'!E308+'Stmt of Appropriations-OPTION 1'!E773</f>
        <v>0</v>
      </c>
      <c r="G308" s="49">
        <f>'Stmt of Appropriations-OPTION 1'!G308+'Stmt of Appropriations-OPTION 1'!G773</f>
        <v>850400</v>
      </c>
      <c r="I308" s="49">
        <f>'Stmt of Appropriations-OPTION 1'!I308+'Stmt of Appropriations-OPTION 1'!I773</f>
        <v>800000</v>
      </c>
      <c r="K308" s="49">
        <f>'Stmt of Appropriations-OPTION 1'!K308+'Stmt of Appropriations-OPTION 1'!K773</f>
        <v>50400</v>
      </c>
      <c r="M308" s="49">
        <f t="shared" ref="M308:M313" si="26">G308-I308-K308</f>
        <v>0</v>
      </c>
    </row>
    <row r="309" spans="1:19" x14ac:dyDescent="0.35">
      <c r="A309" s="76" t="s">
        <v>486</v>
      </c>
      <c r="B309" s="87">
        <v>23505</v>
      </c>
      <c r="C309" s="77" t="s">
        <v>177</v>
      </c>
      <c r="D309" s="49">
        <v>0</v>
      </c>
      <c r="E309" s="49">
        <v>0</v>
      </c>
      <c r="G309" s="49">
        <v>0</v>
      </c>
      <c r="I309" s="49">
        <v>0</v>
      </c>
      <c r="J309" s="75"/>
      <c r="K309" s="49">
        <v>0</v>
      </c>
      <c r="M309" s="49">
        <f t="shared" si="26"/>
        <v>0</v>
      </c>
      <c r="N309" s="50"/>
      <c r="P309" s="50"/>
      <c r="Q309" s="50"/>
      <c r="R309" s="50"/>
      <c r="S309" s="50"/>
    </row>
    <row r="310" spans="1:19" x14ac:dyDescent="0.35">
      <c r="A310" s="76" t="s">
        <v>487</v>
      </c>
      <c r="B310" s="87">
        <v>23520</v>
      </c>
      <c r="C310" s="77" t="s">
        <v>405</v>
      </c>
      <c r="D310" s="49">
        <f>'Stmt of Appropriations-OPTION 1'!D310+'Stmt of Appropriations-OPTION 1'!D775</f>
        <v>0</v>
      </c>
      <c r="E310" s="49">
        <f>'Stmt of Appropriations-OPTION 1'!E310+'Stmt of Appropriations-OPTION 1'!E775</f>
        <v>0</v>
      </c>
      <c r="G310" s="49">
        <f>'Stmt of Appropriations-OPTION 1'!G310+'Stmt of Appropriations-OPTION 1'!G775</f>
        <v>0</v>
      </c>
      <c r="I310" s="49">
        <f>'Stmt of Appropriations-OPTION 1'!I310+'Stmt of Appropriations-OPTION 1'!I775</f>
        <v>0</v>
      </c>
      <c r="K310" s="49">
        <f>'Stmt of Appropriations-OPTION 1'!K310+'Stmt of Appropriations-OPTION 1'!K775</f>
        <v>0</v>
      </c>
      <c r="M310" s="49">
        <f t="shared" si="26"/>
        <v>0</v>
      </c>
    </row>
    <row r="311" spans="1:19" x14ac:dyDescent="0.35">
      <c r="A311" s="76" t="s">
        <v>488</v>
      </c>
      <c r="B311" s="87">
        <v>23540</v>
      </c>
      <c r="C311" s="77" t="s">
        <v>407</v>
      </c>
      <c r="D311" s="49">
        <f>'Stmt of Appropriations-OPTION 1'!D311+'Stmt of Appropriations-OPTION 1'!D776</f>
        <v>0</v>
      </c>
      <c r="E311" s="49">
        <f>'Stmt of Appropriations-OPTION 1'!E311+'Stmt of Appropriations-OPTION 1'!E776</f>
        <v>0</v>
      </c>
      <c r="G311" s="49">
        <f>'Stmt of Appropriations-OPTION 1'!G311+'Stmt of Appropriations-OPTION 1'!G776</f>
        <v>0</v>
      </c>
      <c r="I311" s="49">
        <f>'Stmt of Appropriations-OPTION 1'!I311+'Stmt of Appropriations-OPTION 1'!I776</f>
        <v>0</v>
      </c>
      <c r="K311" s="49">
        <f>'Stmt of Appropriations-OPTION 1'!K311+'Stmt of Appropriations-OPTION 1'!K776</f>
        <v>0</v>
      </c>
      <c r="M311" s="49">
        <f t="shared" si="26"/>
        <v>0</v>
      </c>
    </row>
    <row r="312" spans="1:19" x14ac:dyDescent="0.35">
      <c r="A312" s="76" t="s">
        <v>489</v>
      </c>
      <c r="B312" s="87">
        <v>23560</v>
      </c>
      <c r="C312" s="77" t="s">
        <v>375</v>
      </c>
      <c r="D312" s="49">
        <f>'Stmt of Appropriations-OPTION 1'!D312+'Stmt of Appropriations-OPTION 1'!D777</f>
        <v>0</v>
      </c>
      <c r="E312" s="49">
        <f>'Stmt of Appropriations-OPTION 1'!E312+'Stmt of Appropriations-OPTION 1'!E777</f>
        <v>0</v>
      </c>
      <c r="G312" s="49">
        <f>'Stmt of Appropriations-OPTION 1'!G312+'Stmt of Appropriations-OPTION 1'!G777</f>
        <v>0</v>
      </c>
      <c r="I312" s="49">
        <f>'Stmt of Appropriations-OPTION 1'!I312+'Stmt of Appropriations-OPTION 1'!I777</f>
        <v>0</v>
      </c>
      <c r="K312" s="49">
        <f>'Stmt of Appropriations-OPTION 1'!K312+'Stmt of Appropriations-OPTION 1'!K777</f>
        <v>0</v>
      </c>
      <c r="M312" s="49">
        <f t="shared" si="26"/>
        <v>0</v>
      </c>
    </row>
    <row r="313" spans="1:19" x14ac:dyDescent="0.35">
      <c r="A313" s="76" t="s">
        <v>490</v>
      </c>
      <c r="B313" s="87">
        <v>23580</v>
      </c>
      <c r="C313" s="77" t="s">
        <v>189</v>
      </c>
      <c r="D313" s="49">
        <f>'Stmt of Appropriations-OPTION 1'!D313+'Stmt of Appropriations-OPTION 1'!D778</f>
        <v>0</v>
      </c>
      <c r="E313" s="49">
        <f>'Stmt of Appropriations-OPTION 1'!E313+'Stmt of Appropriations-OPTION 1'!E778</f>
        <v>0</v>
      </c>
      <c r="G313" s="49">
        <f>'Stmt of Appropriations-OPTION 1'!G313+'Stmt of Appropriations-OPTION 1'!G778</f>
        <v>0</v>
      </c>
      <c r="I313" s="49">
        <f>'Stmt of Appropriations-OPTION 1'!I313+'Stmt of Appropriations-OPTION 1'!I778</f>
        <v>0</v>
      </c>
      <c r="K313" s="49">
        <f>'Stmt of Appropriations-OPTION 1'!K313+'Stmt of Appropriations-OPTION 1'!K778</f>
        <v>0</v>
      </c>
      <c r="M313" s="49">
        <f t="shared" si="26"/>
        <v>0</v>
      </c>
    </row>
    <row r="314" spans="1:19" ht="15" thickBot="1" x14ac:dyDescent="0.4">
      <c r="A314" s="79" t="s">
        <v>51</v>
      </c>
      <c r="B314" s="87">
        <v>23600</v>
      </c>
      <c r="C314" s="81" t="s">
        <v>491</v>
      </c>
      <c r="D314" s="82">
        <f>SUM(D308:D313)</f>
        <v>850400</v>
      </c>
      <c r="E314" s="82">
        <f>SUM(E308:E313)</f>
        <v>0</v>
      </c>
      <c r="G314" s="82">
        <f>SUM(G308:G313)</f>
        <v>850400</v>
      </c>
      <c r="I314" s="82">
        <f>SUM(I308:I313)</f>
        <v>800000</v>
      </c>
      <c r="K314" s="82">
        <f>SUM(K308:K313)</f>
        <v>50400</v>
      </c>
      <c r="M314" s="82">
        <f>SUM(M308:M313)</f>
        <v>0</v>
      </c>
    </row>
    <row r="315" spans="1:19" ht="15.5" thickTop="1" thickBot="1" x14ac:dyDescent="0.4">
      <c r="A315" s="79" t="s">
        <v>51</v>
      </c>
      <c r="B315" s="87">
        <v>23620</v>
      </c>
      <c r="C315" s="81" t="s">
        <v>492</v>
      </c>
      <c r="D315" s="82">
        <f>D307+D314</f>
        <v>1700600</v>
      </c>
      <c r="E315" s="82">
        <f>E307+E314</f>
        <v>0</v>
      </c>
      <c r="F315" s="88"/>
      <c r="G315" s="82">
        <f>G307+G314</f>
        <v>1700600</v>
      </c>
      <c r="I315" s="82">
        <f>I307+I314</f>
        <v>1600000</v>
      </c>
      <c r="K315" s="82">
        <f>K307+K314</f>
        <v>100600</v>
      </c>
      <c r="M315" s="82">
        <f>M307+M314</f>
        <v>0</v>
      </c>
    </row>
    <row r="316" spans="1:19" ht="15" thickTop="1" x14ac:dyDescent="0.35">
      <c r="A316" s="84" t="s">
        <v>493</v>
      </c>
      <c r="B316" s="65"/>
      <c r="C316" s="77"/>
      <c r="D316" s="49"/>
      <c r="E316" s="49"/>
    </row>
    <row r="317" spans="1:19" x14ac:dyDescent="0.35">
      <c r="A317" s="76" t="s">
        <v>494</v>
      </c>
      <c r="B317" s="65">
        <v>25000</v>
      </c>
      <c r="C317" s="77" t="s">
        <v>370</v>
      </c>
      <c r="D317" s="49">
        <f>'Stmt of Appropriations-OPTION 1'!D317+'Stmt of Appropriations-OPTION 1'!D782</f>
        <v>1069434</v>
      </c>
      <c r="E317" s="49">
        <f>'Stmt of Appropriations-OPTION 1'!E317+'Stmt of Appropriations-OPTION 1'!E782</f>
        <v>0</v>
      </c>
      <c r="G317" s="49">
        <f>'Stmt of Appropriations-OPTION 1'!G317+'Stmt of Appropriations-OPTION 1'!G782</f>
        <v>1069434</v>
      </c>
      <c r="I317" s="49">
        <f>'Stmt of Appropriations-OPTION 1'!I317+'Stmt of Appropriations-OPTION 1'!I782</f>
        <v>448959</v>
      </c>
      <c r="K317" s="49">
        <f>'Stmt of Appropriations-OPTION 1'!K317+'Stmt of Appropriations-OPTION 1'!K782</f>
        <v>527433</v>
      </c>
      <c r="M317" s="49">
        <f>G317-I317-K317</f>
        <v>93042</v>
      </c>
    </row>
    <row r="318" spans="1:19" x14ac:dyDescent="0.35">
      <c r="A318" s="76" t="s">
        <v>495</v>
      </c>
      <c r="B318" s="65">
        <v>25005</v>
      </c>
      <c r="C318" s="77" t="s">
        <v>177</v>
      </c>
      <c r="D318" s="49">
        <v>0</v>
      </c>
      <c r="E318" s="49">
        <v>0</v>
      </c>
      <c r="G318" s="49">
        <v>0</v>
      </c>
      <c r="I318" s="49">
        <v>0</v>
      </c>
      <c r="J318" s="75"/>
      <c r="K318" s="49">
        <v>0</v>
      </c>
      <c r="M318" s="49">
        <f>G318-I318-K318</f>
        <v>0</v>
      </c>
      <c r="N318" s="50"/>
      <c r="P318" s="50"/>
      <c r="Q318" s="50"/>
      <c r="R318" s="50"/>
      <c r="S318" s="50"/>
    </row>
    <row r="319" spans="1:19" x14ac:dyDescent="0.35">
      <c r="A319" s="76" t="s">
        <v>496</v>
      </c>
      <c r="B319" s="65">
        <v>25020</v>
      </c>
      <c r="C319" s="77" t="s">
        <v>373</v>
      </c>
      <c r="D319" s="49">
        <f>'Stmt of Appropriations-OPTION 1'!D319+'Stmt of Appropriations-OPTION 1'!D784</f>
        <v>108000</v>
      </c>
      <c r="E319" s="49">
        <f>'Stmt of Appropriations-OPTION 1'!E319+'Stmt of Appropriations-OPTION 1'!E784</f>
        <v>0</v>
      </c>
      <c r="G319" s="49">
        <f>'Stmt of Appropriations-OPTION 1'!G319+'Stmt of Appropriations-OPTION 1'!G784</f>
        <v>108000</v>
      </c>
      <c r="I319" s="49">
        <f>'Stmt of Appropriations-OPTION 1'!I319+'Stmt of Appropriations-OPTION 1'!I784</f>
        <v>59571</v>
      </c>
      <c r="K319" s="49">
        <f>'Stmt of Appropriations-OPTION 1'!K319+'Stmt of Appropriations-OPTION 1'!K784</f>
        <v>37035</v>
      </c>
      <c r="M319" s="49">
        <f>G319-I319-K319</f>
        <v>11394</v>
      </c>
    </row>
    <row r="320" spans="1:19" x14ac:dyDescent="0.35">
      <c r="A320" s="76" t="s">
        <v>497</v>
      </c>
      <c r="B320" s="65">
        <v>25040</v>
      </c>
      <c r="C320" s="77" t="s">
        <v>375</v>
      </c>
      <c r="D320" s="49">
        <f>'Stmt of Appropriations-OPTION 1'!D320+'Stmt of Appropriations-OPTION 1'!D785</f>
        <v>367560</v>
      </c>
      <c r="E320" s="49">
        <f>'Stmt of Appropriations-OPTION 1'!E320+'Stmt of Appropriations-OPTION 1'!E785</f>
        <v>0</v>
      </c>
      <c r="G320" s="49">
        <f>'Stmt of Appropriations-OPTION 1'!G320+'Stmt of Appropriations-OPTION 1'!G785</f>
        <v>367560</v>
      </c>
      <c r="I320" s="49">
        <f>'Stmt of Appropriations-OPTION 1'!I320+'Stmt of Appropriations-OPTION 1'!I785</f>
        <v>170955</v>
      </c>
      <c r="K320" s="49">
        <f>'Stmt of Appropriations-OPTION 1'!K320+'Stmt of Appropriations-OPTION 1'!K785</f>
        <v>176892</v>
      </c>
      <c r="M320" s="49">
        <f>G320-I320-K320</f>
        <v>19713</v>
      </c>
    </row>
    <row r="321" spans="1:19" x14ac:dyDescent="0.35">
      <c r="A321" s="76" t="s">
        <v>498</v>
      </c>
      <c r="B321" s="65">
        <v>25060</v>
      </c>
      <c r="C321" s="77" t="s">
        <v>189</v>
      </c>
      <c r="D321" s="49">
        <f>'Stmt of Appropriations-OPTION 1'!D321+'Stmt of Appropriations-OPTION 1'!D786</f>
        <v>166350</v>
      </c>
      <c r="E321" s="49">
        <f>'Stmt of Appropriations-OPTION 1'!E321+'Stmt of Appropriations-OPTION 1'!E786</f>
        <v>0</v>
      </c>
      <c r="G321" s="49">
        <f>'Stmt of Appropriations-OPTION 1'!G321+'Stmt of Appropriations-OPTION 1'!G786</f>
        <v>166350</v>
      </c>
      <c r="I321" s="49">
        <f>'Stmt of Appropriations-OPTION 1'!I321+'Stmt of Appropriations-OPTION 1'!I786</f>
        <v>127689</v>
      </c>
      <c r="K321" s="49">
        <f>'Stmt of Appropriations-OPTION 1'!K321+'Stmt of Appropriations-OPTION 1'!K786</f>
        <v>30762</v>
      </c>
      <c r="M321" s="49">
        <f>G321-I321-K321</f>
        <v>7899</v>
      </c>
    </row>
    <row r="322" spans="1:19" ht="15" thickBot="1" x14ac:dyDescent="0.4">
      <c r="A322" s="79" t="s">
        <v>51</v>
      </c>
      <c r="B322" s="65">
        <v>25100</v>
      </c>
      <c r="C322" s="85" t="s">
        <v>499</v>
      </c>
      <c r="D322" s="82">
        <f>SUM(D317:D321)</f>
        <v>1711344</v>
      </c>
      <c r="E322" s="82">
        <f>SUM(E317:E321)</f>
        <v>0</v>
      </c>
      <c r="G322" s="82">
        <f>SUM(G317:G321)</f>
        <v>1711344</v>
      </c>
      <c r="I322" s="82">
        <f>SUM(I317:I321)</f>
        <v>807174</v>
      </c>
      <c r="K322" s="82">
        <f>SUM(K317:K321)</f>
        <v>772122</v>
      </c>
      <c r="M322" s="82">
        <f>SUM(M317:M321)</f>
        <v>132048</v>
      </c>
    </row>
    <row r="323" spans="1:19" ht="15.5" thickTop="1" thickBot="1" x14ac:dyDescent="0.4">
      <c r="A323" s="79" t="s">
        <v>51</v>
      </c>
      <c r="B323" s="79" t="s">
        <v>51</v>
      </c>
      <c r="C323" s="85" t="s">
        <v>500</v>
      </c>
      <c r="D323" s="82">
        <f>D26+D169+D180+D191+D202+D209+D216+D235+D255+D275+D295+D315+D322</f>
        <v>45841084</v>
      </c>
      <c r="E323" s="82">
        <f>E26+E169+E180+E191+E202+E209+E216+E235+E255+E275+E295+E315+E322</f>
        <v>0</v>
      </c>
      <c r="F323" s="89">
        <v>21</v>
      </c>
      <c r="G323" s="82">
        <f>G26+G169+G180+G191+G202+G209+G216+G235+G255+G275+G295+G315+G322</f>
        <v>45841084</v>
      </c>
      <c r="H323" s="90">
        <v>23</v>
      </c>
      <c r="I323" s="82">
        <f>I26+I169+I180+I191+I202+I209+I216+I235+I255+I275+I295+I315+I322</f>
        <v>18810126</v>
      </c>
      <c r="J323" s="95">
        <v>25</v>
      </c>
      <c r="K323" s="82">
        <f>K26+K169+K180+K191+K202+K209+K216+K235+K255+K275+K295+K315+K322</f>
        <v>24920017</v>
      </c>
      <c r="M323" s="82">
        <f>M26+M169+M180+M191+M202+M209+M216+M235+M255+M275+M295+M315+M322</f>
        <v>2110941</v>
      </c>
    </row>
    <row r="324" spans="1:19" ht="15" thickTop="1" x14ac:dyDescent="0.35">
      <c r="A324" s="84" t="s">
        <v>504</v>
      </c>
      <c r="B324" s="65"/>
      <c r="C324" s="77"/>
      <c r="D324" s="49"/>
      <c r="E324" s="49"/>
    </row>
    <row r="325" spans="1:19" x14ac:dyDescent="0.35">
      <c r="A325" s="76" t="s">
        <v>505</v>
      </c>
      <c r="B325" s="65">
        <v>29500</v>
      </c>
      <c r="C325" s="77" t="s">
        <v>370</v>
      </c>
      <c r="D325" s="49">
        <f>'Stmt of Appropriations-OPTION 1'!D325+'Stmt of Appropriations-OPTION 1'!D790</f>
        <v>1297554</v>
      </c>
      <c r="E325" s="49">
        <f>'Stmt of Appropriations-OPTION 1'!E325+'Stmt of Appropriations-OPTION 1'!E790</f>
        <v>0</v>
      </c>
      <c r="G325" s="49">
        <f>'Stmt of Appropriations-OPTION 1'!G325+'Stmt of Appropriations-OPTION 1'!G790</f>
        <v>1297554</v>
      </c>
      <c r="I325" s="49">
        <f>'Stmt of Appropriations-OPTION 1'!I325+'Stmt of Appropriations-OPTION 1'!I790</f>
        <v>1087557</v>
      </c>
      <c r="K325" s="49">
        <f>'Stmt of Appropriations-OPTION 1'!K325+'Stmt of Appropriations-OPTION 1'!K790</f>
        <v>157095</v>
      </c>
      <c r="M325" s="49">
        <f t="shared" ref="M325:M334" si="27">G325-I325-K325</f>
        <v>52902</v>
      </c>
    </row>
    <row r="326" spans="1:19" x14ac:dyDescent="0.35">
      <c r="A326" s="76" t="s">
        <v>506</v>
      </c>
      <c r="B326" s="91">
        <v>29520</v>
      </c>
      <c r="C326" s="77" t="s">
        <v>507</v>
      </c>
      <c r="D326" s="49">
        <f>'Stmt of Appropriations-OPTION 1'!D326+'Stmt of Appropriations-OPTION 1'!D791</f>
        <v>0</v>
      </c>
      <c r="E326" s="49">
        <f>'Stmt of Appropriations-OPTION 1'!E326+'Stmt of Appropriations-OPTION 1'!E791</f>
        <v>0</v>
      </c>
      <c r="G326" s="49">
        <f>'Stmt of Appropriations-OPTION 1'!G326+'Stmt of Appropriations-OPTION 1'!G791</f>
        <v>0</v>
      </c>
      <c r="I326" s="49">
        <f>'Stmt of Appropriations-OPTION 1'!I326+'Stmt of Appropriations-OPTION 1'!I791</f>
        <v>0</v>
      </c>
      <c r="K326" s="49">
        <f>'Stmt of Appropriations-OPTION 1'!K326+'Stmt of Appropriations-OPTION 1'!K791</f>
        <v>0</v>
      </c>
      <c r="M326" s="49">
        <f t="shared" si="27"/>
        <v>0</v>
      </c>
    </row>
    <row r="327" spans="1:19" x14ac:dyDescent="0.35">
      <c r="A327" s="76" t="s">
        <v>508</v>
      </c>
      <c r="B327" s="91">
        <v>29540</v>
      </c>
      <c r="C327" s="77" t="s">
        <v>509</v>
      </c>
      <c r="D327" s="49">
        <f>'Stmt of Appropriations-OPTION 1'!D327+'Stmt of Appropriations-OPTION 1'!D792</f>
        <v>0</v>
      </c>
      <c r="E327" s="49">
        <f>'Stmt of Appropriations-OPTION 1'!E327+'Stmt of Appropriations-OPTION 1'!E792</f>
        <v>0</v>
      </c>
      <c r="G327" s="49">
        <f>'Stmt of Appropriations-OPTION 1'!G327+'Stmt of Appropriations-OPTION 1'!G792</f>
        <v>0</v>
      </c>
      <c r="I327" s="49">
        <f>'Stmt of Appropriations-OPTION 1'!I327+'Stmt of Appropriations-OPTION 1'!I792</f>
        <v>0</v>
      </c>
      <c r="K327" s="49">
        <f>'Stmt of Appropriations-OPTION 1'!K327+'Stmt of Appropriations-OPTION 1'!K792</f>
        <v>0</v>
      </c>
      <c r="M327" s="49">
        <f t="shared" si="27"/>
        <v>0</v>
      </c>
    </row>
    <row r="328" spans="1:19" x14ac:dyDescent="0.35">
      <c r="A328" s="76" t="s">
        <v>510</v>
      </c>
      <c r="B328" s="91">
        <v>29560</v>
      </c>
      <c r="C328" s="77" t="s">
        <v>511</v>
      </c>
      <c r="D328" s="49">
        <f>'Stmt of Appropriations-OPTION 1'!D328+'Stmt of Appropriations-OPTION 1'!D793</f>
        <v>0</v>
      </c>
      <c r="E328" s="49">
        <f>'Stmt of Appropriations-OPTION 1'!E328+'Stmt of Appropriations-OPTION 1'!E793</f>
        <v>0</v>
      </c>
      <c r="G328" s="49">
        <f>'Stmt of Appropriations-OPTION 1'!G328+'Stmt of Appropriations-OPTION 1'!G793</f>
        <v>0</v>
      </c>
      <c r="I328" s="49">
        <f>'Stmt of Appropriations-OPTION 1'!I328+'Stmt of Appropriations-OPTION 1'!I793</f>
        <v>0</v>
      </c>
      <c r="K328" s="49">
        <f>'Stmt of Appropriations-OPTION 1'!K328+'Stmt of Appropriations-OPTION 1'!K793</f>
        <v>0</v>
      </c>
      <c r="M328" s="49">
        <f t="shared" si="27"/>
        <v>0</v>
      </c>
    </row>
    <row r="329" spans="1:19" x14ac:dyDescent="0.35">
      <c r="A329" s="76" t="s">
        <v>512</v>
      </c>
      <c r="B329" s="91">
        <v>29580</v>
      </c>
      <c r="C329" s="77" t="s">
        <v>513</v>
      </c>
      <c r="D329" s="49">
        <f>'Stmt of Appropriations-OPTION 1'!D329+'Stmt of Appropriations-OPTION 1'!D794</f>
        <v>0</v>
      </c>
      <c r="E329" s="49">
        <f>'Stmt of Appropriations-OPTION 1'!E329+'Stmt of Appropriations-OPTION 1'!E794</f>
        <v>0</v>
      </c>
      <c r="G329" s="49">
        <f>'Stmt of Appropriations-OPTION 1'!G329+'Stmt of Appropriations-OPTION 1'!G794</f>
        <v>0</v>
      </c>
      <c r="I329" s="49">
        <f>'Stmt of Appropriations-OPTION 1'!I329+'Stmt of Appropriations-OPTION 1'!I794</f>
        <v>0</v>
      </c>
      <c r="K329" s="49">
        <f>'Stmt of Appropriations-OPTION 1'!K329+'Stmt of Appropriations-OPTION 1'!K794</f>
        <v>0</v>
      </c>
      <c r="M329" s="49">
        <f t="shared" si="27"/>
        <v>0</v>
      </c>
    </row>
    <row r="330" spans="1:19" x14ac:dyDescent="0.35">
      <c r="A330" s="76" t="s">
        <v>514</v>
      </c>
      <c r="B330" s="91">
        <v>29585</v>
      </c>
      <c r="C330" s="77" t="s">
        <v>177</v>
      </c>
      <c r="D330" s="49">
        <v>0</v>
      </c>
      <c r="E330" s="49">
        <v>0</v>
      </c>
      <c r="G330" s="49">
        <v>0</v>
      </c>
      <c r="I330" s="49">
        <v>0</v>
      </c>
      <c r="J330" s="75"/>
      <c r="K330" s="49">
        <v>0</v>
      </c>
      <c r="M330" s="49">
        <f t="shared" si="27"/>
        <v>0</v>
      </c>
      <c r="N330" s="50"/>
      <c r="P330" s="50"/>
      <c r="Q330" s="50"/>
      <c r="R330" s="50"/>
      <c r="S330" s="50"/>
    </row>
    <row r="331" spans="1:19" x14ac:dyDescent="0.35">
      <c r="A331" s="76" t="s">
        <v>515</v>
      </c>
      <c r="B331" s="65">
        <v>29600</v>
      </c>
      <c r="C331" s="77" t="s">
        <v>405</v>
      </c>
      <c r="D331" s="49">
        <f>'Stmt of Appropriations-OPTION 1'!D331+'Stmt of Appropriations-OPTION 1'!D796</f>
        <v>7500</v>
      </c>
      <c r="E331" s="49">
        <f>'Stmt of Appropriations-OPTION 1'!E331+'Stmt of Appropriations-OPTION 1'!E796</f>
        <v>0</v>
      </c>
      <c r="G331" s="49">
        <f>'Stmt of Appropriations-OPTION 1'!G331+'Stmt of Appropriations-OPTION 1'!G796</f>
        <v>7500</v>
      </c>
      <c r="I331" s="49">
        <f>'Stmt of Appropriations-OPTION 1'!I331+'Stmt of Appropriations-OPTION 1'!I796</f>
        <v>3702</v>
      </c>
      <c r="K331" s="49">
        <f>'Stmt of Appropriations-OPTION 1'!K331+'Stmt of Appropriations-OPTION 1'!K796</f>
        <v>3075</v>
      </c>
      <c r="M331" s="49">
        <f t="shared" si="27"/>
        <v>723</v>
      </c>
    </row>
    <row r="332" spans="1:19" x14ac:dyDescent="0.35">
      <c r="A332" s="76" t="s">
        <v>516</v>
      </c>
      <c r="B332" s="65">
        <v>29620</v>
      </c>
      <c r="C332" s="77" t="s">
        <v>183</v>
      </c>
      <c r="D332" s="49">
        <f>'Stmt of Appropriations-OPTION 1'!D332+'Stmt of Appropriations-OPTION 1'!D797</f>
        <v>7500</v>
      </c>
      <c r="E332" s="49">
        <f>'Stmt of Appropriations-OPTION 1'!E332+'Stmt of Appropriations-OPTION 1'!E797</f>
        <v>0</v>
      </c>
      <c r="G332" s="49">
        <f>'Stmt of Appropriations-OPTION 1'!G332+'Stmt of Appropriations-OPTION 1'!G797</f>
        <v>7500</v>
      </c>
      <c r="I332" s="49">
        <f>'Stmt of Appropriations-OPTION 1'!I332+'Stmt of Appropriations-OPTION 1'!I797</f>
        <v>1686</v>
      </c>
      <c r="K332" s="49">
        <f>'Stmt of Appropriations-OPTION 1'!K332+'Stmt of Appropriations-OPTION 1'!K797</f>
        <v>4374</v>
      </c>
      <c r="M332" s="49">
        <f t="shared" si="27"/>
        <v>1440</v>
      </c>
    </row>
    <row r="333" spans="1:19" x14ac:dyDescent="0.35">
      <c r="A333" s="76" t="s">
        <v>517</v>
      </c>
      <c r="B333" s="65">
        <v>29640</v>
      </c>
      <c r="C333" s="77" t="s">
        <v>375</v>
      </c>
      <c r="D333" s="49">
        <f>'Stmt of Appropriations-OPTION 1'!D333+'Stmt of Appropriations-OPTION 1'!D798</f>
        <v>7500</v>
      </c>
      <c r="E333" s="49">
        <f>'Stmt of Appropriations-OPTION 1'!E333+'Stmt of Appropriations-OPTION 1'!E798</f>
        <v>0</v>
      </c>
      <c r="G333" s="49">
        <f>'Stmt of Appropriations-OPTION 1'!G333+'Stmt of Appropriations-OPTION 1'!G798</f>
        <v>7500</v>
      </c>
      <c r="I333" s="49">
        <f>'Stmt of Appropriations-OPTION 1'!I333+'Stmt of Appropriations-OPTION 1'!I798</f>
        <v>975</v>
      </c>
      <c r="K333" s="49">
        <f>'Stmt of Appropriations-OPTION 1'!K333+'Stmt of Appropriations-OPTION 1'!K798</f>
        <v>6462</v>
      </c>
      <c r="M333" s="49">
        <f t="shared" si="27"/>
        <v>63</v>
      </c>
    </row>
    <row r="334" spans="1:19" x14ac:dyDescent="0.35">
      <c r="A334" s="76" t="s">
        <v>518</v>
      </c>
      <c r="B334" s="65">
        <v>29660</v>
      </c>
      <c r="C334" s="77" t="s">
        <v>189</v>
      </c>
      <c r="D334" s="49">
        <f>'Stmt of Appropriations-OPTION 1'!D334+'Stmt of Appropriations-OPTION 1'!D799</f>
        <v>1500</v>
      </c>
      <c r="E334" s="49">
        <f>'Stmt of Appropriations-OPTION 1'!E334+'Stmt of Appropriations-OPTION 1'!E799</f>
        <v>0</v>
      </c>
      <c r="G334" s="49">
        <f>'Stmt of Appropriations-OPTION 1'!G334+'Stmt of Appropriations-OPTION 1'!G799</f>
        <v>1500</v>
      </c>
      <c r="I334" s="49">
        <f>'Stmt of Appropriations-OPTION 1'!I334+'Stmt of Appropriations-OPTION 1'!I799</f>
        <v>1275</v>
      </c>
      <c r="K334" s="49">
        <f>'Stmt of Appropriations-OPTION 1'!K334+'Stmt of Appropriations-OPTION 1'!K799</f>
        <v>213</v>
      </c>
      <c r="M334" s="49">
        <f t="shared" si="27"/>
        <v>12</v>
      </c>
    </row>
    <row r="335" spans="1:19" ht="15" thickBot="1" x14ac:dyDescent="0.4">
      <c r="A335" s="79" t="s">
        <v>51</v>
      </c>
      <c r="B335" s="65">
        <v>29680</v>
      </c>
      <c r="C335" s="85" t="s">
        <v>519</v>
      </c>
      <c r="D335" s="82">
        <f>SUM(D325:D334)</f>
        <v>1321554</v>
      </c>
      <c r="E335" s="82">
        <f>SUM(E325:E334)</f>
        <v>0</v>
      </c>
      <c r="G335" s="82">
        <f>SUM(G325:G334)</f>
        <v>1321554</v>
      </c>
      <c r="I335" s="82">
        <f>SUM(I325:I334)</f>
        <v>1095195</v>
      </c>
      <c r="K335" s="82">
        <f>SUM(K325:K334)</f>
        <v>171219</v>
      </c>
      <c r="M335" s="82">
        <f>SUM(M325:M334)</f>
        <v>55140</v>
      </c>
    </row>
    <row r="336" spans="1:19" ht="15" thickTop="1" x14ac:dyDescent="0.35">
      <c r="A336" s="84" t="s">
        <v>520</v>
      </c>
      <c r="B336" s="65"/>
      <c r="C336" s="77"/>
      <c r="D336" s="49"/>
      <c r="E336" s="49"/>
    </row>
    <row r="337" spans="1:19" x14ac:dyDescent="0.35">
      <c r="A337" s="76" t="s">
        <v>521</v>
      </c>
      <c r="B337" s="65">
        <v>30500</v>
      </c>
      <c r="C337" s="77" t="s">
        <v>370</v>
      </c>
      <c r="D337" s="49">
        <f>'Stmt of Appropriations-OPTION 1'!D337+'Stmt of Appropriations-OPTION 1'!D802</f>
        <v>1648170</v>
      </c>
      <c r="E337" s="49">
        <f>'Stmt of Appropriations-OPTION 1'!E337+'Stmt of Appropriations-OPTION 1'!E802</f>
        <v>0</v>
      </c>
      <c r="G337" s="49">
        <f>'Stmt of Appropriations-OPTION 1'!G337+'Stmt of Appropriations-OPTION 1'!G802</f>
        <v>1648170</v>
      </c>
      <c r="I337" s="49">
        <f>'Stmt of Appropriations-OPTION 1'!I337+'Stmt of Appropriations-OPTION 1'!I802</f>
        <v>709794</v>
      </c>
      <c r="K337" s="49">
        <f>'Stmt of Appropriations-OPTION 1'!K337+'Stmt of Appropriations-OPTION 1'!K802</f>
        <v>868692</v>
      </c>
      <c r="M337" s="49">
        <f t="shared" ref="M337:M343" si="28">G337-I337-K337</f>
        <v>69684</v>
      </c>
    </row>
    <row r="338" spans="1:19" x14ac:dyDescent="0.35">
      <c r="A338" s="76" t="s">
        <v>522</v>
      </c>
      <c r="B338" s="91">
        <v>30520</v>
      </c>
      <c r="C338" s="77" t="s">
        <v>523</v>
      </c>
      <c r="D338" s="49">
        <f>'Stmt of Appropriations-OPTION 1'!D338+'Stmt of Appropriations-OPTION 1'!D803</f>
        <v>0</v>
      </c>
      <c r="E338" s="49">
        <f>'Stmt of Appropriations-OPTION 1'!E338+'Stmt of Appropriations-OPTION 1'!E803</f>
        <v>0</v>
      </c>
      <c r="G338" s="49">
        <f>'Stmt of Appropriations-OPTION 1'!G338+'Stmt of Appropriations-OPTION 1'!G803</f>
        <v>0</v>
      </c>
      <c r="I338" s="49">
        <f>'Stmt of Appropriations-OPTION 1'!I338+'Stmt of Appropriations-OPTION 1'!I803</f>
        <v>0</v>
      </c>
      <c r="K338" s="49">
        <f>'Stmt of Appropriations-OPTION 1'!K338+'Stmt of Appropriations-OPTION 1'!K803</f>
        <v>0</v>
      </c>
      <c r="M338" s="49">
        <f t="shared" si="28"/>
        <v>0</v>
      </c>
    </row>
    <row r="339" spans="1:19" x14ac:dyDescent="0.35">
      <c r="A339" s="76" t="s">
        <v>524</v>
      </c>
      <c r="B339" s="91">
        <v>30525</v>
      </c>
      <c r="C339" s="77" t="s">
        <v>177</v>
      </c>
      <c r="D339" s="49">
        <v>0</v>
      </c>
      <c r="E339" s="49">
        <v>0</v>
      </c>
      <c r="G339" s="49">
        <v>0</v>
      </c>
      <c r="I339" s="49">
        <v>0</v>
      </c>
      <c r="J339" s="75"/>
      <c r="K339" s="49">
        <v>0</v>
      </c>
      <c r="M339" s="49">
        <f t="shared" si="28"/>
        <v>0</v>
      </c>
      <c r="N339" s="50"/>
      <c r="P339" s="50"/>
      <c r="Q339" s="50"/>
      <c r="R339" s="50"/>
      <c r="S339" s="50"/>
    </row>
    <row r="340" spans="1:19" x14ac:dyDescent="0.35">
      <c r="A340" s="76" t="s">
        <v>525</v>
      </c>
      <c r="B340" s="65">
        <v>30540</v>
      </c>
      <c r="C340" s="77" t="s">
        <v>405</v>
      </c>
      <c r="D340" s="49">
        <f>'Stmt of Appropriations-OPTION 1'!D340+'Stmt of Appropriations-OPTION 1'!D805</f>
        <v>45300</v>
      </c>
      <c r="E340" s="49">
        <f>'Stmt of Appropriations-OPTION 1'!E340+'Stmt of Appropriations-OPTION 1'!E805</f>
        <v>0</v>
      </c>
      <c r="G340" s="49">
        <f>'Stmt of Appropriations-OPTION 1'!G340+'Stmt of Appropriations-OPTION 1'!G805</f>
        <v>45300</v>
      </c>
      <c r="I340" s="49">
        <f>'Stmt of Appropriations-OPTION 1'!I340+'Stmt of Appropriations-OPTION 1'!I805</f>
        <v>42603</v>
      </c>
      <c r="K340" s="49">
        <f>'Stmt of Appropriations-OPTION 1'!K340+'Stmt of Appropriations-OPTION 1'!K805</f>
        <v>2100</v>
      </c>
      <c r="M340" s="49">
        <f t="shared" si="28"/>
        <v>597</v>
      </c>
    </row>
    <row r="341" spans="1:19" x14ac:dyDescent="0.35">
      <c r="A341" s="76" t="s">
        <v>526</v>
      </c>
      <c r="B341" s="65">
        <v>30560</v>
      </c>
      <c r="C341" s="77" t="s">
        <v>183</v>
      </c>
      <c r="D341" s="49">
        <f>'Stmt of Appropriations-OPTION 1'!D341+'Stmt of Appropriations-OPTION 1'!D806</f>
        <v>45330</v>
      </c>
      <c r="E341" s="49">
        <f>'Stmt of Appropriations-OPTION 1'!E341+'Stmt of Appropriations-OPTION 1'!E806</f>
        <v>0</v>
      </c>
      <c r="G341" s="49">
        <f>'Stmt of Appropriations-OPTION 1'!G341+'Stmt of Appropriations-OPTION 1'!G806</f>
        <v>45330</v>
      </c>
      <c r="I341" s="49">
        <f>'Stmt of Appropriations-OPTION 1'!I341+'Stmt of Appropriations-OPTION 1'!I806</f>
        <v>4569</v>
      </c>
      <c r="K341" s="49">
        <f>'Stmt of Appropriations-OPTION 1'!K341+'Stmt of Appropriations-OPTION 1'!K806</f>
        <v>37641</v>
      </c>
      <c r="M341" s="49">
        <f t="shared" si="28"/>
        <v>3120</v>
      </c>
    </row>
    <row r="342" spans="1:19" x14ac:dyDescent="0.35">
      <c r="A342" s="76" t="s">
        <v>527</v>
      </c>
      <c r="B342" s="65">
        <v>30580</v>
      </c>
      <c r="C342" s="77" t="s">
        <v>375</v>
      </c>
      <c r="D342" s="49">
        <f>'Stmt of Appropriations-OPTION 1'!D342+'Stmt of Appropriations-OPTION 1'!D807</f>
        <v>30030</v>
      </c>
      <c r="E342" s="49">
        <f>'Stmt of Appropriations-OPTION 1'!E342+'Stmt of Appropriations-OPTION 1'!E807</f>
        <v>0</v>
      </c>
      <c r="G342" s="49">
        <f>'Stmt of Appropriations-OPTION 1'!G342+'Stmt of Appropriations-OPTION 1'!G807</f>
        <v>30030</v>
      </c>
      <c r="I342" s="49">
        <f>'Stmt of Appropriations-OPTION 1'!I342+'Stmt of Appropriations-OPTION 1'!I807</f>
        <v>3075</v>
      </c>
      <c r="K342" s="49">
        <f>'Stmt of Appropriations-OPTION 1'!K342+'Stmt of Appropriations-OPTION 1'!K807</f>
        <v>17022</v>
      </c>
      <c r="M342" s="49">
        <f t="shared" si="28"/>
        <v>9933</v>
      </c>
    </row>
    <row r="343" spans="1:19" x14ac:dyDescent="0.35">
      <c r="A343" s="76" t="s">
        <v>528</v>
      </c>
      <c r="B343" s="65">
        <v>30600</v>
      </c>
      <c r="C343" s="77" t="s">
        <v>189</v>
      </c>
      <c r="D343" s="49">
        <f>'Stmt of Appropriations-OPTION 1'!D343+'Stmt of Appropriations-OPTION 1'!D808</f>
        <v>4620</v>
      </c>
      <c r="E343" s="49">
        <f>'Stmt of Appropriations-OPTION 1'!E343+'Stmt of Appropriations-OPTION 1'!E808</f>
        <v>0</v>
      </c>
      <c r="G343" s="49">
        <f>'Stmt of Appropriations-OPTION 1'!G343+'Stmt of Appropriations-OPTION 1'!G808</f>
        <v>4620</v>
      </c>
      <c r="I343" s="49">
        <f>'Stmt of Appropriations-OPTION 1'!I343+'Stmt of Appropriations-OPTION 1'!I808</f>
        <v>3705</v>
      </c>
      <c r="K343" s="49">
        <f>'Stmt of Appropriations-OPTION 1'!K343+'Stmt of Appropriations-OPTION 1'!K808</f>
        <v>300</v>
      </c>
      <c r="M343" s="49">
        <f t="shared" si="28"/>
        <v>615</v>
      </c>
    </row>
    <row r="344" spans="1:19" ht="15" thickBot="1" x14ac:dyDescent="0.4">
      <c r="A344" s="79" t="s">
        <v>51</v>
      </c>
      <c r="B344" s="65">
        <v>30620</v>
      </c>
      <c r="C344" s="85" t="s">
        <v>529</v>
      </c>
      <c r="D344" s="82">
        <f>SUM(D337:D343)</f>
        <v>1773450</v>
      </c>
      <c r="E344" s="82">
        <f>SUM(E337:E343)</f>
        <v>0</v>
      </c>
      <c r="G344" s="82">
        <f>SUM(G337:G343)</f>
        <v>1773450</v>
      </c>
      <c r="I344" s="82">
        <f>SUM(I337:I343)</f>
        <v>763746</v>
      </c>
      <c r="K344" s="82">
        <f>SUM(K337:K343)</f>
        <v>925755</v>
      </c>
      <c r="M344" s="82">
        <f>SUM(M337:M343)</f>
        <v>83949</v>
      </c>
    </row>
    <row r="345" spans="1:19" ht="15" thickTop="1" x14ac:dyDescent="0.35">
      <c r="A345" s="84" t="s">
        <v>530</v>
      </c>
      <c r="B345" s="65"/>
      <c r="C345" s="77"/>
      <c r="D345" s="49"/>
      <c r="E345" s="49"/>
    </row>
    <row r="346" spans="1:19" x14ac:dyDescent="0.35">
      <c r="A346" s="76" t="s">
        <v>531</v>
      </c>
      <c r="B346" s="65">
        <v>41500</v>
      </c>
      <c r="C346" s="77" t="s">
        <v>532</v>
      </c>
      <c r="D346" s="49">
        <f>'Stmt of Appropriations-OPTION 1'!D346+'Stmt of Appropriations-OPTION 1'!D811</f>
        <v>1154730</v>
      </c>
      <c r="E346" s="49">
        <f>'Stmt of Appropriations-OPTION 1'!E346+'Stmt of Appropriations-OPTION 1'!E811</f>
        <v>0</v>
      </c>
      <c r="G346" s="49">
        <f>'Stmt of Appropriations-OPTION 1'!G346+'Stmt of Appropriations-OPTION 1'!G811</f>
        <v>1154730</v>
      </c>
      <c r="I346" s="49">
        <f>'Stmt of Appropriations-OPTION 1'!I346+'Stmt of Appropriations-OPTION 1'!I811</f>
        <v>377688</v>
      </c>
      <c r="K346" s="49">
        <f>'Stmt of Appropriations-OPTION 1'!K346+'Stmt of Appropriations-OPTION 1'!K811</f>
        <v>761094</v>
      </c>
      <c r="M346" s="49">
        <f t="shared" ref="M346:M354" si="29">G346-I346-K346</f>
        <v>15948</v>
      </c>
    </row>
    <row r="347" spans="1:19" x14ac:dyDescent="0.35">
      <c r="A347" s="76" t="s">
        <v>533</v>
      </c>
      <c r="B347" s="65">
        <v>41520</v>
      </c>
      <c r="C347" s="77" t="s">
        <v>534</v>
      </c>
      <c r="D347" s="49">
        <f>'Stmt of Appropriations-OPTION 1'!D347+'Stmt of Appropriations-OPTION 1'!D812</f>
        <v>888510</v>
      </c>
      <c r="E347" s="49">
        <f>'Stmt of Appropriations-OPTION 1'!E347+'Stmt of Appropriations-OPTION 1'!E812</f>
        <v>0</v>
      </c>
      <c r="G347" s="49">
        <f>'Stmt of Appropriations-OPTION 1'!G347+'Stmt of Appropriations-OPTION 1'!G812</f>
        <v>888510</v>
      </c>
      <c r="I347" s="49">
        <f>'Stmt of Appropriations-OPTION 1'!I347+'Stmt of Appropriations-OPTION 1'!I812</f>
        <v>168963</v>
      </c>
      <c r="K347" s="49">
        <f>'Stmt of Appropriations-OPTION 1'!K347+'Stmt of Appropriations-OPTION 1'!K812</f>
        <v>670962</v>
      </c>
      <c r="M347" s="49">
        <f t="shared" si="29"/>
        <v>48585</v>
      </c>
    </row>
    <row r="348" spans="1:19" x14ac:dyDescent="0.35">
      <c r="A348" s="76" t="s">
        <v>535</v>
      </c>
      <c r="B348" s="65">
        <v>41540</v>
      </c>
      <c r="C348" s="77" t="s">
        <v>536</v>
      </c>
      <c r="D348" s="49">
        <f>'Stmt of Appropriations-OPTION 1'!D348+'Stmt of Appropriations-OPTION 1'!D813</f>
        <v>642588</v>
      </c>
      <c r="E348" s="49">
        <f>'Stmt of Appropriations-OPTION 1'!E348+'Stmt of Appropriations-OPTION 1'!E813</f>
        <v>0</v>
      </c>
      <c r="G348" s="49">
        <f>'Stmt of Appropriations-OPTION 1'!G348+'Stmt of Appropriations-OPTION 1'!G813</f>
        <v>642588</v>
      </c>
      <c r="I348" s="49">
        <f>'Stmt of Appropriations-OPTION 1'!I348+'Stmt of Appropriations-OPTION 1'!I813</f>
        <v>170958</v>
      </c>
      <c r="K348" s="49">
        <f>'Stmt of Appropriations-OPTION 1'!K348+'Stmt of Appropriations-OPTION 1'!K813</f>
        <v>373596</v>
      </c>
      <c r="M348" s="49">
        <f t="shared" si="29"/>
        <v>98034</v>
      </c>
    </row>
    <row r="349" spans="1:19" x14ac:dyDescent="0.35">
      <c r="A349" s="76" t="s">
        <v>537</v>
      </c>
      <c r="B349" s="65">
        <v>41545</v>
      </c>
      <c r="C349" s="77" t="s">
        <v>177</v>
      </c>
      <c r="D349" s="49">
        <v>0</v>
      </c>
      <c r="E349" s="49">
        <v>0</v>
      </c>
      <c r="G349" s="49">
        <v>0</v>
      </c>
      <c r="I349" s="49">
        <v>0</v>
      </c>
      <c r="J349" s="75"/>
      <c r="K349" s="49">
        <v>0</v>
      </c>
      <c r="M349" s="49">
        <f t="shared" si="29"/>
        <v>0</v>
      </c>
      <c r="N349" s="50"/>
      <c r="P349" s="50"/>
      <c r="Q349" s="50"/>
      <c r="R349" s="50"/>
      <c r="S349" s="50"/>
    </row>
    <row r="350" spans="1:19" x14ac:dyDescent="0.35">
      <c r="A350" s="76" t="s">
        <v>538</v>
      </c>
      <c r="B350" s="65">
        <v>41560</v>
      </c>
      <c r="C350" s="77" t="s">
        <v>539</v>
      </c>
      <c r="D350" s="49">
        <f>'Stmt of Appropriations-OPTION 1'!D350+'Stmt of Appropriations-OPTION 1'!D815</f>
        <v>30000</v>
      </c>
      <c r="E350" s="49">
        <f>'Stmt of Appropriations-OPTION 1'!E350+'Stmt of Appropriations-OPTION 1'!E815</f>
        <v>0</v>
      </c>
      <c r="G350" s="49">
        <f>'Stmt of Appropriations-OPTION 1'!G350+'Stmt of Appropriations-OPTION 1'!G815</f>
        <v>30000</v>
      </c>
      <c r="I350" s="49">
        <f>'Stmt of Appropriations-OPTION 1'!I350+'Stmt of Appropriations-OPTION 1'!I815</f>
        <v>22569</v>
      </c>
      <c r="K350" s="49">
        <f>'Stmt of Appropriations-OPTION 1'!K350+'Stmt of Appropriations-OPTION 1'!K815</f>
        <v>3756</v>
      </c>
      <c r="M350" s="49">
        <f t="shared" si="29"/>
        <v>3675</v>
      </c>
    </row>
    <row r="351" spans="1:19" x14ac:dyDescent="0.35">
      <c r="A351" s="76" t="s">
        <v>540</v>
      </c>
      <c r="B351" s="65">
        <v>41580</v>
      </c>
      <c r="C351" s="77" t="s">
        <v>541</v>
      </c>
      <c r="D351" s="49">
        <f>'Stmt of Appropriations-OPTION 1'!D351+'Stmt of Appropriations-OPTION 1'!D816</f>
        <v>21000</v>
      </c>
      <c r="E351" s="49">
        <f>'Stmt of Appropriations-OPTION 1'!E351+'Stmt of Appropriations-OPTION 1'!E816</f>
        <v>0</v>
      </c>
      <c r="G351" s="49">
        <f>'Stmt of Appropriations-OPTION 1'!G351+'Stmt of Appropriations-OPTION 1'!G816</f>
        <v>21000</v>
      </c>
      <c r="I351" s="49">
        <f>'Stmt of Appropriations-OPTION 1'!I351+'Stmt of Appropriations-OPTION 1'!I816</f>
        <v>1707</v>
      </c>
      <c r="K351" s="49">
        <f>'Stmt of Appropriations-OPTION 1'!K351+'Stmt of Appropriations-OPTION 1'!K816</f>
        <v>15642</v>
      </c>
      <c r="M351" s="49">
        <f t="shared" si="29"/>
        <v>3651</v>
      </c>
    </row>
    <row r="352" spans="1:19" x14ac:dyDescent="0.35">
      <c r="A352" s="76" t="s">
        <v>542</v>
      </c>
      <c r="B352" s="65">
        <v>41600</v>
      </c>
      <c r="C352" s="77" t="s">
        <v>183</v>
      </c>
      <c r="D352" s="49">
        <f>'Stmt of Appropriations-OPTION 1'!D352+'Stmt of Appropriations-OPTION 1'!D817</f>
        <v>9780</v>
      </c>
      <c r="E352" s="49">
        <f>'Stmt of Appropriations-OPTION 1'!E352+'Stmt of Appropriations-OPTION 1'!E817</f>
        <v>0</v>
      </c>
      <c r="G352" s="49">
        <f>'Stmt of Appropriations-OPTION 1'!G352+'Stmt of Appropriations-OPTION 1'!G817</f>
        <v>9780</v>
      </c>
      <c r="I352" s="49">
        <f>'Stmt of Appropriations-OPTION 1'!I352+'Stmt of Appropriations-OPTION 1'!I817</f>
        <v>7095</v>
      </c>
      <c r="K352" s="49">
        <f>'Stmt of Appropriations-OPTION 1'!K352+'Stmt of Appropriations-OPTION 1'!K817</f>
        <v>2400</v>
      </c>
      <c r="M352" s="49">
        <f t="shared" si="29"/>
        <v>285</v>
      </c>
    </row>
    <row r="353" spans="1:19" x14ac:dyDescent="0.35">
      <c r="A353" s="76" t="s">
        <v>543</v>
      </c>
      <c r="B353" s="65">
        <v>41620</v>
      </c>
      <c r="C353" s="77" t="s">
        <v>375</v>
      </c>
      <c r="D353" s="49">
        <f>'Stmt of Appropriations-OPTION 1'!D353+'Stmt of Appropriations-OPTION 1'!D818</f>
        <v>21000</v>
      </c>
      <c r="E353" s="49">
        <f>'Stmt of Appropriations-OPTION 1'!E353+'Stmt of Appropriations-OPTION 1'!E818</f>
        <v>0</v>
      </c>
      <c r="G353" s="49">
        <f>'Stmt of Appropriations-OPTION 1'!G353+'Stmt of Appropriations-OPTION 1'!G818</f>
        <v>21000</v>
      </c>
      <c r="I353" s="49">
        <f>'Stmt of Appropriations-OPTION 1'!I353+'Stmt of Appropriations-OPTION 1'!I818</f>
        <v>1569</v>
      </c>
      <c r="K353" s="49">
        <f>'Stmt of Appropriations-OPTION 1'!K353+'Stmt of Appropriations-OPTION 1'!K818</f>
        <v>16800</v>
      </c>
      <c r="M353" s="49">
        <f t="shared" si="29"/>
        <v>2631</v>
      </c>
    </row>
    <row r="354" spans="1:19" x14ac:dyDescent="0.35">
      <c r="A354" s="76" t="s">
        <v>544</v>
      </c>
      <c r="B354" s="65">
        <v>41640</v>
      </c>
      <c r="C354" s="77" t="s">
        <v>189</v>
      </c>
      <c r="D354" s="49">
        <f>'Stmt of Appropriations-OPTION 1'!D354+'Stmt of Appropriations-OPTION 1'!D819</f>
        <v>6000</v>
      </c>
      <c r="E354" s="49">
        <f>'Stmt of Appropriations-OPTION 1'!E354+'Stmt of Appropriations-OPTION 1'!E819</f>
        <v>0</v>
      </c>
      <c r="G354" s="49">
        <f>'Stmt of Appropriations-OPTION 1'!G354+'Stmt of Appropriations-OPTION 1'!G819</f>
        <v>6000</v>
      </c>
      <c r="I354" s="49">
        <f>'Stmt of Appropriations-OPTION 1'!I354+'Stmt of Appropriations-OPTION 1'!I819</f>
        <v>759</v>
      </c>
      <c r="K354" s="49">
        <f>'Stmt of Appropriations-OPTION 1'!K354+'Stmt of Appropriations-OPTION 1'!K819</f>
        <v>4626</v>
      </c>
      <c r="M354" s="49">
        <f t="shared" si="29"/>
        <v>615</v>
      </c>
    </row>
    <row r="355" spans="1:19" ht="15" thickBot="1" x14ac:dyDescent="0.4">
      <c r="A355" s="79" t="s">
        <v>51</v>
      </c>
      <c r="B355" s="65">
        <v>41660</v>
      </c>
      <c r="C355" s="85" t="s">
        <v>545</v>
      </c>
      <c r="D355" s="82">
        <f>SUM(D346:D354)</f>
        <v>2773608</v>
      </c>
      <c r="E355" s="82">
        <f>SUM(E346:E354)</f>
        <v>0</v>
      </c>
      <c r="G355" s="82">
        <f>SUM(G346:G354)</f>
        <v>2773608</v>
      </c>
      <c r="I355" s="82">
        <f>SUM(I346:I354)</f>
        <v>751308</v>
      </c>
      <c r="K355" s="82">
        <f>SUM(K346:K354)</f>
        <v>1848876</v>
      </c>
      <c r="M355" s="82">
        <f>SUM(M346:M354)</f>
        <v>173424</v>
      </c>
    </row>
    <row r="356" spans="1:19" ht="15" thickTop="1" x14ac:dyDescent="0.35">
      <c r="A356" s="84" t="s">
        <v>546</v>
      </c>
      <c r="B356" s="65"/>
      <c r="C356" s="77"/>
      <c r="D356" s="49"/>
      <c r="E356" s="49"/>
    </row>
    <row r="357" spans="1:19" x14ac:dyDescent="0.35">
      <c r="A357" s="76" t="s">
        <v>547</v>
      </c>
      <c r="B357" s="65">
        <v>43000</v>
      </c>
      <c r="C357" s="77" t="s">
        <v>548</v>
      </c>
      <c r="D357" s="49">
        <f>'Stmt of Appropriations-OPTION 1'!D357+'Stmt of Appropriations-OPTION 1'!D822</f>
        <v>762588</v>
      </c>
      <c r="E357" s="49">
        <f>'Stmt of Appropriations-OPTION 1'!E357+'Stmt of Appropriations-OPTION 1'!E822</f>
        <v>0</v>
      </c>
      <c r="G357" s="49">
        <f>'Stmt of Appropriations-OPTION 1'!G357+'Stmt of Appropriations-OPTION 1'!G822</f>
        <v>762588</v>
      </c>
      <c r="I357" s="49">
        <f>'Stmt of Appropriations-OPTION 1'!I357+'Stmt of Appropriations-OPTION 1'!I822</f>
        <v>163095</v>
      </c>
      <c r="K357" s="49">
        <f>'Stmt of Appropriations-OPTION 1'!K357+'Stmt of Appropriations-OPTION 1'!K822</f>
        <v>569262</v>
      </c>
      <c r="M357" s="49">
        <f t="shared" ref="M357:M367" si="30">G357-I357-K357</f>
        <v>30231</v>
      </c>
    </row>
    <row r="358" spans="1:19" x14ac:dyDescent="0.35">
      <c r="A358" s="76" t="s">
        <v>549</v>
      </c>
      <c r="B358" s="65">
        <v>43020</v>
      </c>
      <c r="C358" s="77" t="s">
        <v>532</v>
      </c>
      <c r="D358" s="49">
        <f>'Stmt of Appropriations-OPTION 1'!D358+'Stmt of Appropriations-OPTION 1'!D823</f>
        <v>692802</v>
      </c>
      <c r="E358" s="49">
        <f>'Stmt of Appropriations-OPTION 1'!E358+'Stmt of Appropriations-OPTION 1'!E823</f>
        <v>0</v>
      </c>
      <c r="G358" s="49">
        <f>'Stmt of Appropriations-OPTION 1'!G358+'Stmt of Appropriations-OPTION 1'!G823</f>
        <v>692802</v>
      </c>
      <c r="I358" s="49">
        <f>'Stmt of Appropriations-OPTION 1'!I358+'Stmt of Appropriations-OPTION 1'!I823</f>
        <v>110955</v>
      </c>
      <c r="K358" s="49">
        <f>'Stmt of Appropriations-OPTION 1'!K358+'Stmt of Appropriations-OPTION 1'!K823</f>
        <v>556896</v>
      </c>
      <c r="M358" s="49">
        <f t="shared" si="30"/>
        <v>24951</v>
      </c>
    </row>
    <row r="359" spans="1:19" x14ac:dyDescent="0.35">
      <c r="A359" s="76" t="s">
        <v>550</v>
      </c>
      <c r="B359" s="65">
        <v>43040</v>
      </c>
      <c r="C359" s="77" t="s">
        <v>551</v>
      </c>
      <c r="D359" s="49">
        <f>'Stmt of Appropriations-OPTION 1'!D359+'Stmt of Appropriations-OPTION 1'!D824</f>
        <v>605922</v>
      </c>
      <c r="E359" s="49">
        <f>'Stmt of Appropriations-OPTION 1'!E359+'Stmt of Appropriations-OPTION 1'!E824</f>
        <v>0</v>
      </c>
      <c r="G359" s="49">
        <f>'Stmt of Appropriations-OPTION 1'!G359+'Stmt of Appropriations-OPTION 1'!G824</f>
        <v>605922</v>
      </c>
      <c r="I359" s="49">
        <f>'Stmt of Appropriations-OPTION 1'!I359+'Stmt of Appropriations-OPTION 1'!I824</f>
        <v>76896</v>
      </c>
      <c r="K359" s="49">
        <f>'Stmt of Appropriations-OPTION 1'!K359+'Stmt of Appropriations-OPTION 1'!K824</f>
        <v>468723</v>
      </c>
      <c r="M359" s="49">
        <f t="shared" si="30"/>
        <v>60303</v>
      </c>
    </row>
    <row r="360" spans="1:19" x14ac:dyDescent="0.35">
      <c r="A360" s="76" t="s">
        <v>552</v>
      </c>
      <c r="B360" s="65">
        <v>43060</v>
      </c>
      <c r="C360" s="77" t="s">
        <v>536</v>
      </c>
      <c r="D360" s="49">
        <f>'Stmt of Appropriations-OPTION 1'!D360+'Stmt of Appropriations-OPTION 1'!D825</f>
        <v>360000</v>
      </c>
      <c r="E360" s="49">
        <f>'Stmt of Appropriations-OPTION 1'!E360+'Stmt of Appropriations-OPTION 1'!E825</f>
        <v>0</v>
      </c>
      <c r="G360" s="49">
        <f>'Stmt of Appropriations-OPTION 1'!G360+'Stmt of Appropriations-OPTION 1'!G825</f>
        <v>360000</v>
      </c>
      <c r="I360" s="49">
        <f>'Stmt of Appropriations-OPTION 1'!I360+'Stmt of Appropriations-OPTION 1'!I825</f>
        <v>64689</v>
      </c>
      <c r="K360" s="49">
        <f>'Stmt of Appropriations-OPTION 1'!K360+'Stmt of Appropriations-OPTION 1'!K825</f>
        <v>234000</v>
      </c>
      <c r="M360" s="49">
        <f t="shared" si="30"/>
        <v>61311</v>
      </c>
    </row>
    <row r="361" spans="1:19" x14ac:dyDescent="0.35">
      <c r="A361" s="76" t="s">
        <v>553</v>
      </c>
      <c r="B361" s="65">
        <v>43065</v>
      </c>
      <c r="C361" s="77" t="s">
        <v>177</v>
      </c>
      <c r="D361" s="49">
        <v>0</v>
      </c>
      <c r="E361" s="49">
        <v>0</v>
      </c>
      <c r="G361" s="49">
        <v>0</v>
      </c>
      <c r="I361" s="49">
        <v>0</v>
      </c>
      <c r="J361" s="75"/>
      <c r="K361" s="49">
        <v>0</v>
      </c>
      <c r="M361" s="49">
        <f t="shared" si="30"/>
        <v>0</v>
      </c>
      <c r="N361" s="50"/>
      <c r="P361" s="50"/>
      <c r="Q361" s="50"/>
      <c r="R361" s="50"/>
      <c r="S361" s="50"/>
    </row>
    <row r="362" spans="1:19" x14ac:dyDescent="0.35">
      <c r="A362" s="76" t="s">
        <v>554</v>
      </c>
      <c r="B362" s="65">
        <v>43080</v>
      </c>
      <c r="C362" s="77" t="s">
        <v>555</v>
      </c>
      <c r="D362" s="49">
        <f>'Stmt of Appropriations-OPTION 1'!D362+'Stmt of Appropriations-OPTION 1'!D827</f>
        <v>0</v>
      </c>
      <c r="E362" s="49">
        <f>'Stmt of Appropriations-OPTION 1'!E362+'Stmt of Appropriations-OPTION 1'!E827</f>
        <v>0</v>
      </c>
      <c r="G362" s="49">
        <f>'Stmt of Appropriations-OPTION 1'!G362+'Stmt of Appropriations-OPTION 1'!G827</f>
        <v>0</v>
      </c>
      <c r="I362" s="49">
        <f>'Stmt of Appropriations-OPTION 1'!I362+'Stmt of Appropriations-OPTION 1'!I827</f>
        <v>0</v>
      </c>
      <c r="K362" s="49">
        <f>'Stmt of Appropriations-OPTION 1'!K362+'Stmt of Appropriations-OPTION 1'!K827</f>
        <v>0</v>
      </c>
      <c r="M362" s="49">
        <f t="shared" si="30"/>
        <v>0</v>
      </c>
    </row>
    <row r="363" spans="1:19" x14ac:dyDescent="0.35">
      <c r="A363" s="76" t="s">
        <v>556</v>
      </c>
      <c r="B363" s="65">
        <v>43100</v>
      </c>
      <c r="C363" s="77" t="s">
        <v>557</v>
      </c>
      <c r="D363" s="49">
        <f>'Stmt of Appropriations-OPTION 1'!D363+'Stmt of Appropriations-OPTION 1'!D828</f>
        <v>51300</v>
      </c>
      <c r="E363" s="49">
        <f>'Stmt of Appropriations-OPTION 1'!E363+'Stmt of Appropriations-OPTION 1'!E828</f>
        <v>0</v>
      </c>
      <c r="G363" s="49">
        <f>'Stmt of Appropriations-OPTION 1'!G363+'Stmt of Appropriations-OPTION 1'!G828</f>
        <v>51300</v>
      </c>
      <c r="I363" s="49">
        <f>'Stmt of Appropriations-OPTION 1'!I363+'Stmt of Appropriations-OPTION 1'!I828</f>
        <v>37602</v>
      </c>
      <c r="K363" s="49">
        <f>'Stmt of Appropriations-OPTION 1'!K363+'Stmt of Appropriations-OPTION 1'!K828</f>
        <v>3705</v>
      </c>
      <c r="M363" s="49">
        <f t="shared" si="30"/>
        <v>9993</v>
      </c>
    </row>
    <row r="364" spans="1:19" x14ac:dyDescent="0.35">
      <c r="A364" s="76" t="s">
        <v>558</v>
      </c>
      <c r="B364" s="65">
        <v>43120</v>
      </c>
      <c r="C364" s="77" t="s">
        <v>541</v>
      </c>
      <c r="D364" s="49">
        <f>'Stmt of Appropriations-OPTION 1'!D364+'Stmt of Appropriations-OPTION 1'!D829</f>
        <v>9300</v>
      </c>
      <c r="E364" s="49">
        <f>'Stmt of Appropriations-OPTION 1'!E364+'Stmt of Appropriations-OPTION 1'!E829</f>
        <v>0</v>
      </c>
      <c r="G364" s="49">
        <f>'Stmt of Appropriations-OPTION 1'!G364+'Stmt of Appropriations-OPTION 1'!G829</f>
        <v>9300</v>
      </c>
      <c r="I364" s="49">
        <f>'Stmt of Appropriations-OPTION 1'!I364+'Stmt of Appropriations-OPTION 1'!I829</f>
        <v>6945</v>
      </c>
      <c r="K364" s="49">
        <f>'Stmt of Appropriations-OPTION 1'!K364+'Stmt of Appropriations-OPTION 1'!K829</f>
        <v>1974</v>
      </c>
      <c r="M364" s="49">
        <f t="shared" si="30"/>
        <v>381</v>
      </c>
    </row>
    <row r="365" spans="1:19" x14ac:dyDescent="0.35">
      <c r="A365" s="76" t="s">
        <v>559</v>
      </c>
      <c r="B365" s="65">
        <v>43140</v>
      </c>
      <c r="C365" s="77" t="s">
        <v>560</v>
      </c>
      <c r="D365" s="49">
        <f>'Stmt of Appropriations-OPTION 1'!D365+'Stmt of Appropriations-OPTION 1'!D830</f>
        <v>9450</v>
      </c>
      <c r="E365" s="49">
        <f>'Stmt of Appropriations-OPTION 1'!E365+'Stmt of Appropriations-OPTION 1'!E830</f>
        <v>0</v>
      </c>
      <c r="G365" s="49">
        <f>'Stmt of Appropriations-OPTION 1'!G365+'Stmt of Appropriations-OPTION 1'!G830</f>
        <v>9450</v>
      </c>
      <c r="I365" s="49">
        <f>'Stmt of Appropriations-OPTION 1'!I365+'Stmt of Appropriations-OPTION 1'!I830</f>
        <v>6426</v>
      </c>
      <c r="K365" s="49">
        <f>'Stmt of Appropriations-OPTION 1'!K365+'Stmt of Appropriations-OPTION 1'!K830</f>
        <v>3009</v>
      </c>
      <c r="M365" s="49">
        <f t="shared" si="30"/>
        <v>15</v>
      </c>
    </row>
    <row r="366" spans="1:19" x14ac:dyDescent="0.35">
      <c r="A366" s="76" t="s">
        <v>561</v>
      </c>
      <c r="B366" s="65">
        <v>43160</v>
      </c>
      <c r="C366" s="77" t="s">
        <v>375</v>
      </c>
      <c r="D366" s="49">
        <f>'Stmt of Appropriations-OPTION 1'!D366+'Stmt of Appropriations-OPTION 1'!D831</f>
        <v>30300</v>
      </c>
      <c r="E366" s="49">
        <f>'Stmt of Appropriations-OPTION 1'!E366+'Stmt of Appropriations-OPTION 1'!E831</f>
        <v>0</v>
      </c>
      <c r="G366" s="49">
        <f>'Stmt of Appropriations-OPTION 1'!G366+'Stmt of Appropriations-OPTION 1'!G831</f>
        <v>30300</v>
      </c>
      <c r="I366" s="49">
        <f>'Stmt of Appropriations-OPTION 1'!I366+'Stmt of Appropriations-OPTION 1'!I831</f>
        <v>19569</v>
      </c>
      <c r="K366" s="49">
        <f>'Stmt of Appropriations-OPTION 1'!K366+'Stmt of Appropriations-OPTION 1'!K831</f>
        <v>10275</v>
      </c>
      <c r="M366" s="49">
        <f t="shared" si="30"/>
        <v>456</v>
      </c>
    </row>
    <row r="367" spans="1:19" x14ac:dyDescent="0.35">
      <c r="A367" s="76" t="s">
        <v>562</v>
      </c>
      <c r="B367" s="65">
        <v>43180</v>
      </c>
      <c r="C367" s="77" t="s">
        <v>189</v>
      </c>
      <c r="D367" s="49">
        <f>'Stmt of Appropriations-OPTION 1'!D367+'Stmt of Appropriations-OPTION 1'!D832</f>
        <v>6300</v>
      </c>
      <c r="E367" s="49">
        <f>'Stmt of Appropriations-OPTION 1'!E367+'Stmt of Appropriations-OPTION 1'!E832</f>
        <v>0</v>
      </c>
      <c r="G367" s="49">
        <f>'Stmt of Appropriations-OPTION 1'!G367+'Stmt of Appropriations-OPTION 1'!G832</f>
        <v>6300</v>
      </c>
      <c r="I367" s="49">
        <f>'Stmt of Appropriations-OPTION 1'!I367+'Stmt of Appropriations-OPTION 1'!I832</f>
        <v>3735</v>
      </c>
      <c r="K367" s="49">
        <f>'Stmt of Appropriations-OPTION 1'!K367+'Stmt of Appropriations-OPTION 1'!K832</f>
        <v>2274</v>
      </c>
      <c r="M367" s="49">
        <f t="shared" si="30"/>
        <v>291</v>
      </c>
    </row>
    <row r="368" spans="1:19" ht="15" thickBot="1" x14ac:dyDescent="0.4">
      <c r="A368" s="79" t="s">
        <v>51</v>
      </c>
      <c r="B368" s="65">
        <v>43200</v>
      </c>
      <c r="C368" s="85" t="s">
        <v>563</v>
      </c>
      <c r="D368" s="82">
        <f>SUM(D357:D367)</f>
        <v>2527962</v>
      </c>
      <c r="E368" s="82">
        <f>SUM(E357:E367)</f>
        <v>0</v>
      </c>
      <c r="G368" s="82">
        <f>SUM(G357:G367)</f>
        <v>2527962</v>
      </c>
      <c r="I368" s="82">
        <f>SUM(I357:I367)</f>
        <v>489912</v>
      </c>
      <c r="K368" s="82">
        <f>SUM(K357:K367)</f>
        <v>1850118</v>
      </c>
      <c r="M368" s="82">
        <f>SUM(M357:M367)</f>
        <v>187932</v>
      </c>
    </row>
    <row r="369" spans="1:19" ht="15" thickTop="1" x14ac:dyDescent="0.35">
      <c r="A369" s="84" t="s">
        <v>564</v>
      </c>
      <c r="B369" s="65"/>
      <c r="C369" s="77"/>
      <c r="D369" s="49"/>
      <c r="E369" s="49"/>
    </row>
    <row r="370" spans="1:19" x14ac:dyDescent="0.35">
      <c r="A370" s="76" t="s">
        <v>565</v>
      </c>
      <c r="B370" s="65">
        <v>43500</v>
      </c>
      <c r="C370" s="77" t="s">
        <v>370</v>
      </c>
      <c r="D370" s="49">
        <f>'Stmt of Appropriations-OPTION 1'!D370+'Stmt of Appropriations-OPTION 1'!D835</f>
        <v>1185282</v>
      </c>
      <c r="E370" s="49">
        <f>'Stmt of Appropriations-OPTION 1'!E370+'Stmt of Appropriations-OPTION 1'!E835</f>
        <v>0</v>
      </c>
      <c r="G370" s="49">
        <f>'Stmt of Appropriations-OPTION 1'!G370+'Stmt of Appropriations-OPTION 1'!G835</f>
        <v>1185282</v>
      </c>
      <c r="I370" s="49">
        <f>'Stmt of Appropriations-OPTION 1'!I370+'Stmt of Appropriations-OPTION 1'!I835</f>
        <v>79794</v>
      </c>
      <c r="K370" s="49">
        <f>'Stmt of Appropriations-OPTION 1'!K370+'Stmt of Appropriations-OPTION 1'!K835</f>
        <v>1063869</v>
      </c>
      <c r="M370" s="49">
        <f t="shared" ref="M370:M376" si="31">G370-I370-K370</f>
        <v>41619</v>
      </c>
    </row>
    <row r="371" spans="1:19" x14ac:dyDescent="0.35">
      <c r="A371" s="76" t="s">
        <v>566</v>
      </c>
      <c r="B371" s="65">
        <v>43520</v>
      </c>
      <c r="C371" s="77" t="s">
        <v>567</v>
      </c>
      <c r="D371" s="49">
        <f>'Stmt of Appropriations-OPTION 1'!D371+'Stmt of Appropriations-OPTION 1'!D836</f>
        <v>0</v>
      </c>
      <c r="E371" s="49">
        <f>'Stmt of Appropriations-OPTION 1'!E371+'Stmt of Appropriations-OPTION 1'!E836</f>
        <v>0</v>
      </c>
      <c r="G371" s="49">
        <f>'Stmt of Appropriations-OPTION 1'!G371+'Stmt of Appropriations-OPTION 1'!G836</f>
        <v>0</v>
      </c>
      <c r="I371" s="49">
        <f>'Stmt of Appropriations-OPTION 1'!I371+'Stmt of Appropriations-OPTION 1'!I836</f>
        <v>0</v>
      </c>
      <c r="K371" s="49">
        <f>'Stmt of Appropriations-OPTION 1'!K371+'Stmt of Appropriations-OPTION 1'!K836</f>
        <v>0</v>
      </c>
      <c r="M371" s="49">
        <f t="shared" si="31"/>
        <v>0</v>
      </c>
    </row>
    <row r="372" spans="1:19" x14ac:dyDescent="0.35">
      <c r="A372" s="76" t="s">
        <v>568</v>
      </c>
      <c r="B372" s="65">
        <v>43525</v>
      </c>
      <c r="C372" s="77" t="s">
        <v>177</v>
      </c>
      <c r="D372" s="49">
        <v>0</v>
      </c>
      <c r="E372" s="49">
        <v>0</v>
      </c>
      <c r="G372" s="49">
        <v>0</v>
      </c>
      <c r="I372" s="49">
        <v>0</v>
      </c>
      <c r="J372" s="75"/>
      <c r="K372" s="49">
        <v>0</v>
      </c>
      <c r="M372" s="49">
        <f t="shared" si="31"/>
        <v>0</v>
      </c>
      <c r="N372" s="50"/>
      <c r="P372" s="50"/>
      <c r="Q372" s="50"/>
      <c r="R372" s="50"/>
      <c r="S372" s="50"/>
    </row>
    <row r="373" spans="1:19" x14ac:dyDescent="0.35">
      <c r="A373" s="76" t="s">
        <v>569</v>
      </c>
      <c r="B373" s="65">
        <v>43540</v>
      </c>
      <c r="C373" s="77" t="s">
        <v>405</v>
      </c>
      <c r="D373" s="49">
        <f>'Stmt of Appropriations-OPTION 1'!D373+'Stmt of Appropriations-OPTION 1'!D838</f>
        <v>91500</v>
      </c>
      <c r="E373" s="49">
        <f>'Stmt of Appropriations-OPTION 1'!E373+'Stmt of Appropriations-OPTION 1'!E838</f>
        <v>0</v>
      </c>
      <c r="G373" s="49">
        <f>'Stmt of Appropriations-OPTION 1'!G373+'Stmt of Appropriations-OPTION 1'!G838</f>
        <v>91500</v>
      </c>
      <c r="I373" s="49">
        <f>'Stmt of Appropriations-OPTION 1'!I373+'Stmt of Appropriations-OPTION 1'!I838</f>
        <v>7053</v>
      </c>
      <c r="K373" s="49">
        <f>'Stmt of Appropriations-OPTION 1'!K373+'Stmt of Appropriations-OPTION 1'!K838</f>
        <v>69369</v>
      </c>
      <c r="M373" s="49">
        <f t="shared" si="31"/>
        <v>15078</v>
      </c>
    </row>
    <row r="374" spans="1:19" x14ac:dyDescent="0.35">
      <c r="A374" s="76" t="s">
        <v>570</v>
      </c>
      <c r="B374" s="65">
        <v>43560</v>
      </c>
      <c r="C374" s="77" t="s">
        <v>183</v>
      </c>
      <c r="D374" s="49">
        <f>'Stmt of Appropriations-OPTION 1'!D374+'Stmt of Appropriations-OPTION 1'!D839</f>
        <v>94500</v>
      </c>
      <c r="E374" s="49">
        <f>'Stmt of Appropriations-OPTION 1'!E374+'Stmt of Appropriations-OPTION 1'!E839</f>
        <v>0</v>
      </c>
      <c r="G374" s="49">
        <f>'Stmt of Appropriations-OPTION 1'!G374+'Stmt of Appropriations-OPTION 1'!G839</f>
        <v>94500</v>
      </c>
      <c r="I374" s="49">
        <f>'Stmt of Appropriations-OPTION 1'!I374+'Stmt of Appropriations-OPTION 1'!I839</f>
        <v>7053</v>
      </c>
      <c r="K374" s="49">
        <f>'Stmt of Appropriations-OPTION 1'!K374+'Stmt of Appropriations-OPTION 1'!K839</f>
        <v>75963</v>
      </c>
      <c r="M374" s="49">
        <f t="shared" si="31"/>
        <v>11484</v>
      </c>
    </row>
    <row r="375" spans="1:19" x14ac:dyDescent="0.35">
      <c r="A375" s="76" t="s">
        <v>571</v>
      </c>
      <c r="B375" s="65">
        <v>43580</v>
      </c>
      <c r="C375" s="77" t="s">
        <v>375</v>
      </c>
      <c r="D375" s="49">
        <f>'Stmt of Appropriations-OPTION 1'!D375+'Stmt of Appropriations-OPTION 1'!D840</f>
        <v>60300</v>
      </c>
      <c r="E375" s="49">
        <f>'Stmt of Appropriations-OPTION 1'!E375+'Stmt of Appropriations-OPTION 1'!E840</f>
        <v>0</v>
      </c>
      <c r="G375" s="49">
        <f>'Stmt of Appropriations-OPTION 1'!G375+'Stmt of Appropriations-OPTION 1'!G840</f>
        <v>60300</v>
      </c>
      <c r="I375" s="49">
        <f>'Stmt of Appropriations-OPTION 1'!I375+'Stmt of Appropriations-OPTION 1'!I840</f>
        <v>375</v>
      </c>
      <c r="K375" s="49">
        <f>'Stmt of Appropriations-OPTION 1'!K375+'Stmt of Appropriations-OPTION 1'!K840</f>
        <v>16236</v>
      </c>
      <c r="M375" s="49">
        <f t="shared" si="31"/>
        <v>43689</v>
      </c>
    </row>
    <row r="376" spans="1:19" x14ac:dyDescent="0.35">
      <c r="A376" s="76" t="s">
        <v>572</v>
      </c>
      <c r="B376" s="65">
        <v>43600</v>
      </c>
      <c r="C376" s="77" t="s">
        <v>189</v>
      </c>
      <c r="D376" s="49">
        <f>'Stmt of Appropriations-OPTION 1'!D376+'Stmt of Appropriations-OPTION 1'!D841</f>
        <v>6030</v>
      </c>
      <c r="E376" s="49">
        <f>'Stmt of Appropriations-OPTION 1'!E376+'Stmt of Appropriations-OPTION 1'!E841</f>
        <v>0</v>
      </c>
      <c r="G376" s="49">
        <f>'Stmt of Appropriations-OPTION 1'!G376+'Stmt of Appropriations-OPTION 1'!G841</f>
        <v>6030</v>
      </c>
      <c r="I376" s="49">
        <f>'Stmt of Appropriations-OPTION 1'!I376+'Stmt of Appropriations-OPTION 1'!I841</f>
        <v>759</v>
      </c>
      <c r="K376" s="49">
        <f>'Stmt of Appropriations-OPTION 1'!K376+'Stmt of Appropriations-OPTION 1'!K841</f>
        <v>759</v>
      </c>
      <c r="M376" s="49">
        <f t="shared" si="31"/>
        <v>4512</v>
      </c>
    </row>
    <row r="377" spans="1:19" ht="15" thickBot="1" x14ac:dyDescent="0.4">
      <c r="A377" s="79" t="s">
        <v>51</v>
      </c>
      <c r="B377" s="65">
        <v>43620</v>
      </c>
      <c r="C377" s="85" t="s">
        <v>573</v>
      </c>
      <c r="D377" s="82">
        <f>SUM(D370:D376)</f>
        <v>1437612</v>
      </c>
      <c r="E377" s="82">
        <f>SUM(E370:E376)</f>
        <v>0</v>
      </c>
      <c r="G377" s="82">
        <f>SUM(G370:G376)</f>
        <v>1437612</v>
      </c>
      <c r="I377" s="82">
        <f>SUM(I370:I376)</f>
        <v>95034</v>
      </c>
      <c r="K377" s="82">
        <f>SUM(K370:K376)</f>
        <v>1226196</v>
      </c>
      <c r="M377" s="82">
        <f>SUM(M370:M376)</f>
        <v>116382</v>
      </c>
    </row>
    <row r="378" spans="1:19" ht="15" thickTop="1" x14ac:dyDescent="0.35">
      <c r="A378" s="84" t="s">
        <v>574</v>
      </c>
      <c r="B378" s="65"/>
      <c r="C378" s="85"/>
      <c r="D378" s="49"/>
      <c r="E378" s="49"/>
    </row>
    <row r="379" spans="1:19" x14ac:dyDescent="0.35">
      <c r="A379" s="76" t="s">
        <v>575</v>
      </c>
      <c r="B379" s="65">
        <v>44080</v>
      </c>
      <c r="C379" s="77" t="s">
        <v>576</v>
      </c>
      <c r="D379" s="49">
        <f>'Stmt of Appropriations-OPTION 1'!D379+'Stmt of Appropriations-OPTION 1'!D844</f>
        <v>224160</v>
      </c>
      <c r="E379" s="49">
        <f>'Stmt of Appropriations-OPTION 1'!E379+'Stmt of Appropriations-OPTION 1'!E844</f>
        <v>0</v>
      </c>
      <c r="G379" s="49">
        <f>'Stmt of Appropriations-OPTION 1'!G379+'Stmt of Appropriations-OPTION 1'!G844</f>
        <v>224160</v>
      </c>
      <c r="I379" s="49">
        <f>'Stmt of Appropriations-OPTION 1'!I379+'Stmt of Appropriations-OPTION 1'!I844</f>
        <v>7068</v>
      </c>
      <c r="K379" s="49">
        <f>'Stmt of Appropriations-OPTION 1'!K379+'Stmt of Appropriations-OPTION 1'!K844</f>
        <v>190746</v>
      </c>
      <c r="M379" s="49">
        <f>G379-I379-K379</f>
        <v>26346</v>
      </c>
    </row>
    <row r="380" spans="1:19" x14ac:dyDescent="0.35">
      <c r="A380" s="76" t="s">
        <v>577</v>
      </c>
      <c r="B380" s="65">
        <v>44100</v>
      </c>
      <c r="C380" s="77" t="s">
        <v>578</v>
      </c>
      <c r="D380" s="49">
        <f>'Stmt of Appropriations-OPTION 1'!D380+'Stmt of Appropriations-OPTION 1'!D845</f>
        <v>180960</v>
      </c>
      <c r="E380" s="49">
        <f>'Stmt of Appropriations-OPTION 1'!E380+'Stmt of Appropriations-OPTION 1'!E845</f>
        <v>0</v>
      </c>
      <c r="G380" s="49">
        <f>'Stmt of Appropriations-OPTION 1'!G380+'Stmt of Appropriations-OPTION 1'!G845</f>
        <v>180960</v>
      </c>
      <c r="I380" s="49">
        <f>'Stmt of Appropriations-OPTION 1'!I380+'Stmt of Appropriations-OPTION 1'!I845</f>
        <v>47535</v>
      </c>
      <c r="K380" s="49">
        <f>'Stmt of Appropriations-OPTION 1'!K380+'Stmt of Appropriations-OPTION 1'!K845</f>
        <v>120375</v>
      </c>
      <c r="M380" s="49">
        <f>G380-I380-K380</f>
        <v>13050</v>
      </c>
    </row>
    <row r="381" spans="1:19" x14ac:dyDescent="0.35">
      <c r="A381" s="76" t="s">
        <v>579</v>
      </c>
      <c r="B381" s="65">
        <v>44120</v>
      </c>
      <c r="C381" s="77" t="s">
        <v>183</v>
      </c>
      <c r="D381" s="49">
        <f>'Stmt of Appropriations-OPTION 1'!D381+'Stmt of Appropriations-OPTION 1'!D846</f>
        <v>31758</v>
      </c>
      <c r="E381" s="49">
        <f>'Stmt of Appropriations-OPTION 1'!E381+'Stmt of Appropriations-OPTION 1'!E846</f>
        <v>0</v>
      </c>
      <c r="G381" s="49">
        <f>'Stmt of Appropriations-OPTION 1'!G381+'Stmt of Appropriations-OPTION 1'!G846</f>
        <v>31758</v>
      </c>
      <c r="I381" s="49">
        <f>'Stmt of Appropriations-OPTION 1'!I381+'Stmt of Appropriations-OPTION 1'!I846</f>
        <v>4275</v>
      </c>
      <c r="K381" s="49">
        <f>'Stmt of Appropriations-OPTION 1'!K381+'Stmt of Appropriations-OPTION 1'!K846</f>
        <v>22746</v>
      </c>
      <c r="M381" s="49">
        <f>G381-I381-K381</f>
        <v>4737</v>
      </c>
    </row>
    <row r="382" spans="1:19" x14ac:dyDescent="0.35">
      <c r="A382" s="76" t="s">
        <v>580</v>
      </c>
      <c r="B382" s="65">
        <v>44140</v>
      </c>
      <c r="C382" s="77" t="s">
        <v>375</v>
      </c>
      <c r="D382" s="49">
        <f>'Stmt of Appropriations-OPTION 1'!D382+'Stmt of Appropriations-OPTION 1'!D847</f>
        <v>63432</v>
      </c>
      <c r="E382" s="49">
        <f>'Stmt of Appropriations-OPTION 1'!E382+'Stmt of Appropriations-OPTION 1'!E847</f>
        <v>0</v>
      </c>
      <c r="G382" s="49">
        <f>'Stmt of Appropriations-OPTION 1'!G382+'Stmt of Appropriations-OPTION 1'!G847</f>
        <v>63432</v>
      </c>
      <c r="I382" s="49">
        <f>'Stmt of Appropriations-OPTION 1'!I382+'Stmt of Appropriations-OPTION 1'!I847</f>
        <v>375</v>
      </c>
      <c r="K382" s="49">
        <f>'Stmt of Appropriations-OPTION 1'!K382+'Stmt of Appropriations-OPTION 1'!K847</f>
        <v>58602</v>
      </c>
      <c r="M382" s="49">
        <f>G382-I382-K382</f>
        <v>4455</v>
      </c>
    </row>
    <row r="383" spans="1:19" x14ac:dyDescent="0.35">
      <c r="A383" s="76" t="s">
        <v>581</v>
      </c>
      <c r="B383" s="65">
        <v>44160</v>
      </c>
      <c r="C383" s="77" t="s">
        <v>189</v>
      </c>
      <c r="D383" s="49">
        <f>'Stmt of Appropriations-OPTION 1'!D383+'Stmt of Appropriations-OPTION 1'!D848</f>
        <v>38202</v>
      </c>
      <c r="E383" s="49">
        <f>'Stmt of Appropriations-OPTION 1'!E383+'Stmt of Appropriations-OPTION 1'!E848</f>
        <v>0</v>
      </c>
      <c r="G383" s="49">
        <f>'Stmt of Appropriations-OPTION 1'!G383+'Stmt of Appropriations-OPTION 1'!G848</f>
        <v>38202</v>
      </c>
      <c r="I383" s="49">
        <f>'Stmt of Appropriations-OPTION 1'!I383+'Stmt of Appropriations-OPTION 1'!I848</f>
        <v>7608</v>
      </c>
      <c r="K383" s="49">
        <f>'Stmt of Appropriations-OPTION 1'!K383+'Stmt of Appropriations-OPTION 1'!K848</f>
        <v>28356</v>
      </c>
      <c r="M383" s="49">
        <f>G383-I383-K383</f>
        <v>2238</v>
      </c>
    </row>
    <row r="384" spans="1:19" ht="15" thickBot="1" x14ac:dyDescent="0.4">
      <c r="A384" s="79" t="s">
        <v>51</v>
      </c>
      <c r="B384" s="65">
        <v>44180</v>
      </c>
      <c r="C384" s="85" t="s">
        <v>582</v>
      </c>
      <c r="D384" s="82">
        <f>SUM(D379:D383)</f>
        <v>538512</v>
      </c>
      <c r="E384" s="82">
        <f>SUM(E379:E383)</f>
        <v>0</v>
      </c>
      <c r="G384" s="82">
        <f>SUM(G379:G383)</f>
        <v>538512</v>
      </c>
      <c r="I384" s="82">
        <f>SUM(I379:I383)</f>
        <v>66861</v>
      </c>
      <c r="K384" s="82">
        <f>SUM(K379:K383)</f>
        <v>420825</v>
      </c>
      <c r="M384" s="82">
        <f>SUM(M379:M383)</f>
        <v>50826</v>
      </c>
    </row>
    <row r="385" spans="1:19" ht="15" thickTop="1" x14ac:dyDescent="0.35">
      <c r="A385" s="84" t="s">
        <v>583</v>
      </c>
      <c r="B385" s="65"/>
      <c r="C385" s="77"/>
      <c r="D385" s="49"/>
      <c r="E385" s="49"/>
    </row>
    <row r="386" spans="1:19" x14ac:dyDescent="0.35">
      <c r="A386" s="76" t="s">
        <v>584</v>
      </c>
      <c r="B386" s="65">
        <v>46000</v>
      </c>
      <c r="C386" s="77" t="s">
        <v>585</v>
      </c>
      <c r="D386" s="49">
        <f>'Stmt of Appropriations-OPTION 1'!D386+'Stmt of Appropriations-OPTION 1'!D851</f>
        <v>1396620</v>
      </c>
      <c r="E386" s="49">
        <f>'Stmt of Appropriations-OPTION 1'!E386+'Stmt of Appropriations-OPTION 1'!E851</f>
        <v>0</v>
      </c>
      <c r="G386" s="49">
        <f>'Stmt of Appropriations-OPTION 1'!G386+'Stmt of Appropriations-OPTION 1'!G851</f>
        <v>1396620</v>
      </c>
      <c r="I386" s="49">
        <f>'Stmt of Appropriations-OPTION 1'!I386+'Stmt of Appropriations-OPTION 1'!I851</f>
        <v>197085</v>
      </c>
      <c r="K386" s="49">
        <f>'Stmt of Appropriations-OPTION 1'!K386+'Stmt of Appropriations-OPTION 1'!K851</f>
        <v>1168956</v>
      </c>
      <c r="M386" s="49">
        <f t="shared" ref="M386:M394" si="32">G386-I386-K386</f>
        <v>30579</v>
      </c>
    </row>
    <row r="387" spans="1:19" x14ac:dyDescent="0.35">
      <c r="A387" s="76" t="s">
        <v>586</v>
      </c>
      <c r="B387" s="65">
        <v>46020</v>
      </c>
      <c r="C387" s="77" t="s">
        <v>532</v>
      </c>
      <c r="D387" s="49">
        <f>'Stmt of Appropriations-OPTION 1'!D387+'Stmt of Appropriations-OPTION 1'!D852</f>
        <v>132000</v>
      </c>
      <c r="E387" s="49">
        <f>'Stmt of Appropriations-OPTION 1'!E387+'Stmt of Appropriations-OPTION 1'!E852</f>
        <v>0</v>
      </c>
      <c r="G387" s="49">
        <f>'Stmt of Appropriations-OPTION 1'!G387+'Stmt of Appropriations-OPTION 1'!G852</f>
        <v>132000</v>
      </c>
      <c r="I387" s="49">
        <f>'Stmt of Appropriations-OPTION 1'!I387+'Stmt of Appropriations-OPTION 1'!I852</f>
        <v>37644</v>
      </c>
      <c r="K387" s="49">
        <f>'Stmt of Appropriations-OPTION 1'!K387+'Stmt of Appropriations-OPTION 1'!K852</f>
        <v>90435</v>
      </c>
      <c r="M387" s="49">
        <f t="shared" si="32"/>
        <v>3921</v>
      </c>
    </row>
    <row r="388" spans="1:19" x14ac:dyDescent="0.35">
      <c r="A388" s="76" t="s">
        <v>587</v>
      </c>
      <c r="B388" s="65">
        <v>46040</v>
      </c>
      <c r="C388" s="77" t="s">
        <v>534</v>
      </c>
      <c r="D388" s="49">
        <f>'Stmt of Appropriations-OPTION 1'!D388+'Stmt of Appropriations-OPTION 1'!D853</f>
        <v>523032</v>
      </c>
      <c r="E388" s="49">
        <f>'Stmt of Appropriations-OPTION 1'!E388+'Stmt of Appropriations-OPTION 1'!E853</f>
        <v>0</v>
      </c>
      <c r="G388" s="49">
        <f>'Stmt of Appropriations-OPTION 1'!G388+'Stmt of Appropriations-OPTION 1'!G853</f>
        <v>523032</v>
      </c>
      <c r="I388" s="49">
        <f>'Stmt of Appropriations-OPTION 1'!I388+'Stmt of Appropriations-OPTION 1'!I853</f>
        <v>257094</v>
      </c>
      <c r="K388" s="49">
        <f>'Stmt of Appropriations-OPTION 1'!K388+'Stmt of Appropriations-OPTION 1'!K853</f>
        <v>235707</v>
      </c>
      <c r="M388" s="49">
        <f t="shared" si="32"/>
        <v>30231</v>
      </c>
    </row>
    <row r="389" spans="1:19" x14ac:dyDescent="0.35">
      <c r="A389" s="76" t="s">
        <v>588</v>
      </c>
      <c r="B389" s="65">
        <v>46060</v>
      </c>
      <c r="C389" s="77" t="s">
        <v>536</v>
      </c>
      <c r="D389" s="49">
        <f>'Stmt of Appropriations-OPTION 1'!D389+'Stmt of Appropriations-OPTION 1'!D854</f>
        <v>132000</v>
      </c>
      <c r="E389" s="49">
        <f>'Stmt of Appropriations-OPTION 1'!E389+'Stmt of Appropriations-OPTION 1'!E854</f>
        <v>0</v>
      </c>
      <c r="G389" s="49">
        <f>'Stmt of Appropriations-OPTION 1'!G389+'Stmt of Appropriations-OPTION 1'!G854</f>
        <v>132000</v>
      </c>
      <c r="I389" s="49">
        <f>'Stmt of Appropriations-OPTION 1'!I389+'Stmt of Appropriations-OPTION 1'!I854</f>
        <v>12645</v>
      </c>
      <c r="K389" s="49">
        <f>'Stmt of Appropriations-OPTION 1'!K389+'Stmt of Appropriations-OPTION 1'!K854</f>
        <v>115578</v>
      </c>
      <c r="M389" s="49">
        <f t="shared" si="32"/>
        <v>3777</v>
      </c>
    </row>
    <row r="390" spans="1:19" x14ac:dyDescent="0.35">
      <c r="A390" s="76" t="s">
        <v>589</v>
      </c>
      <c r="B390" s="65">
        <v>46065</v>
      </c>
      <c r="C390" s="77" t="s">
        <v>177</v>
      </c>
      <c r="D390" s="49">
        <v>0</v>
      </c>
      <c r="E390" s="49">
        <v>0</v>
      </c>
      <c r="G390" s="49">
        <v>0</v>
      </c>
      <c r="I390" s="49">
        <v>0</v>
      </c>
      <c r="J390" s="75"/>
      <c r="K390" s="49">
        <v>0</v>
      </c>
      <c r="M390" s="49">
        <f t="shared" si="32"/>
        <v>0</v>
      </c>
      <c r="N390" s="50"/>
      <c r="P390" s="50"/>
      <c r="Q390" s="50"/>
      <c r="R390" s="50"/>
      <c r="S390" s="50"/>
    </row>
    <row r="391" spans="1:19" x14ac:dyDescent="0.35">
      <c r="A391" s="76" t="s">
        <v>590</v>
      </c>
      <c r="B391" s="65">
        <v>46080</v>
      </c>
      <c r="C391" s="77" t="s">
        <v>405</v>
      </c>
      <c r="D391" s="49">
        <f>'Stmt of Appropriations-OPTION 1'!D391+'Stmt of Appropriations-OPTION 1'!D856</f>
        <v>30000</v>
      </c>
      <c r="E391" s="49">
        <f>'Stmt of Appropriations-OPTION 1'!E391+'Stmt of Appropriations-OPTION 1'!E856</f>
        <v>0</v>
      </c>
      <c r="G391" s="49">
        <f>'Stmt of Appropriations-OPTION 1'!G391+'Stmt of Appropriations-OPTION 1'!G856</f>
        <v>30000</v>
      </c>
      <c r="I391" s="49">
        <f>'Stmt of Appropriations-OPTION 1'!I391+'Stmt of Appropriations-OPTION 1'!I856</f>
        <v>7689</v>
      </c>
      <c r="K391" s="49">
        <f>'Stmt of Appropriations-OPTION 1'!K391+'Stmt of Appropriations-OPTION 1'!K856</f>
        <v>19374</v>
      </c>
      <c r="M391" s="49">
        <f t="shared" si="32"/>
        <v>2937</v>
      </c>
    </row>
    <row r="392" spans="1:19" x14ac:dyDescent="0.35">
      <c r="A392" s="76" t="s">
        <v>591</v>
      </c>
      <c r="B392" s="65">
        <v>46100</v>
      </c>
      <c r="C392" s="77" t="s">
        <v>183</v>
      </c>
      <c r="D392" s="49">
        <f>'Stmt of Appropriations-OPTION 1'!D392+'Stmt of Appropriations-OPTION 1'!D857</f>
        <v>30000</v>
      </c>
      <c r="E392" s="49">
        <f>'Stmt of Appropriations-OPTION 1'!E392+'Stmt of Appropriations-OPTION 1'!E857</f>
        <v>0</v>
      </c>
      <c r="G392" s="49">
        <f>'Stmt of Appropriations-OPTION 1'!G392+'Stmt of Appropriations-OPTION 1'!G857</f>
        <v>30000</v>
      </c>
      <c r="I392" s="49">
        <f>'Stmt of Appropriations-OPTION 1'!I392+'Stmt of Appropriations-OPTION 1'!I857</f>
        <v>10956</v>
      </c>
      <c r="K392" s="49">
        <f>'Stmt of Appropriations-OPTION 1'!K392+'Stmt of Appropriations-OPTION 1'!K857</f>
        <v>15705</v>
      </c>
      <c r="M392" s="49">
        <f t="shared" si="32"/>
        <v>3339</v>
      </c>
    </row>
    <row r="393" spans="1:19" x14ac:dyDescent="0.35">
      <c r="A393" s="76" t="s">
        <v>592</v>
      </c>
      <c r="B393" s="65">
        <v>46120</v>
      </c>
      <c r="C393" s="77" t="s">
        <v>375</v>
      </c>
      <c r="D393" s="49">
        <f>'Stmt of Appropriations-OPTION 1'!D393+'Stmt of Appropriations-OPTION 1'!D858</f>
        <v>45000</v>
      </c>
      <c r="E393" s="49">
        <f>'Stmt of Appropriations-OPTION 1'!E393+'Stmt of Appropriations-OPTION 1'!E858</f>
        <v>0</v>
      </c>
      <c r="G393" s="49">
        <f>'Stmt of Appropriations-OPTION 1'!G393+'Stmt of Appropriations-OPTION 1'!G858</f>
        <v>45000</v>
      </c>
      <c r="I393" s="49">
        <f>'Stmt of Appropriations-OPTION 1'!I393+'Stmt of Appropriations-OPTION 1'!I858</f>
        <v>25707</v>
      </c>
      <c r="K393" s="49">
        <f>'Stmt of Appropriations-OPTION 1'!K393+'Stmt of Appropriations-OPTION 1'!K858</f>
        <v>16263</v>
      </c>
      <c r="M393" s="49">
        <f t="shared" si="32"/>
        <v>3030</v>
      </c>
    </row>
    <row r="394" spans="1:19" x14ac:dyDescent="0.35">
      <c r="A394" s="76" t="s">
        <v>593</v>
      </c>
      <c r="B394" s="65">
        <v>46140</v>
      </c>
      <c r="C394" s="77" t="s">
        <v>189</v>
      </c>
      <c r="D394" s="49">
        <f>'Stmt of Appropriations-OPTION 1'!D394+'Stmt of Appropriations-OPTION 1'!D859</f>
        <v>6000</v>
      </c>
      <c r="E394" s="49">
        <f>'Stmt of Appropriations-OPTION 1'!E394+'Stmt of Appropriations-OPTION 1'!E859</f>
        <v>0</v>
      </c>
      <c r="G394" s="49">
        <f>'Stmt of Appropriations-OPTION 1'!G394+'Stmt of Appropriations-OPTION 1'!G859</f>
        <v>6000</v>
      </c>
      <c r="I394" s="49">
        <f>'Stmt of Appropriations-OPTION 1'!I394+'Stmt of Appropriations-OPTION 1'!I859</f>
        <v>2556</v>
      </c>
      <c r="K394" s="49">
        <f>'Stmt of Appropriations-OPTION 1'!K394+'Stmt of Appropriations-OPTION 1'!K859</f>
        <v>3159</v>
      </c>
      <c r="M394" s="49">
        <f t="shared" si="32"/>
        <v>285</v>
      </c>
    </row>
    <row r="395" spans="1:19" ht="15" thickBot="1" x14ac:dyDescent="0.4">
      <c r="A395" s="79" t="s">
        <v>51</v>
      </c>
      <c r="B395" s="65">
        <v>46160</v>
      </c>
      <c r="C395" s="85" t="s">
        <v>594</v>
      </c>
      <c r="D395" s="82">
        <f>SUM(D386:D394)</f>
        <v>2294652</v>
      </c>
      <c r="E395" s="82">
        <f>SUM(E386:E394)</f>
        <v>0</v>
      </c>
      <c r="G395" s="82">
        <f>SUM(G386:G394)</f>
        <v>2294652</v>
      </c>
      <c r="I395" s="82">
        <f>SUM(I386:I394)</f>
        <v>551376</v>
      </c>
      <c r="K395" s="82">
        <f>SUM(K386:K394)</f>
        <v>1665177</v>
      </c>
      <c r="M395" s="82">
        <f>SUM(M386:M394)</f>
        <v>78099</v>
      </c>
    </row>
    <row r="396" spans="1:19" ht="15" thickTop="1" x14ac:dyDescent="0.35">
      <c r="A396" s="84" t="s">
        <v>595</v>
      </c>
      <c r="B396" s="65"/>
      <c r="C396" s="77"/>
      <c r="D396" s="49"/>
      <c r="E396" s="49"/>
    </row>
    <row r="397" spans="1:19" x14ac:dyDescent="0.35">
      <c r="A397" s="76" t="s">
        <v>596</v>
      </c>
      <c r="B397" s="65">
        <v>49020</v>
      </c>
      <c r="C397" s="77" t="s">
        <v>597</v>
      </c>
      <c r="D397" s="49">
        <f>'Stmt of Appropriations-OPTION 1'!D397+'Stmt of Appropriations-OPTION 1'!D862</f>
        <v>256608</v>
      </c>
      <c r="E397" s="49">
        <f>'Stmt of Appropriations-OPTION 1'!E397+'Stmt of Appropriations-OPTION 1'!E862</f>
        <v>0</v>
      </c>
      <c r="G397" s="49">
        <f>'Stmt of Appropriations-OPTION 1'!G397+'Stmt of Appropriations-OPTION 1'!G862</f>
        <v>256608</v>
      </c>
      <c r="I397" s="49">
        <f>'Stmt of Appropriations-OPTION 1'!I397+'Stmt of Appropriations-OPTION 1'!I862</f>
        <v>37638</v>
      </c>
      <c r="K397" s="49">
        <f>'Stmt of Appropriations-OPTION 1'!K397+'Stmt of Appropriations-OPTION 1'!K862</f>
        <v>206859</v>
      </c>
      <c r="M397" s="49">
        <f>G397-I397-K397</f>
        <v>12111</v>
      </c>
    </row>
    <row r="398" spans="1:19" x14ac:dyDescent="0.35">
      <c r="A398" s="76" t="s">
        <v>598</v>
      </c>
      <c r="B398" s="65">
        <v>49180</v>
      </c>
      <c r="C398" s="77" t="s">
        <v>185</v>
      </c>
      <c r="D398" s="49">
        <f>'Stmt of Appropriations-OPTION 1'!D398+'Stmt of Appropriations-OPTION 1'!D863</f>
        <v>6150</v>
      </c>
      <c r="E398" s="49">
        <f>'Stmt of Appropriations-OPTION 1'!E398+'Stmt of Appropriations-OPTION 1'!E863</f>
        <v>0</v>
      </c>
      <c r="G398" s="49">
        <f>'Stmt of Appropriations-OPTION 1'!G398+'Stmt of Appropriations-OPTION 1'!G863</f>
        <v>6150</v>
      </c>
      <c r="I398" s="49">
        <f>'Stmt of Appropriations-OPTION 1'!I398+'Stmt of Appropriations-OPTION 1'!I863</f>
        <v>603</v>
      </c>
      <c r="K398" s="49">
        <f>'Stmt of Appropriations-OPTION 1'!K398+'Stmt of Appropriations-OPTION 1'!K863</f>
        <v>3759</v>
      </c>
      <c r="M398" s="49">
        <f>G398-I398-K398</f>
        <v>1788</v>
      </c>
    </row>
    <row r="399" spans="1:19" ht="15" thickBot="1" x14ac:dyDescent="0.4">
      <c r="A399" s="79" t="s">
        <v>51</v>
      </c>
      <c r="B399" s="65">
        <v>49340</v>
      </c>
      <c r="C399" s="85" t="s">
        <v>599</v>
      </c>
      <c r="D399" s="82">
        <f>SUM(D397:D398)</f>
        <v>262758</v>
      </c>
      <c r="E399" s="82">
        <f>SUM(E397:E398)</f>
        <v>0</v>
      </c>
      <c r="G399" s="82">
        <f>SUM(G397:G398)</f>
        <v>262758</v>
      </c>
      <c r="I399" s="82">
        <f>SUM(I397:I398)</f>
        <v>38241</v>
      </c>
      <c r="K399" s="82">
        <f>SUM(K397:K398)</f>
        <v>210618</v>
      </c>
      <c r="M399" s="82">
        <f>SUM(M397:M398)</f>
        <v>13899</v>
      </c>
    </row>
    <row r="400" spans="1:19" ht="15" thickTop="1" x14ac:dyDescent="0.35">
      <c r="A400" s="84" t="s">
        <v>600</v>
      </c>
      <c r="B400" s="65"/>
      <c r="C400" s="77"/>
      <c r="D400" s="83"/>
      <c r="E400" s="83"/>
      <c r="G400" s="83"/>
      <c r="H400" s="92"/>
      <c r="I400" s="83"/>
      <c r="J400" s="100"/>
      <c r="K400" s="83"/>
      <c r="L400" s="61"/>
      <c r="M400" s="83"/>
    </row>
    <row r="401" spans="1:19" x14ac:dyDescent="0.35">
      <c r="A401" s="76" t="s">
        <v>601</v>
      </c>
      <c r="B401" s="87">
        <v>51000</v>
      </c>
      <c r="C401" s="77" t="s">
        <v>370</v>
      </c>
      <c r="D401" s="49">
        <f>'Stmt of Appropriations-OPTION 1'!D401+'Stmt of Appropriations-OPTION 1'!D866</f>
        <v>532200</v>
      </c>
      <c r="E401" s="49">
        <f>'Stmt of Appropriations-OPTION 1'!E401+'Stmt of Appropriations-OPTION 1'!E866</f>
        <v>0</v>
      </c>
      <c r="G401" s="49">
        <f>'Stmt of Appropriations-OPTION 1'!G401+'Stmt of Appropriations-OPTION 1'!G866</f>
        <v>532200</v>
      </c>
      <c r="I401" s="49">
        <f>'Stmt of Appropriations-OPTION 1'!I401+'Stmt of Appropriations-OPTION 1'!I866</f>
        <v>400000</v>
      </c>
      <c r="K401" s="49">
        <f>'Stmt of Appropriations-OPTION 1'!K401+'Stmt of Appropriations-OPTION 1'!K866</f>
        <v>132200</v>
      </c>
      <c r="M401" s="49">
        <f t="shared" ref="M401:M406" si="33">G401-I401-K401</f>
        <v>0</v>
      </c>
    </row>
    <row r="402" spans="1:19" x14ac:dyDescent="0.35">
      <c r="A402" s="76" t="s">
        <v>602</v>
      </c>
      <c r="B402" s="87">
        <v>51005</v>
      </c>
      <c r="C402" s="77" t="s">
        <v>177</v>
      </c>
      <c r="D402" s="49">
        <v>0</v>
      </c>
      <c r="E402" s="49">
        <v>0</v>
      </c>
      <c r="G402" s="49">
        <v>0</v>
      </c>
      <c r="I402" s="49">
        <v>0</v>
      </c>
      <c r="J402" s="75"/>
      <c r="K402" s="49">
        <v>0</v>
      </c>
      <c r="M402" s="49">
        <f t="shared" si="33"/>
        <v>0</v>
      </c>
      <c r="N402" s="50"/>
      <c r="P402" s="50"/>
      <c r="Q402" s="50"/>
      <c r="R402" s="50"/>
      <c r="S402" s="50"/>
    </row>
    <row r="403" spans="1:19" x14ac:dyDescent="0.35">
      <c r="A403" s="76" t="s">
        <v>603</v>
      </c>
      <c r="B403" s="87">
        <v>51020</v>
      </c>
      <c r="C403" s="77" t="s">
        <v>405</v>
      </c>
      <c r="D403" s="49">
        <f>'Stmt of Appropriations-OPTION 1'!D403+'Stmt of Appropriations-OPTION 1'!D868</f>
        <v>0</v>
      </c>
      <c r="E403" s="49">
        <f>'Stmt of Appropriations-OPTION 1'!E403+'Stmt of Appropriations-OPTION 1'!E868</f>
        <v>0</v>
      </c>
      <c r="G403" s="49">
        <f>'Stmt of Appropriations-OPTION 1'!G403+'Stmt of Appropriations-OPTION 1'!G868</f>
        <v>0</v>
      </c>
      <c r="I403" s="49">
        <f>'Stmt of Appropriations-OPTION 1'!I403+'Stmt of Appropriations-OPTION 1'!I868</f>
        <v>0</v>
      </c>
      <c r="K403" s="49">
        <f>'Stmt of Appropriations-OPTION 1'!K403+'Stmt of Appropriations-OPTION 1'!K868</f>
        <v>0</v>
      </c>
      <c r="M403" s="49">
        <f t="shared" si="33"/>
        <v>0</v>
      </c>
    </row>
    <row r="404" spans="1:19" x14ac:dyDescent="0.35">
      <c r="A404" s="76" t="s">
        <v>604</v>
      </c>
      <c r="B404" s="87">
        <v>51040</v>
      </c>
      <c r="C404" s="77" t="s">
        <v>605</v>
      </c>
      <c r="D404" s="49">
        <f>'Stmt of Appropriations-OPTION 1'!D404+'Stmt of Appropriations-OPTION 1'!D869</f>
        <v>0</v>
      </c>
      <c r="E404" s="49">
        <f>'Stmt of Appropriations-OPTION 1'!E404+'Stmt of Appropriations-OPTION 1'!E869</f>
        <v>0</v>
      </c>
      <c r="G404" s="49">
        <f>'Stmt of Appropriations-OPTION 1'!G404+'Stmt of Appropriations-OPTION 1'!G869</f>
        <v>0</v>
      </c>
      <c r="I404" s="49">
        <f>'Stmt of Appropriations-OPTION 1'!I404+'Stmt of Appropriations-OPTION 1'!I869</f>
        <v>0</v>
      </c>
      <c r="K404" s="49">
        <f>'Stmt of Appropriations-OPTION 1'!K404+'Stmt of Appropriations-OPTION 1'!K869</f>
        <v>0</v>
      </c>
      <c r="M404" s="49">
        <f t="shared" si="33"/>
        <v>0</v>
      </c>
    </row>
    <row r="405" spans="1:19" x14ac:dyDescent="0.35">
      <c r="A405" s="76" t="s">
        <v>606</v>
      </c>
      <c r="B405" s="87">
        <v>51060</v>
      </c>
      <c r="C405" s="77" t="s">
        <v>185</v>
      </c>
      <c r="D405" s="49">
        <f>'Stmt of Appropriations-OPTION 1'!D405+'Stmt of Appropriations-OPTION 1'!D870</f>
        <v>0</v>
      </c>
      <c r="E405" s="49">
        <f>'Stmt of Appropriations-OPTION 1'!E405+'Stmt of Appropriations-OPTION 1'!E870</f>
        <v>0</v>
      </c>
      <c r="G405" s="49">
        <f>'Stmt of Appropriations-OPTION 1'!G405+'Stmt of Appropriations-OPTION 1'!G870</f>
        <v>0</v>
      </c>
      <c r="I405" s="49">
        <f>'Stmt of Appropriations-OPTION 1'!I405+'Stmt of Appropriations-OPTION 1'!I870</f>
        <v>0</v>
      </c>
      <c r="K405" s="49">
        <f>'Stmt of Appropriations-OPTION 1'!K405+'Stmt of Appropriations-OPTION 1'!K870</f>
        <v>0</v>
      </c>
      <c r="M405" s="49">
        <f t="shared" si="33"/>
        <v>0</v>
      </c>
    </row>
    <row r="406" spans="1:19" x14ac:dyDescent="0.35">
      <c r="A406" s="76" t="s">
        <v>607</v>
      </c>
      <c r="B406" s="87">
        <v>51080</v>
      </c>
      <c r="C406" s="77" t="s">
        <v>189</v>
      </c>
      <c r="D406" s="49">
        <f>'Stmt of Appropriations-OPTION 1'!D406+'Stmt of Appropriations-OPTION 1'!D871</f>
        <v>0</v>
      </c>
      <c r="E406" s="49">
        <f>'Stmt of Appropriations-OPTION 1'!E406+'Stmt of Appropriations-OPTION 1'!E871</f>
        <v>0</v>
      </c>
      <c r="G406" s="49">
        <f>'Stmt of Appropriations-OPTION 1'!G406+'Stmt of Appropriations-OPTION 1'!G871</f>
        <v>0</v>
      </c>
      <c r="I406" s="49">
        <f>'Stmt of Appropriations-OPTION 1'!I406+'Stmt of Appropriations-OPTION 1'!I871</f>
        <v>0</v>
      </c>
      <c r="K406" s="49">
        <f>'Stmt of Appropriations-OPTION 1'!K406+'Stmt of Appropriations-OPTION 1'!K871</f>
        <v>0</v>
      </c>
      <c r="M406" s="49">
        <f t="shared" si="33"/>
        <v>0</v>
      </c>
    </row>
    <row r="407" spans="1:19" ht="15" thickBot="1" x14ac:dyDescent="0.4">
      <c r="A407" s="79" t="s">
        <v>51</v>
      </c>
      <c r="B407" s="87">
        <v>51100</v>
      </c>
      <c r="C407" s="81" t="s">
        <v>608</v>
      </c>
      <c r="D407" s="82">
        <f>SUM(D401:D406)</f>
        <v>532200</v>
      </c>
      <c r="E407" s="82">
        <f>SUM(E401:E406)</f>
        <v>0</v>
      </c>
      <c r="F407" s="93"/>
      <c r="G407" s="82">
        <f>SUM(G401:G406)</f>
        <v>532200</v>
      </c>
      <c r="I407" s="82">
        <f>SUM(I401:I406)</f>
        <v>400000</v>
      </c>
      <c r="K407" s="82">
        <f>SUM(K401:K406)</f>
        <v>132200</v>
      </c>
      <c r="M407" s="82">
        <f>SUM(M401:M406)</f>
        <v>0</v>
      </c>
    </row>
    <row r="408" spans="1:19" ht="30" thickTop="1" thickBot="1" x14ac:dyDescent="0.4">
      <c r="A408" s="79" t="s">
        <v>51</v>
      </c>
      <c r="B408" s="65">
        <v>51120</v>
      </c>
      <c r="C408" s="81" t="s">
        <v>609</v>
      </c>
      <c r="D408" s="94">
        <f>D399+D407</f>
        <v>794958</v>
      </c>
      <c r="E408" s="94">
        <f>E399+E407</f>
        <v>0</v>
      </c>
      <c r="G408" s="94">
        <f>G399+G407</f>
        <v>794958</v>
      </c>
      <c r="I408" s="94">
        <f>I399+I407</f>
        <v>438241</v>
      </c>
      <c r="K408" s="94">
        <f>K399+K407</f>
        <v>342818</v>
      </c>
      <c r="M408" s="94">
        <f>M399+M407</f>
        <v>13899</v>
      </c>
    </row>
    <row r="409" spans="1:19" ht="15" thickTop="1" x14ac:dyDescent="0.35">
      <c r="A409" s="84" t="s">
        <v>610</v>
      </c>
      <c r="B409" s="65"/>
      <c r="C409" s="77"/>
      <c r="D409" s="49"/>
      <c r="E409" s="49"/>
    </row>
    <row r="410" spans="1:19" ht="29" x14ac:dyDescent="0.35">
      <c r="A410" s="76" t="s">
        <v>611</v>
      </c>
      <c r="B410" s="65">
        <v>52280</v>
      </c>
      <c r="C410" s="77" t="s">
        <v>612</v>
      </c>
      <c r="D410" s="49">
        <f>'Stmt of Appropriations-OPTION 1'!D410+'Stmt of Appropriations-OPTION 1'!D875</f>
        <v>61500</v>
      </c>
      <c r="E410" s="49">
        <f>'Stmt of Appropriations-OPTION 1'!E410+'Stmt of Appropriations-OPTION 1'!E875</f>
        <v>0</v>
      </c>
      <c r="G410" s="49">
        <f>'Stmt of Appropriations-OPTION 1'!G410+'Stmt of Appropriations-OPTION 1'!G875</f>
        <v>61500</v>
      </c>
      <c r="I410" s="49">
        <f>'Stmt of Appropriations-OPTION 1'!I410+'Stmt of Appropriations-OPTION 1'!I875</f>
        <v>3708</v>
      </c>
      <c r="K410" s="49">
        <f>'Stmt of Appropriations-OPTION 1'!K410+'Stmt of Appropriations-OPTION 1'!K875</f>
        <v>46086</v>
      </c>
      <c r="M410" s="49">
        <f>G410-I410-K410</f>
        <v>11706</v>
      </c>
    </row>
    <row r="411" spans="1:19" ht="15" thickBot="1" x14ac:dyDescent="0.4">
      <c r="A411" s="79" t="s">
        <v>51</v>
      </c>
      <c r="B411" s="65">
        <v>52480</v>
      </c>
      <c r="C411" s="85" t="s">
        <v>613</v>
      </c>
      <c r="D411" s="82">
        <f>SUM(D410:D410)</f>
        <v>61500</v>
      </c>
      <c r="E411" s="82">
        <f>SUM(E410:E410)</f>
        <v>0</v>
      </c>
      <c r="G411" s="82">
        <f>SUM(G410:G410)</f>
        <v>61500</v>
      </c>
      <c r="I411" s="82">
        <f>SUM(I410:I410)</f>
        <v>3708</v>
      </c>
      <c r="K411" s="82">
        <f>SUM(K410:K410)</f>
        <v>46086</v>
      </c>
      <c r="M411" s="82">
        <f>SUM(M410:M410)</f>
        <v>11706</v>
      </c>
    </row>
    <row r="412" spans="1:19" ht="15" thickTop="1" x14ac:dyDescent="0.35">
      <c r="A412" s="84" t="s">
        <v>614</v>
      </c>
      <c r="B412" s="65"/>
      <c r="C412" s="85"/>
      <c r="D412" s="49"/>
      <c r="E412" s="49"/>
    </row>
    <row r="413" spans="1:19" x14ac:dyDescent="0.35">
      <c r="A413" s="76" t="s">
        <v>615</v>
      </c>
      <c r="B413" s="65">
        <v>71000</v>
      </c>
      <c r="C413" s="77" t="s">
        <v>616</v>
      </c>
      <c r="D413" s="49">
        <f>'Stmt of Appropriations-OPTION 1'!D413+'Stmt of Appropriations-OPTION 1'!D878</f>
        <v>900000</v>
      </c>
      <c r="E413" s="49">
        <f>'Stmt of Appropriations-OPTION 1'!E413+'Stmt of Appropriations-OPTION 1'!E878</f>
        <v>0</v>
      </c>
      <c r="G413" s="49">
        <f>'Stmt of Appropriations-OPTION 1'!G413+'Stmt of Appropriations-OPTION 1'!G878</f>
        <v>900000</v>
      </c>
      <c r="I413" s="49">
        <f>'Stmt of Appropriations-OPTION 1'!I413+'Stmt of Appropriations-OPTION 1'!I878</f>
        <v>750333</v>
      </c>
      <c r="K413" s="49">
        <f>'Stmt of Appropriations-OPTION 1'!K413+'Stmt of Appropriations-OPTION 1'!K878</f>
        <v>137043</v>
      </c>
      <c r="M413" s="49">
        <f t="shared" ref="M413:M427" si="34">G413-I413-K413</f>
        <v>12624</v>
      </c>
    </row>
    <row r="414" spans="1:19" x14ac:dyDescent="0.35">
      <c r="A414" s="76" t="s">
        <v>617</v>
      </c>
      <c r="B414" s="65">
        <v>71020</v>
      </c>
      <c r="C414" s="77" t="s">
        <v>618</v>
      </c>
      <c r="D414" s="49">
        <f>'Stmt of Appropriations-OPTION 1'!D414+'Stmt of Appropriations-OPTION 1'!D879</f>
        <v>150000</v>
      </c>
      <c r="E414" s="49">
        <f>'Stmt of Appropriations-OPTION 1'!E414+'Stmt of Appropriations-OPTION 1'!E879</f>
        <v>0</v>
      </c>
      <c r="G414" s="49">
        <f>'Stmt of Appropriations-OPTION 1'!G414+'Stmt of Appropriations-OPTION 1'!G879</f>
        <v>150000</v>
      </c>
      <c r="I414" s="49">
        <f>'Stmt of Appropriations-OPTION 1'!I414+'Stmt of Appropriations-OPTION 1'!I879</f>
        <v>97683</v>
      </c>
      <c r="K414" s="49">
        <f>'Stmt of Appropriations-OPTION 1'!K414+'Stmt of Appropriations-OPTION 1'!K879</f>
        <v>49275</v>
      </c>
      <c r="M414" s="49">
        <f t="shared" si="34"/>
        <v>3042</v>
      </c>
    </row>
    <row r="415" spans="1:19" x14ac:dyDescent="0.35">
      <c r="A415" s="76" t="s">
        <v>619</v>
      </c>
      <c r="B415" s="65">
        <v>71040</v>
      </c>
      <c r="C415" s="77" t="s">
        <v>620</v>
      </c>
      <c r="D415" s="49">
        <f>'Stmt of Appropriations-OPTION 1'!D415+'Stmt of Appropriations-OPTION 1'!D880</f>
        <v>210000</v>
      </c>
      <c r="E415" s="49">
        <f>'Stmt of Appropriations-OPTION 1'!E415+'Stmt of Appropriations-OPTION 1'!E880</f>
        <v>0</v>
      </c>
      <c r="G415" s="49">
        <f>'Stmt of Appropriations-OPTION 1'!G415+'Stmt of Appropriations-OPTION 1'!G880</f>
        <v>210000</v>
      </c>
      <c r="I415" s="49">
        <f>'Stmt of Appropriations-OPTION 1'!I415+'Stmt of Appropriations-OPTION 1'!I880</f>
        <v>195639</v>
      </c>
      <c r="K415" s="49">
        <f>'Stmt of Appropriations-OPTION 1'!K415+'Stmt of Appropriations-OPTION 1'!K880</f>
        <v>10707</v>
      </c>
      <c r="M415" s="49">
        <f t="shared" si="34"/>
        <v>3654</v>
      </c>
    </row>
    <row r="416" spans="1:19" x14ac:dyDescent="0.35">
      <c r="A416" s="76" t="s">
        <v>621</v>
      </c>
      <c r="B416" s="65">
        <v>71060</v>
      </c>
      <c r="C416" s="77" t="s">
        <v>622</v>
      </c>
      <c r="D416" s="49">
        <f>'Stmt of Appropriations-OPTION 1'!D416+'Stmt of Appropriations-OPTION 1'!D881</f>
        <v>270000</v>
      </c>
      <c r="E416" s="49">
        <f>'Stmt of Appropriations-OPTION 1'!E416+'Stmt of Appropriations-OPTION 1'!E881</f>
        <v>0</v>
      </c>
      <c r="G416" s="49">
        <f>'Stmt of Appropriations-OPTION 1'!G416+'Stmt of Appropriations-OPTION 1'!G881</f>
        <v>270000</v>
      </c>
      <c r="I416" s="49">
        <f>'Stmt of Appropriations-OPTION 1'!I416+'Stmt of Appropriations-OPTION 1'!I881</f>
        <v>255642</v>
      </c>
      <c r="K416" s="49">
        <f>'Stmt of Appropriations-OPTION 1'!K416+'Stmt of Appropriations-OPTION 1'!K881</f>
        <v>7593</v>
      </c>
      <c r="M416" s="49">
        <f t="shared" si="34"/>
        <v>6765</v>
      </c>
    </row>
    <row r="417" spans="1:19" x14ac:dyDescent="0.35">
      <c r="A417" s="76" t="s">
        <v>623</v>
      </c>
      <c r="B417" s="65">
        <v>71080</v>
      </c>
      <c r="C417" s="77" t="s">
        <v>624</v>
      </c>
      <c r="D417" s="49">
        <f>'Stmt of Appropriations-OPTION 1'!D417+'Stmt of Appropriations-OPTION 1'!D882</f>
        <v>330000</v>
      </c>
      <c r="E417" s="49">
        <f>'Stmt of Appropriations-OPTION 1'!E417+'Stmt of Appropriations-OPTION 1'!E882</f>
        <v>0</v>
      </c>
      <c r="G417" s="49">
        <f>'Stmt of Appropriations-OPTION 1'!G417+'Stmt of Appropriations-OPTION 1'!G882</f>
        <v>330000</v>
      </c>
      <c r="I417" s="49">
        <f>'Stmt of Appropriations-OPTION 1'!I417+'Stmt of Appropriations-OPTION 1'!I882</f>
        <v>285369</v>
      </c>
      <c r="K417" s="49">
        <f>'Stmt of Appropriations-OPTION 1'!K417+'Stmt of Appropriations-OPTION 1'!K882</f>
        <v>39768</v>
      </c>
      <c r="M417" s="49">
        <f t="shared" si="34"/>
        <v>4863</v>
      </c>
    </row>
    <row r="418" spans="1:19" x14ac:dyDescent="0.35">
      <c r="A418" s="76" t="s">
        <v>625</v>
      </c>
      <c r="B418" s="65">
        <v>71100</v>
      </c>
      <c r="C418" s="77" t="s">
        <v>626</v>
      </c>
      <c r="D418" s="49">
        <f>'Stmt of Appropriations-OPTION 1'!D418+'Stmt of Appropriations-OPTION 1'!D883</f>
        <v>0</v>
      </c>
      <c r="E418" s="49">
        <f>'Stmt of Appropriations-OPTION 1'!E418+'Stmt of Appropriations-OPTION 1'!E883</f>
        <v>0</v>
      </c>
      <c r="G418" s="49">
        <f>'Stmt of Appropriations-OPTION 1'!G418+'Stmt of Appropriations-OPTION 1'!G883</f>
        <v>0</v>
      </c>
      <c r="I418" s="49">
        <f>'Stmt of Appropriations-OPTION 1'!I418+'Stmt of Appropriations-OPTION 1'!I883</f>
        <v>0</v>
      </c>
      <c r="K418" s="49">
        <f>'Stmt of Appropriations-OPTION 1'!K418+'Stmt of Appropriations-OPTION 1'!K883</f>
        <v>0</v>
      </c>
      <c r="M418" s="49">
        <f t="shared" si="34"/>
        <v>0</v>
      </c>
    </row>
    <row r="419" spans="1:19" x14ac:dyDescent="0.35">
      <c r="A419" s="76" t="s">
        <v>627</v>
      </c>
      <c r="B419" s="65">
        <v>71120</v>
      </c>
      <c r="C419" s="77" t="s">
        <v>628</v>
      </c>
      <c r="D419" s="49">
        <f>'Stmt of Appropriations-OPTION 1'!D419+'Stmt of Appropriations-OPTION 1'!D884</f>
        <v>0</v>
      </c>
      <c r="E419" s="49">
        <f>'Stmt of Appropriations-OPTION 1'!E419+'Stmt of Appropriations-OPTION 1'!E884</f>
        <v>0</v>
      </c>
      <c r="G419" s="49">
        <f>'Stmt of Appropriations-OPTION 1'!G419+'Stmt of Appropriations-OPTION 1'!G884</f>
        <v>0</v>
      </c>
      <c r="I419" s="49">
        <f>'Stmt of Appropriations-OPTION 1'!I419+'Stmt of Appropriations-OPTION 1'!I884</f>
        <v>0</v>
      </c>
      <c r="K419" s="49">
        <f>'Stmt of Appropriations-OPTION 1'!K419+'Stmt of Appropriations-OPTION 1'!K884</f>
        <v>0</v>
      </c>
      <c r="M419" s="49">
        <f t="shared" si="34"/>
        <v>0</v>
      </c>
    </row>
    <row r="420" spans="1:19" x14ac:dyDescent="0.35">
      <c r="A420" s="76" t="s">
        <v>629</v>
      </c>
      <c r="B420" s="65">
        <v>71140</v>
      </c>
      <c r="C420" s="77" t="s">
        <v>630</v>
      </c>
      <c r="D420" s="49">
        <f>'Stmt of Appropriations-OPTION 1'!D420+'Stmt of Appropriations-OPTION 1'!D885</f>
        <v>420000</v>
      </c>
      <c r="E420" s="49">
        <f>'Stmt of Appropriations-OPTION 1'!E420+'Stmt of Appropriations-OPTION 1'!E885</f>
        <v>0</v>
      </c>
      <c r="G420" s="49">
        <f>'Stmt of Appropriations-OPTION 1'!G420+'Stmt of Appropriations-OPTION 1'!G885</f>
        <v>420000</v>
      </c>
      <c r="I420" s="49">
        <f>'Stmt of Appropriations-OPTION 1'!I420+'Stmt of Appropriations-OPTION 1'!I885</f>
        <v>316095</v>
      </c>
      <c r="K420" s="49">
        <f>'Stmt of Appropriations-OPTION 1'!K420+'Stmt of Appropriations-OPTION 1'!K885</f>
        <v>97542</v>
      </c>
      <c r="M420" s="49">
        <f t="shared" si="34"/>
        <v>6363</v>
      </c>
    </row>
    <row r="421" spans="1:19" x14ac:dyDescent="0.35">
      <c r="A421" s="76" t="s">
        <v>631</v>
      </c>
      <c r="B421" s="65">
        <v>71160</v>
      </c>
      <c r="C421" s="77" t="s">
        <v>632</v>
      </c>
      <c r="D421" s="49">
        <f>'Stmt of Appropriations-OPTION 1'!D421+'Stmt of Appropriations-OPTION 1'!D886</f>
        <v>480000</v>
      </c>
      <c r="E421" s="49">
        <f>'Stmt of Appropriations-OPTION 1'!E421+'Stmt of Appropriations-OPTION 1'!E886</f>
        <v>0</v>
      </c>
      <c r="G421" s="49">
        <f>'Stmt of Appropriations-OPTION 1'!G421+'Stmt of Appropriations-OPTION 1'!G886</f>
        <v>480000</v>
      </c>
      <c r="I421" s="49">
        <f>'Stmt of Appropriations-OPTION 1'!I421+'Stmt of Appropriations-OPTION 1'!I886</f>
        <v>370974</v>
      </c>
      <c r="K421" s="49">
        <f>'Stmt of Appropriations-OPTION 1'!K421+'Stmt of Appropriations-OPTION 1'!K886</f>
        <v>105639</v>
      </c>
      <c r="M421" s="49">
        <f t="shared" si="34"/>
        <v>3387</v>
      </c>
    </row>
    <row r="422" spans="1:19" x14ac:dyDescent="0.35">
      <c r="A422" s="76" t="s">
        <v>633</v>
      </c>
      <c r="B422" s="65">
        <v>71180</v>
      </c>
      <c r="C422" s="77" t="s">
        <v>634</v>
      </c>
      <c r="D422" s="49">
        <f>'Stmt of Appropriations-OPTION 1'!D422+'Stmt of Appropriations-OPTION 1'!D887</f>
        <v>540000</v>
      </c>
      <c r="E422" s="49">
        <f>'Stmt of Appropriations-OPTION 1'!E422+'Stmt of Appropriations-OPTION 1'!E887</f>
        <v>0</v>
      </c>
      <c r="G422" s="49">
        <f>'Stmt of Appropriations-OPTION 1'!G422+'Stmt of Appropriations-OPTION 1'!G887</f>
        <v>540000</v>
      </c>
      <c r="I422" s="49">
        <f>'Stmt of Appropriations-OPTION 1'!I422+'Stmt of Appropriations-OPTION 1'!I887</f>
        <v>325686</v>
      </c>
      <c r="K422" s="49">
        <f>'Stmt of Appropriations-OPTION 1'!K422+'Stmt of Appropriations-OPTION 1'!K887</f>
        <v>210759</v>
      </c>
      <c r="M422" s="49">
        <f t="shared" si="34"/>
        <v>3555</v>
      </c>
    </row>
    <row r="423" spans="1:19" x14ac:dyDescent="0.35">
      <c r="A423" s="76" t="s">
        <v>635</v>
      </c>
      <c r="B423" s="65">
        <v>71200</v>
      </c>
      <c r="C423" s="77" t="s">
        <v>636</v>
      </c>
      <c r="D423" s="49">
        <f>'Stmt of Appropriations-OPTION 1'!D423+'Stmt of Appropriations-OPTION 1'!D888</f>
        <v>315000</v>
      </c>
      <c r="E423" s="49">
        <f>'Stmt of Appropriations-OPTION 1'!E423+'Stmt of Appropriations-OPTION 1'!E888</f>
        <v>0</v>
      </c>
      <c r="G423" s="49">
        <f>'Stmt of Appropriations-OPTION 1'!G423+'Stmt of Appropriations-OPTION 1'!G888</f>
        <v>315000</v>
      </c>
      <c r="I423" s="49">
        <f>'Stmt of Appropriations-OPTION 1'!I423+'Stmt of Appropriations-OPTION 1'!I888</f>
        <v>45075</v>
      </c>
      <c r="K423" s="49">
        <f>'Stmt of Appropriations-OPTION 1'!K423+'Stmt of Appropriations-OPTION 1'!K888</f>
        <v>262974</v>
      </c>
      <c r="M423" s="49">
        <f t="shared" si="34"/>
        <v>6951</v>
      </c>
    </row>
    <row r="424" spans="1:19" x14ac:dyDescent="0.35">
      <c r="A424" s="76" t="s">
        <v>637</v>
      </c>
      <c r="B424" s="65">
        <v>71220</v>
      </c>
      <c r="C424" s="77" t="s">
        <v>638</v>
      </c>
      <c r="D424" s="49">
        <f>'Stmt of Appropriations-OPTION 1'!D424+'Stmt of Appropriations-OPTION 1'!D889</f>
        <v>2798859</v>
      </c>
      <c r="E424" s="49">
        <f>'Stmt of Appropriations-OPTION 1'!E424+'Stmt of Appropriations-OPTION 1'!E889</f>
        <v>0</v>
      </c>
      <c r="G424" s="49">
        <f>'Stmt of Appropriations-OPTION 1'!G424+'Stmt of Appropriations-OPTION 1'!G889</f>
        <v>2798859</v>
      </c>
      <c r="I424" s="49">
        <f>'Stmt of Appropriations-OPTION 1'!I424+'Stmt of Appropriations-OPTION 1'!I889</f>
        <v>977094</v>
      </c>
      <c r="K424" s="49">
        <f>'Stmt of Appropriations-OPTION 1'!K424+'Stmt of Appropriations-OPTION 1'!K889</f>
        <v>1815975</v>
      </c>
      <c r="M424" s="49">
        <f t="shared" si="34"/>
        <v>5790</v>
      </c>
    </row>
    <row r="425" spans="1:19" ht="29" x14ac:dyDescent="0.35">
      <c r="A425" s="76" t="s">
        <v>639</v>
      </c>
      <c r="B425" s="65">
        <v>71225</v>
      </c>
      <c r="C425" s="77" t="s">
        <v>640</v>
      </c>
      <c r="D425" s="49">
        <v>0</v>
      </c>
      <c r="E425" s="49">
        <v>0</v>
      </c>
      <c r="G425" s="49">
        <v>0</v>
      </c>
      <c r="I425" s="49">
        <v>0</v>
      </c>
      <c r="J425" s="75"/>
      <c r="K425" s="49">
        <v>0</v>
      </c>
      <c r="M425" s="49">
        <f t="shared" si="34"/>
        <v>0</v>
      </c>
      <c r="N425" s="50"/>
      <c r="P425" s="50"/>
      <c r="Q425" s="50"/>
      <c r="R425" s="50"/>
      <c r="S425" s="50"/>
    </row>
    <row r="426" spans="1:19" ht="29" x14ac:dyDescent="0.35">
      <c r="A426" s="76" t="s">
        <v>641</v>
      </c>
      <c r="B426" s="65">
        <v>71226</v>
      </c>
      <c r="C426" s="77" t="s">
        <v>642</v>
      </c>
      <c r="D426" s="49">
        <v>0</v>
      </c>
      <c r="E426" s="49">
        <v>0</v>
      </c>
      <c r="G426" s="49">
        <v>0</v>
      </c>
      <c r="I426" s="49">
        <v>0</v>
      </c>
      <c r="J426" s="75"/>
      <c r="K426" s="49">
        <v>0</v>
      </c>
      <c r="M426" s="49">
        <f>G426-I426-K426</f>
        <v>0</v>
      </c>
      <c r="N426" s="50"/>
      <c r="P426" s="50"/>
      <c r="Q426" s="50"/>
      <c r="R426" s="50"/>
      <c r="S426" s="50"/>
    </row>
    <row r="427" spans="1:19" x14ac:dyDescent="0.35">
      <c r="A427" s="76" t="s">
        <v>643</v>
      </c>
      <c r="B427" s="65">
        <v>71227</v>
      </c>
      <c r="C427" s="77" t="s">
        <v>177</v>
      </c>
      <c r="D427" s="49">
        <v>0</v>
      </c>
      <c r="E427" s="49">
        <v>0</v>
      </c>
      <c r="G427" s="49">
        <v>0</v>
      </c>
      <c r="I427" s="49">
        <v>0</v>
      </c>
      <c r="J427" s="75"/>
      <c r="K427" s="49">
        <v>0</v>
      </c>
      <c r="M427" s="49">
        <f t="shared" si="34"/>
        <v>0</v>
      </c>
      <c r="N427" s="50"/>
      <c r="P427" s="50"/>
      <c r="Q427" s="50"/>
      <c r="R427" s="50"/>
      <c r="S427" s="50"/>
    </row>
    <row r="428" spans="1:19" ht="15" thickBot="1" x14ac:dyDescent="0.4">
      <c r="A428" s="79" t="s">
        <v>51</v>
      </c>
      <c r="B428" s="65">
        <v>71240</v>
      </c>
      <c r="C428" s="85" t="s">
        <v>644</v>
      </c>
      <c r="D428" s="86">
        <f>SUM(D413:D427)</f>
        <v>6413859</v>
      </c>
      <c r="E428" s="86">
        <f>SUM(E413:E427)</f>
        <v>0</v>
      </c>
      <c r="G428" s="86">
        <f>SUM(G413:G427)</f>
        <v>6413859</v>
      </c>
      <c r="I428" s="86">
        <f>SUM(I413:I427)</f>
        <v>3619590</v>
      </c>
      <c r="K428" s="86">
        <f>SUM(K413:K427)</f>
        <v>2737275</v>
      </c>
      <c r="M428" s="82">
        <f>SUM(M413:M427)</f>
        <v>56994</v>
      </c>
    </row>
    <row r="429" spans="1:19" ht="15.5" thickTop="1" thickBot="1" x14ac:dyDescent="0.4">
      <c r="A429" s="79" t="s">
        <v>51</v>
      </c>
      <c r="B429" s="65">
        <v>71260</v>
      </c>
      <c r="C429" s="85" t="s">
        <v>645</v>
      </c>
      <c r="D429" s="82">
        <f>D428</f>
        <v>6413859</v>
      </c>
      <c r="E429" s="82">
        <f>E428</f>
        <v>0</v>
      </c>
      <c r="G429" s="82">
        <f>G428</f>
        <v>6413859</v>
      </c>
      <c r="I429" s="82">
        <f>I428</f>
        <v>3619590</v>
      </c>
      <c r="K429" s="82">
        <f>K428</f>
        <v>2737275</v>
      </c>
      <c r="M429" s="82">
        <f>M428</f>
        <v>56994</v>
      </c>
    </row>
    <row r="430" spans="1:19" ht="15.5" thickTop="1" thickBot="1" x14ac:dyDescent="0.4">
      <c r="A430" s="79" t="s">
        <v>51</v>
      </c>
      <c r="B430" s="65">
        <v>72140</v>
      </c>
      <c r="C430" s="85" t="s">
        <v>646</v>
      </c>
      <c r="D430" s="82">
        <f>+D335+D344+D355+D368+D377+D384+D395+D408+D411+D429</f>
        <v>19937667</v>
      </c>
      <c r="E430" s="82">
        <f>+E335+E344+E355+E368+E377+E384+E395+E408+E411+E429</f>
        <v>0</v>
      </c>
      <c r="F430" s="89">
        <v>22</v>
      </c>
      <c r="G430" s="82">
        <f>+G335+G344+G355+G368+G377+G384+G395+G408+G411+G429</f>
        <v>19937667</v>
      </c>
      <c r="H430" s="90">
        <v>24</v>
      </c>
      <c r="I430" s="82">
        <f>+I335+I344+I355+I368+I377+I384+I395+I408+I411+I429</f>
        <v>7874971</v>
      </c>
      <c r="J430" s="95">
        <v>26</v>
      </c>
      <c r="K430" s="82">
        <f>+K335+K344+K355+K368+K377+K384+K395+K408+K411+K429</f>
        <v>11234345</v>
      </c>
      <c r="M430" s="82">
        <f>+M335+M344+M355+M368+M377+M384+M395+M408+M411+M429</f>
        <v>828351</v>
      </c>
    </row>
    <row r="431" spans="1:19" ht="15.5" thickTop="1" thickBot="1" x14ac:dyDescent="0.4">
      <c r="A431" s="79" t="s">
        <v>51</v>
      </c>
      <c r="B431" s="65">
        <v>72260</v>
      </c>
      <c r="C431" s="85" t="s">
        <v>650</v>
      </c>
      <c r="D431" s="82">
        <f>D430+D323</f>
        <v>65778751</v>
      </c>
      <c r="E431" s="82">
        <f>E430+E323</f>
        <v>0</v>
      </c>
      <c r="G431" s="82">
        <f>G430+G323</f>
        <v>65778751</v>
      </c>
      <c r="I431" s="82">
        <f>I430+I323</f>
        <v>26685097</v>
      </c>
      <c r="K431" s="82">
        <f>K430+K323</f>
        <v>36154362</v>
      </c>
      <c r="M431" s="82">
        <f>M430+M323</f>
        <v>2939292</v>
      </c>
    </row>
    <row r="432" spans="1:19" ht="15" thickTop="1" x14ac:dyDescent="0.35">
      <c r="A432" s="84" t="s">
        <v>125</v>
      </c>
      <c r="B432" s="65"/>
      <c r="C432" s="77"/>
      <c r="D432" s="49"/>
      <c r="E432" s="49"/>
    </row>
    <row r="433" spans="1:13" x14ac:dyDescent="0.35">
      <c r="A433" s="84" t="s">
        <v>651</v>
      </c>
      <c r="B433" s="65"/>
      <c r="C433" s="77"/>
      <c r="D433" s="49"/>
      <c r="E433" s="49"/>
    </row>
    <row r="434" spans="1:13" x14ac:dyDescent="0.35">
      <c r="A434" s="76" t="s">
        <v>652</v>
      </c>
      <c r="B434" s="65">
        <v>73020</v>
      </c>
      <c r="C434" s="77" t="s">
        <v>653</v>
      </c>
      <c r="D434" s="49">
        <f>'Stmt of Appropriations-OPTION 1'!D434+'Stmt of Appropriations-OPTION 1'!D899</f>
        <v>10500</v>
      </c>
      <c r="E434" s="49">
        <f>'Stmt of Appropriations-OPTION 1'!E434+'Stmt of Appropriations-OPTION 1'!E899</f>
        <v>0</v>
      </c>
      <c r="G434" s="49">
        <f>'Stmt of Appropriations-OPTION 1'!G434+'Stmt of Appropriations-OPTION 1'!G899</f>
        <v>10500</v>
      </c>
      <c r="I434" s="49">
        <f>'Stmt of Appropriations-OPTION 1'!I434+'Stmt of Appropriations-OPTION 1'!I899</f>
        <v>10275</v>
      </c>
      <c r="K434" s="49">
        <f>'Stmt of Appropriations-OPTION 1'!K434+'Stmt of Appropriations-OPTION 1'!K899</f>
        <v>0</v>
      </c>
      <c r="M434" s="49">
        <f>G434-I434-K434</f>
        <v>225</v>
      </c>
    </row>
    <row r="435" spans="1:13" x14ac:dyDescent="0.35">
      <c r="A435" s="76" t="s">
        <v>654</v>
      </c>
      <c r="B435" s="65">
        <v>73040</v>
      </c>
      <c r="C435" s="77" t="s">
        <v>655</v>
      </c>
      <c r="D435" s="49">
        <f>'Stmt of Appropriations-OPTION 1'!D435+'Stmt of Appropriations-OPTION 1'!D900</f>
        <v>207150</v>
      </c>
      <c r="E435" s="49">
        <f>'Stmt of Appropriations-OPTION 1'!E435+'Stmt of Appropriations-OPTION 1'!E900</f>
        <v>0</v>
      </c>
      <c r="G435" s="49">
        <f>'Stmt of Appropriations-OPTION 1'!G435+'Stmt of Appropriations-OPTION 1'!G900</f>
        <v>207150</v>
      </c>
      <c r="I435" s="49">
        <f>'Stmt of Appropriations-OPTION 1'!I435+'Stmt of Appropriations-OPTION 1'!I900</f>
        <v>181569</v>
      </c>
      <c r="K435" s="49">
        <f>'Stmt of Appropriations-OPTION 1'!K435+'Stmt of Appropriations-OPTION 1'!K900</f>
        <v>15003</v>
      </c>
      <c r="M435" s="49">
        <f>G435-I435-K435</f>
        <v>10578</v>
      </c>
    </row>
    <row r="436" spans="1:13" x14ac:dyDescent="0.35">
      <c r="A436" s="76" t="s">
        <v>656</v>
      </c>
      <c r="B436" s="65">
        <v>73060</v>
      </c>
      <c r="C436" s="77" t="s">
        <v>657</v>
      </c>
      <c r="D436" s="49">
        <f>'Stmt of Appropriations-OPTION 1'!D436+'Stmt of Appropriations-OPTION 1'!D901</f>
        <v>207150</v>
      </c>
      <c r="E436" s="49">
        <f>'Stmt of Appropriations-OPTION 1'!E436+'Stmt of Appropriations-OPTION 1'!E901</f>
        <v>0</v>
      </c>
      <c r="G436" s="49">
        <f>'Stmt of Appropriations-OPTION 1'!G436+'Stmt of Appropriations-OPTION 1'!G901</f>
        <v>207150</v>
      </c>
      <c r="I436" s="49">
        <f>'Stmt of Appropriations-OPTION 1'!I436+'Stmt of Appropriations-OPTION 1'!I901</f>
        <v>168702</v>
      </c>
      <c r="K436" s="49">
        <f>'Stmt of Appropriations-OPTION 1'!K436+'Stmt of Appropriations-OPTION 1'!K901</f>
        <v>36000</v>
      </c>
      <c r="M436" s="49">
        <f>G436-I436-K436</f>
        <v>2448</v>
      </c>
    </row>
    <row r="437" spans="1:13" x14ac:dyDescent="0.35">
      <c r="A437" s="76" t="s">
        <v>658</v>
      </c>
      <c r="B437" s="65">
        <v>73080</v>
      </c>
      <c r="C437" s="77" t="s">
        <v>659</v>
      </c>
      <c r="D437" s="49">
        <f>'Stmt of Appropriations-OPTION 1'!D437+'Stmt of Appropriations-OPTION 1'!D902</f>
        <v>0</v>
      </c>
      <c r="E437" s="49">
        <f>'Stmt of Appropriations-OPTION 1'!E437+'Stmt of Appropriations-OPTION 1'!E902</f>
        <v>0</v>
      </c>
      <c r="G437" s="49">
        <f>'Stmt of Appropriations-OPTION 1'!G437+'Stmt of Appropriations-OPTION 1'!G902</f>
        <v>0</v>
      </c>
      <c r="I437" s="49">
        <f>'Stmt of Appropriations-OPTION 1'!I437+'Stmt of Appropriations-OPTION 1'!I902</f>
        <v>0</v>
      </c>
      <c r="K437" s="49">
        <f>'Stmt of Appropriations-OPTION 1'!K437+'Stmt of Appropriations-OPTION 1'!K902</f>
        <v>0</v>
      </c>
      <c r="M437" s="49">
        <f>G437-I437-K437</f>
        <v>0</v>
      </c>
    </row>
    <row r="438" spans="1:13" x14ac:dyDescent="0.35">
      <c r="A438" s="84" t="s">
        <v>660</v>
      </c>
      <c r="B438" s="65"/>
      <c r="C438" s="77"/>
      <c r="D438" s="49">
        <f>'Stmt of Appropriations-OPTION 1'!D438+'Stmt of Appropriations-OPTION 1'!D903</f>
        <v>0</v>
      </c>
      <c r="E438" s="49">
        <f>'Stmt of Appropriations-OPTION 1'!E438+'Stmt of Appropriations-OPTION 1'!E903</f>
        <v>0</v>
      </c>
      <c r="G438" s="49">
        <f>'Stmt of Appropriations-OPTION 1'!G438+'Stmt of Appropriations-OPTION 1'!G903</f>
        <v>0</v>
      </c>
      <c r="I438" s="49">
        <f>'Stmt of Appropriations-OPTION 1'!I438+'Stmt of Appropriations-OPTION 1'!I903</f>
        <v>0</v>
      </c>
      <c r="K438" s="49">
        <f>'Stmt of Appropriations-OPTION 1'!K438+'Stmt of Appropriations-OPTION 1'!K903</f>
        <v>0</v>
      </c>
    </row>
    <row r="439" spans="1:13" x14ac:dyDescent="0.35">
      <c r="A439" s="76" t="s">
        <v>661</v>
      </c>
      <c r="B439" s="65">
        <v>74000</v>
      </c>
      <c r="C439" s="77" t="s">
        <v>662</v>
      </c>
      <c r="D439" s="49">
        <f>'Stmt of Appropriations-OPTION 1'!D439+'Stmt of Appropriations-OPTION 1'!D904</f>
        <v>12000</v>
      </c>
      <c r="E439" s="49">
        <f>'Stmt of Appropriations-OPTION 1'!E439+'Stmt of Appropriations-OPTION 1'!E904</f>
        <v>0</v>
      </c>
      <c r="G439" s="49">
        <f>'Stmt of Appropriations-OPTION 1'!G439+'Stmt of Appropriations-OPTION 1'!G904</f>
        <v>12000</v>
      </c>
      <c r="I439" s="49">
        <f>'Stmt of Appropriations-OPTION 1'!I439+'Stmt of Appropriations-OPTION 1'!I904</f>
        <v>7596</v>
      </c>
      <c r="K439" s="49">
        <f>'Stmt of Appropriations-OPTION 1'!K439+'Stmt of Appropriations-OPTION 1'!K904</f>
        <v>3705</v>
      </c>
      <c r="M439" s="49">
        <f t="shared" ref="M439:M454" si="35">G439-I439-K439</f>
        <v>699</v>
      </c>
    </row>
    <row r="440" spans="1:13" x14ac:dyDescent="0.35">
      <c r="A440" s="76" t="s">
        <v>663</v>
      </c>
      <c r="B440" s="65">
        <v>74020</v>
      </c>
      <c r="C440" s="77" t="s">
        <v>664</v>
      </c>
      <c r="D440" s="49">
        <f>'Stmt of Appropriations-OPTION 1'!D440+'Stmt of Appropriations-OPTION 1'!D905</f>
        <v>6000</v>
      </c>
      <c r="E440" s="49">
        <f>'Stmt of Appropriations-OPTION 1'!E440+'Stmt of Appropriations-OPTION 1'!E905</f>
        <v>0</v>
      </c>
      <c r="G440" s="49">
        <f>'Stmt of Appropriations-OPTION 1'!G440+'Stmt of Appropriations-OPTION 1'!G905</f>
        <v>6000</v>
      </c>
      <c r="I440" s="49">
        <f>'Stmt of Appropriations-OPTION 1'!I440+'Stmt of Appropriations-OPTION 1'!I905</f>
        <v>3768</v>
      </c>
      <c r="K440" s="49">
        <f>'Stmt of Appropriations-OPTION 1'!K440+'Stmt of Appropriations-OPTION 1'!K905</f>
        <v>2220</v>
      </c>
      <c r="M440" s="49">
        <f t="shared" si="35"/>
        <v>12</v>
      </c>
    </row>
    <row r="441" spans="1:13" x14ac:dyDescent="0.35">
      <c r="A441" s="76" t="s">
        <v>665</v>
      </c>
      <c r="B441" s="65">
        <v>74040</v>
      </c>
      <c r="C441" s="77" t="s">
        <v>666</v>
      </c>
      <c r="D441" s="49">
        <f>'Stmt of Appropriations-OPTION 1'!D441+'Stmt of Appropriations-OPTION 1'!D906</f>
        <v>6000</v>
      </c>
      <c r="E441" s="49">
        <f>'Stmt of Appropriations-OPTION 1'!E441+'Stmt of Appropriations-OPTION 1'!E906</f>
        <v>0</v>
      </c>
      <c r="G441" s="49">
        <f>'Stmt of Appropriations-OPTION 1'!G441+'Stmt of Appropriations-OPTION 1'!G906</f>
        <v>6000</v>
      </c>
      <c r="I441" s="49">
        <f>'Stmt of Appropriations-OPTION 1'!I441+'Stmt of Appropriations-OPTION 1'!I906</f>
        <v>6000</v>
      </c>
      <c r="K441" s="49">
        <f>'Stmt of Appropriations-OPTION 1'!K441+'Stmt of Appropriations-OPTION 1'!K906</f>
        <v>0</v>
      </c>
      <c r="M441" s="49">
        <f t="shared" si="35"/>
        <v>0</v>
      </c>
    </row>
    <row r="442" spans="1:13" x14ac:dyDescent="0.35">
      <c r="A442" s="76" t="s">
        <v>667</v>
      </c>
      <c r="B442" s="65">
        <v>74050</v>
      </c>
      <c r="C442" s="77" t="s">
        <v>668</v>
      </c>
      <c r="D442" s="49">
        <f>'Stmt of Appropriations-OPTION 1'!D442+'Stmt of Appropriations-OPTION 1'!D907</f>
        <v>0</v>
      </c>
      <c r="E442" s="49">
        <f>'Stmt of Appropriations-OPTION 1'!E442+'Stmt of Appropriations-OPTION 1'!E907</f>
        <v>0</v>
      </c>
      <c r="G442" s="49">
        <f>'Stmt of Appropriations-OPTION 1'!G442+'Stmt of Appropriations-OPTION 1'!G907</f>
        <v>0</v>
      </c>
      <c r="I442" s="49">
        <f>'Stmt of Appropriations-OPTION 1'!I442+'Stmt of Appropriations-OPTION 1'!I907</f>
        <v>0</v>
      </c>
      <c r="K442" s="49">
        <f>'Stmt of Appropriations-OPTION 1'!K442+'Stmt of Appropriations-OPTION 1'!K907</f>
        <v>0</v>
      </c>
      <c r="M442" s="49">
        <f t="shared" ref="M442" si="36">G442-I442-K442</f>
        <v>0</v>
      </c>
    </row>
    <row r="443" spans="1:13" x14ac:dyDescent="0.35">
      <c r="A443" s="76" t="s">
        <v>669</v>
      </c>
      <c r="B443" s="65">
        <v>74060</v>
      </c>
      <c r="C443" s="77" t="s">
        <v>670</v>
      </c>
      <c r="D443" s="49">
        <f>'Stmt of Appropriations-OPTION 1'!D443+'Stmt of Appropriations-OPTION 1'!D908</f>
        <v>6000</v>
      </c>
      <c r="E443" s="49">
        <f>'Stmt of Appropriations-OPTION 1'!E443+'Stmt of Appropriations-OPTION 1'!E908</f>
        <v>0</v>
      </c>
      <c r="G443" s="49">
        <f>'Stmt of Appropriations-OPTION 1'!G443+'Stmt of Appropriations-OPTION 1'!G908</f>
        <v>6000</v>
      </c>
      <c r="I443" s="49">
        <f>'Stmt of Appropriations-OPTION 1'!I443+'Stmt of Appropriations-OPTION 1'!I908</f>
        <v>1068</v>
      </c>
      <c r="K443" s="49">
        <f>'Stmt of Appropriations-OPTION 1'!K443+'Stmt of Appropriations-OPTION 1'!K908</f>
        <v>4500</v>
      </c>
      <c r="M443" s="49">
        <f t="shared" si="35"/>
        <v>432</v>
      </c>
    </row>
    <row r="444" spans="1:13" x14ac:dyDescent="0.35">
      <c r="A444" s="76" t="s">
        <v>671</v>
      </c>
      <c r="B444" s="65">
        <v>74080</v>
      </c>
      <c r="C444" s="77" t="s">
        <v>672</v>
      </c>
      <c r="D444" s="49">
        <f>'Stmt of Appropriations-OPTION 1'!D444+'Stmt of Appropriations-OPTION 1'!D909</f>
        <v>6000</v>
      </c>
      <c r="E444" s="49">
        <f>'Stmt of Appropriations-OPTION 1'!E444+'Stmt of Appropriations-OPTION 1'!E909</f>
        <v>0</v>
      </c>
      <c r="G444" s="49">
        <f>'Stmt of Appropriations-OPTION 1'!G444+'Stmt of Appropriations-OPTION 1'!G909</f>
        <v>6000</v>
      </c>
      <c r="I444" s="49">
        <f>'Stmt of Appropriations-OPTION 1'!I444+'Stmt of Appropriations-OPTION 1'!I909</f>
        <v>2691</v>
      </c>
      <c r="K444" s="49">
        <f>'Stmt of Appropriations-OPTION 1'!K444+'Stmt of Appropriations-OPTION 1'!K909</f>
        <v>3300</v>
      </c>
      <c r="M444" s="49">
        <f t="shared" si="35"/>
        <v>9</v>
      </c>
    </row>
    <row r="445" spans="1:13" x14ac:dyDescent="0.35">
      <c r="A445" s="76" t="s">
        <v>673</v>
      </c>
      <c r="B445" s="65">
        <v>74100</v>
      </c>
      <c r="C445" s="77" t="s">
        <v>674</v>
      </c>
      <c r="D445" s="49">
        <f>'Stmt of Appropriations-OPTION 1'!D445+'Stmt of Appropriations-OPTION 1'!D910</f>
        <v>6000</v>
      </c>
      <c r="E445" s="49">
        <f>'Stmt of Appropriations-OPTION 1'!E445+'Stmt of Appropriations-OPTION 1'!E910</f>
        <v>0</v>
      </c>
      <c r="G445" s="49">
        <f>'Stmt of Appropriations-OPTION 1'!G445+'Stmt of Appropriations-OPTION 1'!G910</f>
        <v>6000</v>
      </c>
      <c r="I445" s="49">
        <f>'Stmt of Appropriations-OPTION 1'!I445+'Stmt of Appropriations-OPTION 1'!I910</f>
        <v>2895</v>
      </c>
      <c r="K445" s="49">
        <f>'Stmt of Appropriations-OPTION 1'!K445+'Stmt of Appropriations-OPTION 1'!K910</f>
        <v>3000</v>
      </c>
      <c r="M445" s="49">
        <f t="shared" si="35"/>
        <v>105</v>
      </c>
    </row>
    <row r="446" spans="1:13" x14ac:dyDescent="0.35">
      <c r="A446" s="76" t="s">
        <v>675</v>
      </c>
      <c r="B446" s="65">
        <v>74120</v>
      </c>
      <c r="C446" s="77" t="s">
        <v>676</v>
      </c>
      <c r="D446" s="49">
        <f>'Stmt of Appropriations-OPTION 1'!D446+'Stmt of Appropriations-OPTION 1'!D911</f>
        <v>6000</v>
      </c>
      <c r="E446" s="49">
        <f>'Stmt of Appropriations-OPTION 1'!E446+'Stmt of Appropriations-OPTION 1'!E911</f>
        <v>0</v>
      </c>
      <c r="G446" s="49">
        <f>'Stmt of Appropriations-OPTION 1'!G446+'Stmt of Appropriations-OPTION 1'!G911</f>
        <v>6000</v>
      </c>
      <c r="I446" s="49">
        <f>'Stmt of Appropriations-OPTION 1'!I446+'Stmt of Appropriations-OPTION 1'!I911</f>
        <v>5874</v>
      </c>
      <c r="K446" s="49">
        <f>'Stmt of Appropriations-OPTION 1'!K446+'Stmt of Appropriations-OPTION 1'!K911</f>
        <v>3</v>
      </c>
      <c r="M446" s="49">
        <f t="shared" si="35"/>
        <v>123</v>
      </c>
    </row>
    <row r="447" spans="1:13" x14ac:dyDescent="0.35">
      <c r="A447" s="76" t="s">
        <v>677</v>
      </c>
      <c r="B447" s="65">
        <v>74140</v>
      </c>
      <c r="C447" s="77" t="s">
        <v>678</v>
      </c>
      <c r="D447" s="49">
        <f>'Stmt of Appropriations-OPTION 1'!D447+'Stmt of Appropriations-OPTION 1'!D912</f>
        <v>9000</v>
      </c>
      <c r="E447" s="49">
        <f>'Stmt of Appropriations-OPTION 1'!E447+'Stmt of Appropriations-OPTION 1'!E912</f>
        <v>0</v>
      </c>
      <c r="G447" s="49">
        <f>'Stmt of Appropriations-OPTION 1'!G447+'Stmt of Appropriations-OPTION 1'!G912</f>
        <v>9000</v>
      </c>
      <c r="I447" s="49">
        <f>'Stmt of Appropriations-OPTION 1'!I447+'Stmt of Appropriations-OPTION 1'!I912</f>
        <v>7701</v>
      </c>
      <c r="K447" s="49">
        <f>'Stmt of Appropriations-OPTION 1'!K447+'Stmt of Appropriations-OPTION 1'!K912</f>
        <v>1275</v>
      </c>
      <c r="M447" s="49">
        <f t="shared" si="35"/>
        <v>24</v>
      </c>
    </row>
    <row r="448" spans="1:13" x14ac:dyDescent="0.35">
      <c r="A448" s="76" t="s">
        <v>679</v>
      </c>
      <c r="B448" s="65">
        <v>74160</v>
      </c>
      <c r="C448" s="77" t="s">
        <v>680</v>
      </c>
      <c r="D448" s="49">
        <f>'Stmt of Appropriations-OPTION 1'!D448+'Stmt of Appropriations-OPTION 1'!D913</f>
        <v>6000</v>
      </c>
      <c r="E448" s="49">
        <f>'Stmt of Appropriations-OPTION 1'!E448+'Stmt of Appropriations-OPTION 1'!E913</f>
        <v>0</v>
      </c>
      <c r="G448" s="49">
        <f>'Stmt of Appropriations-OPTION 1'!G448+'Stmt of Appropriations-OPTION 1'!G913</f>
        <v>6000</v>
      </c>
      <c r="I448" s="49">
        <f>'Stmt of Appropriations-OPTION 1'!I448+'Stmt of Appropriations-OPTION 1'!I913</f>
        <v>4638</v>
      </c>
      <c r="K448" s="49">
        <f>'Stmt of Appropriations-OPTION 1'!K448+'Stmt of Appropriations-OPTION 1'!K913</f>
        <v>1296</v>
      </c>
      <c r="M448" s="49">
        <f t="shared" si="35"/>
        <v>66</v>
      </c>
    </row>
    <row r="449" spans="1:13" x14ac:dyDescent="0.35">
      <c r="A449" s="76" t="s">
        <v>681</v>
      </c>
      <c r="B449" s="65">
        <v>74180</v>
      </c>
      <c r="C449" s="77" t="s">
        <v>682</v>
      </c>
      <c r="D449" s="49">
        <f>'Stmt of Appropriations-OPTION 1'!D449+'Stmt of Appropriations-OPTION 1'!D914</f>
        <v>6000</v>
      </c>
      <c r="E449" s="49">
        <f>'Stmt of Appropriations-OPTION 1'!E449+'Stmt of Appropriations-OPTION 1'!E914</f>
        <v>0</v>
      </c>
      <c r="G449" s="49">
        <f>'Stmt of Appropriations-OPTION 1'!G449+'Stmt of Appropriations-OPTION 1'!G914</f>
        <v>6000</v>
      </c>
      <c r="I449" s="49">
        <f>'Stmt of Appropriations-OPTION 1'!I449+'Stmt of Appropriations-OPTION 1'!I914</f>
        <v>3705</v>
      </c>
      <c r="K449" s="49">
        <f>'Stmt of Appropriations-OPTION 1'!K449+'Stmt of Appropriations-OPTION 1'!K914</f>
        <v>2175</v>
      </c>
      <c r="M449" s="49">
        <f t="shared" si="35"/>
        <v>120</v>
      </c>
    </row>
    <row r="450" spans="1:13" x14ac:dyDescent="0.35">
      <c r="A450" s="76" t="s">
        <v>683</v>
      </c>
      <c r="B450" s="65">
        <v>74200</v>
      </c>
      <c r="C450" s="77" t="s">
        <v>684</v>
      </c>
      <c r="D450" s="49">
        <f>'Stmt of Appropriations-OPTION 1'!D450+'Stmt of Appropriations-OPTION 1'!D915</f>
        <v>3000</v>
      </c>
      <c r="E450" s="49">
        <f>'Stmt of Appropriations-OPTION 1'!E450+'Stmt of Appropriations-OPTION 1'!E915</f>
        <v>0</v>
      </c>
      <c r="G450" s="49">
        <f>'Stmt of Appropriations-OPTION 1'!G450+'Stmt of Appropriations-OPTION 1'!G915</f>
        <v>3000</v>
      </c>
      <c r="I450" s="49">
        <f>'Stmt of Appropriations-OPTION 1'!I450+'Stmt of Appropriations-OPTION 1'!I915</f>
        <v>1077</v>
      </c>
      <c r="K450" s="49">
        <f>'Stmt of Appropriations-OPTION 1'!K450+'Stmt of Appropriations-OPTION 1'!K915</f>
        <v>1896</v>
      </c>
      <c r="M450" s="49">
        <f t="shared" si="35"/>
        <v>27</v>
      </c>
    </row>
    <row r="451" spans="1:13" x14ac:dyDescent="0.35">
      <c r="A451" s="76" t="s">
        <v>685</v>
      </c>
      <c r="B451" s="65">
        <v>74260</v>
      </c>
      <c r="C451" s="77" t="s">
        <v>686</v>
      </c>
      <c r="D451" s="49">
        <f>'Stmt of Appropriations-OPTION 1'!D451+'Stmt of Appropriations-OPTION 1'!D916</f>
        <v>6000</v>
      </c>
      <c r="E451" s="49">
        <f>'Stmt of Appropriations-OPTION 1'!E451+'Stmt of Appropriations-OPTION 1'!E916</f>
        <v>0</v>
      </c>
      <c r="G451" s="49">
        <f>'Stmt of Appropriations-OPTION 1'!G451+'Stmt of Appropriations-OPTION 1'!G916</f>
        <v>6000</v>
      </c>
      <c r="I451" s="49">
        <f>'Stmt of Appropriations-OPTION 1'!I451+'Stmt of Appropriations-OPTION 1'!I916</f>
        <v>4587</v>
      </c>
      <c r="K451" s="49">
        <f>'Stmt of Appropriations-OPTION 1'!K451+'Stmt of Appropriations-OPTION 1'!K916</f>
        <v>975</v>
      </c>
      <c r="M451" s="49">
        <f t="shared" si="35"/>
        <v>438</v>
      </c>
    </row>
    <row r="452" spans="1:13" x14ac:dyDescent="0.35">
      <c r="A452" s="84" t="s">
        <v>687</v>
      </c>
      <c r="B452" s="65"/>
      <c r="C452" s="77"/>
      <c r="D452" s="49">
        <f>'Stmt of Appropriations-OPTION 1'!D452+'Stmt of Appropriations-OPTION 1'!D917</f>
        <v>0</v>
      </c>
      <c r="E452" s="49">
        <f>'Stmt of Appropriations-OPTION 1'!E452+'Stmt of Appropriations-OPTION 1'!E917</f>
        <v>0</v>
      </c>
      <c r="G452" s="49">
        <f>'Stmt of Appropriations-OPTION 1'!G452+'Stmt of Appropriations-OPTION 1'!G917</f>
        <v>0</v>
      </c>
      <c r="I452" s="49">
        <f>'Stmt of Appropriations-OPTION 1'!I452+'Stmt of Appropriations-OPTION 1'!I917</f>
        <v>0</v>
      </c>
      <c r="K452" s="49">
        <f>'Stmt of Appropriations-OPTION 1'!K452+'Stmt of Appropriations-OPTION 1'!K917</f>
        <v>0</v>
      </c>
      <c r="M452" s="83"/>
    </row>
    <row r="453" spans="1:13" x14ac:dyDescent="0.35">
      <c r="A453" s="76" t="s">
        <v>688</v>
      </c>
      <c r="B453" s="65">
        <v>74280</v>
      </c>
      <c r="C453" s="77" t="s">
        <v>689</v>
      </c>
      <c r="D453" s="49">
        <f>'Stmt of Appropriations-OPTION 1'!D453+'Stmt of Appropriations-OPTION 1'!D918</f>
        <v>27000</v>
      </c>
      <c r="E453" s="49">
        <f>'Stmt of Appropriations-OPTION 1'!E453+'Stmt of Appropriations-OPTION 1'!E918</f>
        <v>0</v>
      </c>
      <c r="G453" s="49">
        <f>'Stmt of Appropriations-OPTION 1'!G453+'Stmt of Appropriations-OPTION 1'!G918</f>
        <v>27000</v>
      </c>
      <c r="I453" s="49">
        <f>'Stmt of Appropriations-OPTION 1'!I453+'Stmt of Appropriations-OPTION 1'!I918</f>
        <v>22752</v>
      </c>
      <c r="K453" s="49">
        <f>'Stmt of Appropriations-OPTION 1'!K453+'Stmt of Appropriations-OPTION 1'!K918</f>
        <v>3735</v>
      </c>
      <c r="M453" s="49">
        <f t="shared" si="35"/>
        <v>513</v>
      </c>
    </row>
    <row r="454" spans="1:13" x14ac:dyDescent="0.35">
      <c r="A454" s="76" t="s">
        <v>690</v>
      </c>
      <c r="B454" s="65">
        <v>74300</v>
      </c>
      <c r="C454" s="77" t="s">
        <v>691</v>
      </c>
      <c r="D454" s="49">
        <f>'Stmt of Appropriations-OPTION 1'!D454+'Stmt of Appropriations-OPTION 1'!D919</f>
        <v>36000</v>
      </c>
      <c r="E454" s="49">
        <f>'Stmt of Appropriations-OPTION 1'!E454+'Stmt of Appropriations-OPTION 1'!E919</f>
        <v>0</v>
      </c>
      <c r="G454" s="49">
        <f>'Stmt of Appropriations-OPTION 1'!G454+'Stmt of Appropriations-OPTION 1'!G919</f>
        <v>36000</v>
      </c>
      <c r="I454" s="49">
        <f>'Stmt of Appropriations-OPTION 1'!I454+'Stmt of Appropriations-OPTION 1'!I919</f>
        <v>32859</v>
      </c>
      <c r="K454" s="49">
        <f>'Stmt of Appropriations-OPTION 1'!K454+'Stmt of Appropriations-OPTION 1'!K919</f>
        <v>2868</v>
      </c>
      <c r="M454" s="49">
        <f t="shared" si="35"/>
        <v>273</v>
      </c>
    </row>
    <row r="455" spans="1:13" x14ac:dyDescent="0.35">
      <c r="A455" s="76" t="s">
        <v>692</v>
      </c>
      <c r="B455" s="65">
        <v>75040</v>
      </c>
      <c r="C455" s="77" t="s">
        <v>693</v>
      </c>
      <c r="D455" s="49">
        <f>'Stmt of Appropriations-OPTION 1'!D455+'Stmt of Appropriations-OPTION 1'!D920</f>
        <v>3000</v>
      </c>
      <c r="E455" s="49">
        <f>'Stmt of Appropriations-OPTION 1'!E455+'Stmt of Appropriations-OPTION 1'!E920</f>
        <v>0</v>
      </c>
      <c r="G455" s="49">
        <f>'Stmt of Appropriations-OPTION 1'!G455+'Stmt of Appropriations-OPTION 1'!G920</f>
        <v>3000</v>
      </c>
      <c r="I455" s="49">
        <f>'Stmt of Appropriations-OPTION 1'!I455+'Stmt of Appropriations-OPTION 1'!I920</f>
        <v>2568</v>
      </c>
      <c r="K455" s="49">
        <f>'Stmt of Appropriations-OPTION 1'!K455+'Stmt of Appropriations-OPTION 1'!K920</f>
        <v>96</v>
      </c>
      <c r="M455" s="49">
        <f>G455-I455-K455</f>
        <v>336</v>
      </c>
    </row>
    <row r="456" spans="1:13" x14ac:dyDescent="0.35">
      <c r="A456" s="76" t="s">
        <v>694</v>
      </c>
      <c r="B456" s="65">
        <v>75060</v>
      </c>
      <c r="C456" s="77" t="s">
        <v>695</v>
      </c>
      <c r="D456" s="49">
        <f>'Stmt of Appropriations-OPTION 1'!D456+'Stmt of Appropriations-OPTION 1'!D921</f>
        <v>0</v>
      </c>
      <c r="E456" s="49">
        <f>'Stmt of Appropriations-OPTION 1'!E456+'Stmt of Appropriations-OPTION 1'!E921</f>
        <v>0</v>
      </c>
      <c r="G456" s="49">
        <f>'Stmt of Appropriations-OPTION 1'!G456+'Stmt of Appropriations-OPTION 1'!G921</f>
        <v>0</v>
      </c>
      <c r="I456" s="49">
        <f>'Stmt of Appropriations-OPTION 1'!I456+'Stmt of Appropriations-OPTION 1'!I921</f>
        <v>0</v>
      </c>
      <c r="K456" s="49">
        <f>'Stmt of Appropriations-OPTION 1'!K456+'Stmt of Appropriations-OPTION 1'!K921</f>
        <v>0</v>
      </c>
      <c r="M456" s="49">
        <f>G456-I456-K456</f>
        <v>0</v>
      </c>
    </row>
    <row r="457" spans="1:13" x14ac:dyDescent="0.35">
      <c r="A457" s="76" t="s">
        <v>696</v>
      </c>
      <c r="B457" s="65">
        <v>75080</v>
      </c>
      <c r="C457" s="77" t="s">
        <v>697</v>
      </c>
      <c r="D457" s="49">
        <f>'Stmt of Appropriations-OPTION 1'!D457+'Stmt of Appropriations-OPTION 1'!D922</f>
        <v>420300</v>
      </c>
      <c r="E457" s="49">
        <f>'Stmt of Appropriations-OPTION 1'!E457+'Stmt of Appropriations-OPTION 1'!E922</f>
        <v>0</v>
      </c>
      <c r="G457" s="49">
        <f>'Stmt of Appropriations-OPTION 1'!G457+'Stmt of Appropriations-OPTION 1'!G922</f>
        <v>420300</v>
      </c>
      <c r="I457" s="49">
        <f>'Stmt of Appropriations-OPTION 1'!I457+'Stmt of Appropriations-OPTION 1'!I922</f>
        <v>370368</v>
      </c>
      <c r="K457" s="49">
        <f>'Stmt of Appropriations-OPTION 1'!K457+'Stmt of Appropriations-OPTION 1'!K922</f>
        <v>45972</v>
      </c>
      <c r="M457" s="49">
        <f>G457-I457-K457</f>
        <v>3960</v>
      </c>
    </row>
    <row r="458" spans="1:13" x14ac:dyDescent="0.35">
      <c r="A458" s="84" t="s">
        <v>698</v>
      </c>
      <c r="B458" s="65"/>
      <c r="C458" s="77"/>
      <c r="D458" s="49">
        <f>'Stmt of Appropriations-OPTION 1'!D458+'Stmt of Appropriations-OPTION 1'!D923</f>
        <v>0</v>
      </c>
      <c r="E458" s="49">
        <f>'Stmt of Appropriations-OPTION 1'!E458+'Stmt of Appropriations-OPTION 1'!E923</f>
        <v>0</v>
      </c>
      <c r="G458" s="49">
        <f>'Stmt of Appropriations-OPTION 1'!G458+'Stmt of Appropriations-OPTION 1'!G923</f>
        <v>0</v>
      </c>
      <c r="I458" s="49">
        <f>'Stmt of Appropriations-OPTION 1'!I458+'Stmt of Appropriations-OPTION 1'!I923</f>
        <v>0</v>
      </c>
      <c r="K458" s="49">
        <f>'Stmt of Appropriations-OPTION 1'!K458+'Stmt of Appropriations-OPTION 1'!K923</f>
        <v>0</v>
      </c>
    </row>
    <row r="459" spans="1:13" x14ac:dyDescent="0.35">
      <c r="A459" s="76" t="s">
        <v>699</v>
      </c>
      <c r="B459" s="65">
        <v>75500</v>
      </c>
      <c r="C459" s="77" t="s">
        <v>700</v>
      </c>
      <c r="D459" s="49">
        <f>'Stmt of Appropriations-OPTION 1'!D459+'Stmt of Appropriations-OPTION 1'!D924</f>
        <v>411300</v>
      </c>
      <c r="E459" s="49">
        <f>'Stmt of Appropriations-OPTION 1'!E459+'Stmt of Appropriations-OPTION 1'!E924</f>
        <v>0</v>
      </c>
      <c r="G459" s="49">
        <f>'Stmt of Appropriations-OPTION 1'!G459+'Stmt of Appropriations-OPTION 1'!G924</f>
        <v>411300</v>
      </c>
      <c r="I459" s="49">
        <f>'Stmt of Appropriations-OPTION 1'!I459+'Stmt of Appropriations-OPTION 1'!I924</f>
        <v>76926</v>
      </c>
      <c r="K459" s="49">
        <f>'Stmt of Appropriations-OPTION 1'!K459+'Stmt of Appropriations-OPTION 1'!K924</f>
        <v>315756</v>
      </c>
      <c r="M459" s="49">
        <f>G459-I459-K459</f>
        <v>18618</v>
      </c>
    </row>
    <row r="460" spans="1:13" x14ac:dyDescent="0.35">
      <c r="A460" s="76" t="s">
        <v>701</v>
      </c>
      <c r="B460" s="65">
        <v>75520</v>
      </c>
      <c r="C460" s="77" t="s">
        <v>702</v>
      </c>
      <c r="D460" s="49">
        <f>'Stmt of Appropriations-OPTION 1'!D460+'Stmt of Appropriations-OPTION 1'!D925</f>
        <v>33600</v>
      </c>
      <c r="E460" s="49">
        <f>'Stmt of Appropriations-OPTION 1'!E460+'Stmt of Appropriations-OPTION 1'!E925</f>
        <v>0</v>
      </c>
      <c r="G460" s="49">
        <f>'Stmt of Appropriations-OPTION 1'!G460+'Stmt of Appropriations-OPTION 1'!G925</f>
        <v>33600</v>
      </c>
      <c r="I460" s="49">
        <f>'Stmt of Appropriations-OPTION 1'!I460+'Stmt of Appropriations-OPTION 1'!I925</f>
        <v>3603</v>
      </c>
      <c r="K460" s="49">
        <f>'Stmt of Appropriations-OPTION 1'!K460+'Stmt of Appropriations-OPTION 1'!K925</f>
        <v>22500</v>
      </c>
      <c r="M460" s="49">
        <f>G460-I460-K460</f>
        <v>7497</v>
      </c>
    </row>
    <row r="461" spans="1:13" x14ac:dyDescent="0.35">
      <c r="A461" s="76" t="s">
        <v>703</v>
      </c>
      <c r="B461" s="65">
        <v>75600</v>
      </c>
      <c r="C461" s="77" t="s">
        <v>704</v>
      </c>
      <c r="D461" s="49">
        <f>'Stmt of Appropriations-OPTION 1'!D461+'Stmt of Appropriations-OPTION 1'!D926</f>
        <v>48000</v>
      </c>
      <c r="E461" s="49">
        <f>'Stmt of Appropriations-OPTION 1'!E461+'Stmt of Appropriations-OPTION 1'!E926</f>
        <v>0</v>
      </c>
      <c r="G461" s="49">
        <f>'Stmt of Appropriations-OPTION 1'!G461+'Stmt of Appropriations-OPTION 1'!G926</f>
        <v>48000</v>
      </c>
      <c r="I461" s="49">
        <f>'Stmt of Appropriations-OPTION 1'!I461+'Stmt of Appropriations-OPTION 1'!I926</f>
        <v>45702</v>
      </c>
      <c r="K461" s="49">
        <f>'Stmt of Appropriations-OPTION 1'!K461+'Stmt of Appropriations-OPTION 1'!K926</f>
        <v>225</v>
      </c>
      <c r="M461" s="49">
        <f>G461-I461-K461</f>
        <v>2073</v>
      </c>
    </row>
    <row r="462" spans="1:13" x14ac:dyDescent="0.35">
      <c r="A462" s="76" t="s">
        <v>705</v>
      </c>
      <c r="B462" s="65">
        <v>75640</v>
      </c>
      <c r="C462" s="77" t="s">
        <v>706</v>
      </c>
      <c r="D462" s="49">
        <f>'Stmt of Appropriations-OPTION 1'!D462+'Stmt of Appropriations-OPTION 1'!D927</f>
        <v>15000</v>
      </c>
      <c r="E462" s="49">
        <f>'Stmt of Appropriations-OPTION 1'!E462+'Stmt of Appropriations-OPTION 1'!E927</f>
        <v>0</v>
      </c>
      <c r="G462" s="49">
        <f>'Stmt of Appropriations-OPTION 1'!G462+'Stmt of Appropriations-OPTION 1'!G927</f>
        <v>15000</v>
      </c>
      <c r="I462" s="49">
        <f>'Stmt of Appropriations-OPTION 1'!I462+'Stmt of Appropriations-OPTION 1'!I927</f>
        <v>13563</v>
      </c>
      <c r="K462" s="49">
        <f>'Stmt of Appropriations-OPTION 1'!K462+'Stmt of Appropriations-OPTION 1'!K927</f>
        <v>1200</v>
      </c>
      <c r="M462" s="49">
        <f>G462-I462-K462</f>
        <v>237</v>
      </c>
    </row>
    <row r="463" spans="1:13" x14ac:dyDescent="0.35">
      <c r="A463" s="76" t="s">
        <v>707</v>
      </c>
      <c r="B463" s="65">
        <v>75760</v>
      </c>
      <c r="C463" s="77" t="s">
        <v>708</v>
      </c>
      <c r="D463" s="49">
        <f>'Stmt of Appropriations-OPTION 1'!D463+'Stmt of Appropriations-OPTION 1'!D928</f>
        <v>15000</v>
      </c>
      <c r="E463" s="49">
        <f>'Stmt of Appropriations-OPTION 1'!E463+'Stmt of Appropriations-OPTION 1'!E928</f>
        <v>0</v>
      </c>
      <c r="G463" s="49">
        <f>'Stmt of Appropriations-OPTION 1'!G463+'Stmt of Appropriations-OPTION 1'!G928</f>
        <v>15000</v>
      </c>
      <c r="I463" s="49">
        <f>'Stmt of Appropriations-OPTION 1'!I463+'Stmt of Appropriations-OPTION 1'!I928</f>
        <v>7095</v>
      </c>
      <c r="K463" s="49">
        <f>'Stmt of Appropriations-OPTION 1'!K463+'Stmt of Appropriations-OPTION 1'!K928</f>
        <v>7905</v>
      </c>
      <c r="M463" s="49">
        <f>G463-I463-K463</f>
        <v>0</v>
      </c>
    </row>
    <row r="464" spans="1:13" ht="15" thickBot="1" x14ac:dyDescent="0.4">
      <c r="A464" s="79" t="s">
        <v>51</v>
      </c>
      <c r="B464" s="65">
        <v>75880</v>
      </c>
      <c r="C464" s="85" t="s">
        <v>709</v>
      </c>
      <c r="D464" s="82">
        <f>SUM(D434:D463)</f>
        <v>1512000</v>
      </c>
      <c r="E464" s="82">
        <f>SUM(E434:E463)</f>
        <v>0</v>
      </c>
      <c r="G464" s="82">
        <f>SUM(G434:G463)</f>
        <v>1512000</v>
      </c>
      <c r="I464" s="82">
        <f>SUM(I434:I463)</f>
        <v>987582</v>
      </c>
      <c r="K464" s="82">
        <f>SUM(K434:K463)</f>
        <v>475605</v>
      </c>
      <c r="M464" s="82">
        <f>SUM(M434:M463)</f>
        <v>48813</v>
      </c>
    </row>
    <row r="465" spans="1:13" ht="15.5" thickTop="1" thickBot="1" x14ac:dyDescent="0.4">
      <c r="A465" s="79" t="s">
        <v>51</v>
      </c>
      <c r="B465" s="65">
        <v>76400</v>
      </c>
      <c r="C465" s="85" t="s">
        <v>710</v>
      </c>
      <c r="D465" s="82">
        <f>D464</f>
        <v>1512000</v>
      </c>
      <c r="E465" s="82">
        <f>E464</f>
        <v>0</v>
      </c>
      <c r="F465" s="5">
        <v>27</v>
      </c>
      <c r="G465" s="82">
        <f>G464</f>
        <v>1512000</v>
      </c>
      <c r="H465" s="59">
        <v>28</v>
      </c>
      <c r="I465" s="82">
        <f>I464</f>
        <v>987582</v>
      </c>
      <c r="J465" s="59">
        <v>29</v>
      </c>
      <c r="K465" s="82">
        <f>K464</f>
        <v>475605</v>
      </c>
      <c r="M465" s="82">
        <f>M464</f>
        <v>48813</v>
      </c>
    </row>
    <row r="466" spans="1:13" ht="15.5" thickTop="1" thickBot="1" x14ac:dyDescent="0.4">
      <c r="A466" s="6" t="s">
        <v>88</v>
      </c>
      <c r="B466" s="65">
        <v>84060</v>
      </c>
      <c r="C466" s="31" t="s">
        <v>786</v>
      </c>
      <c r="D466" s="62">
        <f>+D465+D431</f>
        <v>67290751</v>
      </c>
      <c r="E466" s="62">
        <f>+E465+E431</f>
        <v>0</v>
      </c>
      <c r="F466" s="5">
        <v>6</v>
      </c>
      <c r="G466" s="62">
        <f>+G465+G431</f>
        <v>67290751</v>
      </c>
      <c r="H466" s="59">
        <v>7</v>
      </c>
      <c r="I466" s="62">
        <f>+I465+I431</f>
        <v>27672679</v>
      </c>
      <c r="J466" s="59">
        <v>5</v>
      </c>
      <c r="K466" s="62">
        <f>+K465+K431</f>
        <v>36629967</v>
      </c>
      <c r="L466" s="59">
        <v>9</v>
      </c>
      <c r="M466" s="62">
        <f>+M465+M431</f>
        <v>2988105</v>
      </c>
    </row>
    <row r="467" spans="1:13" ht="21.75" customHeight="1" thickTop="1" x14ac:dyDescent="0.35">
      <c r="A467" s="106" t="s">
        <v>787</v>
      </c>
      <c r="J467" s="59">
        <v>8</v>
      </c>
      <c r="K467" s="49">
        <f>I466+K466</f>
        <v>64302646</v>
      </c>
    </row>
    <row r="468" spans="1:13" x14ac:dyDescent="0.35">
      <c r="A468" s="1" t="s">
        <v>8</v>
      </c>
    </row>
  </sheetData>
  <sheetProtection algorithmName="SHA-512" hashValue="a73MCmK2JkxkG2adEtP6g68TV6ZSJE719oR33ATBzWi27K+1PH6N16KVzGrzGqMOiizv3OfleV0A0q46eJRkHg==" saltValue="ulbpVx2SA5/0254+MSpgsQ==" spinCount="100000" sheet="1" objects="1" scenarios="1"/>
  <mergeCells count="7">
    <mergeCell ref="A1:H1"/>
    <mergeCell ref="A7:M7"/>
    <mergeCell ref="A2:M2"/>
    <mergeCell ref="A3:M3"/>
    <mergeCell ref="A4:M4"/>
    <mergeCell ref="A5:M5"/>
    <mergeCell ref="A6:M6"/>
  </mergeCells>
  <phoneticPr fontId="2" type="noConversion"/>
  <pageMargins left="0.25" right="0.25" top="0.5" bottom="0.25" header="0.25" footer="0.25"/>
  <pageSetup scale="65" fitToHeight="0" orientation="landscape" r:id="rId1"/>
  <headerFooter alignWithMargins="0">
    <oddHeader>&amp;RFund 15 BSR
&amp;A
Month Ended July 31, 2022
Page &amp;P of &amp;N</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F7CB11664B1345B4C66AFB535C90A1" ma:contentTypeVersion="4" ma:contentTypeDescription="Create a new document." ma:contentTypeScope="" ma:versionID="bec9a58b65d7abad105617aa52211248">
  <xsd:schema xmlns:xsd="http://www.w3.org/2001/XMLSchema" xmlns:xs="http://www.w3.org/2001/XMLSchema" xmlns:p="http://schemas.microsoft.com/office/2006/metadata/properties" xmlns:ns2="64e0ddde-597f-42db-a51b-785073b57ebd" targetNamespace="http://schemas.microsoft.com/office/2006/metadata/properties" ma:root="true" ma:fieldsID="fc0179bf7b7a49487b042f6083d048b3" ns2:_="">
    <xsd:import namespace="64e0ddde-597f-42db-a51b-785073b57e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0ddde-597f-42db-a51b-785073b57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8CBB19-E7E8-46AB-9D35-3D78B32EA2C9}">
  <ds:schemaRefs>
    <ds:schemaRef ds:uri="http://schemas.microsoft.com/sharepoint/v3/contenttype/forms"/>
  </ds:schemaRefs>
</ds:datastoreItem>
</file>

<file path=customXml/itemProps2.xml><?xml version="1.0" encoding="utf-8"?>
<ds:datastoreItem xmlns:ds="http://schemas.openxmlformats.org/officeDocument/2006/customXml" ds:itemID="{ED40F2ED-0110-4A9E-8A51-5398A96DC3D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D475B4A-1573-43EF-AA39-70DF85A70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0ddde-597f-42db-a51b-785073b57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Notes Regarding Fund 15 BSR</vt:lpstr>
      <vt:lpstr>Balance Sheet</vt:lpstr>
      <vt:lpstr>Summary Budget to Actual </vt:lpstr>
      <vt:lpstr>Schedule of Revenues</vt:lpstr>
      <vt:lpstr>Stmt of Appropriations-OPTION 1</vt:lpstr>
      <vt:lpstr>Stmt of Appropriations-OPTION 2</vt:lpstr>
      <vt:lpstr>'Stmt of Appropriations-OPTION 2'!Print_Area</vt:lpstr>
      <vt:lpstr>'Summary Budget to Actual '!Print_Area</vt:lpstr>
      <vt:lpstr>'Schedule of Revenues'!Print_Titles</vt:lpstr>
      <vt:lpstr>'Stmt of Appropriations-OPTION 1'!Print_Titles</vt:lpstr>
      <vt:lpstr>'Stmt of Appropriations-OPTION 2'!Print_Titles</vt:lpstr>
      <vt:lpstr>'Summary Budget to Actual '!Print_Titles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cnolan</dc:creator>
  <cp:keywords/>
  <dc:description/>
  <cp:lastModifiedBy>Gorman, Stephanie</cp:lastModifiedBy>
  <cp:revision/>
  <dcterms:created xsi:type="dcterms:W3CDTF">2003-01-15T15:43:17Z</dcterms:created>
  <dcterms:modified xsi:type="dcterms:W3CDTF">2022-08-01T15:43:12Z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1343290012</vt:i4>
  </property>
  <property fmtid="{D5CDD505-2E9C-101B-9397-08002B2CF9AE}" pid="3" name="_EmailSubject">
    <vt:lpwstr>board secretary report sample</vt:lpwstr>
  </property>
  <property fmtid="{D5CDD505-2E9C-101B-9397-08002B2CF9AE}" pid="4" name="_AuthorEmail">
    <vt:lpwstr>vincent.mastrocola@doe.state.nj.us</vt:lpwstr>
  </property>
  <property fmtid="{D5CDD505-2E9C-101B-9397-08002B2CF9AE}" pid="5" name="_AuthorEmailDisplayName">
    <vt:lpwstr>Mastrocola, Vincent</vt:lpwstr>
  </property>
  <property fmtid="{D5CDD505-2E9C-101B-9397-08002B2CF9AE}" pid="6" name="_PreviousAdHocReviewCycleID">
    <vt:i4>-279139682</vt:i4>
  </property>
  <property fmtid="{D5CDD505-2E9C-101B-9397-08002B2CF9AE}" pid="7" name="_ReviewingToolsShownOnce">
    <vt:lpwstr/>
  </property>
  <property fmtid="{D5CDD505-2E9C-101B-9397-08002B2CF9AE}" pid="8" name="ContentTypeId">
    <vt:lpwstr>0x01010030F7CB11664B1345B4C66AFB535C90A1</vt:lpwstr>
  </property>
</Properties>
</file>