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EF725778-46BE-4400-B8FF-CF13C0F06348}" xr6:coauthVersionLast="47" xr6:coauthVersionMax="47" xr10:uidLastSave="{00000000-0000-0000-0000-000000000000}"/>
  <bookViews>
    <workbookView xWindow="11280" yWindow="2115" windowWidth="16755" windowHeight="11385" xr2:uid="{DA8D27D0-BBDF-4CB2-A829-A7DA149EBB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C49" i="1"/>
  <c r="E49" i="1"/>
  <c r="E51" i="1" s="1"/>
  <c r="G45" i="1"/>
  <c r="F24" i="1"/>
  <c r="D24" i="1"/>
  <c r="G22" i="1"/>
  <c r="E73" i="1"/>
  <c r="C71" i="1"/>
  <c r="G71" i="1" s="1"/>
  <c r="C70" i="1"/>
  <c r="G70" i="1" s="1"/>
  <c r="C69" i="1"/>
  <c r="G69" i="1" s="1"/>
  <c r="G68" i="1"/>
  <c r="C67" i="1"/>
  <c r="G67" i="1" s="1"/>
  <c r="C66" i="1"/>
  <c r="G66" i="1" s="1"/>
  <c r="C65" i="1"/>
  <c r="G64" i="1"/>
  <c r="G63" i="1"/>
  <c r="G62" i="1"/>
  <c r="G61" i="1"/>
  <c r="E57" i="1"/>
  <c r="C57" i="1"/>
  <c r="G55" i="1"/>
  <c r="G57" i="1" s="1"/>
  <c r="G44" i="1"/>
  <c r="G42" i="1"/>
  <c r="G41" i="1"/>
  <c r="G40" i="1"/>
  <c r="G39" i="1"/>
  <c r="G38" i="1"/>
  <c r="G37" i="1"/>
  <c r="C36" i="1"/>
  <c r="E31" i="1"/>
  <c r="C31" i="1"/>
  <c r="G29" i="1"/>
  <c r="G28" i="1"/>
  <c r="G21" i="1"/>
  <c r="C19" i="1"/>
  <c r="G19" i="1" s="1"/>
  <c r="G18" i="1"/>
  <c r="G17" i="1"/>
  <c r="C16" i="1"/>
  <c r="G16" i="1" s="1"/>
  <c r="E15" i="1"/>
  <c r="E24" i="1" s="1"/>
  <c r="C15" i="1"/>
  <c r="C14" i="1"/>
  <c r="G49" i="1" l="1"/>
  <c r="C51" i="1"/>
  <c r="C24" i="1"/>
  <c r="G36" i="1"/>
  <c r="G15" i="1"/>
  <c r="C73" i="1"/>
  <c r="G14" i="1"/>
  <c r="G24" i="1" s="1"/>
  <c r="G31" i="1"/>
  <c r="G65" i="1"/>
  <c r="G73" i="1" s="1"/>
  <c r="G51" i="1" l="1"/>
</calcChain>
</file>

<file path=xl/sharedStrings.xml><?xml version="1.0" encoding="utf-8"?>
<sst xmlns="http://schemas.openxmlformats.org/spreadsheetml/2006/main" count="65" uniqueCount="55">
  <si>
    <t>20XXX</t>
  </si>
  <si>
    <t>Exhibit A-1</t>
  </si>
  <si>
    <t>________________________ SCHOOL DISTRICT</t>
  </si>
  <si>
    <t>Statement of Net Position</t>
  </si>
  <si>
    <t xml:space="preserve">Governmental </t>
  </si>
  <si>
    <t>Business-Type</t>
  </si>
  <si>
    <t>Activities</t>
  </si>
  <si>
    <t>Total</t>
  </si>
  <si>
    <t>ASSETS:</t>
  </si>
  <si>
    <t>Cash and Cash Equivalents</t>
  </si>
  <si>
    <t>Internal Balances</t>
  </si>
  <si>
    <t>Accounts Receivable, net</t>
  </si>
  <si>
    <t>Inventory</t>
  </si>
  <si>
    <t>Restricted Assets:</t>
  </si>
  <si>
    <t xml:space="preserve">   Cash and Cash Equivalents</t>
  </si>
  <si>
    <t xml:space="preserve">Capital Assets, net </t>
  </si>
  <si>
    <t>Total Assets</t>
  </si>
  <si>
    <t>DEFERRED OUTFLOW OF RESOURCES:</t>
  </si>
  <si>
    <t>Deferred Loss on Defeasance of Debt</t>
  </si>
  <si>
    <t>Related to Pensions</t>
  </si>
  <si>
    <t>Total Deferred Outflow of Resources</t>
  </si>
  <si>
    <t>LIABILITIES:</t>
  </si>
  <si>
    <t>Accounts Payable:</t>
  </si>
  <si>
    <t xml:space="preserve">   Other</t>
  </si>
  <si>
    <t xml:space="preserve">   Related to Pensions</t>
  </si>
  <si>
    <t>Accrued Liabilities:</t>
  </si>
  <si>
    <t xml:space="preserve">   Interest Payable</t>
  </si>
  <si>
    <t>Unearned Revenue</t>
  </si>
  <si>
    <t>Noncurrent Liabilities:</t>
  </si>
  <si>
    <t xml:space="preserve">   Due within One Year</t>
  </si>
  <si>
    <t xml:space="preserve">   Due beyond One Year</t>
  </si>
  <si>
    <t>Total Liabilities</t>
  </si>
  <si>
    <t>DEFERRED INFLOWS OF RESOURCES:</t>
  </si>
  <si>
    <t>Total Deferred Inflows of Resources</t>
  </si>
  <si>
    <t>NET POSITION:</t>
  </si>
  <si>
    <t>Net Investment in Capital Assets</t>
  </si>
  <si>
    <t>Restricted for:</t>
  </si>
  <si>
    <t xml:space="preserve">   Capital Projects</t>
  </si>
  <si>
    <t xml:space="preserve">   Maintenance</t>
  </si>
  <si>
    <t xml:space="preserve">   Excess Surplus</t>
  </si>
  <si>
    <t xml:space="preserve">   Unemployment Compensation</t>
  </si>
  <si>
    <t xml:space="preserve">   Workers' Compensation</t>
  </si>
  <si>
    <t xml:space="preserve">   Debt Service</t>
  </si>
  <si>
    <t xml:space="preserve">   Scholarships</t>
  </si>
  <si>
    <t xml:space="preserve">   Student Activities</t>
  </si>
  <si>
    <t>Unrestricted (Deficit)</t>
  </si>
  <si>
    <t>Total Net Position</t>
  </si>
  <si>
    <t>The accompanying notes to financial statements are an integral part of this statement.</t>
  </si>
  <si>
    <t>6/30/20XX</t>
  </si>
  <si>
    <t>Intangible Assets, net</t>
  </si>
  <si>
    <t>Subscription assets</t>
  </si>
  <si>
    <t xml:space="preserve"> Subscription-Based Information Technology Arrangements</t>
  </si>
  <si>
    <t xml:space="preserve"> Other Non-current Liabilities</t>
  </si>
  <si>
    <t xml:space="preserve"> </t>
  </si>
  <si>
    <t>including SBITAS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</si>
</sst>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44" fontId="3" fillId="0" borderId="0" xfId="2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Alignment="1" applyProtection="1">
      <alignment horizontal="right"/>
    </xf>
    <xf numFmtId="43" fontId="3" fillId="0" borderId="2" xfId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/>
    <xf numFmtId="43" fontId="3" fillId="0" borderId="2" xfId="1" applyFont="1" applyFill="1" applyBorder="1" applyAlignment="1" applyProtection="1"/>
    <xf numFmtId="39" fontId="3" fillId="0" borderId="0" xfId="1" applyNumberFormat="1" applyFont="1" applyFill="1" applyAlignment="1" applyProtection="1"/>
    <xf numFmtId="43" fontId="3" fillId="0" borderId="0" xfId="1" applyFont="1" applyFill="1" applyAlignment="1" applyProtection="1"/>
    <xf numFmtId="43" fontId="3" fillId="0" borderId="2" xfId="1" applyFont="1" applyFill="1" applyBorder="1" applyAlignment="1">
      <alignment horizontal="right"/>
    </xf>
    <xf numFmtId="44" fontId="3" fillId="0" borderId="0" xfId="2" applyFont="1" applyFill="1" applyAlignment="1" applyProtection="1"/>
    <xf numFmtId="44" fontId="3" fillId="0" borderId="3" xfId="2" applyFont="1" applyFill="1" applyBorder="1" applyAlignment="1">
      <alignment horizontal="right"/>
    </xf>
    <xf numFmtId="9" fontId="3" fillId="0" borderId="0" xfId="3" applyFont="1" applyFill="1" applyAlignment="1"/>
    <xf numFmtId="39" fontId="3" fillId="0" borderId="0" xfId="2" applyNumberFormat="1" applyFont="1" applyFill="1" applyBorder="1" applyAlignment="1">
      <alignment horizontal="right"/>
    </xf>
    <xf numFmtId="0" fontId="2" fillId="0" borderId="0" xfId="0" quotePrefix="1" applyFont="1" applyFill="1"/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/>
    <xf numFmtId="14" fontId="3" fillId="0" borderId="0" xfId="0" applyNumberFormat="1" applyFont="1" applyFill="1"/>
    <xf numFmtId="39" fontId="2" fillId="0" borderId="0" xfId="0" applyNumberFormat="1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164" fontId="3" fillId="0" borderId="0" xfId="0" quotePrefix="1" applyNumberFormat="1" applyFont="1" applyFill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2" fontId="3" fillId="0" borderId="0" xfId="0" applyNumberFormat="1" applyFont="1" applyFill="1" applyAlignment="1">
      <alignment horizontal="center"/>
    </xf>
    <xf numFmtId="39" fontId="3" fillId="0" borderId="0" xfId="0" applyNumberFormat="1" applyFont="1" applyFill="1"/>
    <xf numFmtId="39" fontId="3" fillId="0" borderId="0" xfId="0" applyNumberFormat="1" applyFont="1" applyFill="1" applyAlignment="1">
      <alignment horizontal="right"/>
    </xf>
    <xf numFmtId="43" fontId="3" fillId="0" borderId="0" xfId="1" applyFont="1" applyFill="1" applyAlignment="1"/>
    <xf numFmtId="41" fontId="3" fillId="0" borderId="0" xfId="0" applyNumberFormat="1" applyFont="1" applyFill="1"/>
    <xf numFmtId="39" fontId="3" fillId="0" borderId="0" xfId="1" applyNumberFormat="1" applyFont="1" applyFill="1" applyBorder="1" applyAlignment="1" applyProtection="1"/>
    <xf numFmtId="39" fontId="3" fillId="0" borderId="2" xfId="2" applyNumberFormat="1" applyFont="1" applyFill="1" applyBorder="1" applyAlignment="1">
      <alignment horizontal="right"/>
    </xf>
    <xf numFmtId="41" fontId="3" fillId="0" borderId="0" xfId="0" applyNumberFormat="1" applyFont="1" applyFill="1" applyAlignment="1">
      <alignment horizontal="center"/>
    </xf>
    <xf numFmtId="39" fontId="3" fillId="0" borderId="0" xfId="1" applyNumberFormat="1" applyFont="1" applyFill="1" applyAlignment="1"/>
    <xf numFmtId="39" fontId="3" fillId="0" borderId="2" xfId="0" applyNumberFormat="1" applyFont="1" applyFill="1" applyBorder="1"/>
    <xf numFmtId="0" fontId="3" fillId="0" borderId="0" xfId="4" applyFill="1"/>
    <xf numFmtId="37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 2" xfId="4" xr:uid="{46631221-D301-4C48-B10E-7211137A151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7B25-7D3B-4FC5-AC77-98D59AC5C68F}">
  <dimension ref="A1:I82"/>
  <sheetViews>
    <sheetView tabSelected="1" workbookViewId="0">
      <selection activeCell="J15" sqref="J15"/>
    </sheetView>
  </sheetViews>
  <sheetFormatPr defaultColWidth="9.140625" defaultRowHeight="12.75" x14ac:dyDescent="0.2"/>
  <cols>
    <col min="1" max="1" width="50.85546875" style="15" customWidth="1"/>
    <col min="2" max="2" width="3.28515625" style="15" customWidth="1"/>
    <col min="3" max="3" width="16.140625" style="15" bestFit="1" customWidth="1"/>
    <col min="4" max="4" width="1.7109375" style="15" customWidth="1"/>
    <col min="5" max="5" width="15.5703125" style="15" bestFit="1" customWidth="1"/>
    <col min="6" max="6" width="2.140625" style="15" customWidth="1"/>
    <col min="7" max="7" width="16.42578125" style="15" bestFit="1" customWidth="1"/>
    <col min="8" max="8" width="17.7109375" style="15" bestFit="1" customWidth="1"/>
    <col min="9" max="16384" width="9.140625" style="15"/>
  </cols>
  <sheetData>
    <row r="1" spans="1:8" x14ac:dyDescent="0.2">
      <c r="A1" s="14" t="s">
        <v>0</v>
      </c>
      <c r="B1" s="14"/>
      <c r="G1" s="16" t="s">
        <v>1</v>
      </c>
      <c r="H1" s="17"/>
    </row>
    <row r="2" spans="1:8" x14ac:dyDescent="0.2">
      <c r="G2" s="18">
        <v>45107</v>
      </c>
    </row>
    <row r="3" spans="1:8" x14ac:dyDescent="0.2">
      <c r="A3" s="19" t="s">
        <v>2</v>
      </c>
      <c r="B3" s="20"/>
      <c r="C3" s="21"/>
      <c r="D3" s="21"/>
      <c r="E3" s="21"/>
      <c r="F3" s="21"/>
      <c r="G3" s="21"/>
    </row>
    <row r="4" spans="1:8" x14ac:dyDescent="0.2">
      <c r="A4" s="22" t="s">
        <v>3</v>
      </c>
      <c r="B4" s="22"/>
      <c r="C4" s="21"/>
      <c r="D4" s="21"/>
      <c r="E4" s="21"/>
      <c r="F4" s="21"/>
      <c r="G4" s="21"/>
    </row>
    <row r="5" spans="1:8" x14ac:dyDescent="0.2">
      <c r="A5" s="23" t="s">
        <v>48</v>
      </c>
      <c r="B5" s="23"/>
      <c r="C5" s="23"/>
      <c r="D5" s="23"/>
      <c r="E5" s="23"/>
      <c r="F5" s="23"/>
      <c r="G5" s="23"/>
    </row>
    <row r="6" spans="1:8" x14ac:dyDescent="0.2">
      <c r="C6" s="22"/>
      <c r="D6" s="22"/>
      <c r="E6" s="22"/>
      <c r="F6" s="22"/>
      <c r="G6" s="22"/>
    </row>
    <row r="7" spans="1:8" ht="13.5" thickBot="1" x14ac:dyDescent="0.25">
      <c r="A7" s="24"/>
      <c r="B7" s="24"/>
      <c r="C7" s="25"/>
      <c r="D7" s="25"/>
      <c r="E7" s="25"/>
      <c r="F7" s="25"/>
      <c r="G7" s="25"/>
    </row>
    <row r="8" spans="1:8" x14ac:dyDescent="0.2">
      <c r="C8" s="22"/>
      <c r="D8" s="22"/>
      <c r="E8" s="22"/>
      <c r="F8" s="22"/>
      <c r="G8" s="22"/>
    </row>
    <row r="9" spans="1:8" x14ac:dyDescent="0.2">
      <c r="C9" s="26" t="s">
        <v>4</v>
      </c>
      <c r="D9" s="26"/>
      <c r="E9" s="26" t="s">
        <v>5</v>
      </c>
      <c r="F9" s="26"/>
      <c r="G9" s="27"/>
    </row>
    <row r="10" spans="1:8" x14ac:dyDescent="0.2">
      <c r="C10" s="28" t="s">
        <v>6</v>
      </c>
      <c r="D10" s="26"/>
      <c r="E10" s="28" t="s">
        <v>6</v>
      </c>
      <c r="F10" s="28"/>
      <c r="G10" s="28" t="s">
        <v>7</v>
      </c>
    </row>
    <row r="11" spans="1:8" x14ac:dyDescent="0.2">
      <c r="C11" s="28"/>
      <c r="D11" s="26"/>
      <c r="E11" s="28"/>
      <c r="F11" s="28"/>
      <c r="G11" s="28"/>
    </row>
    <row r="12" spans="1:8" x14ac:dyDescent="0.2">
      <c r="A12" s="15" t="s">
        <v>8</v>
      </c>
      <c r="C12" s="29"/>
      <c r="D12" s="26"/>
      <c r="E12" s="30"/>
      <c r="F12" s="30"/>
      <c r="G12" s="30"/>
    </row>
    <row r="13" spans="1:8" x14ac:dyDescent="0.2">
      <c r="C13" s="29"/>
      <c r="D13" s="26"/>
      <c r="E13" s="30"/>
      <c r="F13" s="30"/>
      <c r="G13" s="30"/>
    </row>
    <row r="14" spans="1:8" x14ac:dyDescent="0.2">
      <c r="A14" s="15" t="s">
        <v>9</v>
      </c>
      <c r="C14" s="1">
        <f>3008671.62</f>
        <v>3008671.62</v>
      </c>
      <c r="D14" s="31"/>
      <c r="E14" s="1">
        <v>70196.149999999994</v>
      </c>
      <c r="F14" s="1"/>
      <c r="G14" s="1">
        <f>+C14+E14</f>
        <v>3078867.77</v>
      </c>
    </row>
    <row r="15" spans="1:8" x14ac:dyDescent="0.2">
      <c r="A15" s="15" t="s">
        <v>10</v>
      </c>
      <c r="C15" s="2">
        <f>511617.49</f>
        <v>511617.49</v>
      </c>
      <c r="D15" s="31"/>
      <c r="E15" s="2">
        <f>-511617.49</f>
        <v>-511617.49</v>
      </c>
      <c r="F15" s="1"/>
      <c r="G15" s="2">
        <f>+C15+E15</f>
        <v>0</v>
      </c>
    </row>
    <row r="16" spans="1:8" x14ac:dyDescent="0.2">
      <c r="A16" s="15" t="s">
        <v>11</v>
      </c>
      <c r="C16" s="3">
        <f>897890.34</f>
        <v>897890.34</v>
      </c>
      <c r="D16" s="32"/>
      <c r="E16" s="13">
        <v>12723.16</v>
      </c>
      <c r="F16" s="32"/>
      <c r="G16" s="13">
        <f t="shared" ref="G16:G22" si="0">+C16+E16</f>
        <v>910613.5</v>
      </c>
    </row>
    <row r="17" spans="1:8" x14ac:dyDescent="0.2">
      <c r="A17" s="15" t="s">
        <v>12</v>
      </c>
      <c r="C17" s="32"/>
      <c r="D17" s="31"/>
      <c r="E17" s="32">
        <v>17860.28</v>
      </c>
      <c r="F17" s="32"/>
      <c r="G17" s="13">
        <f t="shared" si="0"/>
        <v>17860.28</v>
      </c>
    </row>
    <row r="18" spans="1:8" x14ac:dyDescent="0.2">
      <c r="A18" s="15" t="s">
        <v>13</v>
      </c>
      <c r="C18" s="32"/>
      <c r="D18" s="31"/>
      <c r="E18" s="32"/>
      <c r="F18" s="32"/>
      <c r="G18" s="13">
        <f t="shared" si="0"/>
        <v>0</v>
      </c>
    </row>
    <row r="19" spans="1:8" x14ac:dyDescent="0.2">
      <c r="A19" s="15" t="s">
        <v>14</v>
      </c>
      <c r="C19" s="32">
        <f>688333.5</f>
        <v>688333.5</v>
      </c>
      <c r="D19" s="31"/>
      <c r="E19" s="32"/>
      <c r="F19" s="32"/>
      <c r="G19" s="13">
        <f t="shared" si="0"/>
        <v>688333.5</v>
      </c>
    </row>
    <row r="20" spans="1:8" x14ac:dyDescent="0.2">
      <c r="C20" s="32"/>
      <c r="D20" s="31"/>
      <c r="E20" s="32"/>
      <c r="F20" s="32"/>
      <c r="G20" s="13"/>
    </row>
    <row r="21" spans="1:8" x14ac:dyDescent="0.2">
      <c r="A21" s="15" t="s">
        <v>15</v>
      </c>
      <c r="C21" s="32">
        <v>16828532.100000001</v>
      </c>
      <c r="D21" s="31"/>
      <c r="E21" s="32">
        <v>1025451.91</v>
      </c>
      <c r="F21" s="32"/>
      <c r="G21" s="13">
        <f t="shared" si="0"/>
        <v>17853984.010000002</v>
      </c>
      <c r="H21" s="15" t="s">
        <v>53</v>
      </c>
    </row>
    <row r="22" spans="1:8" x14ac:dyDescent="0.2">
      <c r="A22" s="15" t="s">
        <v>49</v>
      </c>
      <c r="C22" s="33">
        <v>800000</v>
      </c>
      <c r="D22" s="31"/>
      <c r="E22" s="33">
        <v>50000</v>
      </c>
      <c r="F22" s="32"/>
      <c r="G22" s="33">
        <f t="shared" si="0"/>
        <v>850000</v>
      </c>
      <c r="H22" s="15" t="s">
        <v>50</v>
      </c>
    </row>
    <row r="23" spans="1:8" x14ac:dyDescent="0.2">
      <c r="C23" s="32"/>
      <c r="D23" s="31"/>
      <c r="E23" s="32"/>
      <c r="F23" s="32"/>
      <c r="G23" s="13"/>
    </row>
    <row r="24" spans="1:8" x14ac:dyDescent="0.2">
      <c r="A24" s="15" t="s">
        <v>16</v>
      </c>
      <c r="C24" s="4">
        <f>SUM(C14:C22)</f>
        <v>22735045.050000001</v>
      </c>
      <c r="D24" s="4">
        <f>SUM(D14:D22)</f>
        <v>0</v>
      </c>
      <c r="E24" s="4">
        <f>SUM(E14:E22)</f>
        <v>664614.01</v>
      </c>
      <c r="F24" s="4">
        <f t="shared" ref="F24" si="1">SUM(F14:F22)</f>
        <v>0</v>
      </c>
      <c r="G24" s="4">
        <f t="shared" ref="G24" si="2">SUM(G14:G22)</f>
        <v>23399659.060000002</v>
      </c>
    </row>
    <row r="25" spans="1:8" x14ac:dyDescent="0.2">
      <c r="C25" s="34"/>
      <c r="D25" s="34"/>
      <c r="E25" s="34"/>
      <c r="F25" s="34"/>
      <c r="G25" s="34"/>
    </row>
    <row r="26" spans="1:8" x14ac:dyDescent="0.2">
      <c r="A26" s="15" t="s">
        <v>17</v>
      </c>
      <c r="C26" s="34"/>
      <c r="D26" s="34"/>
      <c r="E26" s="34"/>
      <c r="F26" s="34"/>
      <c r="G26" s="34"/>
    </row>
    <row r="27" spans="1:8" x14ac:dyDescent="0.2">
      <c r="C27" s="34"/>
      <c r="D27" s="34"/>
      <c r="E27" s="34"/>
      <c r="F27" s="34"/>
      <c r="G27" s="34"/>
    </row>
    <row r="28" spans="1:8" hidden="1" x14ac:dyDescent="0.2">
      <c r="A28" s="15" t="s">
        <v>18</v>
      </c>
      <c r="C28" s="5"/>
      <c r="D28" s="34"/>
      <c r="E28" s="35">
        <v>0</v>
      </c>
      <c r="F28" s="34"/>
      <c r="G28" s="13">
        <f t="shared" ref="G28:G29" si="3">+C28+E28</f>
        <v>0</v>
      </c>
    </row>
    <row r="29" spans="1:8" x14ac:dyDescent="0.2">
      <c r="A29" s="15" t="s">
        <v>19</v>
      </c>
      <c r="C29" s="6">
        <v>779764</v>
      </c>
      <c r="D29" s="34"/>
      <c r="E29" s="9">
        <v>0</v>
      </c>
      <c r="F29" s="34"/>
      <c r="G29" s="36">
        <f t="shared" si="3"/>
        <v>779764</v>
      </c>
    </row>
    <row r="30" spans="1:8" x14ac:dyDescent="0.2">
      <c r="C30" s="5"/>
      <c r="D30" s="34"/>
      <c r="E30" s="5"/>
      <c r="F30" s="34"/>
      <c r="G30" s="32"/>
    </row>
    <row r="31" spans="1:8" hidden="1" x14ac:dyDescent="0.2">
      <c r="A31" s="15" t="s">
        <v>20</v>
      </c>
      <c r="C31" s="6">
        <f>SUM(C28:C29)</f>
        <v>779764</v>
      </c>
      <c r="D31" s="34"/>
      <c r="E31" s="6">
        <f>SUM(E28:E29)</f>
        <v>0</v>
      </c>
      <c r="F31" s="34"/>
      <c r="G31" s="6">
        <f>SUM(G28:G29)</f>
        <v>779764</v>
      </c>
    </row>
    <row r="32" spans="1:8" hidden="1" x14ac:dyDescent="0.2">
      <c r="C32" s="34"/>
      <c r="D32" s="34"/>
      <c r="E32" s="34"/>
      <c r="F32" s="34"/>
      <c r="G32" s="34"/>
    </row>
    <row r="33" spans="1:9" x14ac:dyDescent="0.2">
      <c r="A33" s="15" t="s">
        <v>21</v>
      </c>
      <c r="C33" s="26"/>
      <c r="D33" s="37"/>
      <c r="E33" s="26"/>
      <c r="F33" s="26"/>
      <c r="G33" s="26"/>
      <c r="I33" s="15" t="s">
        <v>53</v>
      </c>
    </row>
    <row r="34" spans="1:9" x14ac:dyDescent="0.2">
      <c r="C34" s="26"/>
      <c r="D34" s="37"/>
      <c r="E34" s="26"/>
      <c r="F34" s="26"/>
      <c r="G34" s="26"/>
    </row>
    <row r="35" spans="1:9" x14ac:dyDescent="0.2">
      <c r="A35" s="15" t="s">
        <v>22</v>
      </c>
      <c r="C35" s="7"/>
      <c r="D35" s="38"/>
      <c r="F35" s="8"/>
      <c r="G35" s="32"/>
    </row>
    <row r="36" spans="1:9" x14ac:dyDescent="0.2">
      <c r="A36" s="15" t="s">
        <v>23</v>
      </c>
      <c r="C36" s="8">
        <f>278509.7</f>
        <v>278509.7</v>
      </c>
      <c r="D36" s="38"/>
      <c r="E36" s="7">
        <v>32248.25</v>
      </c>
      <c r="F36" s="8"/>
      <c r="G36" s="13">
        <f t="shared" ref="G36:G47" si="4">+C36+E36</f>
        <v>310757.95</v>
      </c>
    </row>
    <row r="37" spans="1:9" x14ac:dyDescent="0.2">
      <c r="A37" s="15" t="s">
        <v>24</v>
      </c>
      <c r="C37" s="8">
        <v>231125</v>
      </c>
      <c r="D37" s="33"/>
      <c r="E37" s="2">
        <v>0</v>
      </c>
      <c r="F37" s="8"/>
      <c r="G37" s="13">
        <f t="shared" si="4"/>
        <v>231125</v>
      </c>
    </row>
    <row r="38" spans="1:9" x14ac:dyDescent="0.2">
      <c r="A38" s="15" t="s">
        <v>25</v>
      </c>
      <c r="C38" s="7"/>
      <c r="D38" s="38"/>
      <c r="E38" s="7"/>
      <c r="F38" s="8"/>
      <c r="G38" s="13">
        <f t="shared" si="4"/>
        <v>0</v>
      </c>
    </row>
    <row r="39" spans="1:9" x14ac:dyDescent="0.2">
      <c r="A39" s="15" t="s">
        <v>26</v>
      </c>
      <c r="C39" s="32">
        <v>36135</v>
      </c>
      <c r="D39" s="32"/>
      <c r="E39" s="31"/>
      <c r="F39" s="31"/>
      <c r="G39" s="13">
        <f t="shared" si="4"/>
        <v>36135</v>
      </c>
      <c r="H39" s="15" t="s">
        <v>54</v>
      </c>
    </row>
    <row r="40" spans="1:9" hidden="1" x14ac:dyDescent="0.2">
      <c r="A40" s="15" t="s">
        <v>23</v>
      </c>
      <c r="C40" s="32"/>
      <c r="D40" s="32"/>
      <c r="E40" s="31">
        <v>0</v>
      </c>
      <c r="F40" s="31"/>
      <c r="G40" s="13">
        <f t="shared" si="4"/>
        <v>0</v>
      </c>
    </row>
    <row r="41" spans="1:9" hidden="1" x14ac:dyDescent="0.2">
      <c r="A41" s="15" t="s">
        <v>27</v>
      </c>
      <c r="C41" s="31"/>
      <c r="D41" s="31"/>
      <c r="E41" s="31">
        <v>0</v>
      </c>
      <c r="F41" s="31"/>
      <c r="G41" s="13">
        <f t="shared" si="4"/>
        <v>0</v>
      </c>
    </row>
    <row r="42" spans="1:9" x14ac:dyDescent="0.2">
      <c r="A42" s="15" t="s">
        <v>28</v>
      </c>
      <c r="C42" s="31"/>
      <c r="D42" s="31"/>
      <c r="E42" s="31"/>
      <c r="F42" s="31"/>
      <c r="G42" s="13">
        <f t="shared" si="4"/>
        <v>0</v>
      </c>
    </row>
    <row r="43" spans="1:9" x14ac:dyDescent="0.2">
      <c r="A43" s="15" t="s">
        <v>51</v>
      </c>
      <c r="C43" s="31"/>
      <c r="D43" s="31"/>
      <c r="E43" s="31"/>
      <c r="F43" s="31"/>
      <c r="G43" s="13"/>
    </row>
    <row r="44" spans="1:9" x14ac:dyDescent="0.2">
      <c r="A44" s="15" t="s">
        <v>29</v>
      </c>
      <c r="C44" s="31">
        <v>25000</v>
      </c>
      <c r="D44" s="31"/>
      <c r="E44" s="31">
        <v>3000.1</v>
      </c>
      <c r="F44" s="31"/>
      <c r="G44" s="13">
        <f t="shared" si="4"/>
        <v>28000.1</v>
      </c>
    </row>
    <row r="45" spans="1:9" x14ac:dyDescent="0.2">
      <c r="A45" s="15" t="s">
        <v>30</v>
      </c>
      <c r="C45" s="31">
        <v>242990.4</v>
      </c>
      <c r="D45" s="31"/>
      <c r="E45" s="31">
        <v>8900</v>
      </c>
      <c r="F45" s="31"/>
      <c r="G45" s="13">
        <f t="shared" si="4"/>
        <v>251890.4</v>
      </c>
    </row>
    <row r="46" spans="1:9" x14ac:dyDescent="0.2">
      <c r="A46" s="15" t="s">
        <v>52</v>
      </c>
      <c r="C46" s="31"/>
      <c r="D46" s="31"/>
      <c r="E46" s="31"/>
      <c r="F46" s="31"/>
      <c r="G46" s="13" t="s">
        <v>53</v>
      </c>
    </row>
    <row r="47" spans="1:9" x14ac:dyDescent="0.2">
      <c r="A47" s="15" t="s">
        <v>29</v>
      </c>
      <c r="C47" s="31">
        <v>45645.9</v>
      </c>
      <c r="D47" s="31"/>
      <c r="E47" s="31"/>
      <c r="F47" s="31"/>
      <c r="G47" s="13">
        <f t="shared" si="4"/>
        <v>45645.9</v>
      </c>
      <c r="H47" s="31"/>
    </row>
    <row r="48" spans="1:9" x14ac:dyDescent="0.2">
      <c r="A48" s="15" t="s">
        <v>30</v>
      </c>
      <c r="C48" s="39"/>
      <c r="D48" s="31"/>
      <c r="E48" s="39"/>
      <c r="F48" s="31"/>
      <c r="G48" s="39" t="s">
        <v>53</v>
      </c>
    </row>
    <row r="49" spans="1:7" x14ac:dyDescent="0.2">
      <c r="A49" s="15" t="s">
        <v>31</v>
      </c>
      <c r="C49" s="31">
        <f>SUM(C36:C48)</f>
        <v>859406</v>
      </c>
      <c r="D49" s="31" t="s">
        <v>53</v>
      </c>
      <c r="E49" s="31">
        <f t="shared" ref="E49:G49" si="5">SUM(E36:E48)</f>
        <v>44148.35</v>
      </c>
      <c r="F49" s="31" t="s">
        <v>53</v>
      </c>
      <c r="G49" s="31">
        <f t="shared" si="5"/>
        <v>903554.35</v>
      </c>
    </row>
    <row r="50" spans="1:7" x14ac:dyDescent="0.2">
      <c r="C50" s="34"/>
      <c r="D50" s="34"/>
      <c r="E50" s="34"/>
      <c r="F50" s="34"/>
      <c r="G50" s="34"/>
    </row>
    <row r="51" spans="1:7" x14ac:dyDescent="0.2">
      <c r="A51" s="15" t="s">
        <v>32</v>
      </c>
      <c r="C51" s="9">
        <f>SUM(C36:C49)</f>
        <v>1718812</v>
      </c>
      <c r="D51" s="34"/>
      <c r="E51" s="9">
        <f>SUM(E36:E49)</f>
        <v>88296.7</v>
      </c>
      <c r="F51" s="2"/>
      <c r="G51" s="9">
        <f>SUM(G36:G49)</f>
        <v>1807108.7</v>
      </c>
    </row>
    <row r="52" spans="1:7" x14ac:dyDescent="0.2">
      <c r="C52" s="2"/>
      <c r="D52" s="34"/>
      <c r="E52" s="2"/>
      <c r="F52" s="2"/>
      <c r="G52" s="2"/>
    </row>
    <row r="53" spans="1:7" x14ac:dyDescent="0.2">
      <c r="A53" s="15" t="s">
        <v>19</v>
      </c>
      <c r="C53" s="2"/>
      <c r="D53" s="34"/>
      <c r="E53" s="2"/>
      <c r="F53" s="2"/>
      <c r="G53" s="2"/>
    </row>
    <row r="54" spans="1:7" x14ac:dyDescent="0.2">
      <c r="C54" s="2"/>
      <c r="D54" s="34"/>
      <c r="E54" s="2"/>
      <c r="F54" s="2"/>
      <c r="G54" s="2"/>
    </row>
    <row r="55" spans="1:7" hidden="1" x14ac:dyDescent="0.2">
      <c r="A55" s="15" t="s">
        <v>33</v>
      </c>
      <c r="C55" s="9">
        <v>4011926</v>
      </c>
      <c r="D55" s="34"/>
      <c r="E55" s="9">
        <v>0</v>
      </c>
      <c r="F55" s="2"/>
      <c r="G55" s="36">
        <f t="shared" ref="G55" si="6">+C55+E55</f>
        <v>4011926</v>
      </c>
    </row>
    <row r="56" spans="1:7" hidden="1" x14ac:dyDescent="0.2">
      <c r="C56" s="2"/>
      <c r="D56" s="34"/>
      <c r="E56" s="2"/>
      <c r="F56" s="2"/>
      <c r="G56" s="32"/>
    </row>
    <row r="57" spans="1:7" x14ac:dyDescent="0.2">
      <c r="A57" s="15" t="s">
        <v>34</v>
      </c>
      <c r="C57" s="9">
        <f>+C55</f>
        <v>4011926</v>
      </c>
      <c r="D57" s="34"/>
      <c r="E57" s="9">
        <f>+E55</f>
        <v>0</v>
      </c>
      <c r="F57" s="2"/>
      <c r="G57" s="9">
        <f>+G55</f>
        <v>4011926</v>
      </c>
    </row>
    <row r="58" spans="1:7" x14ac:dyDescent="0.2">
      <c r="C58" s="2"/>
      <c r="D58" s="34"/>
      <c r="E58" s="2"/>
      <c r="F58" s="2"/>
      <c r="G58" s="2"/>
    </row>
    <row r="59" spans="1:7" x14ac:dyDescent="0.2">
      <c r="A59" s="40" t="s">
        <v>35</v>
      </c>
      <c r="C59" s="34"/>
      <c r="D59" s="34"/>
      <c r="E59" s="34"/>
      <c r="F59" s="34"/>
      <c r="G59" s="34"/>
    </row>
    <row r="60" spans="1:7" x14ac:dyDescent="0.2">
      <c r="A60" s="15" t="s">
        <v>36</v>
      </c>
      <c r="C60" s="34"/>
      <c r="D60" s="34"/>
      <c r="E60" s="34"/>
      <c r="F60" s="34"/>
      <c r="G60" s="34"/>
    </row>
    <row r="61" spans="1:7" x14ac:dyDescent="0.2">
      <c r="A61" s="15" t="s">
        <v>37</v>
      </c>
      <c r="C61" s="10">
        <v>14076882.810000001</v>
      </c>
      <c r="D61" s="31"/>
      <c r="E61" s="10">
        <v>1025451.91</v>
      </c>
      <c r="F61" s="31"/>
      <c r="G61" s="1">
        <f t="shared" ref="G61:G71" si="7">+C61+E61</f>
        <v>15102334.720000001</v>
      </c>
    </row>
    <row r="62" spans="1:7" x14ac:dyDescent="0.2">
      <c r="A62" s="15" t="s">
        <v>38</v>
      </c>
      <c r="C62" s="31"/>
      <c r="D62" s="31"/>
      <c r="E62" s="31"/>
      <c r="F62" s="31"/>
      <c r="G62" s="13">
        <f t="shared" si="7"/>
        <v>0</v>
      </c>
    </row>
    <row r="63" spans="1:7" x14ac:dyDescent="0.2">
      <c r="A63" s="15" t="s">
        <v>39</v>
      </c>
      <c r="C63" s="31">
        <v>2736899.95</v>
      </c>
      <c r="D63" s="31"/>
      <c r="E63" s="31"/>
      <c r="F63" s="31"/>
      <c r="G63" s="13">
        <f>+C63+E63</f>
        <v>2736899.95</v>
      </c>
    </row>
    <row r="64" spans="1:7" x14ac:dyDescent="0.2">
      <c r="A64" s="15" t="s">
        <v>40</v>
      </c>
      <c r="C64" s="31">
        <v>125000</v>
      </c>
      <c r="D64" s="31"/>
      <c r="E64" s="31"/>
      <c r="F64" s="31"/>
      <c r="G64" s="13">
        <f>+C64+E64</f>
        <v>125000</v>
      </c>
    </row>
    <row r="65" spans="1:7" x14ac:dyDescent="0.2">
      <c r="A65" s="15" t="s">
        <v>41</v>
      </c>
      <c r="C65" s="31">
        <f>849640.5</f>
        <v>849640.5</v>
      </c>
      <c r="D65" s="31"/>
      <c r="E65" s="31"/>
      <c r="F65" s="31"/>
      <c r="G65" s="13">
        <f>+C65+E65</f>
        <v>849640.5</v>
      </c>
    </row>
    <row r="66" spans="1:7" x14ac:dyDescent="0.2">
      <c r="A66" s="15" t="s">
        <v>42</v>
      </c>
      <c r="C66" s="31">
        <f>145320.15</f>
        <v>145320.15</v>
      </c>
      <c r="D66" s="31"/>
      <c r="E66" s="31"/>
      <c r="F66" s="31"/>
      <c r="G66" s="13">
        <f t="shared" ref="G66:G67" si="8">+C66+E66</f>
        <v>145320.15</v>
      </c>
    </row>
    <row r="67" spans="1:7" x14ac:dyDescent="0.2">
      <c r="A67" s="15" t="s">
        <v>43</v>
      </c>
      <c r="C67" s="31">
        <f>325050</f>
        <v>325050</v>
      </c>
      <c r="D67" s="31"/>
      <c r="E67" s="31"/>
      <c r="F67" s="31"/>
      <c r="G67" s="13">
        <f t="shared" si="8"/>
        <v>325050</v>
      </c>
    </row>
    <row r="68" spans="1:7" x14ac:dyDescent="0.2">
      <c r="A68" s="15" t="s">
        <v>44</v>
      </c>
      <c r="C68" s="31">
        <v>0.5</v>
      </c>
      <c r="D68" s="31"/>
      <c r="E68" s="31"/>
      <c r="F68" s="31"/>
      <c r="G68" s="13">
        <f t="shared" si="7"/>
        <v>0.5</v>
      </c>
    </row>
    <row r="69" spans="1:7" x14ac:dyDescent="0.2">
      <c r="A69" s="15" t="s">
        <v>45</v>
      </c>
      <c r="C69" s="31">
        <f>6336.82</f>
        <v>6336.82</v>
      </c>
      <c r="D69" s="31"/>
      <c r="E69" s="31"/>
      <c r="F69" s="31"/>
      <c r="G69" s="13">
        <f t="shared" si="7"/>
        <v>6336.82</v>
      </c>
    </row>
    <row r="70" spans="1:7" x14ac:dyDescent="0.2">
      <c r="C70" s="31">
        <f>184754.27</f>
        <v>184754.27</v>
      </c>
      <c r="D70" s="31"/>
      <c r="E70" s="31"/>
      <c r="F70" s="31"/>
      <c r="G70" s="13">
        <f t="shared" si="7"/>
        <v>184754.27</v>
      </c>
    </row>
    <row r="71" spans="1:7" x14ac:dyDescent="0.2">
      <c r="A71" s="15" t="s">
        <v>46</v>
      </c>
      <c r="C71" s="39">
        <f>-7748629.37</f>
        <v>-7748629.3700000001</v>
      </c>
      <c r="D71" s="31"/>
      <c r="E71" s="39">
        <v>-443086.15000000008</v>
      </c>
      <c r="F71" s="31"/>
      <c r="G71" s="36">
        <f t="shared" si="7"/>
        <v>-8191715.5200000005</v>
      </c>
    </row>
    <row r="72" spans="1:7" x14ac:dyDescent="0.2">
      <c r="C72" s="34"/>
      <c r="D72" s="34"/>
      <c r="E72" s="41"/>
      <c r="F72" s="41"/>
      <c r="G72" s="34"/>
    </row>
    <row r="73" spans="1:7" ht="13.5" thickBot="1" x14ac:dyDescent="0.25">
      <c r="C73" s="11">
        <f>SUM(C61:C71)</f>
        <v>10701255.629999999</v>
      </c>
      <c r="D73" s="34"/>
      <c r="E73" s="11">
        <f>SUM(E61:E71)</f>
        <v>582365.76</v>
      </c>
      <c r="F73" s="1"/>
      <c r="G73" s="11">
        <f>SUM(G61:G71)</f>
        <v>11283621.390000001</v>
      </c>
    </row>
    <row r="74" spans="1:7" ht="13.5" thickTop="1" x14ac:dyDescent="0.2">
      <c r="C74" s="41"/>
      <c r="D74" s="41"/>
      <c r="E74" s="41"/>
      <c r="F74" s="41"/>
      <c r="G74" s="41"/>
    </row>
    <row r="75" spans="1:7" x14ac:dyDescent="0.2">
      <c r="A75" s="42" t="s">
        <v>47</v>
      </c>
      <c r="B75" s="42"/>
      <c r="C75" s="41"/>
      <c r="D75" s="41"/>
      <c r="E75" s="41"/>
      <c r="F75" s="41"/>
      <c r="G75" s="41"/>
    </row>
    <row r="76" spans="1:7" x14ac:dyDescent="0.2">
      <c r="C76" s="41"/>
      <c r="D76" s="41"/>
      <c r="E76" s="41"/>
      <c r="F76" s="41"/>
      <c r="G76" s="41"/>
    </row>
    <row r="77" spans="1:7" x14ac:dyDescent="0.2">
      <c r="C77" s="43"/>
      <c r="D77" s="43"/>
      <c r="E77" s="43"/>
      <c r="F77" s="43"/>
      <c r="G77" s="43"/>
    </row>
    <row r="78" spans="1:7" x14ac:dyDescent="0.2">
      <c r="C78" s="34"/>
      <c r="D78" s="34"/>
      <c r="E78" s="34"/>
      <c r="F78" s="34"/>
      <c r="G78" s="34"/>
    </row>
    <row r="79" spans="1:7" x14ac:dyDescent="0.2">
      <c r="C79" s="34"/>
      <c r="D79" s="34"/>
      <c r="E79" s="34"/>
      <c r="F79" s="34"/>
      <c r="G79" s="34"/>
    </row>
    <row r="80" spans="1:7" x14ac:dyDescent="0.2">
      <c r="C80" s="34"/>
      <c r="D80" s="34"/>
      <c r="E80" s="34"/>
      <c r="F80" s="34"/>
      <c r="G80" s="34"/>
    </row>
    <row r="81" spans="3:7" x14ac:dyDescent="0.2">
      <c r="C81" s="34"/>
      <c r="D81" s="34"/>
      <c r="E81" s="34"/>
      <c r="F81" s="34"/>
      <c r="G81" s="34"/>
    </row>
    <row r="82" spans="3:7" x14ac:dyDescent="0.2">
      <c r="G82" s="12"/>
    </row>
  </sheetData>
  <mergeCells count="1"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2021-09-08T18:44:26Z</dcterms:created>
  <dcterms:modified xsi:type="dcterms:W3CDTF">2023-08-18T14:14:34Z</dcterms:modified>
</cp:coreProperties>
</file>