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876F2BBE-1248-4FBB-9BAC-C0B00A48FC93}" xr6:coauthVersionLast="47" xr6:coauthVersionMax="47" xr10:uidLastSave="{00000000-0000-0000-0000-000000000000}"/>
  <bookViews>
    <workbookView xWindow="9390" yWindow="2610" windowWidth="16755" windowHeight="11385" xr2:uid="{E378836B-9723-4EB0-BEA3-2C8880FB6CB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1" i="1" l="1"/>
  <c r="I65" i="1"/>
  <c r="G65" i="1"/>
  <c r="C63" i="1"/>
  <c r="K63" i="1" s="1"/>
  <c r="K62" i="1"/>
  <c r="C61" i="1"/>
  <c r="K61" i="1" s="1"/>
  <c r="K60" i="1"/>
  <c r="E59" i="1"/>
  <c r="K59" i="1" s="1"/>
  <c r="E58" i="1"/>
  <c r="K57" i="1"/>
  <c r="K56" i="1"/>
  <c r="C55" i="1"/>
  <c r="K55" i="1" s="1"/>
  <c r="C54" i="1"/>
  <c r="K54" i="1" s="1"/>
  <c r="C53" i="1"/>
  <c r="K53" i="1" s="1"/>
  <c r="C52" i="1"/>
  <c r="K52" i="1" s="1"/>
  <c r="I48" i="1"/>
  <c r="G48" i="1"/>
  <c r="K46" i="1"/>
  <c r="K45" i="1"/>
  <c r="K44" i="1"/>
  <c r="C43" i="1"/>
  <c r="K43" i="1" s="1"/>
  <c r="C42" i="1"/>
  <c r="K42" i="1" s="1"/>
  <c r="K41" i="1"/>
  <c r="K40" i="1"/>
  <c r="K39" i="1"/>
  <c r="K38" i="1"/>
  <c r="C37" i="1"/>
  <c r="K37" i="1" s="1"/>
  <c r="K36" i="1"/>
  <c r="K35" i="1"/>
  <c r="C34" i="1"/>
  <c r="K34" i="1" s="1"/>
  <c r="E33" i="1"/>
  <c r="K33" i="1" s="1"/>
  <c r="I27" i="1"/>
  <c r="G27" i="1"/>
  <c r="K25" i="1"/>
  <c r="K24" i="1"/>
  <c r="K23" i="1"/>
  <c r="K22" i="1"/>
  <c r="K21" i="1"/>
  <c r="K20" i="1"/>
  <c r="C19" i="1"/>
  <c r="K19" i="1" s="1"/>
  <c r="E18" i="1"/>
  <c r="K18" i="1" s="1"/>
  <c r="E16" i="1"/>
  <c r="C16" i="1"/>
  <c r="I67" i="1" l="1"/>
  <c r="C48" i="1"/>
  <c r="C27" i="1"/>
  <c r="E65" i="1"/>
  <c r="E27" i="1"/>
  <c r="K16" i="1"/>
  <c r="K27" i="1" s="1"/>
  <c r="C65" i="1"/>
  <c r="K48" i="1"/>
  <c r="K58" i="1"/>
  <c r="K65" i="1" s="1"/>
  <c r="K107" i="1" s="1"/>
  <c r="G67" i="1"/>
  <c r="E48" i="1"/>
  <c r="E67" i="1" l="1"/>
  <c r="C67" i="1"/>
</calcChain>
</file>

<file path=xl/sharedStrings.xml><?xml version="1.0" encoding="utf-8"?>
<sst xmlns="http://schemas.openxmlformats.org/spreadsheetml/2006/main" count="117" uniqueCount="103">
  <si>
    <t>20XXX</t>
  </si>
  <si>
    <t>Exhibit B-1</t>
  </si>
  <si>
    <t>________________________ SCHOOL DISTRICT</t>
  </si>
  <si>
    <t>Governmental Funds</t>
  </si>
  <si>
    <t>Balance Sheet</t>
  </si>
  <si>
    <t>Special</t>
  </si>
  <si>
    <t>Capital</t>
  </si>
  <si>
    <t>Debt</t>
  </si>
  <si>
    <t>Total</t>
  </si>
  <si>
    <t>General</t>
  </si>
  <si>
    <t>Revenue</t>
  </si>
  <si>
    <t>Projects</t>
  </si>
  <si>
    <t>Service</t>
  </si>
  <si>
    <t>Governmental</t>
  </si>
  <si>
    <t>Fund</t>
  </si>
  <si>
    <t>Funds</t>
  </si>
  <si>
    <t>ASSETS:</t>
  </si>
  <si>
    <t>Cash and Cash Equivalents</t>
  </si>
  <si>
    <t>Interfunds Account Receivable:</t>
  </si>
  <si>
    <t xml:space="preserve">   Enterprise Fund</t>
  </si>
  <si>
    <t>Intergovernmental Accounts Receivable:</t>
  </si>
  <si>
    <t xml:space="preserve">   Federal</t>
  </si>
  <si>
    <t xml:space="preserve">   State</t>
  </si>
  <si>
    <t xml:space="preserve">   Other, net</t>
  </si>
  <si>
    <t>Other Accounts Receivable</t>
  </si>
  <si>
    <t>Total Assets</t>
  </si>
  <si>
    <t>LIABILITIES AND FUND BALANCES:</t>
  </si>
  <si>
    <t>Liabilities:</t>
  </si>
  <si>
    <t xml:space="preserve">   Interfunds Account Payable:</t>
  </si>
  <si>
    <t xml:space="preserve">   Intergovernmental Accounts Payable:</t>
  </si>
  <si>
    <t xml:space="preserve">      State</t>
  </si>
  <si>
    <t xml:space="preserve">      Other</t>
  </si>
  <si>
    <t xml:space="preserve">   Accounts Payable:</t>
  </si>
  <si>
    <t xml:space="preserve">      Scholarships Payable</t>
  </si>
  <si>
    <t xml:space="preserve">   Unearned Revenue</t>
  </si>
  <si>
    <t>Total Liabilities</t>
  </si>
  <si>
    <t>Fund Balances:</t>
  </si>
  <si>
    <t xml:space="preserve">   Restricted:</t>
  </si>
  <si>
    <t xml:space="preserve">      Capital Reserve</t>
  </si>
  <si>
    <t xml:space="preserve">      Maintenance Reserve</t>
  </si>
  <si>
    <t xml:space="preserve">      Excess Surplus</t>
  </si>
  <si>
    <t xml:space="preserve">      Unemployment Compensation</t>
  </si>
  <si>
    <t xml:space="preserve">      Capital Projects</t>
  </si>
  <si>
    <t xml:space="preserve">      Debt Service</t>
  </si>
  <si>
    <t xml:space="preserve">      Scholarships</t>
  </si>
  <si>
    <t xml:space="preserve">      Student Activities</t>
  </si>
  <si>
    <t xml:space="preserve">   Assigned:</t>
  </si>
  <si>
    <t xml:space="preserve">      Other Purposes</t>
  </si>
  <si>
    <t xml:space="preserve">      Designated for Subsequent Year's Expenditures</t>
  </si>
  <si>
    <t xml:space="preserve">   Unassigned (Deficit)</t>
  </si>
  <si>
    <t>Total Fund Balances</t>
  </si>
  <si>
    <t>Total Liabilities and Fund Balances</t>
  </si>
  <si>
    <r>
      <t xml:space="preserve">Amounts reported for </t>
    </r>
    <r>
      <rPr>
        <i/>
        <sz val="10"/>
        <rFont val="Arial"/>
        <family val="2"/>
      </rPr>
      <t>governmental activities</t>
    </r>
    <r>
      <rPr>
        <sz val="10"/>
        <rFont val="Arial"/>
        <family val="2"/>
      </rPr>
      <t xml:space="preserve"> in the statement of</t>
    </r>
  </si>
  <si>
    <t xml:space="preserve"> net position (A-1) are different because:</t>
  </si>
  <si>
    <t xml:space="preserve">   Capital assets used in governmental activities are not financial</t>
  </si>
  <si>
    <t xml:space="preserve">     resources and therefore are not reported in the funds.  The cost </t>
  </si>
  <si>
    <t xml:space="preserve">     of the assets is $31,588,344.47, and the accumulated depreciation </t>
  </si>
  <si>
    <t xml:space="preserve">      is $14,759,812.37</t>
  </si>
  <si>
    <t xml:space="preserve">   Deferred loss on defeasance of debt is a consumption of net position that</t>
  </si>
  <si>
    <t xml:space="preserve">      is applicable to a future reporting period and therefore is not reported</t>
  </si>
  <si>
    <t xml:space="preserve">      in the funds.</t>
  </si>
  <si>
    <t xml:space="preserve">   Deferred outflows and deferred inflows related to pensions represent the</t>
  </si>
  <si>
    <t xml:space="preserve">      consumption and acquisition, respectively, of resources that relate to </t>
  </si>
  <si>
    <t xml:space="preserve">      future periods; therefore, such amounts are not reported in the fund </t>
  </si>
  <si>
    <t xml:space="preserve">      financial statements.</t>
  </si>
  <si>
    <t xml:space="preserve">   Accounts payable related to pensions are not liquidated with current</t>
  </si>
  <si>
    <t xml:space="preserve">      financial resources; therefore, such amounts are not recorded in the</t>
  </si>
  <si>
    <t xml:space="preserve">      fund financial statements.</t>
  </si>
  <si>
    <t xml:space="preserve">   Accrued interest payable on long-term debt is not due and payable</t>
  </si>
  <si>
    <t xml:space="preserve">     in the current period and therefore is not reported in the funds.</t>
  </si>
  <si>
    <t xml:space="preserve">   The assets and liabilities of the internal service fund are not reported in</t>
  </si>
  <si>
    <t xml:space="preserve">     the governmental funds but are included as governmental activities on</t>
  </si>
  <si>
    <t xml:space="preserve">     the statement of net position.</t>
  </si>
  <si>
    <t xml:space="preserve">   Long-term liabilities, including bonds payable, pension liability, and </t>
  </si>
  <si>
    <t xml:space="preserve">    compensated absences payable are not due and payable in the </t>
  </si>
  <si>
    <t xml:space="preserve">    current period and therefore are not reported in the funds.</t>
  </si>
  <si>
    <t xml:space="preserve">   Net Position of Governmental Activities</t>
  </si>
  <si>
    <t>The accompanying notes to financial statements are an integral part of this statement.</t>
  </si>
  <si>
    <t>6/30/20XX</t>
  </si>
  <si>
    <t xml:space="preserve"> </t>
  </si>
  <si>
    <t xml:space="preserve">   General Fund </t>
  </si>
  <si>
    <t xml:space="preserve">   Special Revenue Fund </t>
  </si>
  <si>
    <r>
      <t xml:space="preserve">      General Fund </t>
    </r>
    <r>
      <rPr>
        <sz val="10"/>
        <color rgb="FFFF0000"/>
        <rFont val="Arial"/>
        <family val="2"/>
      </rPr>
      <t xml:space="preserve"> </t>
    </r>
  </si>
  <si>
    <r>
      <t xml:space="preserve">      Special Revenue Fund </t>
    </r>
    <r>
      <rPr>
        <sz val="10"/>
        <color rgb="FFFF0000"/>
        <rFont val="Arial"/>
        <family val="2"/>
      </rPr>
      <t xml:space="preserve"> </t>
    </r>
  </si>
  <si>
    <r>
      <t xml:space="preserve">      Enterprise Fund</t>
    </r>
    <r>
      <rPr>
        <sz val="10"/>
        <color rgb="FFFF0000"/>
        <rFont val="Arial"/>
        <family val="2"/>
      </rPr>
      <t xml:space="preserve">  </t>
    </r>
  </si>
  <si>
    <t xml:space="preserve">      Payroll Deductions and Withholdings Payable</t>
  </si>
  <si>
    <t xml:space="preserve">      Unemployment Compensation Claims Payable</t>
  </si>
  <si>
    <t xml:space="preserve">      Deposits Payable</t>
  </si>
  <si>
    <t xml:space="preserve">      Other </t>
  </si>
  <si>
    <t xml:space="preserve">Fund </t>
  </si>
  <si>
    <t>*</t>
  </si>
  <si>
    <t>**</t>
  </si>
  <si>
    <t>***</t>
  </si>
  <si>
    <t>****</t>
  </si>
  <si>
    <t>*       Include former fiduciary fund cash and cash equivalents</t>
  </si>
  <si>
    <t>**     Include payable due to the State for unreimbursed unemployment invoices</t>
  </si>
  <si>
    <t xml:space="preserve">****  Include unspent employee payroll unemployment contributions </t>
  </si>
  <si>
    <t>***    Include payroll deductions payable and flexible benefits liabilities (flex spending has no net position, only liabilities)</t>
  </si>
  <si>
    <t xml:space="preserve">      Accrued Salaries and Wages</t>
  </si>
  <si>
    <t xml:space="preserve">     used in governmental activities are not financial resources and </t>
  </si>
  <si>
    <t xml:space="preserve">   Subscription-Based Information Technology Arrangements (SBITAs) </t>
  </si>
  <si>
    <t xml:space="preserve">    assets is $910,000 and the accumulated amortization is $110,000.</t>
  </si>
  <si>
    <t xml:space="preserve">    therefore are not reported in the funds. The cost of the intangible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</si>
</sst>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_(&quot;$&quot;* #,##0.00_);_(&quot;$&quot;* \(#,##0.00\);_(&quot;$&quot;* &quot;-&quot;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43" fontId="3" fillId="0" borderId="0" xfId="1" applyFont="1" applyFill="1" applyAlignment="1"/>
    <xf numFmtId="43" fontId="3" fillId="0" borderId="0" xfId="2" applyFont="1" applyFill="1" applyAlignment="1"/>
    <xf numFmtId="44" fontId="3" fillId="0" borderId="0" xfId="3" applyFont="1" applyFill="1" applyAlignment="1"/>
    <xf numFmtId="44" fontId="3" fillId="0" borderId="0" xfId="3" applyFont="1" applyFill="1" applyAlignment="1" applyProtection="1"/>
    <xf numFmtId="44" fontId="0" fillId="0" borderId="0" xfId="3" applyFont="1" applyFill="1" applyAlignment="1"/>
    <xf numFmtId="39" fontId="3" fillId="0" borderId="0" xfId="3" applyNumberFormat="1" applyFont="1" applyFill="1" applyAlignment="1" applyProtection="1"/>
    <xf numFmtId="40" fontId="3" fillId="0" borderId="0" xfId="3" applyNumberFormat="1" applyFont="1" applyFill="1" applyAlignment="1" applyProtection="1"/>
    <xf numFmtId="39" fontId="3" fillId="0" borderId="0" xfId="1" applyNumberFormat="1" applyFont="1" applyFill="1" applyAlignment="1" applyProtection="1"/>
    <xf numFmtId="43" fontId="3" fillId="0" borderId="0" xfId="1" applyFont="1" applyFill="1" applyAlignment="1" applyProtection="1"/>
    <xf numFmtId="40" fontId="3" fillId="0" borderId="0" xfId="1" applyNumberFormat="1" applyFont="1" applyFill="1" applyAlignment="1" applyProtection="1"/>
    <xf numFmtId="39" fontId="3" fillId="0" borderId="2" xfId="3" applyNumberFormat="1" applyFont="1" applyFill="1" applyBorder="1" applyAlignment="1" applyProtection="1"/>
    <xf numFmtId="44" fontId="3" fillId="0" borderId="3" xfId="3" applyFont="1" applyFill="1" applyBorder="1" applyAlignment="1" applyProtection="1"/>
    <xf numFmtId="166" fontId="3" fillId="0" borderId="0" xfId="1" applyNumberFormat="1" applyFont="1" applyFill="1" applyAlignment="1" applyProtection="1"/>
    <xf numFmtId="166" fontId="3" fillId="0" borderId="0" xfId="1" applyNumberFormat="1" applyFont="1" applyFill="1" applyBorder="1" applyAlignment="1" applyProtection="1"/>
    <xf numFmtId="166" fontId="3" fillId="0" borderId="0" xfId="1" applyNumberFormat="1" applyFont="1" applyFill="1" applyAlignment="1"/>
    <xf numFmtId="166" fontId="3" fillId="0" borderId="0" xfId="1" applyNumberFormat="1" applyFont="1" applyFill="1" applyBorder="1" applyAlignment="1"/>
    <xf numFmtId="39" fontId="3" fillId="0" borderId="0" xfId="1" applyNumberFormat="1" applyFont="1" applyFill="1" applyAlignment="1"/>
    <xf numFmtId="2" fontId="3" fillId="0" borderId="0" xfId="3" applyNumberFormat="1" applyFont="1" applyFill="1" applyAlignment="1"/>
    <xf numFmtId="43" fontId="0" fillId="0" borderId="0" xfId="1" applyFont="1" applyFill="1" applyAlignment="1"/>
    <xf numFmtId="44" fontId="3" fillId="0" borderId="0" xfId="3" applyFont="1" applyFill="1" applyBorder="1" applyAlignment="1" applyProtection="1"/>
    <xf numFmtId="39" fontId="3" fillId="0" borderId="0" xfId="1" applyNumberFormat="1" applyFont="1" applyFill="1" applyBorder="1" applyAlignment="1" applyProtection="1"/>
    <xf numFmtId="40" fontId="3" fillId="0" borderId="0" xfId="3" applyNumberFormat="1" applyFont="1" applyFill="1" applyBorder="1" applyAlignment="1" applyProtection="1"/>
    <xf numFmtId="43" fontId="3" fillId="0" borderId="0" xfId="1" applyFont="1" applyFill="1" applyBorder="1" applyAlignment="1" applyProtection="1"/>
    <xf numFmtId="39" fontId="0" fillId="0" borderId="0" xfId="3" applyNumberFormat="1" applyFont="1" applyFill="1" applyBorder="1" applyAlignment="1"/>
    <xf numFmtId="39" fontId="3" fillId="0" borderId="0" xfId="1" applyNumberFormat="1" applyFont="1" applyFill="1" applyBorder="1" applyAlignment="1"/>
    <xf numFmtId="40" fontId="3" fillId="0" borderId="2" xfId="3" applyNumberFormat="1" applyFont="1" applyFill="1" applyBorder="1" applyAlignment="1" applyProtection="1"/>
    <xf numFmtId="43" fontId="3" fillId="0" borderId="2" xfId="1" applyFont="1" applyFill="1" applyBorder="1" applyAlignment="1" applyProtection="1"/>
    <xf numFmtId="39" fontId="0" fillId="0" borderId="2" xfId="3" applyNumberFormat="1" applyFont="1" applyFill="1" applyBorder="1" applyAlignment="1"/>
    <xf numFmtId="39" fontId="0" fillId="0" borderId="0" xfId="3" applyNumberFormat="1" applyFont="1" applyFill="1" applyAlignment="1"/>
    <xf numFmtId="2" fontId="3" fillId="0" borderId="0" xfId="1" applyNumberFormat="1" applyFont="1" applyFill="1" applyAlignment="1" applyProtection="1"/>
    <xf numFmtId="39" fontId="3" fillId="0" borderId="2" xfId="1" applyNumberFormat="1" applyFont="1" applyFill="1" applyBorder="1" applyAlignment="1" applyProtection="1"/>
    <xf numFmtId="43" fontId="3" fillId="0" borderId="2" xfId="1" applyFont="1" applyFill="1" applyBorder="1" applyAlignment="1"/>
    <xf numFmtId="43" fontId="3" fillId="0" borderId="0" xfId="1" applyFont="1" applyFill="1" applyBorder="1" applyAlignment="1"/>
    <xf numFmtId="44" fontId="3" fillId="0" borderId="0" xfId="1" applyNumberFormat="1" applyFont="1" applyFill="1" applyAlignment="1"/>
    <xf numFmtId="39" fontId="3" fillId="0" borderId="2" xfId="3" applyNumberFormat="1" applyFont="1" applyFill="1" applyBorder="1" applyAlignment="1"/>
    <xf numFmtId="44" fontId="3" fillId="0" borderId="4" xfId="3" applyFont="1" applyFill="1" applyBorder="1" applyAlignment="1"/>
    <xf numFmtId="0" fontId="3" fillId="0" borderId="0" xfId="3" applyNumberFormat="1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0" fillId="0" borderId="0" xfId="0" applyFill="1"/>
    <xf numFmtId="0" fontId="4" fillId="0" borderId="0" xfId="0" applyFont="1" applyFill="1"/>
    <xf numFmtId="44" fontId="0" fillId="0" borderId="0" xfId="0" applyNumberFormat="1" applyFill="1"/>
    <xf numFmtId="14" fontId="3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164" fontId="3" fillId="0" borderId="0" xfId="0" quotePrefix="1" applyNumberFormat="1" applyFont="1" applyFill="1" applyAlignment="1">
      <alignment horizontal="centerContinuous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3" fontId="2" fillId="0" borderId="0" xfId="0" applyNumberFormat="1" applyFont="1" applyFill="1"/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4" fontId="3" fillId="0" borderId="0" xfId="0" applyNumberFormat="1" applyFont="1" applyFill="1"/>
    <xf numFmtId="39" fontId="3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43" fontId="0" fillId="0" borderId="0" xfId="0" applyNumberFormat="1" applyFill="1"/>
    <xf numFmtId="0" fontId="7" fillId="0" borderId="0" xfId="0" quotePrefix="1" applyFont="1" applyFill="1"/>
    <xf numFmtId="40" fontId="3" fillId="0" borderId="0" xfId="0" applyNumberFormat="1" applyFont="1" applyFill="1"/>
    <xf numFmtId="40" fontId="3" fillId="0" borderId="2" xfId="0" applyNumberFormat="1" applyFont="1" applyFill="1" applyBorder="1"/>
    <xf numFmtId="39" fontId="3" fillId="0" borderId="2" xfId="0" applyNumberFormat="1" applyFont="1" applyFill="1" applyBorder="1"/>
    <xf numFmtId="165" fontId="3" fillId="0" borderId="0" xfId="0" applyNumberFormat="1" applyFont="1" applyFill="1"/>
    <xf numFmtId="39" fontId="0" fillId="0" borderId="0" xfId="0" applyNumberFormat="1" applyFill="1"/>
    <xf numFmtId="39" fontId="7" fillId="0" borderId="0" xfId="0" applyNumberFormat="1" applyFont="1" applyFill="1"/>
    <xf numFmtId="0" fontId="0" fillId="0" borderId="2" xfId="0" applyFill="1" applyBorder="1"/>
    <xf numFmtId="41" fontId="3" fillId="0" borderId="0" xfId="0" applyNumberFormat="1" applyFont="1" applyFill="1"/>
    <xf numFmtId="39" fontId="3" fillId="0" borderId="0" xfId="0" quotePrefix="1" applyNumberFormat="1" applyFont="1" applyFill="1"/>
    <xf numFmtId="0" fontId="3" fillId="0" borderId="0" xfId="4" applyFill="1"/>
    <xf numFmtId="39" fontId="3" fillId="0" borderId="0" xfId="0" applyNumberFormat="1" applyFont="1" applyFill="1" applyAlignment="1">
      <alignment horizontal="right"/>
    </xf>
    <xf numFmtId="0" fontId="10" fillId="0" borderId="0" xfId="0" applyFont="1" applyFill="1"/>
  </cellXfs>
  <cellStyles count="5">
    <cellStyle name="Comma" xfId="1" builtinId="3"/>
    <cellStyle name="Comma 2 2" xfId="2" xr:uid="{C3824E16-F50A-4464-8FE7-408579A035D4}"/>
    <cellStyle name="Currency 2 2 4" xfId="3" xr:uid="{D83F9690-A691-4FD1-9E13-D05FDBF1AE29}"/>
    <cellStyle name="Normal" xfId="0" builtinId="0"/>
    <cellStyle name="Normal 2 2" xfId="4" xr:uid="{C6F91D20-1A73-4C35-A5E0-EAFCC08F4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cy/GASB%20No%2084/Sample%20ACFR%20Finanical%20Statements%20-%20for%20GASBS%20No%208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v't fin stmt"/>
      <sheetName val="A-1"/>
      <sheetName val="A-2"/>
      <sheetName val="fund fin stmts"/>
      <sheetName val="B-1"/>
      <sheetName val="B-2"/>
      <sheetName val="B-3"/>
      <sheetName val="B-4"/>
      <sheetName val="B-5"/>
      <sheetName val="B-7"/>
      <sheetName val="B-8"/>
      <sheetName val="RSI Part II"/>
      <sheetName val="C-1"/>
      <sheetName val="C-2"/>
      <sheetName val="C-3"/>
      <sheetName val="osi - spec rev fund"/>
      <sheetName val="E-1"/>
      <sheetName val="osi - cap proj fund"/>
      <sheetName val="F-2"/>
      <sheetName val="osi - fiduciary funds"/>
      <sheetName val="H-1"/>
      <sheetName val="H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37">
          <cell r="N437">
            <v>454000</v>
          </cell>
        </row>
        <row r="438">
          <cell r="N438">
            <v>1964574.72</v>
          </cell>
        </row>
        <row r="439">
          <cell r="N439">
            <v>125000</v>
          </cell>
        </row>
        <row r="441">
          <cell r="N441">
            <v>489109.23</v>
          </cell>
        </row>
        <row r="442">
          <cell r="N442">
            <v>360531.27</v>
          </cell>
        </row>
        <row r="443">
          <cell r="N443">
            <v>145320.15</v>
          </cell>
        </row>
        <row r="445">
          <cell r="N445">
            <v>484029.66</v>
          </cell>
        </row>
        <row r="447">
          <cell r="N447">
            <v>736116.4</v>
          </cell>
        </row>
        <row r="451">
          <cell r="N451">
            <v>-790095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B906-C15F-4AB7-9279-ABCEFB9DCC21}">
  <dimension ref="A1:X118"/>
  <sheetViews>
    <sheetView tabSelected="1" workbookViewId="0">
      <selection activeCell="E7" sqref="E7"/>
    </sheetView>
  </sheetViews>
  <sheetFormatPr defaultColWidth="9.140625" defaultRowHeight="15" x14ac:dyDescent="0.25"/>
  <cols>
    <col min="1" max="1" width="59.5703125" style="74" customWidth="1"/>
    <col min="2" max="2" width="2.85546875" style="41" customWidth="1"/>
    <col min="3" max="3" width="15.5703125" style="41" bestFit="1" customWidth="1"/>
    <col min="4" max="4" width="3.5703125" style="41" customWidth="1"/>
    <col min="5" max="5" width="13.5703125" style="41" customWidth="1"/>
    <col min="6" max="6" width="3.5703125" style="41" customWidth="1"/>
    <col min="7" max="7" width="14.5703125" style="41" customWidth="1"/>
    <col min="8" max="8" width="1.5703125" style="41" customWidth="1"/>
    <col min="9" max="9" width="13" style="41" customWidth="1"/>
    <col min="10" max="10" width="0.7109375" style="41" customWidth="1"/>
    <col min="11" max="11" width="16.28515625" style="41" customWidth="1"/>
    <col min="12" max="12" width="9.140625" style="41"/>
    <col min="13" max="13" width="16.140625" style="41" bestFit="1" customWidth="1"/>
    <col min="14" max="14" width="23" style="41" customWidth="1"/>
    <col min="15" max="15" width="11.85546875" style="41" bestFit="1" customWidth="1"/>
    <col min="16" max="16" width="10.7109375" style="41" bestFit="1" customWidth="1"/>
    <col min="17" max="16384" width="9.140625" style="41"/>
  </cols>
  <sheetData>
    <row r="1" spans="1:19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40" t="s">
        <v>1</v>
      </c>
      <c r="M1" s="42"/>
      <c r="N1" s="43"/>
      <c r="O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44">
        <v>45107</v>
      </c>
      <c r="N2" s="1"/>
      <c r="O2" s="39"/>
    </row>
    <row r="3" spans="1:19" x14ac:dyDescent="0.25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M3" s="42"/>
      <c r="N3" s="2"/>
      <c r="O3" s="39"/>
    </row>
    <row r="4" spans="1:19" x14ac:dyDescent="0.2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9" x14ac:dyDescent="0.25">
      <c r="A5" s="47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  <c r="N5" s="3"/>
      <c r="O5" s="39"/>
    </row>
    <row r="6" spans="1:19" x14ac:dyDescent="0.25">
      <c r="A6" s="48" t="s">
        <v>78</v>
      </c>
      <c r="B6" s="48"/>
      <c r="C6" s="48"/>
      <c r="D6" s="48"/>
      <c r="E6" s="48"/>
      <c r="F6" s="48"/>
      <c r="G6" s="48"/>
      <c r="H6" s="47"/>
      <c r="I6" s="47"/>
      <c r="J6" s="47"/>
      <c r="K6" s="47"/>
      <c r="N6" s="1"/>
      <c r="O6" s="39"/>
    </row>
    <row r="7" spans="1:19" x14ac:dyDescent="0.25">
      <c r="A7" s="49"/>
      <c r="B7" s="49"/>
      <c r="C7" s="49"/>
      <c r="D7" s="49"/>
      <c r="E7" s="49"/>
      <c r="F7" s="49"/>
      <c r="G7" s="49"/>
      <c r="H7" s="50"/>
      <c r="I7" s="39"/>
      <c r="J7" s="39"/>
      <c r="K7" s="39"/>
      <c r="N7" s="2"/>
      <c r="O7" s="39"/>
    </row>
    <row r="8" spans="1:19" ht="10.5" customHeight="1" thickBot="1" x14ac:dyDescent="0.3">
      <c r="A8" s="51"/>
      <c r="B8" s="51"/>
      <c r="C8" s="51"/>
      <c r="D8" s="51"/>
      <c r="E8" s="51"/>
      <c r="F8" s="51"/>
      <c r="G8" s="51"/>
      <c r="H8" s="52"/>
      <c r="I8" s="53"/>
      <c r="J8" s="53"/>
      <c r="K8" s="53"/>
    </row>
    <row r="9" spans="1:19" x14ac:dyDescent="0.25">
      <c r="A9" s="47"/>
      <c r="B9" s="47"/>
      <c r="C9" s="46"/>
      <c r="D9" s="46"/>
      <c r="E9" s="46"/>
      <c r="F9" s="46"/>
      <c r="G9" s="38"/>
      <c r="H9" s="38"/>
      <c r="I9" s="49"/>
      <c r="J9" s="38"/>
      <c r="K9" s="38"/>
      <c r="L9" s="38"/>
      <c r="M9" s="38"/>
      <c r="N9" s="54"/>
      <c r="O9" s="38"/>
      <c r="P9" s="38"/>
      <c r="Q9" s="38"/>
      <c r="R9" s="38"/>
      <c r="S9" s="38"/>
    </row>
    <row r="10" spans="1:19" x14ac:dyDescent="0.25">
      <c r="A10" s="47"/>
      <c r="B10" s="47"/>
      <c r="C10" s="55"/>
      <c r="D10" s="55"/>
      <c r="E10" s="55" t="s">
        <v>5</v>
      </c>
      <c r="F10" s="55"/>
      <c r="G10" s="55" t="s">
        <v>6</v>
      </c>
      <c r="H10" s="55"/>
      <c r="I10" s="55" t="s">
        <v>7</v>
      </c>
      <c r="J10" s="39"/>
      <c r="K10" s="55" t="s">
        <v>8</v>
      </c>
      <c r="L10" s="38"/>
      <c r="M10" s="38"/>
      <c r="N10" s="38"/>
      <c r="O10" s="38"/>
      <c r="P10" s="38"/>
      <c r="Q10" s="38"/>
      <c r="R10" s="38"/>
      <c r="S10" s="38"/>
    </row>
    <row r="11" spans="1:19" x14ac:dyDescent="0.25">
      <c r="A11" s="39"/>
      <c r="B11" s="39"/>
      <c r="C11" s="55" t="s">
        <v>9</v>
      </c>
      <c r="D11" s="55"/>
      <c r="E11" s="55" t="s">
        <v>10</v>
      </c>
      <c r="F11" s="55"/>
      <c r="G11" s="55" t="s">
        <v>11</v>
      </c>
      <c r="H11" s="55"/>
      <c r="I11" s="55" t="s">
        <v>12</v>
      </c>
      <c r="J11" s="39"/>
      <c r="K11" s="55" t="s">
        <v>13</v>
      </c>
      <c r="L11" s="38"/>
      <c r="M11" s="38"/>
      <c r="N11" s="38"/>
      <c r="O11" s="38"/>
      <c r="P11" s="38"/>
      <c r="Q11" s="38"/>
      <c r="R11" s="38"/>
      <c r="S11" s="38"/>
    </row>
    <row r="12" spans="1:19" x14ac:dyDescent="0.25">
      <c r="A12" s="39"/>
      <c r="B12" s="55"/>
      <c r="C12" s="56" t="s">
        <v>89</v>
      </c>
      <c r="D12" s="55"/>
      <c r="E12" s="56" t="s">
        <v>89</v>
      </c>
      <c r="F12" s="55"/>
      <c r="G12" s="56" t="s">
        <v>14</v>
      </c>
      <c r="H12" s="55"/>
      <c r="I12" s="56" t="s">
        <v>14</v>
      </c>
      <c r="J12" s="39"/>
      <c r="K12" s="56" t="s">
        <v>15</v>
      </c>
      <c r="L12" s="38"/>
      <c r="M12" s="57"/>
      <c r="N12" s="39"/>
      <c r="O12" s="38"/>
      <c r="P12" s="38"/>
      <c r="Q12" s="38"/>
      <c r="R12" s="38"/>
      <c r="S12" s="38"/>
    </row>
    <row r="13" spans="1:19" x14ac:dyDescent="0.25">
      <c r="A13" s="39"/>
      <c r="B13" s="55"/>
      <c r="C13" s="55"/>
      <c r="D13" s="55"/>
      <c r="E13" s="55"/>
      <c r="F13" s="55"/>
      <c r="G13" s="55"/>
      <c r="H13" s="55"/>
      <c r="I13" s="39"/>
      <c r="J13" s="39"/>
      <c r="K13" s="55"/>
    </row>
    <row r="14" spans="1:19" x14ac:dyDescent="0.25">
      <c r="A14" s="39" t="s">
        <v>16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9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9" x14ac:dyDescent="0.25">
      <c r="A16" s="39" t="s">
        <v>17</v>
      </c>
      <c r="B16" s="39"/>
      <c r="C16" s="4">
        <f>2597045.77+12270.11+24330.01+143505.61</f>
        <v>2777151.4999999995</v>
      </c>
      <c r="D16" s="58" t="s">
        <v>90</v>
      </c>
      <c r="E16" s="5">
        <f>6336.82+188491.07</f>
        <v>194827.89</v>
      </c>
      <c r="F16" s="58" t="s">
        <v>90</v>
      </c>
      <c r="G16" s="4">
        <v>375025.23</v>
      </c>
      <c r="H16" s="58"/>
      <c r="I16" s="5">
        <v>0.5</v>
      </c>
      <c r="J16" s="58"/>
      <c r="K16" s="4">
        <f>SUM(C16:I16)</f>
        <v>3347005.1199999996</v>
      </c>
      <c r="L16" s="59" t="s">
        <v>79</v>
      </c>
      <c r="M16" s="1"/>
      <c r="N16" s="60"/>
      <c r="O16" s="43"/>
      <c r="P16" s="61"/>
    </row>
    <row r="17" spans="1:24" x14ac:dyDescent="0.25">
      <c r="A17" s="39" t="s">
        <v>18</v>
      </c>
      <c r="B17" s="39"/>
      <c r="C17" s="58"/>
      <c r="D17" s="58"/>
      <c r="E17" s="58"/>
      <c r="F17" s="58"/>
      <c r="G17" s="58"/>
      <c r="H17" s="58"/>
      <c r="I17" s="58"/>
      <c r="J17" s="58"/>
      <c r="K17" s="58"/>
    </row>
    <row r="18" spans="1:24" x14ac:dyDescent="0.25">
      <c r="A18" s="39" t="s">
        <v>80</v>
      </c>
      <c r="B18" s="62"/>
      <c r="C18" s="58"/>
      <c r="D18" s="58"/>
      <c r="E18" s="58">
        <f>1140.15</f>
        <v>1140.1500000000001</v>
      </c>
      <c r="F18" s="58"/>
      <c r="G18" s="58"/>
      <c r="H18" s="58"/>
      <c r="I18" s="58"/>
      <c r="J18" s="58"/>
      <c r="K18" s="6">
        <f>SUM(C18:J18)</f>
        <v>1140.1500000000001</v>
      </c>
    </row>
    <row r="19" spans="1:24" x14ac:dyDescent="0.25">
      <c r="A19" s="39" t="s">
        <v>81</v>
      </c>
      <c r="B19" s="62"/>
      <c r="C19" s="7">
        <f>52085.56</f>
        <v>52085.56</v>
      </c>
      <c r="D19" s="58"/>
      <c r="E19" s="58"/>
      <c r="F19" s="58"/>
      <c r="G19" s="58"/>
      <c r="H19" s="58"/>
      <c r="I19" s="58"/>
      <c r="J19" s="58"/>
      <c r="K19" s="6">
        <f t="shared" ref="K19:K25" si="0">SUM(C19:J19)</f>
        <v>52085.56</v>
      </c>
    </row>
    <row r="20" spans="1:24" x14ac:dyDescent="0.25">
      <c r="A20" s="39" t="s">
        <v>19</v>
      </c>
      <c r="B20" s="62"/>
      <c r="C20" s="8">
        <v>533089.4</v>
      </c>
      <c r="D20" s="58"/>
      <c r="E20" s="58"/>
      <c r="F20" s="58"/>
      <c r="G20" s="58"/>
      <c r="H20" s="58"/>
      <c r="I20" s="58"/>
      <c r="J20" s="58"/>
      <c r="K20" s="6">
        <f t="shared" si="0"/>
        <v>533089.4</v>
      </c>
    </row>
    <row r="21" spans="1:24" x14ac:dyDescent="0.25">
      <c r="A21" s="39" t="s">
        <v>20</v>
      </c>
      <c r="B21" s="39"/>
      <c r="C21" s="58"/>
      <c r="D21" s="58"/>
      <c r="E21" s="58"/>
      <c r="F21" s="58"/>
      <c r="G21" s="58"/>
      <c r="H21" s="58"/>
      <c r="I21" s="58"/>
      <c r="J21" s="58"/>
      <c r="K21" s="6">
        <f t="shared" si="0"/>
        <v>0</v>
      </c>
    </row>
    <row r="22" spans="1:24" x14ac:dyDescent="0.25">
      <c r="A22" s="39" t="s">
        <v>21</v>
      </c>
      <c r="B22" s="39"/>
      <c r="C22" s="63">
        <v>0</v>
      </c>
      <c r="D22" s="58"/>
      <c r="E22" s="9">
        <v>56054.29</v>
      </c>
      <c r="F22" s="58"/>
      <c r="G22" s="58"/>
      <c r="H22" s="58"/>
      <c r="I22" s="58"/>
      <c r="J22" s="58"/>
      <c r="K22" s="6">
        <f t="shared" si="0"/>
        <v>56054.29</v>
      </c>
    </row>
    <row r="23" spans="1:24" x14ac:dyDescent="0.25">
      <c r="A23" s="39" t="s">
        <v>22</v>
      </c>
      <c r="B23" s="39"/>
      <c r="C23" s="10">
        <v>299622.67</v>
      </c>
      <c r="D23" s="58"/>
      <c r="E23" s="63">
        <v>0</v>
      </c>
      <c r="F23" s="58"/>
      <c r="G23" s="63">
        <v>0</v>
      </c>
      <c r="H23" s="58"/>
      <c r="I23" s="58"/>
      <c r="J23" s="58"/>
      <c r="K23" s="6">
        <f t="shared" si="0"/>
        <v>299622.67</v>
      </c>
    </row>
    <row r="24" spans="1:24" x14ac:dyDescent="0.25">
      <c r="A24" s="39" t="s">
        <v>23</v>
      </c>
      <c r="B24" s="39"/>
      <c r="C24" s="63">
        <v>542116.6</v>
      </c>
      <c r="D24" s="58"/>
      <c r="E24" s="63"/>
      <c r="F24" s="58"/>
      <c r="G24" s="58"/>
      <c r="H24" s="58"/>
      <c r="I24" s="58"/>
      <c r="J24" s="58"/>
      <c r="K24" s="6">
        <f t="shared" si="0"/>
        <v>542116.6</v>
      </c>
    </row>
    <row r="25" spans="1:24" x14ac:dyDescent="0.25">
      <c r="A25" s="39" t="s">
        <v>24</v>
      </c>
      <c r="B25" s="39"/>
      <c r="C25" s="64">
        <v>96.78</v>
      </c>
      <c r="D25" s="58"/>
      <c r="E25" s="64"/>
      <c r="F25" s="58"/>
      <c r="G25" s="65"/>
      <c r="H25" s="58"/>
      <c r="I25" s="65"/>
      <c r="J25" s="58"/>
      <c r="K25" s="11">
        <f t="shared" si="0"/>
        <v>96.78</v>
      </c>
    </row>
    <row r="26" spans="1:24" x14ac:dyDescent="0.25">
      <c r="A26" s="39"/>
      <c r="B26" s="39"/>
      <c r="C26" s="58"/>
      <c r="D26" s="58"/>
      <c r="E26" s="58"/>
      <c r="F26" s="58"/>
      <c r="G26" s="58"/>
      <c r="H26" s="58"/>
      <c r="I26" s="58"/>
      <c r="J26" s="58"/>
      <c r="K26" s="58"/>
    </row>
    <row r="27" spans="1:24" ht="15.75" thickBot="1" x14ac:dyDescent="0.3">
      <c r="A27" s="39" t="s">
        <v>25</v>
      </c>
      <c r="B27" s="39"/>
      <c r="C27" s="12">
        <f>SUM(C16:C25)</f>
        <v>4204162.51</v>
      </c>
      <c r="D27" s="66"/>
      <c r="E27" s="12">
        <f>SUM(E16:E25)</f>
        <v>252022.33000000002</v>
      </c>
      <c r="F27" s="66"/>
      <c r="G27" s="12">
        <f>SUM(G16:G25)</f>
        <v>375025.23</v>
      </c>
      <c r="H27" s="66"/>
      <c r="I27" s="12">
        <f>SUM(I16:I25)</f>
        <v>0.5</v>
      </c>
      <c r="J27" s="66"/>
      <c r="K27" s="12">
        <f>SUM(K16:K25)</f>
        <v>4831210.5699999994</v>
      </c>
    </row>
    <row r="28" spans="1:24" ht="15.75" thickTop="1" x14ac:dyDescent="0.25">
      <c r="A28" s="39"/>
      <c r="B28" s="39"/>
      <c r="C28" s="13"/>
      <c r="D28" s="14"/>
      <c r="E28" s="13"/>
      <c r="F28" s="14"/>
      <c r="G28" s="15"/>
      <c r="H28" s="16"/>
      <c r="I28" s="39"/>
      <c r="J28" s="39"/>
      <c r="K28" s="15"/>
    </row>
    <row r="29" spans="1:24" x14ac:dyDescent="0.25">
      <c r="A29" s="39" t="s">
        <v>26</v>
      </c>
      <c r="B29" s="39"/>
      <c r="C29" s="13"/>
      <c r="D29" s="13"/>
      <c r="E29" s="13"/>
      <c r="F29" s="13"/>
      <c r="G29" s="15"/>
      <c r="H29" s="15"/>
      <c r="I29" s="39"/>
      <c r="J29" s="39"/>
      <c r="K29" s="15"/>
    </row>
    <row r="30" spans="1:24" x14ac:dyDescent="0.25">
      <c r="A30" s="38"/>
      <c r="B30" s="39"/>
      <c r="C30" s="13"/>
      <c r="D30" s="13"/>
      <c r="E30" s="13"/>
      <c r="F30" s="13"/>
      <c r="G30" s="15"/>
      <c r="H30" s="15"/>
      <c r="I30" s="39"/>
      <c r="J30" s="39"/>
      <c r="K30" s="15"/>
    </row>
    <row r="31" spans="1:24" x14ac:dyDescent="0.25">
      <c r="A31" s="39" t="s">
        <v>27</v>
      </c>
      <c r="B31" s="39"/>
      <c r="C31" s="13"/>
      <c r="D31" s="13"/>
      <c r="E31" s="13"/>
      <c r="F31" s="13"/>
      <c r="G31" s="15"/>
      <c r="H31" s="15"/>
      <c r="I31" s="39"/>
      <c r="J31" s="39"/>
      <c r="K31" s="15"/>
    </row>
    <row r="32" spans="1:24" x14ac:dyDescent="0.25">
      <c r="A32" s="39" t="s">
        <v>28</v>
      </c>
      <c r="B32" s="39"/>
      <c r="C32" s="58"/>
      <c r="D32" s="8"/>
      <c r="E32" s="58"/>
      <c r="F32" s="8"/>
      <c r="G32" s="4"/>
      <c r="H32" s="17"/>
      <c r="I32" s="58"/>
      <c r="J32" s="58"/>
      <c r="K32" s="58">
        <v>0</v>
      </c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</row>
    <row r="33" spans="1:24" x14ac:dyDescent="0.25">
      <c r="A33" s="39" t="s">
        <v>82</v>
      </c>
      <c r="B33" s="62"/>
      <c r="C33" s="58"/>
      <c r="D33" s="8"/>
      <c r="E33" s="4">
        <f>52085.56+3861.99-125.19-3861.99+125.19</f>
        <v>52085.56</v>
      </c>
      <c r="F33" s="8"/>
      <c r="G33" s="4"/>
      <c r="H33" s="17"/>
      <c r="I33" s="18">
        <v>0</v>
      </c>
      <c r="J33" s="58"/>
      <c r="K33" s="4">
        <f t="shared" ref="K33:K45" si="1">SUM(C33:J33)</f>
        <v>52085.56</v>
      </c>
      <c r="L33" s="59" t="s">
        <v>79</v>
      </c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</row>
    <row r="34" spans="1:24" x14ac:dyDescent="0.25">
      <c r="A34" s="39" t="s">
        <v>83</v>
      </c>
      <c r="B34" s="62"/>
      <c r="C34" s="4">
        <f>1140.15</f>
        <v>1140.1500000000001</v>
      </c>
      <c r="D34" s="8"/>
      <c r="E34" s="9"/>
      <c r="F34" s="8"/>
      <c r="G34" s="4"/>
      <c r="H34" s="17"/>
      <c r="I34" s="18"/>
      <c r="J34" s="58"/>
      <c r="K34" s="6">
        <f t="shared" si="1"/>
        <v>1140.1500000000001</v>
      </c>
      <c r="L34" s="59" t="s">
        <v>79</v>
      </c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</row>
    <row r="35" spans="1:24" x14ac:dyDescent="0.25">
      <c r="A35" s="39" t="s">
        <v>84</v>
      </c>
      <c r="B35" s="62"/>
      <c r="C35" s="19">
        <v>21471.91</v>
      </c>
      <c r="D35" s="8"/>
      <c r="E35" s="58"/>
      <c r="F35" s="8"/>
      <c r="G35" s="9"/>
      <c r="H35" s="17"/>
      <c r="I35" s="58"/>
      <c r="J35" s="58"/>
      <c r="K35" s="6">
        <f t="shared" si="1"/>
        <v>21471.91</v>
      </c>
      <c r="L35" s="59" t="s">
        <v>79</v>
      </c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</row>
    <row r="36" spans="1:24" x14ac:dyDescent="0.25">
      <c r="A36" s="39" t="s">
        <v>29</v>
      </c>
      <c r="B36" s="39"/>
      <c r="C36" s="63"/>
      <c r="D36" s="8"/>
      <c r="E36" s="58"/>
      <c r="F36" s="8"/>
      <c r="G36" s="9"/>
      <c r="H36" s="17"/>
      <c r="I36" s="58"/>
      <c r="J36" s="58"/>
      <c r="K36" s="6">
        <f t="shared" si="1"/>
        <v>0</v>
      </c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</row>
    <row r="37" spans="1:24" x14ac:dyDescent="0.25">
      <c r="A37" s="39" t="s">
        <v>30</v>
      </c>
      <c r="B37" s="39"/>
      <c r="C37" s="7">
        <f>5729.61+5811.31</f>
        <v>11540.92</v>
      </c>
      <c r="D37" s="8" t="s">
        <v>91</v>
      </c>
      <c r="E37" s="7">
        <v>0</v>
      </c>
      <c r="F37" s="8"/>
      <c r="G37" s="4"/>
      <c r="H37" s="17"/>
      <c r="I37" s="58"/>
      <c r="J37" s="58"/>
      <c r="K37" s="6">
        <f t="shared" si="1"/>
        <v>11540.92</v>
      </c>
      <c r="L37" s="68" t="s">
        <v>79</v>
      </c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</row>
    <row r="38" spans="1:24" x14ac:dyDescent="0.25">
      <c r="A38" s="39" t="s">
        <v>31</v>
      </c>
      <c r="B38" s="39"/>
      <c r="C38" s="7">
        <v>56913.66</v>
      </c>
      <c r="D38" s="8"/>
      <c r="E38" s="7"/>
      <c r="F38" s="8"/>
      <c r="G38" s="4"/>
      <c r="H38" s="17"/>
      <c r="I38" s="58"/>
      <c r="J38" s="58"/>
      <c r="K38" s="6">
        <f t="shared" si="1"/>
        <v>56913.66</v>
      </c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</row>
    <row r="39" spans="1:24" x14ac:dyDescent="0.25">
      <c r="A39" s="39" t="s">
        <v>32</v>
      </c>
      <c r="B39" s="39"/>
      <c r="C39" s="7"/>
      <c r="D39" s="8"/>
      <c r="E39" s="7"/>
      <c r="F39" s="8"/>
      <c r="G39" s="4"/>
      <c r="H39" s="17"/>
      <c r="I39" s="58"/>
      <c r="J39" s="58"/>
      <c r="K39" s="6">
        <f t="shared" si="1"/>
        <v>0</v>
      </c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</row>
    <row r="40" spans="1:24" x14ac:dyDescent="0.25">
      <c r="A40" s="39" t="s">
        <v>98</v>
      </c>
      <c r="B40" s="39"/>
      <c r="C40" s="4">
        <v>0</v>
      </c>
      <c r="D40" s="8"/>
      <c r="E40" s="20">
        <v>0</v>
      </c>
      <c r="F40" s="8"/>
      <c r="G40" s="5">
        <v>0</v>
      </c>
      <c r="H40" s="17"/>
      <c r="I40" s="58"/>
      <c r="J40" s="58"/>
      <c r="K40" s="4">
        <f t="shared" si="1"/>
        <v>0</v>
      </c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</row>
    <row r="41" spans="1:24" x14ac:dyDescent="0.25">
      <c r="A41" s="39" t="s">
        <v>33</v>
      </c>
      <c r="B41" s="39"/>
      <c r="C41" s="9"/>
      <c r="D41" s="8"/>
      <c r="E41" s="21"/>
      <c r="F41" s="8"/>
      <c r="G41" s="5"/>
      <c r="H41" s="17"/>
      <c r="I41" s="58"/>
      <c r="J41" s="58"/>
      <c r="K41" s="6">
        <f t="shared" si="1"/>
        <v>0</v>
      </c>
      <c r="L41" s="68" t="s">
        <v>79</v>
      </c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</row>
    <row r="42" spans="1:24" x14ac:dyDescent="0.25">
      <c r="A42" s="39" t="s">
        <v>85</v>
      </c>
      <c r="B42" s="39"/>
      <c r="C42" s="9">
        <f>570.69+(24330.01-83.05)</f>
        <v>24817.649999999998</v>
      </c>
      <c r="D42" s="8" t="s">
        <v>92</v>
      </c>
      <c r="E42" s="21"/>
      <c r="F42" s="8"/>
      <c r="G42" s="5"/>
      <c r="H42" s="17"/>
      <c r="I42" s="58"/>
      <c r="J42" s="58"/>
      <c r="K42" s="6">
        <f t="shared" si="1"/>
        <v>24817.649999999998</v>
      </c>
      <c r="L42" s="68" t="s">
        <v>79</v>
      </c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</row>
    <row r="43" spans="1:24" x14ac:dyDescent="0.25">
      <c r="A43" s="39" t="s">
        <v>86</v>
      </c>
      <c r="B43" s="39"/>
      <c r="C43" s="9">
        <f>6867.74</f>
        <v>6867.74</v>
      </c>
      <c r="D43" s="8" t="s">
        <v>93</v>
      </c>
      <c r="E43" s="21"/>
      <c r="F43" s="8"/>
      <c r="G43" s="5"/>
      <c r="H43" s="17"/>
      <c r="I43" s="58"/>
      <c r="J43" s="58"/>
      <c r="K43" s="6">
        <f t="shared" si="1"/>
        <v>6867.74</v>
      </c>
      <c r="L43" s="68" t="s">
        <v>79</v>
      </c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</row>
    <row r="44" spans="1:24" x14ac:dyDescent="0.25">
      <c r="A44" s="39" t="s">
        <v>87</v>
      </c>
      <c r="B44" s="39"/>
      <c r="C44" s="22">
        <v>16365.54</v>
      </c>
      <c r="D44" s="21"/>
      <c r="E44" s="23"/>
      <c r="F44" s="21"/>
      <c r="G44" s="24"/>
      <c r="H44" s="25"/>
      <c r="I44" s="58"/>
      <c r="J44" s="58"/>
      <c r="K44" s="6">
        <f t="shared" si="1"/>
        <v>16365.54</v>
      </c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</row>
    <row r="45" spans="1:24" x14ac:dyDescent="0.25">
      <c r="A45" s="39" t="s">
        <v>88</v>
      </c>
      <c r="B45" s="39"/>
      <c r="C45" s="26">
        <v>101335.46</v>
      </c>
      <c r="D45" s="21"/>
      <c r="E45" s="27">
        <v>3968.73</v>
      </c>
      <c r="F45" s="21"/>
      <c r="G45" s="28">
        <v>56700</v>
      </c>
      <c r="H45" s="25"/>
      <c r="I45" s="65"/>
      <c r="J45" s="58"/>
      <c r="K45" s="11">
        <f t="shared" si="1"/>
        <v>162004.19</v>
      </c>
      <c r="L45" s="68" t="s">
        <v>79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</row>
    <row r="46" spans="1:24" hidden="1" x14ac:dyDescent="0.25">
      <c r="A46" s="39" t="s">
        <v>34</v>
      </c>
      <c r="B46" s="39"/>
      <c r="C46" s="69"/>
      <c r="D46" s="8"/>
      <c r="E46" s="26">
        <v>0</v>
      </c>
      <c r="F46" s="8"/>
      <c r="G46" s="28"/>
      <c r="H46" s="17"/>
      <c r="I46" s="65"/>
      <c r="J46" s="58"/>
      <c r="K46" s="11">
        <f t="shared" ref="K46" si="2">SUM(C46:J46)</f>
        <v>0</v>
      </c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</row>
    <row r="47" spans="1:24" ht="6.75" customHeight="1" x14ac:dyDescent="0.25">
      <c r="A47" s="39"/>
      <c r="B47" s="39"/>
      <c r="C47" s="4"/>
      <c r="D47" s="8"/>
      <c r="E47" s="7"/>
      <c r="F47" s="8"/>
      <c r="G47" s="29"/>
      <c r="H47" s="17"/>
      <c r="I47" s="58"/>
      <c r="J47" s="58"/>
      <c r="K47" s="58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</row>
    <row r="48" spans="1:24" x14ac:dyDescent="0.25">
      <c r="A48" s="39" t="s">
        <v>35</v>
      </c>
      <c r="B48" s="39"/>
      <c r="C48" s="27">
        <f>SUM(C33:C46)</f>
        <v>240453.03000000003</v>
      </c>
      <c r="D48" s="8"/>
      <c r="E48" s="27">
        <f>SUM(E33:E46)</f>
        <v>56054.29</v>
      </c>
      <c r="F48" s="8"/>
      <c r="G48" s="27">
        <f>SUM(G33:G46)</f>
        <v>56700</v>
      </c>
      <c r="H48" s="8"/>
      <c r="I48" s="27">
        <f>SUM(I33:I46)</f>
        <v>0</v>
      </c>
      <c r="J48" s="58"/>
      <c r="K48" s="27">
        <f>SUM(K33:K46)</f>
        <v>353207.32</v>
      </c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</row>
    <row r="49" spans="1:24" ht="8.4499999999999993" customHeight="1" x14ac:dyDescent="0.25">
      <c r="A49" s="39"/>
      <c r="B49" s="39"/>
      <c r="C49" s="4"/>
      <c r="D49" s="8"/>
      <c r="E49" s="7"/>
      <c r="F49" s="8"/>
      <c r="G49" s="29"/>
      <c r="H49" s="17"/>
      <c r="I49" s="58"/>
      <c r="J49" s="58"/>
      <c r="K49" s="58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</row>
    <row r="50" spans="1:24" x14ac:dyDescent="0.25">
      <c r="A50" s="39" t="s">
        <v>36</v>
      </c>
    </row>
    <row r="51" spans="1:24" x14ac:dyDescent="0.25">
      <c r="A51" s="39" t="s">
        <v>37</v>
      </c>
    </row>
    <row r="52" spans="1:24" x14ac:dyDescent="0.25">
      <c r="A52" s="39" t="s">
        <v>38</v>
      </c>
      <c r="B52" s="39"/>
      <c r="C52" s="6">
        <f>+'[1]C-1'!N437+'[1]C-1'!N438</f>
        <v>2418574.7199999997</v>
      </c>
      <c r="D52" s="70"/>
      <c r="E52" s="58"/>
      <c r="F52" s="70"/>
      <c r="G52" s="39"/>
      <c r="H52" s="39"/>
      <c r="I52" s="39"/>
      <c r="J52" s="39"/>
      <c r="K52" s="6">
        <f t="shared" ref="K52:K63" si="3">SUM(C52:J52)</f>
        <v>2418574.7199999997</v>
      </c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</row>
    <row r="53" spans="1:24" x14ac:dyDescent="0.25">
      <c r="A53" s="58" t="s">
        <v>39</v>
      </c>
      <c r="B53" s="39"/>
      <c r="C53" s="8">
        <f>+'[1]C-1'!N439</f>
        <v>125000</v>
      </c>
      <c r="D53" s="70"/>
      <c r="E53" s="58"/>
      <c r="F53" s="70"/>
      <c r="G53" s="39"/>
      <c r="H53" s="39"/>
      <c r="I53" s="39"/>
      <c r="J53" s="39"/>
      <c r="K53" s="6">
        <f t="shared" si="3"/>
        <v>125000</v>
      </c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</row>
    <row r="54" spans="1:24" x14ac:dyDescent="0.25">
      <c r="A54" s="39" t="s">
        <v>40</v>
      </c>
      <c r="B54" s="39"/>
      <c r="C54" s="9">
        <f>+'[1]C-1'!N441+'[1]C-1'!N442</f>
        <v>849640.5</v>
      </c>
      <c r="D54" s="70"/>
      <c r="E54" s="58"/>
      <c r="F54" s="70"/>
      <c r="G54" s="39"/>
      <c r="H54" s="39"/>
      <c r="I54" s="39"/>
      <c r="J54" s="39"/>
      <c r="K54" s="6">
        <f t="shared" si="3"/>
        <v>849640.5</v>
      </c>
      <c r="L54" s="67"/>
      <c r="M54" s="67"/>
      <c r="N54" s="67"/>
      <c r="O54" s="71"/>
      <c r="P54" s="67"/>
      <c r="Q54" s="67"/>
      <c r="R54" s="67"/>
      <c r="S54" s="67"/>
      <c r="T54" s="67"/>
      <c r="U54" s="67"/>
      <c r="V54" s="67"/>
      <c r="W54" s="67"/>
      <c r="X54" s="67"/>
    </row>
    <row r="55" spans="1:24" x14ac:dyDescent="0.25">
      <c r="A55" s="39" t="s">
        <v>41</v>
      </c>
      <c r="B55" s="39"/>
      <c r="C55" s="8">
        <f>+'[1]C-1'!N443</f>
        <v>145320.15</v>
      </c>
      <c r="D55" s="70"/>
      <c r="E55" s="58"/>
      <c r="F55" s="70"/>
      <c r="G55" s="39"/>
      <c r="H55" s="39"/>
      <c r="I55" s="39"/>
      <c r="J55" s="39"/>
      <c r="K55" s="6">
        <f t="shared" si="3"/>
        <v>145320.15</v>
      </c>
      <c r="L55" s="67"/>
      <c r="M55" s="67"/>
      <c r="N55" s="67"/>
      <c r="O55" s="71"/>
      <c r="P55" s="67"/>
      <c r="Q55" s="67"/>
      <c r="R55" s="67"/>
      <c r="S55" s="67"/>
      <c r="T55" s="67"/>
      <c r="U55" s="67"/>
      <c r="V55" s="67"/>
      <c r="W55" s="67"/>
      <c r="X55" s="67"/>
    </row>
    <row r="56" spans="1:24" x14ac:dyDescent="0.25">
      <c r="A56" s="39" t="s">
        <v>42</v>
      </c>
      <c r="B56" s="39"/>
      <c r="C56" s="8"/>
      <c r="D56" s="70"/>
      <c r="E56" s="58"/>
      <c r="F56" s="70"/>
      <c r="G56" s="58">
        <v>318325.23</v>
      </c>
      <c r="H56" s="39"/>
      <c r="I56" s="39"/>
      <c r="J56" s="39"/>
      <c r="K56" s="6">
        <f t="shared" si="3"/>
        <v>318325.23</v>
      </c>
      <c r="L56" s="67"/>
      <c r="M56" s="67"/>
      <c r="N56" s="67"/>
      <c r="O56" s="71"/>
      <c r="P56" s="67"/>
      <c r="Q56" s="67"/>
      <c r="R56" s="67"/>
      <c r="S56" s="67"/>
      <c r="T56" s="67"/>
      <c r="U56" s="67"/>
      <c r="V56" s="67"/>
      <c r="W56" s="67"/>
      <c r="X56" s="67"/>
    </row>
    <row r="57" spans="1:24" x14ac:dyDescent="0.25">
      <c r="A57" s="39" t="s">
        <v>43</v>
      </c>
      <c r="B57" s="39"/>
      <c r="C57" s="9"/>
      <c r="D57" s="70"/>
      <c r="E57" s="58"/>
      <c r="F57" s="70"/>
      <c r="G57" s="39"/>
      <c r="H57" s="39"/>
      <c r="I57" s="3">
        <v>0.5</v>
      </c>
      <c r="J57" s="39"/>
      <c r="K57" s="6">
        <f t="shared" si="3"/>
        <v>0.5</v>
      </c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</row>
    <row r="58" spans="1:24" x14ac:dyDescent="0.25">
      <c r="A58" s="39" t="s">
        <v>44</v>
      </c>
      <c r="B58" s="39"/>
      <c r="C58" s="9"/>
      <c r="D58" s="70"/>
      <c r="E58" s="6">
        <f>6336.82</f>
        <v>6336.82</v>
      </c>
      <c r="F58" s="70"/>
      <c r="G58" s="39"/>
      <c r="H58" s="39"/>
      <c r="I58" s="3"/>
      <c r="J58" s="39"/>
      <c r="K58" s="6">
        <f t="shared" si="3"/>
        <v>6336.82</v>
      </c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</row>
    <row r="59" spans="1:24" x14ac:dyDescent="0.25">
      <c r="A59" s="39" t="s">
        <v>45</v>
      </c>
      <c r="B59" s="39"/>
      <c r="C59" s="9"/>
      <c r="D59" s="70"/>
      <c r="E59" s="58">
        <f>184754.27</f>
        <v>184754.27</v>
      </c>
      <c r="F59" s="70"/>
      <c r="G59" s="39"/>
      <c r="H59" s="39"/>
      <c r="I59" s="3"/>
      <c r="J59" s="39"/>
      <c r="K59" s="6">
        <f t="shared" si="3"/>
        <v>184754.27</v>
      </c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</row>
    <row r="60" spans="1:24" x14ac:dyDescent="0.25">
      <c r="A60" s="39" t="s">
        <v>46</v>
      </c>
      <c r="B60" s="39"/>
      <c r="C60" s="70"/>
      <c r="D60" s="70"/>
      <c r="E60" s="58"/>
      <c r="F60" s="70"/>
      <c r="G60" s="39"/>
      <c r="H60" s="39"/>
      <c r="I60" s="39"/>
      <c r="J60" s="39"/>
      <c r="K60" s="6">
        <f t="shared" si="3"/>
        <v>0</v>
      </c>
    </row>
    <row r="61" spans="1:24" x14ac:dyDescent="0.25">
      <c r="A61" s="39" t="s">
        <v>47</v>
      </c>
      <c r="B61" s="39"/>
      <c r="C61" s="9">
        <f>+'[1]C-1'!N445</f>
        <v>484029.66</v>
      </c>
      <c r="D61" s="70"/>
      <c r="E61" s="21"/>
      <c r="F61" s="70"/>
      <c r="G61" s="39"/>
      <c r="H61" s="39"/>
      <c r="I61" s="39"/>
      <c r="J61" s="39"/>
      <c r="K61" s="6">
        <f t="shared" si="3"/>
        <v>484029.66</v>
      </c>
    </row>
    <row r="62" spans="1:24" x14ac:dyDescent="0.25">
      <c r="A62" s="58" t="s">
        <v>48</v>
      </c>
      <c r="B62" s="39"/>
      <c r="C62" s="30">
        <v>0</v>
      </c>
      <c r="D62" s="70"/>
      <c r="E62" s="58"/>
      <c r="F62" s="70"/>
      <c r="G62" s="39"/>
      <c r="H62" s="39"/>
      <c r="I62" s="39"/>
      <c r="J62" s="39"/>
      <c r="K62" s="6">
        <f t="shared" si="3"/>
        <v>0</v>
      </c>
    </row>
    <row r="63" spans="1:24" x14ac:dyDescent="0.25">
      <c r="A63" s="72" t="s">
        <v>49</v>
      </c>
      <c r="B63" s="39"/>
      <c r="C63" s="27">
        <f>+'[1]C-1'!N447+'[1]C-1'!N451</f>
        <v>-53978.599999999977</v>
      </c>
      <c r="D63" s="58"/>
      <c r="E63" s="31">
        <v>0</v>
      </c>
      <c r="F63" s="58"/>
      <c r="G63" s="65"/>
      <c r="H63" s="58"/>
      <c r="I63" s="65"/>
      <c r="J63" s="58"/>
      <c r="K63" s="11">
        <f t="shared" si="3"/>
        <v>-53978.599999999977</v>
      </c>
      <c r="L63" s="67"/>
      <c r="M63" s="67"/>
      <c r="N63" s="67"/>
      <c r="O63" s="67"/>
    </row>
    <row r="64" spans="1:24" x14ac:dyDescent="0.25">
      <c r="A64" s="39"/>
      <c r="B64" s="39"/>
      <c r="C64" s="58"/>
      <c r="D64" s="58"/>
      <c r="E64" s="58"/>
      <c r="F64" s="58"/>
      <c r="G64" s="58"/>
      <c r="H64" s="58"/>
      <c r="I64" s="58"/>
      <c r="J64" s="58"/>
      <c r="K64" s="58"/>
      <c r="L64" s="67"/>
      <c r="M64" s="67"/>
      <c r="N64" s="67"/>
      <c r="O64" s="67"/>
    </row>
    <row r="65" spans="1:15" x14ac:dyDescent="0.25">
      <c r="A65" s="39" t="s">
        <v>50</v>
      </c>
      <c r="B65" s="39"/>
      <c r="C65" s="32">
        <f>SUM(C52:C63)</f>
        <v>3968586.4299999997</v>
      </c>
      <c r="D65" s="58"/>
      <c r="E65" s="32">
        <f>SUM(E52:E63)</f>
        <v>191091.09</v>
      </c>
      <c r="F65" s="58"/>
      <c r="G65" s="32">
        <f>SUM(G52:G63)</f>
        <v>318325.23</v>
      </c>
      <c r="H65" s="58"/>
      <c r="I65" s="32">
        <f>SUM(I52:I63)</f>
        <v>0.5</v>
      </c>
      <c r="J65" s="58"/>
      <c r="K65" s="33">
        <f>SUM(K52:K63)</f>
        <v>4478003.25</v>
      </c>
      <c r="L65" s="67"/>
      <c r="M65" s="67"/>
      <c r="N65" s="67"/>
      <c r="O65" s="67"/>
    </row>
    <row r="66" spans="1:15" x14ac:dyDescent="0.25">
      <c r="A66" s="39"/>
      <c r="B66" s="39"/>
      <c r="C66" s="58"/>
      <c r="D66" s="58"/>
      <c r="E66" s="58"/>
      <c r="F66" s="58"/>
      <c r="G66" s="58"/>
      <c r="H66" s="58"/>
      <c r="I66" s="58"/>
      <c r="J66" s="58"/>
      <c r="K66" s="58"/>
      <c r="L66" s="67"/>
      <c r="M66" s="67"/>
      <c r="N66" s="67"/>
      <c r="O66" s="67"/>
    </row>
    <row r="67" spans="1:15" ht="15.75" thickBot="1" x14ac:dyDescent="0.3">
      <c r="A67" s="39" t="s">
        <v>51</v>
      </c>
      <c r="B67" s="39"/>
      <c r="C67" s="12">
        <f>+C48+C65</f>
        <v>4209039.46</v>
      </c>
      <c r="D67" s="58"/>
      <c r="E67" s="12">
        <f>+E48+E65</f>
        <v>247145.38</v>
      </c>
      <c r="F67" s="58"/>
      <c r="G67" s="12">
        <f>+G48+G65</f>
        <v>375025.23</v>
      </c>
      <c r="H67" s="58"/>
      <c r="I67" s="12">
        <f>+I48+I65</f>
        <v>0.5</v>
      </c>
      <c r="J67" s="58"/>
      <c r="K67" s="20"/>
      <c r="L67" s="67"/>
      <c r="M67" s="67"/>
      <c r="N67" s="67"/>
      <c r="O67" s="67"/>
    </row>
    <row r="68" spans="1:15" ht="15.75" thickTop="1" x14ac:dyDescent="0.25">
      <c r="A68" s="39"/>
      <c r="B68" s="39"/>
      <c r="C68" s="70"/>
      <c r="D68" s="70"/>
      <c r="E68" s="70"/>
      <c r="F68" s="70"/>
      <c r="G68" s="39"/>
      <c r="H68" s="39"/>
      <c r="I68" s="39"/>
      <c r="J68" s="39"/>
      <c r="K68" s="73"/>
      <c r="M68" s="67"/>
      <c r="N68" s="67"/>
      <c r="O68" s="67"/>
    </row>
    <row r="69" spans="1:15" x14ac:dyDescent="0.25">
      <c r="B69" s="39"/>
      <c r="C69" s="39"/>
      <c r="D69" s="70"/>
      <c r="F69" s="70"/>
      <c r="G69" s="39"/>
      <c r="H69" s="39"/>
      <c r="I69" s="39"/>
      <c r="J69" s="39"/>
      <c r="K69" s="34"/>
      <c r="M69" s="67"/>
      <c r="N69" s="67"/>
      <c r="O69" s="67"/>
    </row>
    <row r="70" spans="1:15" x14ac:dyDescent="0.25">
      <c r="A70" s="39" t="s">
        <v>52</v>
      </c>
      <c r="B70" s="39"/>
      <c r="C70" s="70"/>
      <c r="D70" s="39"/>
      <c r="F70" s="39"/>
      <c r="G70" s="39"/>
      <c r="H70" s="39"/>
      <c r="I70" s="39"/>
      <c r="J70" s="39"/>
      <c r="K70" s="57"/>
    </row>
    <row r="71" spans="1:15" x14ac:dyDescent="0.25">
      <c r="A71" s="39" t="s">
        <v>53</v>
      </c>
      <c r="B71" s="39"/>
      <c r="C71" s="39"/>
      <c r="D71" s="70"/>
      <c r="F71" s="70"/>
      <c r="G71" s="39"/>
      <c r="H71" s="39"/>
      <c r="I71" s="39"/>
      <c r="J71" s="39"/>
      <c r="K71" s="34"/>
    </row>
    <row r="72" spans="1:15" x14ac:dyDescent="0.25">
      <c r="A72" s="39"/>
      <c r="B72" s="39"/>
      <c r="C72" s="39"/>
      <c r="D72" s="70"/>
      <c r="F72" s="70"/>
      <c r="G72" s="39"/>
      <c r="H72" s="39"/>
      <c r="I72" s="39"/>
      <c r="J72" s="39"/>
      <c r="K72" s="34"/>
    </row>
    <row r="73" spans="1:15" x14ac:dyDescent="0.25">
      <c r="A73" s="39" t="s">
        <v>54</v>
      </c>
      <c r="B73" s="39"/>
      <c r="C73" s="39"/>
      <c r="D73" s="70"/>
      <c r="F73" s="70"/>
      <c r="G73" s="39"/>
      <c r="H73" s="39"/>
      <c r="I73" s="39"/>
      <c r="J73" s="39"/>
      <c r="K73" s="34"/>
    </row>
    <row r="74" spans="1:15" x14ac:dyDescent="0.25">
      <c r="A74" s="39" t="s">
        <v>55</v>
      </c>
      <c r="B74" s="39"/>
      <c r="C74" s="39"/>
      <c r="D74" s="70"/>
      <c r="F74" s="70"/>
      <c r="G74" s="39"/>
      <c r="H74" s="39"/>
      <c r="I74" s="39"/>
      <c r="J74" s="39"/>
      <c r="K74" s="57"/>
    </row>
    <row r="75" spans="1:15" x14ac:dyDescent="0.25">
      <c r="A75" s="39" t="s">
        <v>56</v>
      </c>
      <c r="B75" s="39"/>
      <c r="C75" s="39"/>
      <c r="D75" s="70"/>
      <c r="F75" s="70"/>
      <c r="G75" s="39"/>
      <c r="H75" s="39"/>
      <c r="I75" s="39"/>
      <c r="J75" s="39"/>
      <c r="K75" s="34"/>
    </row>
    <row r="76" spans="1:15" x14ac:dyDescent="0.25">
      <c r="A76" s="39" t="s">
        <v>57</v>
      </c>
      <c r="B76" s="39"/>
      <c r="C76" s="39"/>
      <c r="D76" s="70"/>
      <c r="F76" s="70"/>
      <c r="G76" s="39"/>
      <c r="H76" s="39"/>
      <c r="I76" s="39"/>
      <c r="J76" s="39"/>
      <c r="K76" s="3">
        <v>16828532.100000001</v>
      </c>
      <c r="M76" s="41" t="s">
        <v>79</v>
      </c>
    </row>
    <row r="77" spans="1:15" x14ac:dyDescent="0.25">
      <c r="A77" s="39"/>
      <c r="B77" s="39"/>
      <c r="C77" s="39"/>
      <c r="D77" s="70"/>
      <c r="F77" s="70"/>
      <c r="G77" s="39"/>
      <c r="H77" s="39"/>
      <c r="I77" s="39"/>
      <c r="J77" s="39"/>
      <c r="K77" s="3"/>
    </row>
    <row r="78" spans="1:15" x14ac:dyDescent="0.25">
      <c r="A78" s="39" t="s">
        <v>100</v>
      </c>
      <c r="B78" s="39"/>
      <c r="C78" s="39"/>
      <c r="D78" s="70"/>
      <c r="F78" s="70"/>
      <c r="G78" s="39"/>
      <c r="H78" s="39"/>
      <c r="I78" s="39"/>
      <c r="J78" s="39"/>
      <c r="K78" s="3"/>
    </row>
    <row r="79" spans="1:15" x14ac:dyDescent="0.25">
      <c r="A79" s="39" t="s">
        <v>99</v>
      </c>
      <c r="B79" s="39"/>
      <c r="C79" s="39"/>
      <c r="D79" s="70"/>
      <c r="E79" s="41" t="s">
        <v>79</v>
      </c>
      <c r="F79" s="70"/>
      <c r="G79" s="39"/>
      <c r="H79" s="39"/>
      <c r="I79" s="39"/>
      <c r="J79" s="39"/>
      <c r="K79" s="3"/>
    </row>
    <row r="80" spans="1:15" x14ac:dyDescent="0.25">
      <c r="A80" s="39" t="s">
        <v>102</v>
      </c>
      <c r="B80" s="39"/>
      <c r="C80" s="39"/>
      <c r="D80" s="70"/>
      <c r="F80" s="70"/>
      <c r="G80" s="39"/>
      <c r="H80" s="39"/>
      <c r="I80" s="39"/>
      <c r="J80" s="39"/>
      <c r="K80" s="3"/>
    </row>
    <row r="81" spans="1:11" x14ac:dyDescent="0.25">
      <c r="A81" s="39" t="s">
        <v>101</v>
      </c>
      <c r="B81" s="39"/>
      <c r="C81" s="39"/>
      <c r="D81" s="70"/>
      <c r="F81" s="70"/>
      <c r="G81" s="39"/>
      <c r="H81" s="39"/>
      <c r="I81" s="39"/>
      <c r="J81" s="39"/>
      <c r="K81" s="3">
        <v>800000</v>
      </c>
    </row>
    <row r="82" spans="1:11" x14ac:dyDescent="0.25">
      <c r="A82" s="39"/>
      <c r="B82" s="39"/>
      <c r="C82" s="39"/>
      <c r="D82" s="70"/>
      <c r="E82" s="41" t="s">
        <v>79</v>
      </c>
      <c r="F82" s="70"/>
      <c r="G82" s="39"/>
      <c r="H82" s="39"/>
      <c r="I82" s="39"/>
      <c r="J82" s="39"/>
      <c r="K82" s="34"/>
    </row>
    <row r="83" spans="1:11" hidden="1" x14ac:dyDescent="0.25">
      <c r="A83" s="39" t="s">
        <v>58</v>
      </c>
      <c r="B83" s="39"/>
      <c r="C83" s="39"/>
      <c r="D83" s="70"/>
      <c r="F83" s="70"/>
      <c r="G83" s="39"/>
      <c r="H83" s="39"/>
      <c r="I83" s="39"/>
      <c r="J83" s="39"/>
    </row>
    <row r="84" spans="1:11" hidden="1" x14ac:dyDescent="0.25">
      <c r="A84" s="39" t="s">
        <v>59</v>
      </c>
      <c r="B84" s="39"/>
      <c r="C84" s="39"/>
      <c r="D84" s="70"/>
      <c r="F84" s="70"/>
      <c r="G84" s="39"/>
      <c r="H84" s="39"/>
      <c r="I84" s="39"/>
      <c r="J84" s="39"/>
    </row>
    <row r="85" spans="1:11" hidden="1" x14ac:dyDescent="0.25">
      <c r="A85" s="39" t="s">
        <v>60</v>
      </c>
      <c r="B85" s="39"/>
      <c r="C85" s="39"/>
      <c r="D85" s="70"/>
      <c r="F85" s="70"/>
      <c r="G85" s="39"/>
      <c r="H85" s="39"/>
      <c r="I85" s="39"/>
      <c r="J85" s="39"/>
      <c r="K85" s="1"/>
    </row>
    <row r="86" spans="1:11" hidden="1" x14ac:dyDescent="0.25">
      <c r="A86" s="39"/>
      <c r="B86" s="39"/>
      <c r="C86" s="39"/>
      <c r="D86" s="70"/>
      <c r="F86" s="70"/>
      <c r="G86" s="39"/>
      <c r="H86" s="39"/>
      <c r="I86" s="39"/>
      <c r="J86" s="39"/>
      <c r="K86" s="1"/>
    </row>
    <row r="87" spans="1:11" x14ac:dyDescent="0.25">
      <c r="A87" s="39" t="s">
        <v>61</v>
      </c>
      <c r="B87" s="39"/>
      <c r="C87" s="39"/>
      <c r="D87" s="70"/>
      <c r="F87" s="70"/>
      <c r="G87" s="39"/>
      <c r="H87" s="39"/>
      <c r="I87" s="39"/>
      <c r="J87" s="39"/>
      <c r="K87" s="1"/>
    </row>
    <row r="88" spans="1:11" x14ac:dyDescent="0.25">
      <c r="A88" s="39" t="s">
        <v>62</v>
      </c>
      <c r="C88" s="39"/>
      <c r="D88" s="70"/>
      <c r="F88" s="70"/>
      <c r="G88" s="39"/>
      <c r="H88" s="39"/>
      <c r="I88" s="39"/>
      <c r="J88" s="39"/>
      <c r="K88" s="1"/>
    </row>
    <row r="89" spans="1:11" x14ac:dyDescent="0.25">
      <c r="A89" s="39" t="s">
        <v>63</v>
      </c>
      <c r="C89" s="39"/>
      <c r="D89" s="70"/>
      <c r="F89" s="70"/>
      <c r="G89" s="39"/>
      <c r="H89" s="39"/>
      <c r="I89" s="39"/>
      <c r="J89" s="39"/>
      <c r="K89" s="1"/>
    </row>
    <row r="90" spans="1:11" x14ac:dyDescent="0.25">
      <c r="A90" s="39" t="s">
        <v>64</v>
      </c>
      <c r="C90" s="39"/>
      <c r="D90" s="70"/>
      <c r="F90" s="70"/>
      <c r="G90" s="39"/>
      <c r="H90" s="39"/>
      <c r="I90" s="39"/>
      <c r="J90" s="39"/>
      <c r="K90" s="1">
        <v>-3232162</v>
      </c>
    </row>
    <row r="91" spans="1:11" x14ac:dyDescent="0.25">
      <c r="A91" s="39"/>
      <c r="C91" s="39"/>
      <c r="D91" s="70"/>
      <c r="F91" s="70"/>
      <c r="G91" s="39"/>
      <c r="H91" s="39"/>
      <c r="I91" s="39"/>
      <c r="J91" s="39"/>
      <c r="K91" s="1"/>
    </row>
    <row r="92" spans="1:11" x14ac:dyDescent="0.25">
      <c r="A92" s="39" t="s">
        <v>65</v>
      </c>
      <c r="C92" s="39"/>
      <c r="D92" s="70"/>
      <c r="F92" s="70"/>
      <c r="G92" s="39"/>
      <c r="H92" s="39"/>
      <c r="I92" s="39"/>
      <c r="J92" s="39"/>
      <c r="K92" s="34"/>
    </row>
    <row r="93" spans="1:11" x14ac:dyDescent="0.25">
      <c r="A93" s="39" t="s">
        <v>66</v>
      </c>
      <c r="C93" s="39"/>
      <c r="D93" s="70"/>
      <c r="F93" s="70"/>
      <c r="G93" s="39"/>
      <c r="H93" s="39"/>
      <c r="I93" s="39"/>
      <c r="J93" s="39"/>
      <c r="K93" s="34"/>
    </row>
    <row r="94" spans="1:11" x14ac:dyDescent="0.25">
      <c r="A94" s="39" t="s">
        <v>67</v>
      </c>
      <c r="C94" s="39"/>
      <c r="D94" s="70"/>
      <c r="F94" s="70"/>
      <c r="G94" s="39"/>
      <c r="H94" s="39"/>
      <c r="I94" s="39"/>
      <c r="J94" s="39"/>
      <c r="K94" s="17">
        <v>-231125</v>
      </c>
    </row>
    <row r="95" spans="1:11" x14ac:dyDescent="0.25">
      <c r="B95" s="39"/>
      <c r="C95" s="39"/>
      <c r="D95" s="70"/>
      <c r="F95" s="70"/>
      <c r="G95" s="39"/>
      <c r="H95" s="39"/>
      <c r="I95" s="39"/>
      <c r="J95" s="39"/>
      <c r="K95" s="34"/>
    </row>
    <row r="96" spans="1:11" x14ac:dyDescent="0.25">
      <c r="A96" s="39" t="s">
        <v>68</v>
      </c>
      <c r="B96" s="39"/>
      <c r="C96" s="39"/>
      <c r="D96" s="70"/>
      <c r="F96" s="70"/>
      <c r="G96" s="39"/>
      <c r="H96" s="39"/>
      <c r="I96" s="39"/>
      <c r="J96" s="39"/>
      <c r="K96" s="34"/>
    </row>
    <row r="97" spans="1:11" x14ac:dyDescent="0.25">
      <c r="A97" s="39" t="s">
        <v>69</v>
      </c>
      <c r="B97" s="39"/>
      <c r="C97" s="39"/>
      <c r="D97" s="70"/>
      <c r="F97" s="70"/>
      <c r="G97" s="39"/>
      <c r="H97" s="39"/>
      <c r="I97" s="39"/>
      <c r="J97" s="39"/>
      <c r="K97" s="1">
        <v>-36135</v>
      </c>
    </row>
    <row r="99" spans="1:11" x14ac:dyDescent="0.25">
      <c r="A99" s="74" t="s">
        <v>70</v>
      </c>
    </row>
    <row r="100" spans="1:11" x14ac:dyDescent="0.25">
      <c r="A100" s="74" t="s">
        <v>71</v>
      </c>
    </row>
    <row r="101" spans="1:11" x14ac:dyDescent="0.25">
      <c r="A101" s="74" t="s">
        <v>72</v>
      </c>
      <c r="K101" s="19">
        <f>325050</f>
        <v>325050</v>
      </c>
    </row>
    <row r="103" spans="1:11" x14ac:dyDescent="0.25">
      <c r="A103" s="39" t="s">
        <v>73</v>
      </c>
      <c r="B103" s="39"/>
      <c r="C103" s="39"/>
      <c r="D103" s="70"/>
      <c r="F103" s="70"/>
      <c r="G103" s="39"/>
      <c r="H103" s="39"/>
      <c r="I103" s="39"/>
      <c r="J103" s="39"/>
      <c r="K103" s="34"/>
    </row>
    <row r="104" spans="1:11" x14ac:dyDescent="0.25">
      <c r="A104" s="39" t="s">
        <v>74</v>
      </c>
      <c r="B104" s="39"/>
      <c r="C104" s="39"/>
      <c r="D104" s="39"/>
      <c r="F104" s="39"/>
      <c r="G104" s="39"/>
      <c r="H104" s="39"/>
      <c r="I104" s="39"/>
      <c r="J104" s="39"/>
      <c r="K104" s="57"/>
    </row>
    <row r="105" spans="1:11" x14ac:dyDescent="0.25">
      <c r="A105" s="39" t="s">
        <v>75</v>
      </c>
      <c r="B105" s="39"/>
      <c r="C105" s="39"/>
      <c r="D105" s="39"/>
      <c r="F105" s="39"/>
      <c r="G105" s="39"/>
      <c r="H105" s="39"/>
      <c r="I105" s="39"/>
      <c r="J105" s="39"/>
      <c r="K105" s="35">
        <v>-7430907.7199999997</v>
      </c>
    </row>
    <row r="106" spans="1:11" x14ac:dyDescent="0.25">
      <c r="A106" s="39"/>
      <c r="B106" s="39"/>
      <c r="C106" s="39"/>
      <c r="D106" s="39"/>
      <c r="F106" s="39"/>
      <c r="G106" s="39"/>
      <c r="H106" s="39"/>
      <c r="I106" s="39"/>
      <c r="J106" s="39"/>
      <c r="K106" s="16"/>
    </row>
    <row r="107" spans="1:11" ht="15.75" thickBot="1" x14ac:dyDescent="0.3">
      <c r="A107" s="39" t="s">
        <v>76</v>
      </c>
      <c r="B107" s="39"/>
      <c r="C107" s="39"/>
      <c r="D107" s="39"/>
      <c r="F107" s="39"/>
      <c r="G107" s="39"/>
      <c r="H107" s="39"/>
      <c r="I107" s="39"/>
      <c r="J107" s="39"/>
      <c r="K107" s="36">
        <f>SUM(K65:K105)</f>
        <v>11501255.630000003</v>
      </c>
    </row>
    <row r="108" spans="1:11" ht="15.75" thickTop="1" x14ac:dyDescent="0.25">
      <c r="A108" s="39"/>
      <c r="B108" s="39"/>
      <c r="C108" s="39"/>
      <c r="D108" s="70"/>
      <c r="F108" s="70"/>
      <c r="G108" s="39"/>
      <c r="H108" s="39"/>
      <c r="I108" s="39"/>
      <c r="J108" s="39"/>
      <c r="K108" s="34"/>
    </row>
    <row r="109" spans="1:11" x14ac:dyDescent="0.25">
      <c r="A109" s="39"/>
      <c r="B109" s="39"/>
      <c r="C109" s="39"/>
      <c r="D109" s="70"/>
      <c r="F109" s="70"/>
      <c r="G109" s="39"/>
      <c r="H109" s="39"/>
      <c r="I109" s="39"/>
      <c r="J109" s="39"/>
      <c r="K109" s="34"/>
    </row>
    <row r="110" spans="1:11" x14ac:dyDescent="0.25">
      <c r="A110" s="39"/>
      <c r="B110" s="39"/>
      <c r="C110" s="39"/>
      <c r="D110" s="70"/>
      <c r="F110" s="70"/>
      <c r="G110" s="39"/>
      <c r="H110" s="39"/>
      <c r="I110" s="39"/>
      <c r="J110" s="39"/>
      <c r="K110" s="34"/>
    </row>
    <row r="111" spans="1:11" x14ac:dyDescent="0.25">
      <c r="A111" s="50" t="s">
        <v>77</v>
      </c>
      <c r="B111" s="39"/>
      <c r="C111" s="39"/>
      <c r="D111" s="70"/>
      <c r="F111" s="70"/>
      <c r="G111" s="39"/>
      <c r="H111" s="39"/>
      <c r="I111" s="39"/>
      <c r="J111" s="39"/>
      <c r="K111" s="37"/>
    </row>
    <row r="112" spans="1:11" x14ac:dyDescent="0.25">
      <c r="A112" s="50"/>
      <c r="B112" s="39"/>
      <c r="C112" s="39"/>
      <c r="D112" s="39"/>
      <c r="E112" s="39"/>
      <c r="F112" s="39"/>
      <c r="G112" s="39"/>
      <c r="H112" s="39"/>
      <c r="I112" s="39"/>
      <c r="J112" s="39"/>
      <c r="K112" s="39"/>
    </row>
    <row r="113" spans="1:11" x14ac:dyDescent="0.25">
      <c r="C113" s="39"/>
      <c r="D113" s="39"/>
      <c r="E113" s="39"/>
      <c r="F113" s="39"/>
      <c r="G113" s="39"/>
      <c r="H113" s="39"/>
      <c r="I113" s="39"/>
      <c r="J113" s="39"/>
      <c r="K113" s="39"/>
    </row>
    <row r="114" spans="1:11" x14ac:dyDescent="0.25">
      <c r="A114" s="50" t="s">
        <v>94</v>
      </c>
    </row>
    <row r="115" spans="1:11" x14ac:dyDescent="0.25">
      <c r="A115" s="50" t="s">
        <v>95</v>
      </c>
    </row>
    <row r="116" spans="1:11" x14ac:dyDescent="0.25">
      <c r="A116" s="50" t="s">
        <v>97</v>
      </c>
    </row>
    <row r="117" spans="1:11" x14ac:dyDescent="0.25">
      <c r="A117" s="50" t="s">
        <v>96</v>
      </c>
    </row>
    <row r="118" spans="1:11" x14ac:dyDescent="0.25">
      <c r="A118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2021-09-08T19:02:02Z</dcterms:created>
  <dcterms:modified xsi:type="dcterms:W3CDTF">2023-08-18T14:17:33Z</dcterms:modified>
</cp:coreProperties>
</file>