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FCA6543D-66A8-4B43-9F37-CB78C5412096}" xr6:coauthVersionLast="47" xr6:coauthVersionMax="47" xr10:uidLastSave="{00000000-0000-0000-0000-000000000000}"/>
  <bookViews>
    <workbookView xWindow="9390" yWindow="2610" windowWidth="16755" windowHeight="11385" xr2:uid="{6C22A650-A27C-4810-81B1-C2DD01A3C73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H44" i="1"/>
  <c r="I44" i="1"/>
  <c r="I34" i="1"/>
  <c r="C42" i="1"/>
  <c r="E38" i="1"/>
  <c r="E44" i="1" s="1"/>
  <c r="C38" i="1"/>
  <c r="C44" i="1" s="1"/>
  <c r="I80" i="1" l="1"/>
  <c r="E80" i="1"/>
  <c r="C80" i="1"/>
  <c r="G78" i="1"/>
  <c r="G74" i="1"/>
  <c r="I65" i="1"/>
  <c r="I67" i="1" s="1"/>
  <c r="E65" i="1"/>
  <c r="E67" i="1" s="1"/>
  <c r="C65" i="1"/>
  <c r="C67" i="1" s="1"/>
  <c r="E61" i="1"/>
  <c r="C61" i="1"/>
  <c r="G59" i="1"/>
  <c r="G58" i="1"/>
  <c r="G57" i="1"/>
  <c r="G56" i="1"/>
  <c r="I55" i="1"/>
  <c r="I61" i="1" s="1"/>
  <c r="G55" i="1"/>
  <c r="G54" i="1"/>
  <c r="G53" i="1"/>
  <c r="G52" i="1"/>
  <c r="G37" i="1"/>
  <c r="G36" i="1"/>
  <c r="G38" i="1" s="1"/>
  <c r="G44" i="1" s="1"/>
  <c r="G34" i="1"/>
  <c r="I30" i="1"/>
  <c r="E30" i="1"/>
  <c r="C30" i="1"/>
  <c r="G28" i="1"/>
  <c r="G27" i="1"/>
  <c r="G26" i="1"/>
  <c r="G25" i="1"/>
  <c r="G24" i="1"/>
  <c r="G23" i="1"/>
  <c r="G22" i="1"/>
  <c r="G21" i="1"/>
  <c r="G20" i="1"/>
  <c r="G19" i="1"/>
  <c r="E46" i="1" l="1"/>
  <c r="I46" i="1"/>
  <c r="I69" i="1"/>
  <c r="G80" i="1"/>
  <c r="G61" i="1"/>
  <c r="G30" i="1"/>
  <c r="C69" i="1"/>
  <c r="G65" i="1"/>
  <c r="G67" i="1" s="1"/>
  <c r="C46" i="1"/>
  <c r="E69" i="1"/>
  <c r="G69" i="1" l="1"/>
  <c r="G46" i="1"/>
</calcChain>
</file>

<file path=xl/sharedStrings.xml><?xml version="1.0" encoding="utf-8"?>
<sst xmlns="http://schemas.openxmlformats.org/spreadsheetml/2006/main" count="69" uniqueCount="61">
  <si>
    <t>20XXX</t>
  </si>
  <si>
    <t>Exhibit B-4</t>
  </si>
  <si>
    <t>________________________ SCHOOL DISTRICT</t>
  </si>
  <si>
    <t>Proprietary Funds</t>
  </si>
  <si>
    <t>Statement of Net Position</t>
  </si>
  <si>
    <t>Governmental</t>
  </si>
  <si>
    <t>Business-Type Activities - Enterprise Funds</t>
  </si>
  <si>
    <t xml:space="preserve">Food </t>
  </si>
  <si>
    <t>Other</t>
  </si>
  <si>
    <t>Total Internal</t>
  </si>
  <si>
    <t>Service</t>
  </si>
  <si>
    <t>Fund</t>
  </si>
  <si>
    <t>Total</t>
  </si>
  <si>
    <t>Service Fund</t>
  </si>
  <si>
    <t>ASSETS:</t>
  </si>
  <si>
    <t>Current Assets:</t>
  </si>
  <si>
    <t xml:space="preserve">   Cash and Cash Equivalents</t>
  </si>
  <si>
    <t xml:space="preserve">   Interfund Accounts Receivable:</t>
  </si>
  <si>
    <t xml:space="preserve">      General Fund</t>
  </si>
  <si>
    <t xml:space="preserve">   Intergovernmental Accounts Receivable:</t>
  </si>
  <si>
    <t xml:space="preserve">      Federal</t>
  </si>
  <si>
    <t xml:space="preserve">      State</t>
  </si>
  <si>
    <t xml:space="preserve">   Other Accounts Receivable, net</t>
  </si>
  <si>
    <t xml:space="preserve">   Inventory:</t>
  </si>
  <si>
    <t xml:space="preserve">      Food</t>
  </si>
  <si>
    <t xml:space="preserve">      Supplies</t>
  </si>
  <si>
    <t>Total Current Assets</t>
  </si>
  <si>
    <t>Noncurrent Assets:</t>
  </si>
  <si>
    <t xml:space="preserve">   Restricted:</t>
  </si>
  <si>
    <t xml:space="preserve">      Cash and Cash Equivalents</t>
  </si>
  <si>
    <t xml:space="preserve">   Capital Assets</t>
  </si>
  <si>
    <t xml:space="preserve">   Less: Accumulated Depreciation</t>
  </si>
  <si>
    <t>Total Noncurrent Assets</t>
  </si>
  <si>
    <t>Total Assets</t>
  </si>
  <si>
    <t>LIABILITIES:</t>
  </si>
  <si>
    <t>Current Liabilities:</t>
  </si>
  <si>
    <t xml:space="preserve">   Accounts Payable:</t>
  </si>
  <si>
    <t xml:space="preserve">      Other</t>
  </si>
  <si>
    <t xml:space="preserve">      Pensions</t>
  </si>
  <si>
    <t xml:space="preserve">   Accrued Liabilities:</t>
  </si>
  <si>
    <t xml:space="preserve">      Claims Payable</t>
  </si>
  <si>
    <t xml:space="preserve">   Interfund Accounts Payable:</t>
  </si>
  <si>
    <t xml:space="preserve">   Accrued Expenses</t>
  </si>
  <si>
    <t xml:space="preserve">   Unearned Revenue</t>
  </si>
  <si>
    <t>Total Current Liabilities</t>
  </si>
  <si>
    <t>Noncurrent Liabilities:</t>
  </si>
  <si>
    <t>Total Noncurrent Liabilities</t>
  </si>
  <si>
    <t>Total Liabilities</t>
  </si>
  <si>
    <t>NET POSITION:</t>
  </si>
  <si>
    <t>Net Investment in Capital Assets</t>
  </si>
  <si>
    <t>Restricted:</t>
  </si>
  <si>
    <t xml:space="preserve">   Workers' Compensation Claims</t>
  </si>
  <si>
    <t>Unrestricted (Deficit)</t>
  </si>
  <si>
    <t>Total Net Position</t>
  </si>
  <si>
    <t>The accompanying notes to financial statements are an integral part of this statement.</t>
  </si>
  <si>
    <t>6/30/20XX</t>
  </si>
  <si>
    <t xml:space="preserve"> </t>
  </si>
  <si>
    <t>Activities -</t>
  </si>
  <si>
    <t xml:space="preserve">   Less: Accumulated Amortization</t>
  </si>
  <si>
    <t xml:space="preserve">   Intangible (SBITA) Assets</t>
  </si>
  <si>
    <t>Net Investment in Intangible (SBITA)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</si>
</sst>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47">
    <xf numFmtId="0" fontId="0" fillId="0" borderId="0" xfId="0"/>
    <xf numFmtId="44" fontId="3" fillId="0" borderId="0" xfId="2" applyFont="1" applyFill="1" applyBorder="1" applyProtection="1"/>
    <xf numFmtId="44" fontId="3" fillId="0" borderId="0" xfId="2" applyFont="1" applyFill="1"/>
    <xf numFmtId="39" fontId="3" fillId="0" borderId="0" xfId="1" applyNumberFormat="1" applyFont="1" applyFill="1" applyBorder="1" applyProtection="1"/>
    <xf numFmtId="39" fontId="3" fillId="0" borderId="0" xfId="2" applyNumberFormat="1" applyFont="1" applyFill="1" applyBorder="1" applyProtection="1"/>
    <xf numFmtId="43" fontId="3" fillId="0" borderId="2" xfId="1" applyFont="1" applyFill="1" applyBorder="1"/>
    <xf numFmtId="39" fontId="3" fillId="0" borderId="0" xfId="1" applyNumberFormat="1" applyFont="1" applyFill="1" applyBorder="1"/>
    <xf numFmtId="39" fontId="3" fillId="0" borderId="0" xfId="2" applyNumberFormat="1" applyFont="1" applyFill="1"/>
    <xf numFmtId="43" fontId="3" fillId="0" borderId="0" xfId="1" applyFont="1" applyFill="1"/>
    <xf numFmtId="43" fontId="3" fillId="0" borderId="0" xfId="1" applyFont="1" applyFill="1" applyBorder="1" applyProtection="1"/>
    <xf numFmtId="39" fontId="3" fillId="0" borderId="2" xfId="2" applyNumberFormat="1" applyFont="1" applyFill="1" applyBorder="1" applyProtection="1"/>
    <xf numFmtId="44" fontId="3" fillId="0" borderId="3" xfId="2" applyFont="1" applyFill="1" applyBorder="1"/>
    <xf numFmtId="44" fontId="3" fillId="0" borderId="2" xfId="2" applyFont="1" applyFill="1" applyBorder="1"/>
    <xf numFmtId="43" fontId="3" fillId="0" borderId="0" xfId="1" applyFont="1" applyFill="1" applyBorder="1"/>
    <xf numFmtId="44" fontId="3" fillId="0" borderId="0" xfId="2" applyFont="1" applyFill="1" applyBorder="1"/>
    <xf numFmtId="0" fontId="2" fillId="0" borderId="0" xfId="0" applyFont="1" applyFill="1"/>
    <xf numFmtId="0" fontId="3" fillId="0" borderId="0" xfId="3" applyFill="1"/>
    <xf numFmtId="0" fontId="2" fillId="0" borderId="0" xfId="3" applyFont="1" applyFill="1" applyAlignment="1">
      <alignment horizontal="right"/>
    </xf>
    <xf numFmtId="0" fontId="3" fillId="0" borderId="0" xfId="0" applyFont="1" applyFill="1"/>
    <xf numFmtId="14" fontId="3" fillId="0" borderId="0" xfId="3" applyNumberFormat="1" applyFill="1"/>
    <xf numFmtId="39" fontId="2" fillId="0" borderId="0" xfId="0" applyNumberFormat="1" applyFont="1" applyFill="1" applyAlignment="1">
      <alignment horizontal="centerContinuous"/>
    </xf>
    <xf numFmtId="0" fontId="2" fillId="0" borderId="0" xfId="3" applyFont="1" applyFill="1" applyAlignment="1">
      <alignment horizontal="centerContinuous"/>
    </xf>
    <xf numFmtId="39" fontId="3" fillId="0" borderId="0" xfId="3" applyNumberFormat="1" applyFill="1" applyAlignment="1">
      <alignment horizontal="centerContinuous"/>
    </xf>
    <xf numFmtId="0" fontId="3" fillId="0" borderId="0" xfId="3" applyFill="1" applyAlignment="1">
      <alignment horizontal="centerContinuous"/>
    </xf>
    <xf numFmtId="164" fontId="3" fillId="0" borderId="0" xfId="0" quotePrefix="1" applyNumberFormat="1" applyFont="1" applyFill="1" applyAlignment="1">
      <alignment horizontal="centerContinuous" vertical="center"/>
    </xf>
    <xf numFmtId="164" fontId="3" fillId="0" borderId="0" xfId="3" quotePrefix="1" applyNumberFormat="1" applyFill="1" applyAlignment="1">
      <alignment horizontal="centerContinuous" vertical="center"/>
    </xf>
    <xf numFmtId="0" fontId="3" fillId="0" borderId="1" xfId="3" applyFill="1" applyBorder="1"/>
    <xf numFmtId="0" fontId="3" fillId="0" borderId="1" xfId="3" applyFill="1" applyBorder="1" applyAlignment="1">
      <alignment horizontal="centerContinuous"/>
    </xf>
    <xf numFmtId="0" fontId="3" fillId="0" borderId="0" xfId="3" applyFill="1" applyAlignment="1">
      <alignment horizontal="center"/>
    </xf>
    <xf numFmtId="39" fontId="3" fillId="0" borderId="2" xfId="3" quotePrefix="1" applyNumberFormat="1" applyFill="1" applyBorder="1" applyAlignment="1">
      <alignment horizontal="centerContinuous"/>
    </xf>
    <xf numFmtId="0" fontId="3" fillId="0" borderId="2" xfId="3" applyFill="1" applyBorder="1" applyAlignment="1">
      <alignment horizontal="centerContinuous"/>
    </xf>
    <xf numFmtId="0" fontId="3" fillId="0" borderId="2" xfId="3" applyFill="1" applyBorder="1" applyAlignment="1">
      <alignment horizontal="center"/>
    </xf>
    <xf numFmtId="39" fontId="3" fillId="0" borderId="0" xfId="3" applyNumberFormat="1" applyFill="1" applyAlignment="1">
      <alignment horizontal="center"/>
    </xf>
    <xf numFmtId="0" fontId="4" fillId="0" borderId="0" xfId="3" applyFont="1" applyFill="1" applyAlignment="1">
      <alignment horizontal="center"/>
    </xf>
    <xf numFmtId="0" fontId="3" fillId="0" borderId="0" xfId="3" applyFill="1" applyAlignment="1">
      <alignment horizontal="left"/>
    </xf>
    <xf numFmtId="39" fontId="4" fillId="0" borderId="0" xfId="3" applyNumberFormat="1" applyFont="1" applyFill="1" applyAlignment="1">
      <alignment horizontal="center"/>
    </xf>
    <xf numFmtId="0" fontId="5" fillId="0" borderId="0" xfId="0" applyFont="1" applyFill="1"/>
    <xf numFmtId="0" fontId="5" fillId="0" borderId="0" xfId="3" applyFont="1" applyFill="1"/>
    <xf numFmtId="0" fontId="2" fillId="0" borderId="0" xfId="3" applyFont="1" applyFill="1"/>
    <xf numFmtId="39" fontId="3" fillId="0" borderId="0" xfId="3" applyNumberFormat="1" applyFill="1"/>
    <xf numFmtId="39" fontId="3" fillId="0" borderId="2" xfId="3" applyNumberFormat="1" applyFill="1" applyBorder="1"/>
    <xf numFmtId="41" fontId="3" fillId="0" borderId="0" xfId="3" applyNumberFormat="1" applyFill="1"/>
    <xf numFmtId="0" fontId="3" fillId="0" borderId="2" xfId="3" applyFill="1" applyBorder="1"/>
    <xf numFmtId="0" fontId="3" fillId="0" borderId="0" xfId="3" applyFill="1" applyAlignment="1">
      <alignment horizontal="right"/>
    </xf>
    <xf numFmtId="40" fontId="3" fillId="0" borderId="0" xfId="3" applyNumberFormat="1" applyFill="1"/>
    <xf numFmtId="42" fontId="3" fillId="0" borderId="0" xfId="3" applyNumberFormat="1" applyFill="1"/>
    <xf numFmtId="0" fontId="3" fillId="0" borderId="0" xfId="4" applyFill="1"/>
  </cellXfs>
  <cellStyles count="5">
    <cellStyle name="Comma" xfId="1" builtinId="3"/>
    <cellStyle name="Currency" xfId="2" builtinId="4"/>
    <cellStyle name="Normal" xfId="0" builtinId="0"/>
    <cellStyle name="Normal 10 10 2" xfId="3" xr:uid="{D2CCC874-0ECC-4417-A815-F8B86236D7C4}"/>
    <cellStyle name="Normal 2 2 17" xfId="4" xr:uid="{1915053E-BEC0-486F-9BD8-87BB58672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fx%20Engagement\WM\WorkPapers\%7bE981BEFC-E786-4AB5-A264-3C07C0073796%7d\%7bAD0D93DA-BC59-4533-B8A7-5C7089A63274%7d\%7b08eb295a-299c-4dac-9445-86ab09ae3389%7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 sec"/>
      <sheetName val="finance sec"/>
      <sheetName val="RSI Part I"/>
      <sheetName val="gov't fin stmt"/>
      <sheetName val="A-1"/>
      <sheetName val="A-2"/>
      <sheetName val="fund fin stmts"/>
      <sheetName val="B-1"/>
      <sheetName val="B-2"/>
      <sheetName val="B-3"/>
      <sheetName val="B-4"/>
      <sheetName val="B-5"/>
      <sheetName val="B-6"/>
      <sheetName val="B-7"/>
      <sheetName val="B-8"/>
      <sheetName val="RSI Part II"/>
      <sheetName val="C-1"/>
      <sheetName val="C-2"/>
      <sheetName val="C-3"/>
      <sheetName val="RSI PartIII"/>
      <sheetName val="L-1"/>
      <sheetName val="L-2"/>
      <sheetName val="L-3"/>
      <sheetName val="L-4"/>
      <sheetName val="L-5"/>
      <sheetName val="RSI part IV"/>
      <sheetName val="M-1"/>
      <sheetName val="M-2"/>
      <sheetName val="osi - spec rev fund"/>
      <sheetName val="E-1"/>
      <sheetName val="E-2"/>
      <sheetName val="osi - cap proj fund"/>
      <sheetName val="F-1"/>
      <sheetName val="F-2"/>
      <sheetName val="F-2a"/>
      <sheetName val="F-2b"/>
      <sheetName val="F-2c"/>
      <sheetName val="F-2d"/>
      <sheetName val="F-2e"/>
      <sheetName val="F-2f"/>
      <sheetName val="F-2g"/>
      <sheetName val="F-2h"/>
      <sheetName val="osi - proprietary funds"/>
      <sheetName val="G-1"/>
      <sheetName val="G-2"/>
      <sheetName val="G-3"/>
      <sheetName val="osi - fiduciary funds"/>
      <sheetName val="H-1"/>
      <sheetName val="H-2"/>
      <sheetName val="H-3"/>
      <sheetName val="H-4"/>
      <sheetName val="osi - long term debt"/>
      <sheetName val="I-1"/>
      <sheetName val="I-2"/>
      <sheetName val="I-3"/>
      <sheetName val="statistical section"/>
      <sheetName val="fin trend"/>
      <sheetName val="J-1"/>
      <sheetName val="J-2"/>
      <sheetName val="J-3"/>
      <sheetName val="J-4"/>
      <sheetName val="J-5"/>
      <sheetName val="rev capacity info"/>
      <sheetName val="J-6"/>
      <sheetName val="J-7"/>
      <sheetName val="J-8"/>
      <sheetName val="J-9"/>
      <sheetName val="debt capacity info"/>
      <sheetName val="J-10"/>
      <sheetName val="J-11"/>
      <sheetName val="J-12"/>
      <sheetName val="J-13"/>
      <sheetName val="demo and eco"/>
      <sheetName val="J-14"/>
      <sheetName val="J-15"/>
      <sheetName val="operating info"/>
      <sheetName val="J-16"/>
      <sheetName val="J-17"/>
      <sheetName val="J-18"/>
      <sheetName val="J-19"/>
      <sheetName val="J-20"/>
      <sheetName val="Excess Surpl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69">
          <cell r="C69">
            <v>0</v>
          </cell>
          <cell r="E69"/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3559A-B6CC-48C0-B2DB-7D13D996CB67}">
  <dimension ref="A1:V85"/>
  <sheetViews>
    <sheetView tabSelected="1" topLeftCell="A49" workbookViewId="0">
      <selection activeCell="G74" sqref="G74"/>
    </sheetView>
  </sheetViews>
  <sheetFormatPr defaultColWidth="9.140625" defaultRowHeight="12.75" x14ac:dyDescent="0.2"/>
  <cols>
    <col min="1" max="1" width="49.140625" style="16" customWidth="1"/>
    <col min="2" max="2" width="2.7109375" style="16" customWidth="1"/>
    <col min="3" max="3" width="12.28515625" style="16" bestFit="1" customWidth="1"/>
    <col min="4" max="4" width="1.85546875" style="16" customWidth="1"/>
    <col min="5" max="5" width="15.5703125" style="16" bestFit="1" customWidth="1"/>
    <col min="6" max="6" width="1.85546875" style="16" customWidth="1"/>
    <col min="7" max="7" width="14.140625" style="16" bestFit="1" customWidth="1"/>
    <col min="8" max="8" width="1.7109375" style="16" customWidth="1"/>
    <col min="9" max="9" width="15.140625" style="16" bestFit="1" customWidth="1"/>
    <col min="10" max="16384" width="9.140625" style="16"/>
  </cols>
  <sheetData>
    <row r="1" spans="1:11" x14ac:dyDescent="0.2">
      <c r="A1" s="15" t="s">
        <v>0</v>
      </c>
      <c r="I1" s="17" t="s">
        <v>1</v>
      </c>
    </row>
    <row r="2" spans="1:11" x14ac:dyDescent="0.2">
      <c r="A2" s="18"/>
      <c r="I2" s="19">
        <v>45107</v>
      </c>
    </row>
    <row r="3" spans="1:11" x14ac:dyDescent="0.2">
      <c r="A3" s="20" t="s">
        <v>2</v>
      </c>
      <c r="B3" s="21"/>
      <c r="C3" s="21"/>
      <c r="D3" s="21"/>
      <c r="E3" s="21"/>
      <c r="F3" s="21"/>
      <c r="G3" s="21"/>
      <c r="H3" s="21"/>
      <c r="I3" s="21"/>
      <c r="K3" s="16" t="s">
        <v>56</v>
      </c>
    </row>
    <row r="4" spans="1:11" x14ac:dyDescent="0.2">
      <c r="A4" s="22" t="s">
        <v>3</v>
      </c>
      <c r="B4" s="21"/>
      <c r="C4" s="21"/>
      <c r="D4" s="21"/>
      <c r="E4" s="21"/>
      <c r="F4" s="21"/>
      <c r="G4" s="21"/>
      <c r="H4" s="21"/>
      <c r="I4" s="21"/>
    </row>
    <row r="5" spans="1:11" x14ac:dyDescent="0.2">
      <c r="A5" s="23" t="s">
        <v>4</v>
      </c>
      <c r="B5" s="21"/>
      <c r="C5" s="21"/>
      <c r="D5" s="21"/>
      <c r="E5" s="21"/>
      <c r="F5" s="21"/>
      <c r="G5" s="21"/>
      <c r="H5" s="21"/>
      <c r="I5" s="21"/>
    </row>
    <row r="6" spans="1:11" x14ac:dyDescent="0.2">
      <c r="A6" s="24" t="s">
        <v>55</v>
      </c>
      <c r="B6" s="25"/>
      <c r="C6" s="25"/>
      <c r="D6" s="25"/>
      <c r="E6" s="25"/>
      <c r="F6" s="25"/>
      <c r="G6" s="25"/>
      <c r="H6" s="25"/>
      <c r="I6" s="25"/>
    </row>
    <row r="7" spans="1:11" x14ac:dyDescent="0.2">
      <c r="C7" s="23"/>
      <c r="D7" s="23"/>
      <c r="E7" s="23"/>
      <c r="F7" s="23"/>
      <c r="G7" s="23"/>
      <c r="H7" s="23"/>
      <c r="I7" s="23"/>
      <c r="K7" s="16" t="s">
        <v>56</v>
      </c>
    </row>
    <row r="8" spans="1:11" ht="13.5" thickBot="1" x14ac:dyDescent="0.25">
      <c r="A8" s="26"/>
      <c r="B8" s="26"/>
      <c r="C8" s="27"/>
      <c r="D8" s="27"/>
      <c r="E8" s="27"/>
      <c r="F8" s="27"/>
      <c r="G8" s="27"/>
      <c r="H8" s="27"/>
      <c r="I8" s="27"/>
    </row>
    <row r="9" spans="1:11" x14ac:dyDescent="0.2">
      <c r="C9" s="23"/>
      <c r="D9" s="23"/>
      <c r="E9" s="23"/>
      <c r="F9" s="23"/>
      <c r="G9" s="23"/>
      <c r="H9" s="23"/>
      <c r="I9" s="23"/>
    </row>
    <row r="10" spans="1:11" x14ac:dyDescent="0.2">
      <c r="G10" s="23"/>
      <c r="H10" s="23"/>
      <c r="I10" s="28" t="s">
        <v>5</v>
      </c>
    </row>
    <row r="11" spans="1:11" x14ac:dyDescent="0.2">
      <c r="C11" s="29" t="s">
        <v>6</v>
      </c>
      <c r="D11" s="30"/>
      <c r="E11" s="30"/>
      <c r="F11" s="30"/>
      <c r="G11" s="30"/>
      <c r="H11" s="23"/>
      <c r="I11" s="31" t="s">
        <v>57</v>
      </c>
    </row>
    <row r="12" spans="1:11" x14ac:dyDescent="0.2">
      <c r="C12" s="23"/>
      <c r="D12" s="23"/>
      <c r="E12" s="23"/>
      <c r="F12" s="23"/>
      <c r="G12" s="23"/>
      <c r="H12" s="23"/>
    </row>
    <row r="13" spans="1:11" x14ac:dyDescent="0.2">
      <c r="C13" s="28" t="s">
        <v>7</v>
      </c>
      <c r="E13" s="28" t="s">
        <v>8</v>
      </c>
      <c r="H13" s="23"/>
      <c r="I13" s="32" t="s">
        <v>9</v>
      </c>
      <c r="J13" s="16" t="s">
        <v>56</v>
      </c>
    </row>
    <row r="14" spans="1:11" x14ac:dyDescent="0.2">
      <c r="C14" s="33" t="s">
        <v>10</v>
      </c>
      <c r="E14" s="33" t="s">
        <v>11</v>
      </c>
      <c r="G14" s="33" t="s">
        <v>12</v>
      </c>
      <c r="H14" s="34"/>
      <c r="I14" s="35" t="s">
        <v>13</v>
      </c>
      <c r="J14" s="36" t="s">
        <v>56</v>
      </c>
    </row>
    <row r="15" spans="1:11" x14ac:dyDescent="0.2">
      <c r="H15" s="23"/>
      <c r="J15" s="37" t="s">
        <v>56</v>
      </c>
    </row>
    <row r="16" spans="1:11" x14ac:dyDescent="0.2">
      <c r="A16" s="16" t="s">
        <v>14</v>
      </c>
      <c r="J16" s="37" t="s">
        <v>56</v>
      </c>
    </row>
    <row r="17" spans="1:22" x14ac:dyDescent="0.2">
      <c r="B17" s="38"/>
    </row>
    <row r="18" spans="1:22" x14ac:dyDescent="0.2">
      <c r="A18" s="16" t="s">
        <v>15</v>
      </c>
    </row>
    <row r="19" spans="1:22" x14ac:dyDescent="0.2">
      <c r="A19" s="16" t="s">
        <v>16</v>
      </c>
      <c r="C19" s="1">
        <v>14420.57</v>
      </c>
      <c r="D19" s="39"/>
      <c r="E19" s="1">
        <v>55775.58</v>
      </c>
      <c r="F19" s="39"/>
      <c r="G19" s="2">
        <f>SUM(C19:E19)</f>
        <v>70196.149999999994</v>
      </c>
      <c r="H19" s="39"/>
      <c r="I19" s="2"/>
    </row>
    <row r="20" spans="1:22" x14ac:dyDescent="0.2">
      <c r="A20" s="16" t="s">
        <v>17</v>
      </c>
      <c r="C20" s="1"/>
      <c r="D20" s="39"/>
      <c r="E20" s="1"/>
      <c r="F20" s="39"/>
      <c r="G20" s="39">
        <f t="shared" ref="G20:G28" si="0">SUM(C20:E20)</f>
        <v>0</v>
      </c>
      <c r="H20" s="39"/>
    </row>
    <row r="21" spans="1:22" x14ac:dyDescent="0.2">
      <c r="A21" s="16" t="s">
        <v>18</v>
      </c>
      <c r="C21" s="3">
        <v>21471.91</v>
      </c>
      <c r="D21" s="39"/>
      <c r="E21" s="4">
        <v>0</v>
      </c>
      <c r="F21" s="39"/>
      <c r="G21" s="39">
        <f t="shared" si="0"/>
        <v>21471.91</v>
      </c>
      <c r="H21" s="39"/>
      <c r="I21" s="39"/>
    </row>
    <row r="22" spans="1:22" x14ac:dyDescent="0.2">
      <c r="A22" s="16" t="s">
        <v>19</v>
      </c>
      <c r="C22" s="39"/>
      <c r="D22" s="39"/>
      <c r="E22" s="39"/>
      <c r="F22" s="39"/>
      <c r="G22" s="39">
        <f t="shared" si="0"/>
        <v>0</v>
      </c>
      <c r="H22" s="39"/>
      <c r="I22" s="39"/>
    </row>
    <row r="23" spans="1:22" x14ac:dyDescent="0.2">
      <c r="A23" s="16" t="s">
        <v>20</v>
      </c>
      <c r="C23" s="39">
        <v>11843.79</v>
      </c>
      <c r="D23" s="39"/>
      <c r="E23" s="39">
        <v>0</v>
      </c>
      <c r="F23" s="39"/>
      <c r="G23" s="39">
        <f t="shared" si="0"/>
        <v>11843.79</v>
      </c>
      <c r="H23" s="39"/>
      <c r="I23" s="39"/>
    </row>
    <row r="24" spans="1:22" x14ac:dyDescent="0.2">
      <c r="A24" s="16" t="s">
        <v>21</v>
      </c>
      <c r="C24" s="39">
        <v>797.48</v>
      </c>
      <c r="D24" s="39"/>
      <c r="E24" s="39">
        <v>0</v>
      </c>
      <c r="F24" s="39"/>
      <c r="G24" s="39">
        <f t="shared" si="0"/>
        <v>797.48</v>
      </c>
      <c r="H24" s="39"/>
      <c r="I24" s="39"/>
    </row>
    <row r="25" spans="1:22" x14ac:dyDescent="0.2">
      <c r="A25" s="16" t="s">
        <v>22</v>
      </c>
      <c r="C25" s="39">
        <v>0</v>
      </c>
      <c r="D25" s="39"/>
      <c r="E25" s="39">
        <v>81.89</v>
      </c>
      <c r="F25" s="39"/>
      <c r="G25" s="39">
        <f t="shared" si="0"/>
        <v>81.89</v>
      </c>
      <c r="H25" s="39"/>
      <c r="I25" s="39"/>
    </row>
    <row r="26" spans="1:22" x14ac:dyDescent="0.2">
      <c r="A26" s="16" t="s">
        <v>23</v>
      </c>
      <c r="C26" s="39"/>
      <c r="D26" s="39"/>
      <c r="E26" s="39">
        <v>0</v>
      </c>
      <c r="F26" s="39"/>
      <c r="G26" s="39">
        <f t="shared" si="0"/>
        <v>0</v>
      </c>
      <c r="H26" s="39"/>
      <c r="I26" s="39"/>
    </row>
    <row r="27" spans="1:22" x14ac:dyDescent="0.2">
      <c r="A27" s="16" t="s">
        <v>24</v>
      </c>
      <c r="C27" s="39">
        <v>14147.09</v>
      </c>
      <c r="D27" s="39"/>
      <c r="E27" s="39"/>
      <c r="F27" s="39"/>
      <c r="G27" s="39">
        <f t="shared" si="0"/>
        <v>14147.09</v>
      </c>
      <c r="H27" s="39"/>
      <c r="I27" s="39"/>
    </row>
    <row r="28" spans="1:22" x14ac:dyDescent="0.2">
      <c r="A28" s="16" t="s">
        <v>25</v>
      </c>
      <c r="C28" s="40">
        <v>3713.19</v>
      </c>
      <c r="D28" s="39"/>
      <c r="E28" s="40"/>
      <c r="F28" s="39"/>
      <c r="G28" s="40">
        <f t="shared" si="0"/>
        <v>3713.19</v>
      </c>
      <c r="H28" s="39"/>
      <c r="I28" s="40"/>
    </row>
    <row r="29" spans="1:22" x14ac:dyDescent="0.2">
      <c r="C29" s="39"/>
      <c r="D29" s="39"/>
      <c r="E29" s="39"/>
      <c r="F29" s="39"/>
      <c r="G29" s="39"/>
      <c r="H29" s="39"/>
    </row>
    <row r="30" spans="1:22" x14ac:dyDescent="0.2">
      <c r="A30" s="34" t="s">
        <v>26</v>
      </c>
      <c r="C30" s="5">
        <f>SUM(C19:C28)</f>
        <v>66394.03</v>
      </c>
      <c r="D30" s="39"/>
      <c r="E30" s="5">
        <f>SUM(E19:E28)</f>
        <v>55857.47</v>
      </c>
      <c r="F30" s="39"/>
      <c r="G30" s="5">
        <f>SUM(G19:G28)</f>
        <v>122251.5</v>
      </c>
      <c r="H30" s="39"/>
      <c r="I30" s="5">
        <f>SUM(I19:I28)</f>
        <v>0</v>
      </c>
    </row>
    <row r="31" spans="1:22" x14ac:dyDescent="0.2">
      <c r="C31" s="41"/>
      <c r="D31" s="41"/>
      <c r="F31" s="41"/>
      <c r="G31" s="41"/>
      <c r="H31" s="41"/>
    </row>
    <row r="32" spans="1:22" x14ac:dyDescent="0.2">
      <c r="A32" s="16" t="s">
        <v>27</v>
      </c>
      <c r="C32" s="39"/>
      <c r="D32" s="39"/>
      <c r="E32" s="39"/>
      <c r="F32" s="39"/>
      <c r="G32" s="39"/>
      <c r="H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</row>
    <row r="33" spans="1:22" x14ac:dyDescent="0.2">
      <c r="A33" s="16" t="s">
        <v>28</v>
      </c>
      <c r="C33" s="39"/>
      <c r="D33" s="39"/>
      <c r="E33" s="39"/>
      <c r="F33" s="39"/>
      <c r="G33" s="39"/>
      <c r="H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</row>
    <row r="34" spans="1:22" x14ac:dyDescent="0.2">
      <c r="A34" s="16" t="s">
        <v>29</v>
      </c>
      <c r="C34" s="5">
        <v>0</v>
      </c>
      <c r="D34" s="39"/>
      <c r="E34" s="5">
        <v>0</v>
      </c>
      <c r="F34" s="39"/>
      <c r="G34" s="5">
        <f t="shared" ref="G34:G37" si="1">SUM(C34:E34)</f>
        <v>0</v>
      </c>
      <c r="H34" s="39"/>
      <c r="I34" s="12">
        <f>350000</f>
        <v>350000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</row>
    <row r="35" spans="1:22" x14ac:dyDescent="0.2">
      <c r="C35" s="39"/>
      <c r="D35" s="39"/>
      <c r="E35" s="39"/>
      <c r="F35" s="39"/>
      <c r="G35" s="39"/>
      <c r="H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1:22" x14ac:dyDescent="0.2">
      <c r="A36" s="16" t="s">
        <v>30</v>
      </c>
      <c r="C36" s="39">
        <v>161450.99</v>
      </c>
      <c r="D36" s="39"/>
      <c r="E36" s="39">
        <v>1658364.59</v>
      </c>
      <c r="F36" s="39"/>
      <c r="G36" s="39">
        <f t="shared" si="1"/>
        <v>1819815.58</v>
      </c>
      <c r="H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</row>
    <row r="37" spans="1:22" x14ac:dyDescent="0.2">
      <c r="A37" s="16" t="s">
        <v>31</v>
      </c>
      <c r="C37" s="40">
        <v>-145884.01</v>
      </c>
      <c r="D37" s="39"/>
      <c r="E37" s="40">
        <v>-648479.66</v>
      </c>
      <c r="F37" s="39"/>
      <c r="G37" s="40">
        <f t="shared" si="1"/>
        <v>-794363.67</v>
      </c>
      <c r="H37" s="39"/>
      <c r="I37" s="42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</row>
    <row r="38" spans="1:22" x14ac:dyDescent="0.2">
      <c r="C38" s="39">
        <f>C36+C37</f>
        <v>15566.979999999981</v>
      </c>
      <c r="D38" s="39"/>
      <c r="E38" s="39">
        <f>E36+E37</f>
        <v>1009884.93</v>
      </c>
      <c r="F38" s="39"/>
      <c r="G38" s="39">
        <f>G36+G37</f>
        <v>1025451.91</v>
      </c>
      <c r="H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</row>
    <row r="39" spans="1:22" x14ac:dyDescent="0.2">
      <c r="C39" s="39"/>
      <c r="D39" s="39"/>
      <c r="E39" s="39"/>
      <c r="F39" s="39"/>
      <c r="G39" s="39"/>
      <c r="H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</row>
    <row r="40" spans="1:22" x14ac:dyDescent="0.2">
      <c r="A40" s="16" t="s">
        <v>59</v>
      </c>
      <c r="C40" s="39">
        <v>100000</v>
      </c>
      <c r="D40" s="39"/>
      <c r="E40" s="39"/>
      <c r="F40" s="39"/>
      <c r="G40" s="39"/>
      <c r="H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</row>
    <row r="41" spans="1:22" x14ac:dyDescent="0.2">
      <c r="A41" s="16" t="s">
        <v>58</v>
      </c>
      <c r="C41" s="40">
        <v>-50000</v>
      </c>
      <c r="D41" s="40"/>
      <c r="E41" s="40"/>
      <c r="F41" s="40"/>
      <c r="G41" s="40"/>
      <c r="H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</row>
    <row r="42" spans="1:22" x14ac:dyDescent="0.2">
      <c r="C42" s="39">
        <f>C40+C41</f>
        <v>50000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</row>
    <row r="43" spans="1:22" x14ac:dyDescent="0.2"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</row>
    <row r="44" spans="1:22" x14ac:dyDescent="0.2">
      <c r="A44" s="34" t="s">
        <v>32</v>
      </c>
      <c r="C44" s="5">
        <f>C38+C42</f>
        <v>65566.979999999981</v>
      </c>
      <c r="D44" s="39"/>
      <c r="E44" s="5">
        <f>E38+E42</f>
        <v>1009884.93</v>
      </c>
      <c r="F44" s="39"/>
      <c r="G44" s="5">
        <f>G38+G42</f>
        <v>1025451.91</v>
      </c>
      <c r="H44" s="5">
        <f t="shared" ref="H44:I44" si="2">H38+H42</f>
        <v>0</v>
      </c>
      <c r="I44" s="5">
        <f t="shared" si="2"/>
        <v>0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</row>
    <row r="45" spans="1:22" x14ac:dyDescent="0.2">
      <c r="A45" s="34"/>
      <c r="C45" s="6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</row>
    <row r="46" spans="1:22" x14ac:dyDescent="0.2">
      <c r="A46" s="16" t="s">
        <v>33</v>
      </c>
      <c r="C46" s="5">
        <f>C30+C44</f>
        <v>131961.00999999998</v>
      </c>
      <c r="D46" s="39"/>
      <c r="E46" s="5">
        <f>+E30+E44</f>
        <v>1065742.4000000001</v>
      </c>
      <c r="F46" s="39"/>
      <c r="G46" s="5">
        <f>+G30+G44</f>
        <v>1147703.4100000001</v>
      </c>
      <c r="H46" s="39"/>
      <c r="I46" s="5">
        <f>+I30+I44</f>
        <v>0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</row>
    <row r="47" spans="1:22" x14ac:dyDescent="0.2">
      <c r="C47" s="41"/>
      <c r="D47" s="41"/>
      <c r="F47" s="41"/>
      <c r="G47" s="41"/>
      <c r="H47" s="41"/>
      <c r="I47" s="43"/>
    </row>
    <row r="48" spans="1:22" x14ac:dyDescent="0.2">
      <c r="A48" s="16" t="s">
        <v>34</v>
      </c>
      <c r="C48" s="41"/>
      <c r="D48" s="41"/>
      <c r="F48" s="41"/>
      <c r="G48" s="41"/>
      <c r="H48" s="41"/>
    </row>
    <row r="49" spans="1:9" x14ac:dyDescent="0.2">
      <c r="B49" s="38"/>
      <c r="C49" s="41"/>
      <c r="D49" s="41"/>
      <c r="F49" s="41"/>
      <c r="G49" s="41"/>
      <c r="H49" s="41"/>
    </row>
    <row r="50" spans="1:9" x14ac:dyDescent="0.2">
      <c r="A50" s="16" t="s">
        <v>35</v>
      </c>
      <c r="C50" s="41"/>
      <c r="D50" s="41"/>
      <c r="F50" s="41"/>
      <c r="G50" s="41"/>
      <c r="H50" s="41"/>
    </row>
    <row r="51" spans="1:9" x14ac:dyDescent="0.2">
      <c r="A51" s="16" t="s">
        <v>36</v>
      </c>
    </row>
    <row r="52" spans="1:9" x14ac:dyDescent="0.2">
      <c r="A52" s="16" t="s">
        <v>37</v>
      </c>
      <c r="C52" s="7">
        <v>11234.87</v>
      </c>
      <c r="D52" s="39"/>
      <c r="E52" s="7">
        <v>21013.38</v>
      </c>
      <c r="F52" s="39"/>
      <c r="G52" s="7">
        <f t="shared" ref="G52:G59" si="3">SUM(C52:E52)</f>
        <v>32248.25</v>
      </c>
      <c r="H52" s="39"/>
      <c r="I52" s="7"/>
    </row>
    <row r="53" spans="1:9" x14ac:dyDescent="0.2">
      <c r="A53" s="16" t="s">
        <v>38</v>
      </c>
      <c r="C53" s="44">
        <v>0</v>
      </c>
      <c r="D53" s="8"/>
      <c r="E53" s="44">
        <v>0</v>
      </c>
      <c r="F53" s="8"/>
      <c r="G53" s="39">
        <f t="shared" si="3"/>
        <v>0</v>
      </c>
      <c r="H53" s="8"/>
      <c r="I53" s="39"/>
    </row>
    <row r="54" spans="1:9" x14ac:dyDescent="0.2">
      <c r="A54" s="16" t="s">
        <v>39</v>
      </c>
      <c r="C54" s="44"/>
      <c r="D54" s="8"/>
      <c r="E54" s="44"/>
      <c r="F54" s="8"/>
      <c r="G54" s="39">
        <f t="shared" si="3"/>
        <v>0</v>
      </c>
      <c r="H54" s="8"/>
      <c r="I54" s="39"/>
    </row>
    <row r="55" spans="1:9" x14ac:dyDescent="0.2">
      <c r="A55" s="16" t="s">
        <v>40</v>
      </c>
      <c r="C55" s="44"/>
      <c r="D55" s="8"/>
      <c r="E55" s="44"/>
      <c r="F55" s="8"/>
      <c r="G55" s="39">
        <f t="shared" si="3"/>
        <v>0</v>
      </c>
      <c r="H55" s="8"/>
      <c r="I55" s="39">
        <f>8500</f>
        <v>8500</v>
      </c>
    </row>
    <row r="56" spans="1:9" x14ac:dyDescent="0.2">
      <c r="A56" s="16" t="s">
        <v>41</v>
      </c>
      <c r="C56" s="41"/>
      <c r="D56" s="41"/>
      <c r="E56" s="41"/>
      <c r="F56" s="41"/>
      <c r="G56" s="39">
        <f t="shared" si="3"/>
        <v>0</v>
      </c>
      <c r="H56" s="41"/>
      <c r="I56" s="39"/>
    </row>
    <row r="57" spans="1:9" x14ac:dyDescent="0.2">
      <c r="A57" s="16" t="s">
        <v>18</v>
      </c>
      <c r="C57" s="40">
        <v>0</v>
      </c>
      <c r="D57" s="39"/>
      <c r="E57" s="40">
        <v>533089.4</v>
      </c>
      <c r="F57" s="39"/>
      <c r="G57" s="40">
        <f t="shared" si="3"/>
        <v>533089.4</v>
      </c>
      <c r="H57" s="39"/>
      <c r="I57" s="40"/>
    </row>
    <row r="58" spans="1:9" hidden="1" x14ac:dyDescent="0.2">
      <c r="A58" s="16" t="s">
        <v>42</v>
      </c>
      <c r="C58" s="39">
        <v>0</v>
      </c>
      <c r="D58" s="39"/>
      <c r="E58" s="39">
        <v>0</v>
      </c>
      <c r="F58" s="39"/>
      <c r="G58" s="39">
        <f t="shared" si="3"/>
        <v>0</v>
      </c>
      <c r="H58" s="39"/>
      <c r="I58" s="39"/>
    </row>
    <row r="59" spans="1:9" hidden="1" x14ac:dyDescent="0.2">
      <c r="A59" s="16" t="s">
        <v>43</v>
      </c>
      <c r="C59" s="40">
        <v>0</v>
      </c>
      <c r="D59" s="39"/>
      <c r="E59" s="40">
        <v>0</v>
      </c>
      <c r="F59" s="39"/>
      <c r="G59" s="40">
        <f t="shared" si="3"/>
        <v>0</v>
      </c>
      <c r="H59" s="39"/>
      <c r="I59" s="40"/>
    </row>
    <row r="60" spans="1:9" x14ac:dyDescent="0.2">
      <c r="C60" s="39"/>
      <c r="D60" s="39"/>
      <c r="E60" s="39"/>
      <c r="F60" s="39"/>
      <c r="G60" s="39"/>
      <c r="H60" s="39"/>
    </row>
    <row r="61" spans="1:9" x14ac:dyDescent="0.2">
      <c r="A61" s="34" t="s">
        <v>44</v>
      </c>
      <c r="C61" s="5">
        <f>SUM(C52:C59)</f>
        <v>11234.87</v>
      </c>
      <c r="D61" s="39"/>
      <c r="E61" s="5">
        <f>SUM(E52:E59)</f>
        <v>554102.78</v>
      </c>
      <c r="F61" s="39"/>
      <c r="G61" s="5">
        <f>SUM(G52:G59)</f>
        <v>565337.65</v>
      </c>
      <c r="H61" s="39"/>
      <c r="I61" s="5">
        <f>SUM(I52:I59)</f>
        <v>8500</v>
      </c>
    </row>
    <row r="62" spans="1:9" x14ac:dyDescent="0.2">
      <c r="C62" s="45"/>
      <c r="D62" s="41"/>
      <c r="F62" s="41"/>
      <c r="G62" s="41"/>
      <c r="H62" s="41"/>
    </row>
    <row r="63" spans="1:9" x14ac:dyDescent="0.2">
      <c r="A63" s="16" t="s">
        <v>45</v>
      </c>
      <c r="C63" s="45"/>
      <c r="D63" s="41"/>
      <c r="F63" s="41"/>
      <c r="G63" s="41"/>
      <c r="H63" s="41"/>
    </row>
    <row r="64" spans="1:9" x14ac:dyDescent="0.2">
      <c r="A64" s="16" t="s">
        <v>39</v>
      </c>
      <c r="C64" s="45"/>
      <c r="D64" s="41"/>
      <c r="F64" s="41"/>
      <c r="G64" s="41"/>
      <c r="H64" s="41"/>
    </row>
    <row r="65" spans="1:14" x14ac:dyDescent="0.2">
      <c r="A65" s="16" t="s">
        <v>40</v>
      </c>
      <c r="C65" s="40">
        <f>+'[1]G-1'!C69</f>
        <v>0</v>
      </c>
      <c r="D65" s="39"/>
      <c r="E65" s="40">
        <f>+'[1]G-1'!E69</f>
        <v>0</v>
      </c>
      <c r="F65" s="39"/>
      <c r="G65" s="40">
        <f t="shared" ref="G65" si="4">SUM(C65:E65)</f>
        <v>0</v>
      </c>
      <c r="H65" s="39"/>
      <c r="I65" s="40">
        <f>16450</f>
        <v>16450</v>
      </c>
    </row>
    <row r="66" spans="1:14" x14ac:dyDescent="0.2">
      <c r="C66" s="39"/>
      <c r="D66" s="39"/>
      <c r="E66" s="39"/>
      <c r="F66" s="39"/>
      <c r="G66" s="39"/>
      <c r="H66" s="39"/>
      <c r="I66" s="39"/>
    </row>
    <row r="67" spans="1:14" x14ac:dyDescent="0.2">
      <c r="A67" s="34" t="s">
        <v>46</v>
      </c>
      <c r="C67" s="5">
        <f>SUM(C65:C65)</f>
        <v>0</v>
      </c>
      <c r="D67" s="39"/>
      <c r="E67" s="5">
        <f>SUM(E65:E65)</f>
        <v>0</v>
      </c>
      <c r="F67" s="39"/>
      <c r="G67" s="5">
        <f>SUM(G65:G65)</f>
        <v>0</v>
      </c>
      <c r="H67" s="39"/>
      <c r="I67" s="5">
        <f>SUM(I65:I65)</f>
        <v>16450</v>
      </c>
    </row>
    <row r="68" spans="1:14" x14ac:dyDescent="0.2">
      <c r="A68" s="34"/>
      <c r="C68" s="6"/>
      <c r="D68" s="39"/>
      <c r="E68" s="39"/>
      <c r="F68" s="39"/>
      <c r="G68" s="39"/>
      <c r="H68" s="39"/>
      <c r="I68" s="39"/>
    </row>
    <row r="69" spans="1:14" x14ac:dyDescent="0.2">
      <c r="A69" s="34" t="s">
        <v>47</v>
      </c>
      <c r="C69" s="5">
        <f>C61+C67</f>
        <v>11234.87</v>
      </c>
      <c r="D69" s="39"/>
      <c r="E69" s="5">
        <f>E61+E67</f>
        <v>554102.78</v>
      </c>
      <c r="F69" s="39"/>
      <c r="G69" s="5">
        <f>G61+G67</f>
        <v>565337.65</v>
      </c>
      <c r="H69" s="39"/>
      <c r="I69" s="5">
        <f>I61+I67</f>
        <v>24950</v>
      </c>
    </row>
    <row r="70" spans="1:14" x14ac:dyDescent="0.2">
      <c r="C70" s="45"/>
      <c r="D70" s="41"/>
      <c r="F70" s="41"/>
      <c r="G70" s="41"/>
      <c r="H70" s="41"/>
      <c r="I70" s="41"/>
    </row>
    <row r="71" spans="1:14" x14ac:dyDescent="0.2">
      <c r="C71" s="45"/>
      <c r="D71" s="41"/>
      <c r="F71" s="41"/>
      <c r="G71" s="41"/>
      <c r="H71" s="41"/>
      <c r="I71" s="41"/>
    </row>
    <row r="72" spans="1:14" x14ac:dyDescent="0.2">
      <c r="A72" s="16" t="s">
        <v>48</v>
      </c>
      <c r="C72" s="45"/>
      <c r="D72" s="41"/>
      <c r="F72" s="41"/>
      <c r="G72" s="41"/>
      <c r="H72" s="41"/>
    </row>
    <row r="73" spans="1:14" x14ac:dyDescent="0.2">
      <c r="C73" s="45"/>
      <c r="D73" s="41"/>
      <c r="F73" s="41"/>
      <c r="G73" s="41"/>
      <c r="H73" s="41"/>
    </row>
    <row r="74" spans="1:14" x14ac:dyDescent="0.2">
      <c r="A74" s="46" t="s">
        <v>49</v>
      </c>
      <c r="C74" s="1">
        <v>15566.98</v>
      </c>
      <c r="D74" s="39"/>
      <c r="E74" s="1">
        <v>1009884.93</v>
      </c>
      <c r="F74" s="39"/>
      <c r="G74" s="2">
        <f t="shared" ref="G74:G78" si="5">SUM(C74:E74)</f>
        <v>1025451.91</v>
      </c>
      <c r="H74" s="39"/>
      <c r="I74" s="4"/>
      <c r="J74" s="39"/>
      <c r="K74" s="39"/>
      <c r="L74" s="39"/>
      <c r="M74" s="39"/>
      <c r="N74" s="39"/>
    </row>
    <row r="75" spans="1:14" x14ac:dyDescent="0.2">
      <c r="A75" s="46" t="s">
        <v>60</v>
      </c>
      <c r="C75" s="1">
        <f>C42</f>
        <v>50000</v>
      </c>
      <c r="D75" s="39"/>
      <c r="E75" s="1"/>
      <c r="F75" s="39"/>
      <c r="G75" s="2"/>
      <c r="H75" s="39"/>
      <c r="I75" s="4"/>
      <c r="J75" s="39"/>
      <c r="K75" s="39"/>
      <c r="L75" s="39"/>
      <c r="M75" s="39"/>
      <c r="N75" s="39"/>
    </row>
    <row r="76" spans="1:14" x14ac:dyDescent="0.2">
      <c r="A76" s="46" t="s">
        <v>50</v>
      </c>
      <c r="C76" s="9"/>
      <c r="D76" s="39"/>
      <c r="E76" s="4"/>
      <c r="F76" s="39"/>
      <c r="G76" s="39"/>
      <c r="H76" s="39"/>
      <c r="I76" s="4"/>
      <c r="J76" s="39"/>
      <c r="K76" s="39"/>
      <c r="L76" s="39"/>
      <c r="M76" s="39"/>
      <c r="N76" s="39"/>
    </row>
    <row r="77" spans="1:14" x14ac:dyDescent="0.2">
      <c r="A77" s="46" t="s">
        <v>51</v>
      </c>
      <c r="C77" s="9"/>
      <c r="D77" s="39"/>
      <c r="E77" s="4"/>
      <c r="F77" s="39"/>
      <c r="G77" s="39"/>
      <c r="H77" s="39"/>
      <c r="I77" s="1">
        <v>325050</v>
      </c>
      <c r="J77" s="39"/>
      <c r="K77" s="39"/>
      <c r="L77" s="39"/>
      <c r="M77" s="39"/>
      <c r="N77" s="39"/>
    </row>
    <row r="78" spans="1:14" x14ac:dyDescent="0.2">
      <c r="A78" s="16" t="s">
        <v>52</v>
      </c>
      <c r="C78" s="40">
        <v>55159.160000000047</v>
      </c>
      <c r="D78" s="39"/>
      <c r="E78" s="10">
        <v>-498245.31000000011</v>
      </c>
      <c r="F78" s="39"/>
      <c r="G78" s="40">
        <f t="shared" si="5"/>
        <v>-443086.15000000008</v>
      </c>
      <c r="H78" s="39"/>
      <c r="I78" s="10"/>
      <c r="J78" s="39"/>
      <c r="K78" s="39"/>
      <c r="L78" s="39"/>
      <c r="M78" s="39"/>
      <c r="N78" s="39"/>
    </row>
    <row r="79" spans="1:14" x14ac:dyDescent="0.2"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1:14" ht="13.5" thickBot="1" x14ac:dyDescent="0.25">
      <c r="A80" s="16" t="s">
        <v>53</v>
      </c>
      <c r="B80" s="34"/>
      <c r="C80" s="11">
        <f>SUM(C74:C78)</f>
        <v>120726.14000000004</v>
      </c>
      <c r="D80" s="39"/>
      <c r="E80" s="11">
        <f>SUM(E74:E78)</f>
        <v>511639.61999999994</v>
      </c>
      <c r="F80" s="39"/>
      <c r="G80" s="11">
        <f>SUM(G74:G78)</f>
        <v>582365.76</v>
      </c>
      <c r="H80" s="39"/>
      <c r="I80" s="11">
        <f>SUM(I74:I78)</f>
        <v>325050</v>
      </c>
      <c r="J80" s="39"/>
      <c r="K80" s="39"/>
      <c r="L80" s="39"/>
      <c r="M80" s="39"/>
      <c r="N80" s="39"/>
    </row>
    <row r="81" spans="1:14" ht="13.5" thickTop="1" x14ac:dyDescent="0.2">
      <c r="B81" s="34"/>
      <c r="C81" s="13"/>
      <c r="D81" s="39"/>
      <c r="E81" s="14"/>
      <c r="F81" s="39"/>
      <c r="G81" s="39"/>
      <c r="H81" s="39"/>
      <c r="I81" s="14"/>
      <c r="J81" s="39"/>
      <c r="K81" s="39"/>
      <c r="L81" s="39"/>
      <c r="M81" s="39"/>
      <c r="N81" s="39"/>
    </row>
    <row r="82" spans="1:14" x14ac:dyDescent="0.2">
      <c r="B82" s="34"/>
      <c r="C82" s="13"/>
      <c r="D82" s="39"/>
      <c r="E82" s="14"/>
      <c r="F82" s="39"/>
      <c r="G82" s="39"/>
      <c r="H82" s="39"/>
      <c r="I82" s="14"/>
      <c r="J82" s="39"/>
      <c r="K82" s="39"/>
      <c r="L82" s="39"/>
      <c r="M82" s="39"/>
      <c r="N82" s="39"/>
    </row>
    <row r="83" spans="1:14" x14ac:dyDescent="0.2">
      <c r="B83" s="34"/>
      <c r="C83" s="13"/>
      <c r="D83" s="39"/>
      <c r="E83" s="14"/>
      <c r="F83" s="39"/>
      <c r="G83" s="39"/>
      <c r="H83" s="39"/>
      <c r="I83" s="14"/>
      <c r="J83" s="39"/>
      <c r="K83" s="39"/>
      <c r="L83" s="39"/>
      <c r="M83" s="39"/>
      <c r="N83" s="39"/>
    </row>
    <row r="84" spans="1:14" x14ac:dyDescent="0.2">
      <c r="A84" s="34" t="s">
        <v>54</v>
      </c>
    </row>
    <row r="85" spans="1:14" x14ac:dyDescent="0.2">
      <c r="A85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2021-09-10T14:29:57Z</dcterms:created>
  <dcterms:modified xsi:type="dcterms:W3CDTF">2023-08-18T14:21:53Z</dcterms:modified>
</cp:coreProperties>
</file>