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0FD5D8C4-8D42-41E5-AA5C-5F2502F3F925}" xr6:coauthVersionLast="47" xr6:coauthVersionMax="47" xr10:uidLastSave="{00000000-0000-0000-0000-000000000000}"/>
  <bookViews>
    <workbookView xWindow="7005" yWindow="2520" windowWidth="16755" windowHeight="11385" xr2:uid="{00000000-000D-0000-FFFF-FFFF00000000}"/>
  </bookViews>
  <sheets>
    <sheet name="G-1" sheetId="1" r:id="rId1"/>
    <sheet name="G-2" sheetId="2" r:id="rId2"/>
    <sheet name="G-3" sheetId="3" r:id="rId3"/>
    <sheet name="G-4" sheetId="4" r:id="rId4"/>
    <sheet name="G-5" sheetId="5" r:id="rId5"/>
    <sheet name="G-6" sheetId="6" r:id="rId6"/>
  </sheets>
  <definedNames>
    <definedName name="_xlnm.Print_Area" localSheetId="0">'G-1'!$A$1:$P$51</definedName>
    <definedName name="_xlnm.Print_Area" localSheetId="1">'G-2'!$A$1:$N$59</definedName>
    <definedName name="_xlnm.Print_Area" localSheetId="3">'G-4'!$A$1:$O$33</definedName>
    <definedName name="_xlnm.Print_Area" localSheetId="4">'G-5'!$A$1:$N$45</definedName>
    <definedName name="_xlnm.Print_Titles" localSheetId="0">'G-1'!$1:$13</definedName>
    <definedName name="_xlnm.Print_Titles" localSheetId="2">'G-3'!$2:$12</definedName>
    <definedName name="_xlnm.Print_Titles" localSheetId="3">'G-4'!$1:$13</definedName>
    <definedName name="_xlnm.Print_Titles" localSheetId="5">'G-6'!$2:$12</definedName>
    <definedName name="Z_1E104EA1_F994_4ECA_AA54_04A0090D298E_.wvu.PrintArea" localSheetId="0" hidden="1">'G-1'!$C$1:$P$52</definedName>
    <definedName name="Z_1E104EA1_F994_4ECA_AA54_04A0090D298E_.wvu.PrintArea" localSheetId="1" hidden="1">'G-2'!$B$2:$N$58</definedName>
    <definedName name="Z_1E104EA1_F994_4ECA_AA54_04A0090D298E_.wvu.PrintArea" localSheetId="2" hidden="1">'G-3'!$A$2:$M$54</definedName>
    <definedName name="Z_1E104EA1_F994_4ECA_AA54_04A0090D298E_.wvu.PrintArea" localSheetId="3" hidden="1">'G-4'!$C$1:$O$34</definedName>
    <definedName name="Z_1E104EA1_F994_4ECA_AA54_04A0090D298E_.wvu.PrintArea" localSheetId="4" hidden="1">'G-5'!$B$2:$N$44</definedName>
    <definedName name="Z_1E104EA1_F994_4ECA_AA54_04A0090D298E_.wvu.PrintArea" localSheetId="5" hidden="1">'G-6'!$A$2:$K$45</definedName>
    <definedName name="Z_1E104EA1_F994_4ECA_AA54_04A0090D298E_.wvu.PrintTitles" localSheetId="0" hidden="1">'G-1'!$1:$13</definedName>
    <definedName name="Z_1E104EA1_F994_4ECA_AA54_04A0090D298E_.wvu.PrintTitles" localSheetId="2" hidden="1">'G-3'!$2:$12</definedName>
    <definedName name="Z_1E104EA1_F994_4ECA_AA54_04A0090D298E_.wvu.PrintTitles" localSheetId="3" hidden="1">'G-4'!$1:$13</definedName>
    <definedName name="Z_1E104EA1_F994_4ECA_AA54_04A0090D298E_.wvu.PrintTitles" localSheetId="5" hidden="1">'G-6'!$2:$12</definedName>
    <definedName name="Z_9B0E5817_7511_11D5_9B3B_00A024B9F9B8_.wvu.PrintArea" localSheetId="0" hidden="1">'G-1'!$C$1:$P$52</definedName>
    <definedName name="Z_9B0E5817_7511_11D5_9B3B_00A024B9F9B8_.wvu.PrintArea" localSheetId="1" hidden="1">'G-2'!$B$2:$N$58</definedName>
    <definedName name="Z_9B0E5817_7511_11D5_9B3B_00A024B9F9B8_.wvu.PrintArea" localSheetId="2" hidden="1">'G-3'!$A$2:$M$54</definedName>
    <definedName name="Z_9B0E5817_7511_11D5_9B3B_00A024B9F9B8_.wvu.PrintArea" localSheetId="3" hidden="1">'G-4'!$C$1:$O$34</definedName>
    <definedName name="Z_9B0E5817_7511_11D5_9B3B_00A024B9F9B8_.wvu.PrintArea" localSheetId="4" hidden="1">'G-5'!$B$2:$N$44</definedName>
    <definedName name="Z_9B0E5817_7511_11D5_9B3B_00A024B9F9B8_.wvu.PrintArea" localSheetId="5" hidden="1">'G-6'!$A$2:$K$45</definedName>
    <definedName name="Z_9B0E5817_7511_11D5_9B3B_00A024B9F9B8_.wvu.PrintTitles" localSheetId="0" hidden="1">'G-1'!$1:$13</definedName>
    <definedName name="Z_9B0E5817_7511_11D5_9B3B_00A024B9F9B8_.wvu.PrintTitles" localSheetId="2" hidden="1">'G-3'!$2:$12</definedName>
    <definedName name="Z_9B0E5817_7511_11D5_9B3B_00A024B9F9B8_.wvu.PrintTitles" localSheetId="3" hidden="1">'G-4'!$1:$13</definedName>
    <definedName name="Z_9B0E5817_7511_11D5_9B3B_00A024B9F9B8_.wvu.PrintTitles" localSheetId="5" hidden="1">'G-6'!$2:$12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4" l="1"/>
  <c r="F33" i="4"/>
  <c r="J29" i="4"/>
  <c r="F29" i="4"/>
  <c r="D29" i="4"/>
  <c r="I38" i="6"/>
  <c r="I39" i="6"/>
  <c r="I40" i="6"/>
  <c r="I41" i="6"/>
  <c r="I34" i="6"/>
  <c r="G30" i="6"/>
  <c r="I28" i="6"/>
  <c r="I16" i="6"/>
  <c r="I17" i="6"/>
  <c r="I18" i="6"/>
  <c r="I15" i="6"/>
  <c r="C43" i="6"/>
  <c r="C45" i="6" s="1"/>
  <c r="L43" i="5"/>
  <c r="D39" i="5"/>
  <c r="F39" i="5"/>
  <c r="F34" i="5"/>
  <c r="F16" i="5"/>
  <c r="F35" i="5" s="1"/>
  <c r="I14" i="6"/>
  <c r="C19" i="6"/>
  <c r="E19" i="6"/>
  <c r="G19" i="6"/>
  <c r="I23" i="6"/>
  <c r="I25" i="6" s="1"/>
  <c r="I24" i="6"/>
  <c r="C25" i="6"/>
  <c r="E25" i="6"/>
  <c r="E26" i="6" s="1"/>
  <c r="E30" i="6" s="1"/>
  <c r="G25" i="6"/>
  <c r="I37" i="6"/>
  <c r="E43" i="6"/>
  <c r="E45" i="6"/>
  <c r="G42" i="6"/>
  <c r="G43" i="6" s="1"/>
  <c r="G45" i="6" s="1"/>
  <c r="D16" i="5"/>
  <c r="D34" i="5"/>
  <c r="L14" i="5"/>
  <c r="L16" i="5" s="1"/>
  <c r="L15" i="5"/>
  <c r="L20" i="5"/>
  <c r="L21" i="5"/>
  <c r="L22" i="5"/>
  <c r="L23" i="5"/>
  <c r="L34" i="5" s="1"/>
  <c r="L35" i="5" s="1"/>
  <c r="L41" i="5" s="1"/>
  <c r="L44" i="5" s="1"/>
  <c r="L24" i="5"/>
  <c r="L25" i="5"/>
  <c r="L26" i="5"/>
  <c r="L27" i="5"/>
  <c r="L28" i="5"/>
  <c r="L29" i="5"/>
  <c r="L30" i="5"/>
  <c r="L31" i="5"/>
  <c r="L32" i="5"/>
  <c r="L33" i="5"/>
  <c r="L38" i="5"/>
  <c r="L39" i="5" s="1"/>
  <c r="J16" i="5"/>
  <c r="J35" i="5" s="1"/>
  <c r="J34" i="5"/>
  <c r="H16" i="5"/>
  <c r="H34" i="5"/>
  <c r="H35" i="5" s="1"/>
  <c r="M17" i="4"/>
  <c r="M18" i="4"/>
  <c r="M19" i="4"/>
  <c r="M20" i="4"/>
  <c r="M21" i="4"/>
  <c r="D22" i="4"/>
  <c r="F22" i="4"/>
  <c r="H22" i="4"/>
  <c r="J22" i="4"/>
  <c r="M26" i="4"/>
  <c r="M27" i="4"/>
  <c r="M28" i="4"/>
  <c r="H29" i="4"/>
  <c r="H33" i="4"/>
  <c r="K49" i="3"/>
  <c r="K50" i="3"/>
  <c r="K46" i="3"/>
  <c r="K43" i="3"/>
  <c r="K38" i="3"/>
  <c r="K35" i="3"/>
  <c r="K34" i="3"/>
  <c r="K29" i="3"/>
  <c r="K30" i="3"/>
  <c r="K28" i="3"/>
  <c r="K31" i="3" s="1"/>
  <c r="K23" i="3"/>
  <c r="I52" i="3"/>
  <c r="I53" i="3"/>
  <c r="I18" i="3"/>
  <c r="I24" i="3"/>
  <c r="I31" i="3"/>
  <c r="I36" i="3"/>
  <c r="I39" i="3"/>
  <c r="G52" i="3"/>
  <c r="G53" i="3" s="1"/>
  <c r="G18" i="3"/>
  <c r="G24" i="3"/>
  <c r="G31" i="3"/>
  <c r="G36" i="3"/>
  <c r="G39" i="3"/>
  <c r="K15" i="3"/>
  <c r="C14" i="3"/>
  <c r="C16" i="3"/>
  <c r="K16" i="3"/>
  <c r="C17" i="3"/>
  <c r="K17" i="3" s="1"/>
  <c r="E17" i="3"/>
  <c r="E18" i="3" s="1"/>
  <c r="C21" i="3"/>
  <c r="K21" i="3"/>
  <c r="C22" i="3"/>
  <c r="E24" i="3"/>
  <c r="C31" i="3"/>
  <c r="E31" i="3"/>
  <c r="C36" i="3"/>
  <c r="E36" i="3"/>
  <c r="C47" i="3"/>
  <c r="K47" i="3" s="1"/>
  <c r="C48" i="3"/>
  <c r="C51" i="3"/>
  <c r="K51" i="3"/>
  <c r="E52" i="3"/>
  <c r="E53" i="3"/>
  <c r="L54" i="2"/>
  <c r="D57" i="2"/>
  <c r="L57" i="2" s="1"/>
  <c r="L55" i="2"/>
  <c r="L48" i="2"/>
  <c r="L49" i="2"/>
  <c r="L50" i="2"/>
  <c r="L51" i="2"/>
  <c r="L47" i="2"/>
  <c r="L4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25" i="2"/>
  <c r="L20" i="2"/>
  <c r="L16" i="2"/>
  <c r="L17" i="2"/>
  <c r="L18" i="2"/>
  <c r="L19" i="2"/>
  <c r="L15" i="2"/>
  <c r="L21" i="2" s="1"/>
  <c r="J21" i="2"/>
  <c r="J40" i="2"/>
  <c r="J52" i="2"/>
  <c r="L14" i="2"/>
  <c r="H21" i="2"/>
  <c r="H40" i="2"/>
  <c r="H41" i="2"/>
  <c r="H53" i="2" s="1"/>
  <c r="H56" i="2" s="1"/>
  <c r="H58" i="2" s="1"/>
  <c r="H52" i="2"/>
  <c r="D21" i="2"/>
  <c r="D41" i="2" s="1"/>
  <c r="D53" i="2" s="1"/>
  <c r="D56" i="2" s="1"/>
  <c r="D58" i="2" s="1"/>
  <c r="F21" i="2"/>
  <c r="D40" i="2"/>
  <c r="F40" i="2"/>
  <c r="D52" i="2"/>
  <c r="F52" i="2"/>
  <c r="L51" i="1"/>
  <c r="J51" i="1"/>
  <c r="L37" i="1"/>
  <c r="L42" i="1" s="1"/>
  <c r="L41" i="1"/>
  <c r="J37" i="1"/>
  <c r="J41" i="1"/>
  <c r="L28" i="1"/>
  <c r="J28" i="1"/>
  <c r="L22" i="1"/>
  <c r="L29" i="1" s="1"/>
  <c r="J22" i="1"/>
  <c r="J29" i="1"/>
  <c r="D41" i="1"/>
  <c r="F41" i="1"/>
  <c r="N40" i="1"/>
  <c r="N41" i="1" s="1"/>
  <c r="N25" i="1"/>
  <c r="N28" i="1" s="1"/>
  <c r="N26" i="1"/>
  <c r="N27" i="1"/>
  <c r="N17" i="1"/>
  <c r="N18" i="1"/>
  <c r="D19" i="1"/>
  <c r="D22" i="1" s="1"/>
  <c r="N19" i="1"/>
  <c r="N20" i="1"/>
  <c r="N21" i="1"/>
  <c r="N47" i="1"/>
  <c r="N49" i="1"/>
  <c r="D28" i="1"/>
  <c r="D37" i="1"/>
  <c r="D42" i="1"/>
  <c r="N34" i="1"/>
  <c r="N35" i="1"/>
  <c r="N36" i="1"/>
  <c r="F22" i="1"/>
  <c r="F28" i="1"/>
  <c r="F29" i="1"/>
  <c r="F51" i="1"/>
  <c r="F37" i="1"/>
  <c r="F42" i="1" s="1"/>
  <c r="H37" i="1"/>
  <c r="H41" i="1"/>
  <c r="H42" i="1" s="1"/>
  <c r="H51" i="1"/>
  <c r="H28" i="1"/>
  <c r="H22" i="1"/>
  <c r="H29" i="1" s="1"/>
  <c r="K22" i="3"/>
  <c r="J37" i="5" l="1"/>
  <c r="J41" i="5" s="1"/>
  <c r="J44" i="5"/>
  <c r="D29" i="1"/>
  <c r="D50" i="1" s="1"/>
  <c r="N50" i="1" s="1"/>
  <c r="N51" i="1" s="1"/>
  <c r="N22" i="1"/>
  <c r="N29" i="1" s="1"/>
  <c r="D35" i="5"/>
  <c r="D44" i="5" s="1"/>
  <c r="C24" i="3"/>
  <c r="I19" i="6"/>
  <c r="I26" i="6" s="1"/>
  <c r="I30" i="6" s="1"/>
  <c r="F41" i="2"/>
  <c r="F53" i="2" s="1"/>
  <c r="F56" i="2" s="1"/>
  <c r="F58" i="2" s="1"/>
  <c r="L52" i="2"/>
  <c r="C52" i="3"/>
  <c r="C53" i="3" s="1"/>
  <c r="M29" i="4"/>
  <c r="L40" i="2"/>
  <c r="L41" i="2" s="1"/>
  <c r="L53" i="2" s="1"/>
  <c r="L56" i="2" s="1"/>
  <c r="L58" i="2" s="1"/>
  <c r="K24" i="3"/>
  <c r="M22" i="4"/>
  <c r="N37" i="1"/>
  <c r="N42" i="1" s="1"/>
  <c r="J41" i="2"/>
  <c r="J53" i="2" s="1"/>
  <c r="J56" i="2" s="1"/>
  <c r="J58" i="2" s="1"/>
  <c r="K36" i="3"/>
  <c r="E37" i="3"/>
  <c r="E39" i="3" s="1"/>
  <c r="J42" i="1"/>
  <c r="D32" i="4"/>
  <c r="M32" i="4" s="1"/>
  <c r="M33" i="4" s="1"/>
  <c r="C26" i="6"/>
  <c r="C30" i="6" s="1"/>
  <c r="C18" i="3"/>
  <c r="C37" i="3" s="1"/>
  <c r="C39" i="3" s="1"/>
  <c r="D41" i="5"/>
  <c r="H37" i="5"/>
  <c r="H41" i="5" s="1"/>
  <c r="H44" i="5"/>
  <c r="F41" i="5"/>
  <c r="F44" i="5"/>
  <c r="D33" i="4"/>
  <c r="K48" i="3"/>
  <c r="K52" i="3" s="1"/>
  <c r="K53" i="3" s="1"/>
  <c r="K14" i="3"/>
  <c r="K18" i="3" s="1"/>
  <c r="K37" i="3" s="1"/>
  <c r="K39" i="3" s="1"/>
  <c r="I42" i="6"/>
  <c r="I43" i="6" s="1"/>
  <c r="I45" i="6" s="1"/>
  <c r="D51" i="1" l="1"/>
</calcChain>
</file>

<file path=xl/sharedStrings.xml><?xml version="1.0" encoding="utf-8"?>
<sst xmlns="http://schemas.openxmlformats.org/spreadsheetml/2006/main" count="286" uniqueCount="155">
  <si>
    <t>Anytown School District</t>
  </si>
  <si>
    <t>Enterprise Funds</t>
  </si>
  <si>
    <t xml:space="preserve">Food </t>
  </si>
  <si>
    <t>Latchkey</t>
  </si>
  <si>
    <t>Unemployment</t>
  </si>
  <si>
    <t xml:space="preserve"> Service</t>
  </si>
  <si>
    <t>Program</t>
  </si>
  <si>
    <t>Compensation</t>
  </si>
  <si>
    <t>Totals</t>
  </si>
  <si>
    <t>ASSETS</t>
  </si>
  <si>
    <t>Current assets:</t>
  </si>
  <si>
    <t>Cash and cash equivalents</t>
  </si>
  <si>
    <t>Investments</t>
  </si>
  <si>
    <t>Accounts receivable</t>
  </si>
  <si>
    <t>Other receivables</t>
  </si>
  <si>
    <t>Inventories</t>
  </si>
  <si>
    <t xml:space="preserve">      Total current assets</t>
  </si>
  <si>
    <t>Noncurrent assets:</t>
  </si>
  <si>
    <t>Restricted cash and cash equivalents</t>
  </si>
  <si>
    <t>Furniture, machinery &amp; equipment</t>
  </si>
  <si>
    <t xml:space="preserve">    Less accumulated depreciation</t>
  </si>
  <si>
    <t xml:space="preserve">        Total noncurrent  assets</t>
  </si>
  <si>
    <t xml:space="preserve">            Total assets</t>
  </si>
  <si>
    <t xml:space="preserve">LIABILITIES </t>
  </si>
  <si>
    <t>Current liabilities:</t>
  </si>
  <si>
    <t>Accounts payable</t>
  </si>
  <si>
    <t>Deposits payable</t>
  </si>
  <si>
    <t>Compensated absences</t>
  </si>
  <si>
    <t xml:space="preserve">      Total current liabilities</t>
  </si>
  <si>
    <t>Noncurrent Liabilities:</t>
  </si>
  <si>
    <t xml:space="preserve">      Total noncurrent liabilities</t>
  </si>
  <si>
    <t xml:space="preserve">          Total liabilities</t>
  </si>
  <si>
    <t>Invested in capital assets net of</t>
  </si>
  <si>
    <t xml:space="preserve">    related debt</t>
  </si>
  <si>
    <t>Restricted for:</t>
  </si>
  <si>
    <t xml:space="preserve">    Capital projects</t>
  </si>
  <si>
    <t>Unrestricted</t>
  </si>
  <si>
    <t>June 30, 20XX</t>
  </si>
  <si>
    <t>[Insert Additional Programs if Applicable]</t>
  </si>
  <si>
    <t>For the Year Ended June 30, 20XX</t>
  </si>
  <si>
    <t>Total</t>
  </si>
  <si>
    <t>Enterprise</t>
  </si>
  <si>
    <t xml:space="preserve">        </t>
  </si>
  <si>
    <t>Operating revenues:</t>
  </si>
  <si>
    <t>Charges for services:</t>
  </si>
  <si>
    <t xml:space="preserve"> </t>
  </si>
  <si>
    <t xml:space="preserve">   Daily sales - reimbursable programs</t>
  </si>
  <si>
    <t xml:space="preserve">   Daily sales - non-reimbursable programs</t>
  </si>
  <si>
    <t xml:space="preserve">   Special functions</t>
  </si>
  <si>
    <t xml:space="preserve">   Community service activities</t>
  </si>
  <si>
    <t xml:space="preserve">   Services provided to other funds</t>
  </si>
  <si>
    <t xml:space="preserve">   Deductions from employees' salaries</t>
  </si>
  <si>
    <t xml:space="preserve">   Miscellaneous</t>
  </si>
  <si>
    <t xml:space="preserve">        Total operating revenues</t>
  </si>
  <si>
    <t>Operating expenses:</t>
  </si>
  <si>
    <t>Cost of sales</t>
  </si>
  <si>
    <t>Salaries</t>
  </si>
  <si>
    <t>Employee benefits</t>
  </si>
  <si>
    <t>Purchased property service</t>
  </si>
  <si>
    <t>Other purchased professional services</t>
  </si>
  <si>
    <t>Cleaning, repair and maintenance services</t>
  </si>
  <si>
    <t>Rentals</t>
  </si>
  <si>
    <t>Other purchased services:</t>
  </si>
  <si>
    <t xml:space="preserve">   Contracted services (between home and school)</t>
  </si>
  <si>
    <t xml:space="preserve">   Contracted services (other than between home and school)</t>
  </si>
  <si>
    <t xml:space="preserve">   Contracted services (special education students) - vendors</t>
  </si>
  <si>
    <t xml:space="preserve">   Contracted services (special education students) - joint agreements</t>
  </si>
  <si>
    <t>Insurance</t>
  </si>
  <si>
    <t>General supplies</t>
  </si>
  <si>
    <t>Depreciation</t>
  </si>
  <si>
    <t xml:space="preserve">        Total Operating Expenses</t>
  </si>
  <si>
    <t xml:space="preserve">              Operating income (loss)</t>
  </si>
  <si>
    <t>Nonoperating revenues (expenses):</t>
  </si>
  <si>
    <t>State sources:</t>
  </si>
  <si>
    <t xml:space="preserve">   State school lunch program</t>
  </si>
  <si>
    <t>Federal sources:</t>
  </si>
  <si>
    <t xml:space="preserve">   National school lunch program</t>
  </si>
  <si>
    <t xml:space="preserve">   Special milk program</t>
  </si>
  <si>
    <t xml:space="preserve">   Food distribution program</t>
  </si>
  <si>
    <t>Interest and investment revenue</t>
  </si>
  <si>
    <t>Miscellaneous expense</t>
  </si>
  <si>
    <t xml:space="preserve">        Total nonoperating revenues (expenses)</t>
  </si>
  <si>
    <t xml:space="preserve">               Income (loss) before contributions &amp; transfers</t>
  </si>
  <si>
    <t>Capital contributions</t>
  </si>
  <si>
    <t>Transfers in (out)</t>
  </si>
  <si>
    <t>CASH FLOWS FROM OPERATING ACTIVITIES</t>
  </si>
  <si>
    <t>Receipts from customers and other funds</t>
  </si>
  <si>
    <t>Payments to employees</t>
  </si>
  <si>
    <t>Payments for employee benefits</t>
  </si>
  <si>
    <t>Payments to suppliers</t>
  </si>
  <si>
    <t xml:space="preserve">     Net cash provided by (used for) operating activities</t>
  </si>
  <si>
    <t>CASH FLOWS FROM NONCAPITAL FINANCING ACTIVITIES</t>
  </si>
  <si>
    <t>State sources</t>
  </si>
  <si>
    <t>Federal sources</t>
  </si>
  <si>
    <t>Operating subsidies and transfers to other funds</t>
  </si>
  <si>
    <t xml:space="preserve">     Net cash provided by (used for) non-capital financing activities</t>
  </si>
  <si>
    <t xml:space="preserve">CASH FLOWS  FROM CAPITAL AND RELATED </t>
  </si>
  <si>
    <t xml:space="preserve">   FINANCING ACTIVITIES</t>
  </si>
  <si>
    <t>Change in capital contributions</t>
  </si>
  <si>
    <t>Purchases of capital assets</t>
  </si>
  <si>
    <t>Gain/Loss on sale of fixed assets (proceeds)</t>
  </si>
  <si>
    <t xml:space="preserve">     Net cash provided by (used for) capital and related financing activities</t>
  </si>
  <si>
    <t>CASH FLOWS FROM INVESTING ACTIVITIES</t>
  </si>
  <si>
    <t>Interest and dividends</t>
  </si>
  <si>
    <t>Proceeds from sale/maturities of investments</t>
  </si>
  <si>
    <t xml:space="preserve">     Net cash provided by (used for) investing activities</t>
  </si>
  <si>
    <t xml:space="preserve">          Net increase (decrease) in cash and cash equivalents</t>
  </si>
  <si>
    <t>Reconciliation of operating income (loss) to net cash provided</t>
  </si>
  <si>
    <t xml:space="preserve">   (used) by operating activities:</t>
  </si>
  <si>
    <t xml:space="preserve">     Operating income (loss)</t>
  </si>
  <si>
    <t xml:space="preserve">     Adjustments to reconcile operating income (loss) to net cash provided by</t>
  </si>
  <si>
    <t xml:space="preserve">        (used for) operating activities</t>
  </si>
  <si>
    <t xml:space="preserve">        Depreciation and net amortization</t>
  </si>
  <si>
    <t xml:space="preserve">        (Increase) decrease in accounts receivable, net</t>
  </si>
  <si>
    <t xml:space="preserve">        (Increase) decrease in inventories</t>
  </si>
  <si>
    <t xml:space="preserve">        (Increase) decrease in other current assets</t>
  </si>
  <si>
    <t xml:space="preserve">        Increase (decrease) in accounts payable</t>
  </si>
  <si>
    <t xml:space="preserve">        Increase (decrease) in accrued salaries benefits</t>
  </si>
  <si>
    <t xml:space="preserve">            Total adjustments</t>
  </si>
  <si>
    <t>Net cash provided by (used for) operating activities</t>
  </si>
  <si>
    <t>Exhibit G-3</t>
  </si>
  <si>
    <t>Internal Service Funds</t>
  </si>
  <si>
    <t>Transportation</t>
  </si>
  <si>
    <t>Self Insurance</t>
  </si>
  <si>
    <t>Nonoperating revenue:</t>
  </si>
  <si>
    <t xml:space="preserve">   Investment income</t>
  </si>
  <si>
    <t>Total nonoperating revenues</t>
  </si>
  <si>
    <t>Change in net position</t>
  </si>
  <si>
    <t>Total net position-beginning</t>
  </si>
  <si>
    <t xml:space="preserve"> Year Ended June 30, 20XX</t>
  </si>
  <si>
    <t>Cash and cash equivalents, beginning of year</t>
  </si>
  <si>
    <t>Cash and cash equivalents, end of year</t>
  </si>
  <si>
    <t>Payments for insurance</t>
  </si>
  <si>
    <t>Cash held with fiscal agents</t>
  </si>
  <si>
    <t>Total Assets</t>
  </si>
  <si>
    <t>Accrued liabilities for insurance claims</t>
  </si>
  <si>
    <t>Net Position</t>
  </si>
  <si>
    <t>Total net position</t>
  </si>
  <si>
    <t>Self</t>
  </si>
  <si>
    <t xml:space="preserve">   Change in net position</t>
  </si>
  <si>
    <t>Total net position —beginning</t>
  </si>
  <si>
    <t>Total net  position—ending</t>
  </si>
  <si>
    <t>NET POSITION</t>
  </si>
  <si>
    <t>Cash and Equivalents—beginning of year</t>
  </si>
  <si>
    <t>Cash and Equivalents—end of year</t>
  </si>
  <si>
    <t>G-4</t>
  </si>
  <si>
    <t>Combining Schedule of Net Position</t>
  </si>
  <si>
    <t xml:space="preserve"> G-1</t>
  </si>
  <si>
    <t>Combining Schedule of Revenues, Expenses, and Changes in Fund Net Position</t>
  </si>
  <si>
    <t>G-2</t>
  </si>
  <si>
    <t xml:space="preserve"> Combining Schedule of Cash Flows</t>
  </si>
  <si>
    <t xml:space="preserve"> G-5</t>
  </si>
  <si>
    <t xml:space="preserve"> G-6</t>
  </si>
  <si>
    <t xml:space="preserve"> 6/30/2023</t>
  </si>
  <si>
    <t>Total net position - 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</si>
</sst>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8" x14ac:knownFonts="1"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5" fontId="3" fillId="0" borderId="3" xfId="1" applyNumberFormat="1" applyFont="1" applyBorder="1"/>
    <xf numFmtId="165" fontId="3" fillId="0" borderId="1" xfId="1" applyNumberFormat="1" applyFont="1" applyBorder="1"/>
    <xf numFmtId="0" fontId="3" fillId="0" borderId="0" xfId="0" applyFont="1"/>
    <xf numFmtId="0" fontId="4" fillId="0" borderId="0" xfId="0" applyFont="1"/>
    <xf numFmtId="42" fontId="3" fillId="0" borderId="0" xfId="0" applyNumberFormat="1" applyFont="1"/>
    <xf numFmtId="41" fontId="3" fillId="0" borderId="0" xfId="0" applyNumberFormat="1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1" fontId="3" fillId="0" borderId="1" xfId="0" applyNumberFormat="1" applyFont="1" applyBorder="1"/>
    <xf numFmtId="41" fontId="3" fillId="0" borderId="4" xfId="0" applyNumberFormat="1" applyFont="1" applyBorder="1"/>
    <xf numFmtId="5" fontId="3" fillId="0" borderId="0" xfId="0" applyNumberFormat="1" applyFont="1"/>
    <xf numFmtId="166" fontId="3" fillId="0" borderId="0" xfId="0" applyNumberFormat="1" applyFont="1"/>
    <xf numFmtId="42" fontId="6" fillId="0" borderId="0" xfId="0" applyNumberFormat="1" applyFont="1"/>
    <xf numFmtId="41" fontId="6" fillId="0" borderId="0" xfId="0" applyNumberFormat="1" applyFont="1"/>
    <xf numFmtId="41" fontId="6" fillId="0" borderId="1" xfId="0" applyNumberFormat="1" applyFont="1" applyBorder="1"/>
    <xf numFmtId="0" fontId="6" fillId="0" borderId="0" xfId="0" applyFont="1" applyAlignment="1">
      <alignment horizontal="left"/>
    </xf>
    <xf numFmtId="166" fontId="6" fillId="0" borderId="5" xfId="0" applyNumberFormat="1" applyFont="1" applyBorder="1"/>
    <xf numFmtId="166" fontId="6" fillId="0" borderId="0" xfId="0" applyNumberFormat="1" applyFont="1"/>
    <xf numFmtId="165" fontId="3" fillId="0" borderId="0" xfId="1" applyNumberFormat="1" applyFont="1" applyBorder="1"/>
    <xf numFmtId="41" fontId="3" fillId="0" borderId="3" xfId="0" applyNumberFormat="1" applyFont="1" applyBorder="1"/>
    <xf numFmtId="37" fontId="0" fillId="0" borderId="0" xfId="0" applyNumberFormat="1"/>
    <xf numFmtId="37" fontId="5" fillId="0" borderId="0" xfId="0" applyNumberFormat="1" applyFont="1"/>
    <xf numFmtId="37" fontId="2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9" fontId="2" fillId="0" borderId="2" xfId="0" applyNumberFormat="1" applyFont="1" applyBorder="1" applyAlignment="1">
      <alignment horizontal="center"/>
    </xf>
    <xf numFmtId="49" fontId="0" fillId="0" borderId="0" xfId="0" applyNumberFormat="1"/>
    <xf numFmtId="164" fontId="3" fillId="0" borderId="0" xfId="1" applyNumberFormat="1" applyFont="1" applyBorder="1"/>
    <xf numFmtId="42" fontId="0" fillId="0" borderId="0" xfId="0" applyNumberFormat="1"/>
    <xf numFmtId="166" fontId="3" fillId="0" borderId="0" xfId="2" applyNumberFormat="1" applyFont="1" applyBorder="1"/>
    <xf numFmtId="41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7" fillId="0" borderId="3" xfId="1" applyNumberFormat="1" applyFont="1" applyBorder="1"/>
    <xf numFmtId="165" fontId="7" fillId="0" borderId="1" xfId="1" applyNumberFormat="1" applyFont="1" applyBorder="1"/>
    <xf numFmtId="41" fontId="0" fillId="0" borderId="3" xfId="0" applyNumberFormat="1" applyBorder="1"/>
    <xf numFmtId="37" fontId="0" fillId="0" borderId="1" xfId="0" applyNumberFormat="1" applyBorder="1"/>
    <xf numFmtId="41" fontId="0" fillId="0" borderId="1" xfId="0" applyNumberFormat="1" applyBorder="1"/>
    <xf numFmtId="166" fontId="0" fillId="0" borderId="4" xfId="0" applyNumberFormat="1" applyBorder="1"/>
    <xf numFmtId="6" fontId="0" fillId="0" borderId="0" xfId="0" applyNumberFormat="1"/>
    <xf numFmtId="165" fontId="7" fillId="0" borderId="0" xfId="1" applyNumberFormat="1" applyFont="1" applyBorder="1"/>
    <xf numFmtId="0" fontId="0" fillId="0" borderId="0" xfId="0" applyAlignment="1">
      <alignment horizontal="centerContinuous"/>
    </xf>
    <xf numFmtId="37" fontId="0" fillId="0" borderId="0" xfId="0" applyNumberFormat="1" applyAlignment="1">
      <alignment horizontal="centerContinuous"/>
    </xf>
    <xf numFmtId="37" fontId="2" fillId="0" borderId="0" xfId="0" applyNumberFormat="1" applyFont="1" applyAlignment="1">
      <alignment horizontal="right"/>
    </xf>
    <xf numFmtId="41" fontId="3" fillId="0" borderId="0" xfId="1" applyNumberFormat="1" applyFont="1" applyBorder="1"/>
    <xf numFmtId="42" fontId="0" fillId="0" borderId="4" xfId="0" applyNumberFormat="1" applyBorder="1"/>
    <xf numFmtId="39" fontId="3" fillId="0" borderId="0" xfId="0" applyNumberFormat="1" applyFont="1"/>
    <xf numFmtId="39" fontId="2" fillId="0" borderId="0" xfId="0" applyNumberFormat="1" applyFont="1"/>
    <xf numFmtId="39" fontId="3" fillId="0" borderId="0" xfId="0" applyNumberFormat="1" applyFont="1" applyAlignment="1">
      <alignment horizontal="centerContinuous"/>
    </xf>
    <xf numFmtId="39" fontId="2" fillId="0" borderId="1" xfId="0" applyNumberFormat="1" applyFont="1" applyBorder="1" applyAlignment="1">
      <alignment horizontal="center"/>
    </xf>
    <xf numFmtId="3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37" fontId="3" fillId="0" borderId="0" xfId="0" applyNumberFormat="1" applyFont="1"/>
    <xf numFmtId="49" fontId="3" fillId="0" borderId="0" xfId="0" applyNumberFormat="1" applyFont="1"/>
    <xf numFmtId="165" fontId="3" fillId="0" borderId="3" xfId="1" applyNumberFormat="1" applyFont="1" applyBorder="1" applyAlignment="1">
      <alignment horizontal="left" indent="1"/>
    </xf>
    <xf numFmtId="6" fontId="3" fillId="0" borderId="0" xfId="0" applyNumberFormat="1" applyFont="1"/>
    <xf numFmtId="165" fontId="3" fillId="0" borderId="3" xfId="0" applyNumberFormat="1" applyFont="1" applyBorder="1"/>
    <xf numFmtId="165" fontId="3" fillId="0" borderId="0" xfId="0" applyNumberFormat="1" applyFont="1"/>
    <xf numFmtId="166" fontId="3" fillId="0" borderId="4" xfId="0" applyNumberFormat="1" applyFont="1" applyBorder="1"/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37" fontId="3" fillId="0" borderId="3" xfId="0" applyNumberFormat="1" applyFont="1" applyBorder="1"/>
    <xf numFmtId="43" fontId="3" fillId="0" borderId="0" xfId="0" applyNumberFormat="1" applyFont="1"/>
    <xf numFmtId="165" fontId="3" fillId="0" borderId="0" xfId="1" applyNumberFormat="1" applyFont="1" applyBorder="1" applyAlignment="1">
      <alignment horizontal="left" indent="1"/>
    </xf>
    <xf numFmtId="42" fontId="3" fillId="0" borderId="4" xfId="0" applyNumberFormat="1" applyFont="1" applyBorder="1"/>
    <xf numFmtId="41" fontId="3" fillId="0" borderId="3" xfId="1" applyNumberFormat="1" applyFont="1" applyBorder="1" applyAlignment="1">
      <alignment horizontal="left" indent="1"/>
    </xf>
    <xf numFmtId="42" fontId="3" fillId="0" borderId="0" xfId="2" applyNumberFormat="1" applyFont="1" applyBorder="1"/>
    <xf numFmtId="41" fontId="3" fillId="0" borderId="3" xfId="1" applyNumberFormat="1" applyFont="1" applyBorder="1"/>
    <xf numFmtId="42" fontId="3" fillId="0" borderId="5" xfId="0" applyNumberFormat="1" applyFont="1" applyBorder="1"/>
    <xf numFmtId="41" fontId="7" fillId="0" borderId="3" xfId="1" applyNumberFormat="1" applyFont="1" applyBorder="1"/>
    <xf numFmtId="41" fontId="7" fillId="0" borderId="1" xfId="1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5" fontId="0" fillId="0" borderId="0" xfId="1" applyNumberFormat="1" applyFont="1" applyBorder="1"/>
    <xf numFmtId="41" fontId="3" fillId="0" borderId="1" xfId="1" applyNumberFormat="1" applyFont="1" applyBorder="1"/>
    <xf numFmtId="165" fontId="0" fillId="0" borderId="0" xfId="0" applyNumberFormat="1"/>
    <xf numFmtId="41" fontId="0" fillId="0" borderId="0" xfId="1" applyNumberFormat="1" applyFont="1" applyBorder="1"/>
    <xf numFmtId="166" fontId="3" fillId="0" borderId="4" xfId="2" applyNumberFormat="1" applyFont="1" applyBorder="1"/>
    <xf numFmtId="0" fontId="2" fillId="0" borderId="1" xfId="0" applyFont="1" applyBorder="1" applyAlignment="1">
      <alignment horizontal="center" wrapText="1"/>
    </xf>
    <xf numFmtId="39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39" fontId="5" fillId="0" borderId="0" xfId="0" applyNumberFormat="1" applyFont="1"/>
    <xf numFmtId="0" fontId="2" fillId="0" borderId="1" xfId="0" applyFont="1" applyBorder="1"/>
    <xf numFmtId="0" fontId="0" fillId="0" borderId="1" xfId="0" applyBorder="1"/>
    <xf numFmtId="165" fontId="3" fillId="0" borderId="3" xfId="1" applyNumberFormat="1" applyFont="1" applyFill="1" applyBorder="1" applyAlignment="1">
      <alignment horizontal="left" indent="1"/>
    </xf>
    <xf numFmtId="41" fontId="3" fillId="0" borderId="3" xfId="1" applyNumberFormat="1" applyFont="1" applyFill="1" applyBorder="1" applyAlignment="1">
      <alignment horizontal="left" indent="1"/>
    </xf>
    <xf numFmtId="165" fontId="0" fillId="0" borderId="0" xfId="1" applyNumberFormat="1" applyFont="1" applyFill="1" applyBorder="1" applyAlignment="1">
      <alignment horizontal="left" indent="1"/>
    </xf>
    <xf numFmtId="166" fontId="3" fillId="0" borderId="5" xfId="2" applyNumberFormat="1" applyFont="1" applyFill="1" applyBorder="1"/>
    <xf numFmtId="166" fontId="0" fillId="0" borderId="0" xfId="2" applyNumberFormat="1" applyFont="1" applyFill="1" applyBorder="1"/>
    <xf numFmtId="42" fontId="0" fillId="0" borderId="0" xfId="2" applyNumberFormat="1" applyFont="1" applyFill="1" applyBorder="1"/>
    <xf numFmtId="166" fontId="3" fillId="0" borderId="0" xfId="2" applyNumberFormat="1" applyFont="1" applyFill="1" applyBorder="1"/>
    <xf numFmtId="165" fontId="0" fillId="0" borderId="0" xfId="1" applyNumberFormat="1" applyFont="1" applyFill="1" applyBorder="1"/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6" fontId="0" fillId="0" borderId="0" xfId="0" applyNumberFormat="1"/>
    <xf numFmtId="39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7"/>
  <sheetViews>
    <sheetView tabSelected="1" zoomScaleNormal="100" workbookViewId="0">
      <selection activeCell="P8" sqref="P8"/>
    </sheetView>
  </sheetViews>
  <sheetFormatPr defaultColWidth="9.140625" defaultRowHeight="15" x14ac:dyDescent="0.25"/>
  <cols>
    <col min="1" max="1" width="2.85546875" style="15" customWidth="1"/>
    <col min="2" max="2" width="3.5703125" style="15" customWidth="1"/>
    <col min="3" max="3" width="38.140625" style="15" customWidth="1"/>
    <col min="4" max="4" width="17.28515625" style="15" bestFit="1" customWidth="1"/>
    <col min="5" max="5" width="2" style="15" customWidth="1"/>
    <col min="6" max="6" width="12.42578125" style="15" customWidth="1"/>
    <col min="7" max="7" width="2" style="15" customWidth="1"/>
    <col min="8" max="8" width="15.5703125" style="15" hidden="1" customWidth="1"/>
    <col min="9" max="9" width="2.140625" style="15" hidden="1" customWidth="1"/>
    <col min="10" max="10" width="12.42578125" style="15" customWidth="1"/>
    <col min="11" max="11" width="2.140625" style="15" customWidth="1"/>
    <col min="12" max="12" width="12.42578125" style="15" customWidth="1"/>
    <col min="13" max="13" width="2.140625" style="15" customWidth="1"/>
    <col min="14" max="14" width="13.140625" style="15" customWidth="1"/>
    <col min="15" max="15" width="2" style="15" customWidth="1"/>
    <col min="16" max="16" width="14.28515625" style="15" customWidth="1"/>
    <col min="17" max="17" width="12" style="15" bestFit="1" customWidth="1"/>
    <col min="18" max="16384" width="9.140625" style="15"/>
  </cols>
  <sheetData>
    <row r="1" spans="2:17" s="10" customFormat="1" x14ac:dyDescent="0.25">
      <c r="P1" s="1" t="s">
        <v>147</v>
      </c>
    </row>
    <row r="2" spans="2:17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95" t="s">
        <v>153</v>
      </c>
    </row>
    <row r="3" spans="2:17" s="10" customFormat="1" x14ac:dyDescent="0.25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2:17" s="10" customFormat="1" x14ac:dyDescent="0.25">
      <c r="B4" s="114" t="s">
        <v>146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2:17" s="10" customFormat="1" x14ac:dyDescent="0.25">
      <c r="B5" s="114" t="s">
        <v>1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3"/>
    </row>
    <row r="6" spans="2:17" s="10" customFormat="1" x14ac:dyDescent="0.25">
      <c r="B6" s="114" t="s">
        <v>37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2:17" s="10" customFormat="1" x14ac:dyDescent="0.25"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2:17" s="10" customFormat="1" x14ac:dyDescent="0.25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2:17" s="10" customFormat="1" x14ac:dyDescent="0.25"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P9" s="2"/>
    </row>
    <row r="10" spans="2:17" s="10" customFormat="1" x14ac:dyDescent="0.25"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P10" s="2"/>
    </row>
    <row r="11" spans="2:17" s="10" customFormat="1" x14ac:dyDescent="0.25">
      <c r="D11" s="2" t="s">
        <v>2</v>
      </c>
      <c r="E11" s="6"/>
      <c r="F11" s="2" t="s">
        <v>3</v>
      </c>
      <c r="G11" s="6"/>
      <c r="H11" s="2" t="s">
        <v>4</v>
      </c>
      <c r="I11" s="6"/>
      <c r="J11" s="111" t="s">
        <v>38</v>
      </c>
      <c r="K11" s="112"/>
      <c r="L11" s="112"/>
      <c r="M11" s="6"/>
      <c r="N11" s="2"/>
      <c r="P11" s="2"/>
    </row>
    <row r="12" spans="2:17" s="10" customFormat="1" x14ac:dyDescent="0.25">
      <c r="D12" s="5" t="s">
        <v>5</v>
      </c>
      <c r="E12" s="2"/>
      <c r="F12" s="5" t="s">
        <v>6</v>
      </c>
      <c r="G12" s="2"/>
      <c r="H12" s="5" t="s">
        <v>7</v>
      </c>
      <c r="I12" s="2"/>
      <c r="J12" s="113"/>
      <c r="K12" s="113"/>
      <c r="L12" s="113"/>
      <c r="M12" s="2"/>
      <c r="N12" s="5" t="s">
        <v>8</v>
      </c>
      <c r="O12" s="17"/>
      <c r="P12" s="2"/>
    </row>
    <row r="13" spans="2:17" s="10" customFormat="1" x14ac:dyDescent="0.25"/>
    <row r="14" spans="2:17" s="10" customFormat="1" x14ac:dyDescent="0.25">
      <c r="B14" s="6" t="s">
        <v>9</v>
      </c>
    </row>
    <row r="15" spans="2:17" s="10" customFormat="1" x14ac:dyDescent="0.25">
      <c r="B15" s="6"/>
    </row>
    <row r="16" spans="2:17" s="10" customFormat="1" x14ac:dyDescent="0.25">
      <c r="B16" s="10" t="s">
        <v>10</v>
      </c>
    </row>
    <row r="17" spans="2:17" s="10" customFormat="1" x14ac:dyDescent="0.25">
      <c r="C17" s="10" t="s">
        <v>11</v>
      </c>
      <c r="D17" s="12">
        <v>133282</v>
      </c>
      <c r="F17" s="12">
        <v>36765</v>
      </c>
      <c r="H17" s="12">
        <v>0</v>
      </c>
      <c r="J17" s="12">
        <v>0</v>
      </c>
      <c r="L17" s="12">
        <v>0</v>
      </c>
      <c r="N17" s="12">
        <f>SUM(D17:H17)</f>
        <v>170047</v>
      </c>
      <c r="O17" s="12"/>
      <c r="P17" s="12"/>
    </row>
    <row r="18" spans="2:17" s="10" customFormat="1" x14ac:dyDescent="0.25">
      <c r="C18" s="10" t="s">
        <v>12</v>
      </c>
      <c r="D18" s="13">
        <v>0</v>
      </c>
      <c r="E18" s="13"/>
      <c r="F18" s="13">
        <v>0</v>
      </c>
      <c r="H18" s="13"/>
      <c r="I18" s="13"/>
      <c r="J18" s="13">
        <v>0</v>
      </c>
      <c r="K18" s="13"/>
      <c r="L18" s="13">
        <v>0</v>
      </c>
      <c r="M18" s="13"/>
      <c r="N18" s="13">
        <f>SUM(D18:H18)</f>
        <v>0</v>
      </c>
      <c r="O18" s="12"/>
      <c r="P18" s="13"/>
    </row>
    <row r="19" spans="2:17" s="10" customFormat="1" x14ac:dyDescent="0.25">
      <c r="C19" s="10" t="s">
        <v>13</v>
      </c>
      <c r="D19" s="13">
        <f>74948+6020</f>
        <v>80968</v>
      </c>
      <c r="F19" s="13">
        <v>0</v>
      </c>
      <c r="H19" s="13">
        <v>0</v>
      </c>
      <c r="I19" s="13"/>
      <c r="J19" s="13">
        <v>0</v>
      </c>
      <c r="K19" s="13"/>
      <c r="L19" s="13">
        <v>0</v>
      </c>
      <c r="M19" s="13"/>
      <c r="N19" s="13">
        <f>SUM(D19:H19)</f>
        <v>80968</v>
      </c>
      <c r="O19" s="13"/>
      <c r="P19" s="13"/>
    </row>
    <row r="20" spans="2:17" s="10" customFormat="1" x14ac:dyDescent="0.25">
      <c r="C20" s="10" t="s">
        <v>14</v>
      </c>
      <c r="D20" s="13">
        <v>0</v>
      </c>
      <c r="F20" s="13">
        <v>0</v>
      </c>
      <c r="H20" s="13">
        <v>0</v>
      </c>
      <c r="I20" s="13"/>
      <c r="J20" s="13">
        <v>0</v>
      </c>
      <c r="K20" s="13"/>
      <c r="L20" s="13">
        <v>0</v>
      </c>
      <c r="M20" s="13"/>
      <c r="N20" s="13">
        <f>SUM(D20:H20)</f>
        <v>0</v>
      </c>
      <c r="O20" s="13"/>
      <c r="P20" s="13"/>
    </row>
    <row r="21" spans="2:17" s="10" customFormat="1" x14ac:dyDescent="0.25">
      <c r="C21" s="10" t="s">
        <v>15</v>
      </c>
      <c r="D21" s="13">
        <v>16860</v>
      </c>
      <c r="F21" s="13">
        <v>0</v>
      </c>
      <c r="H21" s="13">
        <v>0</v>
      </c>
      <c r="I21" s="13"/>
      <c r="J21" s="13">
        <v>0</v>
      </c>
      <c r="K21" s="13"/>
      <c r="L21" s="13">
        <v>0</v>
      </c>
      <c r="M21" s="13"/>
      <c r="N21" s="13">
        <f>SUM(D21:H21)</f>
        <v>16860</v>
      </c>
      <c r="O21" s="13"/>
      <c r="P21" s="13"/>
    </row>
    <row r="22" spans="2:17" s="10" customFormat="1" x14ac:dyDescent="0.25">
      <c r="C22" s="14" t="s">
        <v>16</v>
      </c>
      <c r="D22" s="8">
        <f>SUM(D17:D21)</f>
        <v>231110</v>
      </c>
      <c r="E22" s="13"/>
      <c r="F22" s="8">
        <f>SUM(F17:F21)</f>
        <v>36765</v>
      </c>
      <c r="G22" s="13"/>
      <c r="H22" s="8">
        <f>SUM(H17:H21)</f>
        <v>0</v>
      </c>
      <c r="I22" s="13"/>
      <c r="J22" s="29">
        <f>SUM(J17:J21)</f>
        <v>0</v>
      </c>
      <c r="K22" s="13"/>
      <c r="L22" s="29">
        <f>SUM(L17:L21)</f>
        <v>0</v>
      </c>
      <c r="M22" s="13"/>
      <c r="N22" s="8">
        <f>SUM(N17:N21)</f>
        <v>267875</v>
      </c>
      <c r="O22" s="13"/>
      <c r="P22" s="28"/>
    </row>
    <row r="23" spans="2:17" s="10" customFormat="1" x14ac:dyDescent="0.25">
      <c r="D23" s="13"/>
      <c r="F23" s="13"/>
      <c r="N23" s="13"/>
      <c r="O23" s="13"/>
      <c r="P23" s="13"/>
    </row>
    <row r="24" spans="2:17" s="10" customFormat="1" x14ac:dyDescent="0.25">
      <c r="B24" s="10" t="s">
        <v>17</v>
      </c>
      <c r="D24" s="13"/>
      <c r="F24" s="13"/>
      <c r="N24" s="13"/>
      <c r="O24" s="13"/>
      <c r="P24" s="13"/>
    </row>
    <row r="25" spans="2:17" s="10" customFormat="1" x14ac:dyDescent="0.25">
      <c r="C25" s="10" t="s">
        <v>18</v>
      </c>
      <c r="D25" s="13">
        <v>0</v>
      </c>
      <c r="F25" s="13">
        <v>0</v>
      </c>
      <c r="H25" s="13">
        <v>0</v>
      </c>
      <c r="J25" s="13">
        <v>0</v>
      </c>
      <c r="L25" s="13">
        <v>0</v>
      </c>
      <c r="N25" s="13">
        <f>SUM(D25:H25)</f>
        <v>0</v>
      </c>
      <c r="O25" s="13"/>
      <c r="P25" s="13"/>
    </row>
    <row r="26" spans="2:17" s="10" customFormat="1" ht="16.5" customHeight="1" x14ac:dyDescent="0.25">
      <c r="C26" s="10" t="s">
        <v>19</v>
      </c>
      <c r="D26" s="13">
        <v>462472</v>
      </c>
      <c r="F26" s="13">
        <v>0</v>
      </c>
      <c r="H26" s="13">
        <v>0</v>
      </c>
      <c r="J26" s="13">
        <v>0</v>
      </c>
      <c r="L26" s="13">
        <v>0</v>
      </c>
      <c r="N26" s="13">
        <f>SUM(D26:H26)</f>
        <v>462472</v>
      </c>
      <c r="O26" s="13"/>
      <c r="P26" s="13"/>
    </row>
    <row r="27" spans="2:17" s="10" customFormat="1" ht="16.5" customHeight="1" x14ac:dyDescent="0.25">
      <c r="C27" s="10" t="s">
        <v>20</v>
      </c>
      <c r="D27" s="18">
        <v>-346924</v>
      </c>
      <c r="F27" s="18">
        <v>0</v>
      </c>
      <c r="H27" s="18">
        <v>0</v>
      </c>
      <c r="J27" s="18">
        <v>0</v>
      </c>
      <c r="L27" s="18">
        <v>0</v>
      </c>
      <c r="N27" s="13">
        <f>SUM(D27:H27)</f>
        <v>-346924</v>
      </c>
      <c r="O27" s="13"/>
      <c r="P27" s="13"/>
    </row>
    <row r="28" spans="2:17" s="10" customFormat="1" x14ac:dyDescent="0.25">
      <c r="C28" s="14" t="s">
        <v>21</v>
      </c>
      <c r="D28" s="9">
        <f>SUM(D24:D27)</f>
        <v>115548</v>
      </c>
      <c r="F28" s="18">
        <f>SUM(F24:F27)</f>
        <v>0</v>
      </c>
      <c r="H28" s="18">
        <f>SUM(H24:H27)</f>
        <v>0</v>
      </c>
      <c r="J28" s="18">
        <f>SUM(J24:J27)</f>
        <v>0</v>
      </c>
      <c r="L28" s="18">
        <f>SUM(L24:L27)</f>
        <v>0</v>
      </c>
      <c r="N28" s="8">
        <f>SUM(N24:N27)</f>
        <v>115548</v>
      </c>
      <c r="O28" s="13"/>
      <c r="P28" s="13"/>
    </row>
    <row r="29" spans="2:17" s="10" customFormat="1" ht="15.75" thickBot="1" x14ac:dyDescent="0.3">
      <c r="C29" s="10" t="s">
        <v>22</v>
      </c>
      <c r="D29" s="19">
        <f>D22+D28</f>
        <v>346658</v>
      </c>
      <c r="F29" s="19">
        <f>+F22+F28</f>
        <v>36765</v>
      </c>
      <c r="H29" s="19">
        <f>+H22+H28</f>
        <v>0</v>
      </c>
      <c r="I29" s="18"/>
      <c r="J29" s="19">
        <f>+J22+J28</f>
        <v>0</v>
      </c>
      <c r="K29" s="13"/>
      <c r="L29" s="19">
        <f>+L22+L28</f>
        <v>0</v>
      </c>
      <c r="M29" s="13"/>
      <c r="N29" s="19">
        <f>N28+N22</f>
        <v>383423</v>
      </c>
      <c r="O29" s="13"/>
      <c r="P29" s="13"/>
      <c r="Q29" s="20"/>
    </row>
    <row r="30" spans="2:17" s="10" customFormat="1" ht="15.75" thickTop="1" x14ac:dyDescent="0.25">
      <c r="D30" s="13"/>
      <c r="F30" s="13"/>
      <c r="N30" s="13"/>
      <c r="O30" s="13"/>
      <c r="P30" s="13"/>
    </row>
    <row r="31" spans="2:17" s="10" customFormat="1" x14ac:dyDescent="0.25">
      <c r="B31" s="6" t="s">
        <v>23</v>
      </c>
      <c r="D31" s="13"/>
      <c r="F31" s="13"/>
      <c r="N31" s="13"/>
      <c r="O31" s="13"/>
      <c r="P31" s="13"/>
    </row>
    <row r="32" spans="2:17" s="10" customFormat="1" x14ac:dyDescent="0.25">
      <c r="B32" s="6"/>
      <c r="D32" s="13"/>
      <c r="F32" s="13"/>
      <c r="N32" s="13"/>
      <c r="O32" s="13"/>
      <c r="P32" s="13"/>
    </row>
    <row r="33" spans="2:16" s="10" customFormat="1" x14ac:dyDescent="0.25">
      <c r="B33" s="10" t="s">
        <v>24</v>
      </c>
      <c r="D33" s="13"/>
      <c r="F33" s="13"/>
      <c r="N33" s="13"/>
      <c r="O33" s="13"/>
      <c r="P33" s="13"/>
    </row>
    <row r="34" spans="2:16" s="10" customFormat="1" x14ac:dyDescent="0.25">
      <c r="C34" s="10" t="s">
        <v>25</v>
      </c>
      <c r="D34" s="13">
        <v>15654</v>
      </c>
      <c r="F34" s="13">
        <v>253</v>
      </c>
      <c r="H34" s="13"/>
      <c r="J34" s="13">
        <v>0</v>
      </c>
      <c r="L34" s="13">
        <v>0</v>
      </c>
      <c r="N34" s="13">
        <f>SUM(D34:H34)</f>
        <v>15907</v>
      </c>
      <c r="O34" s="21"/>
      <c r="P34" s="13"/>
    </row>
    <row r="35" spans="2:16" s="10" customFormat="1" x14ac:dyDescent="0.25">
      <c r="C35" s="10" t="s">
        <v>26</v>
      </c>
      <c r="D35" s="13">
        <v>0</v>
      </c>
      <c r="F35" s="13">
        <v>0</v>
      </c>
      <c r="H35" s="13">
        <v>0</v>
      </c>
      <c r="J35" s="13">
        <v>0</v>
      </c>
      <c r="L35" s="13">
        <v>0</v>
      </c>
      <c r="N35" s="13">
        <f>SUM(D35:H35)</f>
        <v>0</v>
      </c>
      <c r="O35" s="12"/>
      <c r="P35" s="13"/>
    </row>
    <row r="36" spans="2:16" s="10" customFormat="1" x14ac:dyDescent="0.25">
      <c r="C36" s="10" t="s">
        <v>27</v>
      </c>
      <c r="D36" s="13">
        <v>1986</v>
      </c>
      <c r="F36" s="13">
        <v>0</v>
      </c>
      <c r="H36" s="13">
        <v>0</v>
      </c>
      <c r="J36" s="13">
        <v>0</v>
      </c>
      <c r="L36" s="13">
        <v>0</v>
      </c>
      <c r="N36" s="13">
        <f>SUM(D36:H36)</f>
        <v>1986</v>
      </c>
      <c r="O36" s="12"/>
      <c r="P36" s="28"/>
    </row>
    <row r="37" spans="2:16" s="10" customFormat="1" x14ac:dyDescent="0.25">
      <c r="C37" s="14" t="s">
        <v>28</v>
      </c>
      <c r="D37" s="8">
        <f>SUM(D34:D36)</f>
        <v>17640</v>
      </c>
      <c r="F37" s="8">
        <f>SUM(F34:F36)</f>
        <v>253</v>
      </c>
      <c r="H37" s="8">
        <f>SUM(H34:H36)</f>
        <v>0</v>
      </c>
      <c r="J37" s="8">
        <f>SUM(J34:J36)</f>
        <v>0</v>
      </c>
      <c r="L37" s="8">
        <f>SUM(L34:L36)</f>
        <v>0</v>
      </c>
      <c r="N37" s="8">
        <f>SUM(N34:N36)</f>
        <v>17893</v>
      </c>
      <c r="O37" s="12"/>
      <c r="P37" s="28"/>
    </row>
    <row r="38" spans="2:16" s="10" customFormat="1" x14ac:dyDescent="0.25">
      <c r="D38" s="12"/>
      <c r="F38" s="12"/>
      <c r="J38" s="12"/>
      <c r="L38" s="12"/>
      <c r="N38" s="13"/>
      <c r="O38" s="12"/>
      <c r="P38" s="12"/>
    </row>
    <row r="39" spans="2:16" s="10" customFormat="1" x14ac:dyDescent="0.25">
      <c r="B39" s="10" t="s">
        <v>29</v>
      </c>
      <c r="D39" s="12"/>
      <c r="F39" s="12"/>
      <c r="J39" s="12"/>
      <c r="L39" s="12"/>
      <c r="N39" s="13"/>
      <c r="O39" s="12"/>
      <c r="P39" s="12"/>
    </row>
    <row r="40" spans="2:16" s="10" customFormat="1" x14ac:dyDescent="0.25">
      <c r="C40" s="10" t="s">
        <v>27</v>
      </c>
      <c r="D40" s="18">
        <v>9000</v>
      </c>
      <c r="F40" s="18">
        <v>0</v>
      </c>
      <c r="H40" s="18">
        <v>0</v>
      </c>
      <c r="J40" s="18">
        <v>0</v>
      </c>
      <c r="L40" s="18">
        <v>0</v>
      </c>
      <c r="N40" s="18">
        <f>SUM(D40:H40)</f>
        <v>9000</v>
      </c>
      <c r="O40" s="12"/>
      <c r="P40" s="13"/>
    </row>
    <row r="41" spans="2:16" s="10" customFormat="1" x14ac:dyDescent="0.25">
      <c r="C41" s="14" t="s">
        <v>30</v>
      </c>
      <c r="D41" s="8">
        <f>SUM(D40:D40)</f>
        <v>9000</v>
      </c>
      <c r="E41" s="13"/>
      <c r="F41" s="18">
        <f>SUM(F40:F40)</f>
        <v>0</v>
      </c>
      <c r="G41" s="13"/>
      <c r="H41" s="18">
        <f>SUM(H40:H40)</f>
        <v>0</v>
      </c>
      <c r="I41" s="13"/>
      <c r="J41" s="18">
        <f>SUM(J40:J40)</f>
        <v>0</v>
      </c>
      <c r="K41" s="13"/>
      <c r="L41" s="18">
        <f>SUM(L40:L40)</f>
        <v>0</v>
      </c>
      <c r="M41" s="13"/>
      <c r="N41" s="8">
        <f>SUM(N40:N40)</f>
        <v>9000</v>
      </c>
      <c r="O41" s="12"/>
      <c r="P41" s="13"/>
    </row>
    <row r="42" spans="2:16" s="10" customFormat="1" x14ac:dyDescent="0.25">
      <c r="C42" s="14" t="s">
        <v>31</v>
      </c>
      <c r="D42" s="18">
        <f>D37+D41</f>
        <v>26640</v>
      </c>
      <c r="F42" s="18">
        <f>F37+F41</f>
        <v>253</v>
      </c>
      <c r="H42" s="18">
        <f>H37+H41</f>
        <v>0</v>
      </c>
      <c r="J42" s="18">
        <f>J37+J41</f>
        <v>0</v>
      </c>
      <c r="L42" s="18">
        <f>L37+L41</f>
        <v>0</v>
      </c>
      <c r="N42" s="18">
        <f>N37+N41</f>
        <v>26893</v>
      </c>
      <c r="O42" s="12"/>
      <c r="P42" s="13"/>
    </row>
    <row r="43" spans="2:16" s="10" customFormat="1" x14ac:dyDescent="0.25">
      <c r="D43" s="12"/>
      <c r="F43" s="12"/>
      <c r="N43" s="13"/>
      <c r="O43" s="12"/>
      <c r="P43" s="12"/>
    </row>
    <row r="44" spans="2:16" s="10" customFormat="1" x14ac:dyDescent="0.25">
      <c r="B44" s="6" t="s">
        <v>142</v>
      </c>
      <c r="D44" s="12"/>
      <c r="F44" s="12"/>
      <c r="N44" s="13"/>
      <c r="O44" s="12"/>
      <c r="P44" s="12"/>
    </row>
    <row r="45" spans="2:16" x14ac:dyDescent="0.25">
      <c r="B45" s="10"/>
      <c r="C45" s="11"/>
      <c r="D45" s="22"/>
      <c r="F45" s="22"/>
      <c r="N45" s="23"/>
      <c r="O45" s="22"/>
      <c r="P45" s="22"/>
    </row>
    <row r="46" spans="2:16" x14ac:dyDescent="0.25">
      <c r="C46" s="15" t="s">
        <v>32</v>
      </c>
      <c r="F46" s="22"/>
      <c r="N46" s="23"/>
      <c r="O46" s="22"/>
      <c r="P46" s="22"/>
    </row>
    <row r="47" spans="2:16" x14ac:dyDescent="0.25">
      <c r="C47" s="15" t="s">
        <v>33</v>
      </c>
      <c r="D47" s="23">
        <v>115548</v>
      </c>
      <c r="F47" s="23">
        <v>0</v>
      </c>
      <c r="H47" s="23">
        <v>0</v>
      </c>
      <c r="J47" s="23">
        <v>0</v>
      </c>
      <c r="L47" s="23">
        <v>0</v>
      </c>
      <c r="N47" s="23">
        <f>SUM(D47:H47)</f>
        <v>115548</v>
      </c>
      <c r="O47" s="22"/>
      <c r="P47" s="23"/>
    </row>
    <row r="48" spans="2:16" x14ac:dyDescent="0.25">
      <c r="C48" s="15" t="s">
        <v>34</v>
      </c>
      <c r="D48" s="22"/>
      <c r="F48" s="22"/>
      <c r="H48" s="22"/>
      <c r="J48" s="22"/>
      <c r="L48" s="22"/>
      <c r="N48" s="23"/>
      <c r="O48" s="22"/>
      <c r="P48" s="23"/>
    </row>
    <row r="49" spans="2:16" x14ac:dyDescent="0.25">
      <c r="C49" s="15" t="s">
        <v>35</v>
      </c>
      <c r="D49" s="23">
        <v>0</v>
      </c>
      <c r="F49" s="23">
        <v>0</v>
      </c>
      <c r="H49" s="23">
        <v>0</v>
      </c>
      <c r="J49" s="23">
        <v>0</v>
      </c>
      <c r="L49" s="23">
        <v>0</v>
      </c>
      <c r="N49" s="23">
        <f>SUM(D49:H49)</f>
        <v>0</v>
      </c>
      <c r="O49" s="22"/>
      <c r="P49" s="23"/>
    </row>
    <row r="50" spans="2:16" x14ac:dyDescent="0.25">
      <c r="C50" s="15" t="s">
        <v>36</v>
      </c>
      <c r="D50" s="24">
        <f>D29-D42-D47</f>
        <v>204470</v>
      </c>
      <c r="F50" s="24">
        <v>36512</v>
      </c>
      <c r="H50" s="24">
        <v>0</v>
      </c>
      <c r="J50" s="24">
        <v>0</v>
      </c>
      <c r="L50" s="24">
        <v>0</v>
      </c>
      <c r="N50" s="24">
        <f>SUM(D50:H50)</f>
        <v>240982</v>
      </c>
      <c r="O50" s="23"/>
      <c r="P50" s="23"/>
    </row>
    <row r="51" spans="2:16" ht="15.75" thickBot="1" x14ac:dyDescent="0.3">
      <c r="B51" s="25"/>
      <c r="C51" t="s">
        <v>137</v>
      </c>
      <c r="D51" s="26">
        <f>SUM(D46:D50)</f>
        <v>320018</v>
      </c>
      <c r="F51" s="26">
        <f>SUM(F46:G50)</f>
        <v>36512</v>
      </c>
      <c r="H51" s="26">
        <f>SUM(H46:I50)</f>
        <v>0</v>
      </c>
      <c r="J51" s="26">
        <f>SUM(J46:K50)</f>
        <v>0</v>
      </c>
      <c r="L51" s="26">
        <f>SUM(L46:M50)</f>
        <v>0</v>
      </c>
      <c r="N51" s="26">
        <f>SUM(N46:O50)</f>
        <v>356530</v>
      </c>
      <c r="O51" s="23"/>
      <c r="P51" s="22"/>
    </row>
    <row r="52" spans="2:16" ht="15.75" thickTop="1" x14ac:dyDescent="0.25">
      <c r="N52" s="23"/>
      <c r="O52" s="23"/>
      <c r="P52" s="23"/>
    </row>
    <row r="53" spans="2:16" x14ac:dyDescent="0.25">
      <c r="D53" s="23"/>
      <c r="F53" s="23"/>
      <c r="N53" s="23"/>
      <c r="O53" s="23"/>
      <c r="P53" s="23"/>
    </row>
    <row r="54" spans="2:16" x14ac:dyDescent="0.25">
      <c r="D54" s="27"/>
      <c r="N54" s="23"/>
      <c r="O54" s="23"/>
      <c r="P54" s="23"/>
    </row>
    <row r="55" spans="2:16" x14ac:dyDescent="0.25">
      <c r="N55" s="23"/>
      <c r="O55" s="23"/>
      <c r="P55" s="23"/>
    </row>
    <row r="56" spans="2:16" x14ac:dyDescent="0.25">
      <c r="N56" s="23"/>
      <c r="O56" s="23"/>
      <c r="P56" s="23"/>
    </row>
    <row r="57" spans="2:16" x14ac:dyDescent="0.25">
      <c r="N57" s="23"/>
      <c r="O57" s="23"/>
      <c r="P57" s="23"/>
    </row>
  </sheetData>
  <mergeCells count="7">
    <mergeCell ref="J11:L12"/>
    <mergeCell ref="D9:N9"/>
    <mergeCell ref="D10:N10"/>
    <mergeCell ref="B3:P3"/>
    <mergeCell ref="B4:P4"/>
    <mergeCell ref="B6:P6"/>
    <mergeCell ref="B5:P5"/>
  </mergeCells>
  <phoneticPr fontId="0" type="noConversion"/>
  <printOptions horizontalCentered="1"/>
  <pageMargins left="0.5" right="0.5" top="0.5" bottom="0.5" header="0.5" footer="0.5"/>
  <pageSetup scale="71" orientation="portrait" horizontalDpi="4294967293" r:id="rId1"/>
  <headerFooter alignWithMargins="0">
    <oddFooter>&amp;R&amp;"Times New Roman,Italic"[Updated 8/06]</oddFooter>
  </headerFooter>
  <rowBreaks count="2" manualBreakCount="2">
    <brk id="30" max="16383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zoomScaleNormal="100" workbookViewId="0">
      <selection activeCell="L2" sqref="L2"/>
    </sheetView>
  </sheetViews>
  <sheetFormatPr defaultColWidth="9.140625" defaultRowHeight="15" x14ac:dyDescent="0.25"/>
  <cols>
    <col min="1" max="1" width="3.5703125" customWidth="1"/>
    <col min="2" max="2" width="62.7109375" customWidth="1"/>
    <col min="3" max="3" width="4.42578125" customWidth="1"/>
    <col min="4" max="4" width="13.42578125" style="30" customWidth="1"/>
    <col min="5" max="5" width="2.7109375" customWidth="1"/>
    <col min="6" max="6" width="13.42578125" style="30" customWidth="1"/>
    <col min="7" max="7" width="2.7109375" customWidth="1"/>
    <col min="8" max="8" width="13.42578125" customWidth="1"/>
    <col min="9" max="9" width="2.7109375" customWidth="1"/>
    <col min="10" max="10" width="13.42578125" customWidth="1"/>
    <col min="11" max="11" width="2.7109375" customWidth="1"/>
    <col min="12" max="12" width="13.42578125" style="30" customWidth="1"/>
    <col min="13" max="13" width="2.7109375" customWidth="1"/>
    <col min="14" max="14" width="17.7109375" style="30" customWidth="1"/>
  </cols>
  <sheetData>
    <row r="1" spans="1:15" x14ac:dyDescent="0.25">
      <c r="L1" s="57" t="s">
        <v>149</v>
      </c>
    </row>
    <row r="2" spans="1:15" x14ac:dyDescent="0.25">
      <c r="L2" s="95" t="s">
        <v>153</v>
      </c>
      <c r="N2" s="31"/>
    </row>
    <row r="3" spans="1:15" x14ac:dyDescent="0.25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5" x14ac:dyDescent="0.25">
      <c r="B4" s="114" t="s">
        <v>148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5" x14ac:dyDescent="0.25">
      <c r="B5" s="114" t="s">
        <v>1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5" x14ac:dyDescent="0.25">
      <c r="B6" s="114" t="s">
        <v>39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5" x14ac:dyDescent="0.25">
      <c r="B7" s="4"/>
      <c r="C7" s="4"/>
      <c r="D7" s="32"/>
      <c r="E7" s="4"/>
      <c r="F7" s="32"/>
      <c r="G7" s="4"/>
      <c r="H7" s="4"/>
      <c r="I7" s="4"/>
      <c r="J7" s="4"/>
      <c r="K7" s="4"/>
      <c r="L7" s="32"/>
      <c r="N7" s="33"/>
    </row>
    <row r="8" spans="1:15" x14ac:dyDescent="0.25">
      <c r="B8" s="4"/>
      <c r="C8" s="4"/>
      <c r="D8" s="32"/>
      <c r="E8" s="4"/>
      <c r="F8" s="32"/>
      <c r="G8" s="4"/>
      <c r="H8" s="4"/>
      <c r="I8" s="4"/>
      <c r="J8" s="4"/>
      <c r="K8" s="4"/>
      <c r="L8" s="32"/>
      <c r="N8" s="33"/>
    </row>
    <row r="9" spans="1:15" x14ac:dyDescent="0.25">
      <c r="B9" s="4"/>
      <c r="C9" s="4"/>
      <c r="D9" s="32"/>
      <c r="E9" s="55"/>
      <c r="F9" s="56"/>
      <c r="G9" s="55"/>
      <c r="H9" s="55"/>
      <c r="I9" s="55"/>
      <c r="J9" s="55"/>
      <c r="K9" s="55"/>
      <c r="L9" s="56"/>
      <c r="N9" s="34"/>
    </row>
    <row r="10" spans="1:15" x14ac:dyDescent="0.25">
      <c r="D10" s="35" t="s">
        <v>2</v>
      </c>
      <c r="E10" s="6"/>
      <c r="F10" s="35" t="s">
        <v>3</v>
      </c>
      <c r="G10" s="6"/>
      <c r="H10" s="111" t="s">
        <v>38</v>
      </c>
      <c r="I10" s="112"/>
      <c r="J10" s="112"/>
      <c r="K10" s="6"/>
      <c r="L10" s="2" t="s">
        <v>40</v>
      </c>
      <c r="N10" s="34"/>
    </row>
    <row r="11" spans="1:15" x14ac:dyDescent="0.25">
      <c r="D11" s="36" t="s">
        <v>5</v>
      </c>
      <c r="E11" s="6"/>
      <c r="F11" s="36" t="s">
        <v>6</v>
      </c>
      <c r="G11" s="2"/>
      <c r="H11" s="113"/>
      <c r="I11" s="113"/>
      <c r="J11" s="113"/>
      <c r="K11" s="2"/>
      <c r="L11" s="7" t="s">
        <v>41</v>
      </c>
      <c r="M11" s="37"/>
      <c r="N11" s="34"/>
      <c r="O11" s="6" t="s">
        <v>42</v>
      </c>
    </row>
    <row r="12" spans="1:15" x14ac:dyDescent="0.25">
      <c r="A12" s="39" t="s">
        <v>43</v>
      </c>
    </row>
    <row r="13" spans="1:15" x14ac:dyDescent="0.25">
      <c r="B13" t="s">
        <v>44</v>
      </c>
      <c r="D13" s="40" t="s">
        <v>45</v>
      </c>
      <c r="F13" s="28" t="s">
        <v>45</v>
      </c>
      <c r="L13" s="28" t="s">
        <v>45</v>
      </c>
      <c r="M13" s="28"/>
      <c r="N13" s="28"/>
    </row>
    <row r="14" spans="1:15" x14ac:dyDescent="0.25">
      <c r="B14" t="s">
        <v>46</v>
      </c>
      <c r="D14" s="41">
        <v>776642</v>
      </c>
      <c r="F14" s="41">
        <v>0</v>
      </c>
      <c r="H14" s="41">
        <v>0</v>
      </c>
      <c r="J14" s="41">
        <v>0</v>
      </c>
      <c r="L14" s="42">
        <f t="shared" ref="L14:L20" si="0">SUM(D14:J14)</f>
        <v>776642</v>
      </c>
      <c r="N14" s="41"/>
    </row>
    <row r="15" spans="1:15" x14ac:dyDescent="0.25">
      <c r="B15" t="s">
        <v>47</v>
      </c>
      <c r="D15" s="28">
        <v>399301</v>
      </c>
      <c r="F15" s="43">
        <v>0</v>
      </c>
      <c r="H15" s="43">
        <v>0</v>
      </c>
      <c r="J15" s="43">
        <v>0</v>
      </c>
      <c r="L15" s="28">
        <f t="shared" si="0"/>
        <v>399301</v>
      </c>
      <c r="N15" s="43"/>
    </row>
    <row r="16" spans="1:15" x14ac:dyDescent="0.25">
      <c r="B16" t="s">
        <v>48</v>
      </c>
      <c r="D16" s="28">
        <v>16854</v>
      </c>
      <c r="F16" s="43">
        <v>0</v>
      </c>
      <c r="H16" s="43">
        <v>0</v>
      </c>
      <c r="J16" s="43">
        <v>0</v>
      </c>
      <c r="L16" s="28">
        <f t="shared" si="0"/>
        <v>16854</v>
      </c>
      <c r="N16" s="43"/>
    </row>
    <row r="17" spans="1:14" x14ac:dyDescent="0.25">
      <c r="B17" t="s">
        <v>49</v>
      </c>
      <c r="D17" s="43">
        <v>0</v>
      </c>
      <c r="F17" s="28">
        <v>75757</v>
      </c>
      <c r="H17" s="43">
        <v>0</v>
      </c>
      <c r="J17" s="43">
        <v>0</v>
      </c>
      <c r="L17" s="28">
        <f t="shared" si="0"/>
        <v>75757</v>
      </c>
      <c r="N17" s="43"/>
    </row>
    <row r="18" spans="1:14" x14ac:dyDescent="0.25">
      <c r="B18" t="s">
        <v>50</v>
      </c>
      <c r="D18" s="43">
        <v>0</v>
      </c>
      <c r="F18" s="43">
        <v>0</v>
      </c>
      <c r="H18" s="43">
        <v>0</v>
      </c>
      <c r="J18" s="43">
        <v>0</v>
      </c>
      <c r="L18" s="28">
        <f t="shared" si="0"/>
        <v>0</v>
      </c>
      <c r="N18" s="28"/>
    </row>
    <row r="19" spans="1:14" x14ac:dyDescent="0.25">
      <c r="B19" t="s">
        <v>51</v>
      </c>
      <c r="D19" s="43">
        <v>0</v>
      </c>
      <c r="F19" s="43">
        <v>0</v>
      </c>
      <c r="H19" s="43">
        <v>0</v>
      </c>
      <c r="J19" s="43">
        <v>0</v>
      </c>
      <c r="L19" s="28">
        <f t="shared" si="0"/>
        <v>0</v>
      </c>
      <c r="N19" s="43"/>
    </row>
    <row r="20" spans="1:14" x14ac:dyDescent="0.25">
      <c r="B20" t="s">
        <v>52</v>
      </c>
      <c r="D20" s="28">
        <v>26316</v>
      </c>
      <c r="F20" s="43">
        <v>0</v>
      </c>
      <c r="H20" s="43">
        <v>0</v>
      </c>
      <c r="J20" s="43">
        <v>0</v>
      </c>
      <c r="L20" s="28">
        <f t="shared" si="0"/>
        <v>26316</v>
      </c>
      <c r="N20" s="43"/>
    </row>
    <row r="21" spans="1:14" x14ac:dyDescent="0.25">
      <c r="B21" t="s">
        <v>53</v>
      </c>
      <c r="D21" s="8">
        <f>SUM(D13:D20)</f>
        <v>1219113</v>
      </c>
      <c r="F21" s="8">
        <f>SUM(F13:F20)</f>
        <v>75757</v>
      </c>
      <c r="H21" s="8">
        <f>SUM(H13:H20)</f>
        <v>0</v>
      </c>
      <c r="J21" s="8">
        <f>SUM(J13:J20)</f>
        <v>0</v>
      </c>
      <c r="L21" s="8">
        <f>SUM(L13:L20)</f>
        <v>1294870</v>
      </c>
      <c r="N21" s="28"/>
    </row>
    <row r="22" spans="1:14" x14ac:dyDescent="0.25">
      <c r="B22" s="6"/>
      <c r="C22" s="6"/>
      <c r="H22" s="30"/>
      <c r="J22" s="30"/>
    </row>
    <row r="23" spans="1:14" x14ac:dyDescent="0.25">
      <c r="B23" s="6"/>
      <c r="C23" s="6"/>
      <c r="H23" s="30"/>
      <c r="J23" s="30"/>
    </row>
    <row r="24" spans="1:14" x14ac:dyDescent="0.25">
      <c r="A24" s="39" t="s">
        <v>54</v>
      </c>
      <c r="C24" s="44"/>
      <c r="H24" s="30"/>
      <c r="J24" s="30"/>
    </row>
    <row r="25" spans="1:14" x14ac:dyDescent="0.25">
      <c r="B25" s="39" t="s">
        <v>55</v>
      </c>
      <c r="C25" s="44"/>
      <c r="D25" s="28">
        <v>757610</v>
      </c>
      <c r="E25" s="28"/>
      <c r="F25" s="43">
        <v>0</v>
      </c>
      <c r="H25" s="43">
        <v>0</v>
      </c>
      <c r="J25" s="43">
        <v>0</v>
      </c>
      <c r="L25" s="28">
        <f>SUM(D25:J25)</f>
        <v>757610</v>
      </c>
      <c r="N25" s="43"/>
    </row>
    <row r="26" spans="1:14" x14ac:dyDescent="0.25">
      <c r="B26" s="39" t="s">
        <v>56</v>
      </c>
      <c r="C26" s="39"/>
      <c r="D26" s="28">
        <v>759693</v>
      </c>
      <c r="E26" s="28"/>
      <c r="F26" s="28">
        <v>38753</v>
      </c>
      <c r="H26" s="43">
        <v>0</v>
      </c>
      <c r="J26" s="43">
        <v>0</v>
      </c>
      <c r="L26" s="28">
        <f t="shared" ref="L26:L39" si="1">SUM(D26:J26)</f>
        <v>798446</v>
      </c>
    </row>
    <row r="27" spans="1:14" x14ac:dyDescent="0.25">
      <c r="B27" t="s">
        <v>57</v>
      </c>
      <c r="D27" s="28">
        <v>377105</v>
      </c>
      <c r="E27" s="28"/>
      <c r="F27" s="43">
        <v>0</v>
      </c>
      <c r="H27" s="43">
        <v>0</v>
      </c>
      <c r="J27" s="43">
        <v>0</v>
      </c>
      <c r="L27" s="28">
        <f t="shared" si="1"/>
        <v>377105</v>
      </c>
    </row>
    <row r="28" spans="1:14" x14ac:dyDescent="0.25">
      <c r="B28" t="s">
        <v>58</v>
      </c>
      <c r="D28" s="28">
        <v>51742</v>
      </c>
      <c r="E28" s="28"/>
      <c r="F28" s="43">
        <v>0</v>
      </c>
      <c r="H28" s="43">
        <v>0</v>
      </c>
      <c r="J28" s="43">
        <v>0</v>
      </c>
      <c r="L28" s="28">
        <f t="shared" si="1"/>
        <v>51742</v>
      </c>
      <c r="N28" s="43"/>
    </row>
    <row r="29" spans="1:14" x14ac:dyDescent="0.25">
      <c r="B29" t="s">
        <v>59</v>
      </c>
      <c r="D29" s="43">
        <v>0</v>
      </c>
      <c r="E29" s="28"/>
      <c r="F29" s="43">
        <v>0</v>
      </c>
      <c r="H29" s="43">
        <v>0</v>
      </c>
      <c r="J29" s="43">
        <v>0</v>
      </c>
      <c r="L29" s="28">
        <f t="shared" si="1"/>
        <v>0</v>
      </c>
    </row>
    <row r="30" spans="1:14" x14ac:dyDescent="0.25">
      <c r="B30" t="s">
        <v>60</v>
      </c>
      <c r="D30" s="43">
        <v>0</v>
      </c>
      <c r="E30" s="28"/>
      <c r="F30" s="43">
        <v>0</v>
      </c>
      <c r="H30" s="43">
        <v>0</v>
      </c>
      <c r="J30" s="43">
        <v>0</v>
      </c>
      <c r="L30" s="28">
        <f t="shared" si="1"/>
        <v>0</v>
      </c>
    </row>
    <row r="31" spans="1:14" x14ac:dyDescent="0.25">
      <c r="B31" t="s">
        <v>61</v>
      </c>
      <c r="D31" s="43">
        <v>0</v>
      </c>
      <c r="E31" s="28"/>
      <c r="F31" s="43">
        <v>0</v>
      </c>
      <c r="H31" s="43">
        <v>0</v>
      </c>
      <c r="J31" s="43">
        <v>0</v>
      </c>
      <c r="L31" s="28">
        <f t="shared" si="1"/>
        <v>0</v>
      </c>
    </row>
    <row r="32" spans="1:14" x14ac:dyDescent="0.25">
      <c r="B32" t="s">
        <v>62</v>
      </c>
      <c r="D32" s="43"/>
      <c r="E32" s="28"/>
      <c r="F32" s="43"/>
      <c r="H32" s="43"/>
      <c r="J32" s="43"/>
      <c r="L32" s="28">
        <f t="shared" si="1"/>
        <v>0</v>
      </c>
      <c r="N32" s="43"/>
    </row>
    <row r="33" spans="1:14" x14ac:dyDescent="0.25">
      <c r="B33" t="s">
        <v>63</v>
      </c>
      <c r="D33" s="43">
        <v>0</v>
      </c>
      <c r="E33" s="28"/>
      <c r="F33" s="43">
        <v>0</v>
      </c>
      <c r="H33" s="43">
        <v>0</v>
      </c>
      <c r="J33" s="43">
        <v>0</v>
      </c>
      <c r="L33" s="28">
        <f t="shared" si="1"/>
        <v>0</v>
      </c>
    </row>
    <row r="34" spans="1:14" x14ac:dyDescent="0.25">
      <c r="B34" t="s">
        <v>64</v>
      </c>
      <c r="D34" s="43">
        <v>0</v>
      </c>
      <c r="E34" s="28"/>
      <c r="F34" s="43">
        <v>0</v>
      </c>
      <c r="H34" s="43">
        <v>0</v>
      </c>
      <c r="J34" s="43">
        <v>0</v>
      </c>
      <c r="L34" s="28">
        <f t="shared" si="1"/>
        <v>0</v>
      </c>
    </row>
    <row r="35" spans="1:14" x14ac:dyDescent="0.25">
      <c r="B35" t="s">
        <v>65</v>
      </c>
      <c r="D35" s="43">
        <v>0</v>
      </c>
      <c r="E35" s="28"/>
      <c r="F35" s="43">
        <v>0</v>
      </c>
      <c r="H35" s="43">
        <v>0</v>
      </c>
      <c r="J35" s="43">
        <v>0</v>
      </c>
      <c r="L35" s="28">
        <f t="shared" si="1"/>
        <v>0</v>
      </c>
    </row>
    <row r="36" spans="1:14" x14ac:dyDescent="0.25">
      <c r="B36" t="s">
        <v>66</v>
      </c>
      <c r="D36" s="43">
        <v>0</v>
      </c>
      <c r="E36" s="28"/>
      <c r="F36" s="43">
        <v>0</v>
      </c>
      <c r="H36" s="43">
        <v>0</v>
      </c>
      <c r="J36" s="43">
        <v>0</v>
      </c>
      <c r="L36" s="28">
        <f t="shared" si="1"/>
        <v>0</v>
      </c>
    </row>
    <row r="37" spans="1:14" x14ac:dyDescent="0.25">
      <c r="B37" t="s">
        <v>67</v>
      </c>
      <c r="D37" s="43">
        <v>0</v>
      </c>
      <c r="E37" s="28"/>
      <c r="F37" s="43">
        <v>0</v>
      </c>
      <c r="H37" s="43">
        <v>0</v>
      </c>
      <c r="J37" s="43">
        <v>0</v>
      </c>
      <c r="L37" s="28">
        <f t="shared" si="1"/>
        <v>0</v>
      </c>
    </row>
    <row r="38" spans="1:14" x14ac:dyDescent="0.25">
      <c r="B38" t="s">
        <v>68</v>
      </c>
      <c r="D38" s="28">
        <v>41888</v>
      </c>
      <c r="E38" s="28"/>
      <c r="F38" s="28">
        <v>15812</v>
      </c>
      <c r="H38" s="43">
        <v>0</v>
      </c>
      <c r="J38" s="43">
        <v>0</v>
      </c>
      <c r="L38" s="28">
        <f t="shared" si="1"/>
        <v>57700</v>
      </c>
    </row>
    <row r="39" spans="1:14" x14ac:dyDescent="0.25">
      <c r="B39" t="s">
        <v>69</v>
      </c>
      <c r="D39" s="30">
        <v>32860</v>
      </c>
      <c r="F39" s="43">
        <v>0</v>
      </c>
      <c r="H39" s="43">
        <v>0</v>
      </c>
      <c r="J39" s="43">
        <v>0</v>
      </c>
      <c r="L39" s="9">
        <f t="shared" si="1"/>
        <v>32860</v>
      </c>
    </row>
    <row r="40" spans="1:14" s="10" customFormat="1" x14ac:dyDescent="0.25">
      <c r="A40"/>
      <c r="B40" s="45" t="s">
        <v>70</v>
      </c>
      <c r="C40" s="46"/>
      <c r="D40" s="47">
        <f>SUM(D25:D39)</f>
        <v>2020898</v>
      </c>
      <c r="F40" s="47">
        <f>SUM(F25:F39)</f>
        <v>54565</v>
      </c>
      <c r="H40" s="83">
        <f>SUM(H25:H39)</f>
        <v>0</v>
      </c>
      <c r="I40" s="13"/>
      <c r="J40" s="83">
        <f>SUM(J25:J39)</f>
        <v>0</v>
      </c>
      <c r="L40" s="47">
        <f>SUM(L25:L39)</f>
        <v>2075463</v>
      </c>
      <c r="N40" s="54"/>
    </row>
    <row r="41" spans="1:14" s="10" customFormat="1" x14ac:dyDescent="0.25">
      <c r="B41" s="10" t="s">
        <v>71</v>
      </c>
      <c r="D41" s="48">
        <f>D21-D40</f>
        <v>-801785</v>
      </c>
      <c r="F41" s="48">
        <f>F21-F40</f>
        <v>21192</v>
      </c>
      <c r="H41" s="84">
        <f>H21-H40</f>
        <v>0</v>
      </c>
      <c r="I41" s="13"/>
      <c r="J41" s="84">
        <f>J21-J40</f>
        <v>0</v>
      </c>
      <c r="L41" s="48">
        <f>L21-L40</f>
        <v>-780593</v>
      </c>
      <c r="N41" s="54"/>
    </row>
    <row r="42" spans="1:14" x14ac:dyDescent="0.25">
      <c r="A42" s="10"/>
      <c r="B42" s="6"/>
      <c r="C42" s="6"/>
      <c r="H42" s="30"/>
      <c r="J42" s="30"/>
    </row>
    <row r="43" spans="1:14" x14ac:dyDescent="0.25">
      <c r="A43" t="s">
        <v>72</v>
      </c>
      <c r="C43" s="6"/>
      <c r="H43" s="30"/>
      <c r="J43" s="30"/>
    </row>
    <row r="44" spans="1:14" x14ac:dyDescent="0.25">
      <c r="B44" t="s">
        <v>73</v>
      </c>
      <c r="C44" s="6"/>
      <c r="H44" s="30"/>
      <c r="J44" s="30"/>
    </row>
    <row r="45" spans="1:14" x14ac:dyDescent="0.25">
      <c r="B45" t="s">
        <v>74</v>
      </c>
      <c r="C45" s="6"/>
      <c r="D45" s="30">
        <v>37173</v>
      </c>
      <c r="F45" s="43">
        <v>0</v>
      </c>
      <c r="H45" s="43">
        <v>0</v>
      </c>
      <c r="J45" s="43">
        <v>0</v>
      </c>
      <c r="L45" s="28">
        <f>SUM(D45:J45)</f>
        <v>37173</v>
      </c>
      <c r="N45" s="43"/>
    </row>
    <row r="46" spans="1:14" x14ac:dyDescent="0.25">
      <c r="B46" t="s">
        <v>75</v>
      </c>
      <c r="C46" s="6"/>
      <c r="H46" s="30"/>
      <c r="J46" s="30"/>
      <c r="L46" s="28"/>
      <c r="N46" s="43"/>
    </row>
    <row r="47" spans="1:14" x14ac:dyDescent="0.25">
      <c r="B47" t="s">
        <v>76</v>
      </c>
      <c r="C47" s="6"/>
      <c r="D47" s="30">
        <v>450343</v>
      </c>
      <c r="F47" s="43">
        <v>0</v>
      </c>
      <c r="H47" s="43">
        <v>0</v>
      </c>
      <c r="J47" s="43">
        <v>0</v>
      </c>
      <c r="L47" s="28">
        <f>SUM(D47:J47)</f>
        <v>450343</v>
      </c>
      <c r="N47" s="43"/>
    </row>
    <row r="48" spans="1:14" x14ac:dyDescent="0.25">
      <c r="B48" t="s">
        <v>77</v>
      </c>
      <c r="C48" s="6"/>
      <c r="D48" s="30">
        <v>11608</v>
      </c>
      <c r="F48" s="43">
        <v>0</v>
      </c>
      <c r="H48" s="43">
        <v>0</v>
      </c>
      <c r="J48" s="43">
        <v>0</v>
      </c>
      <c r="L48" s="28">
        <f>SUM(D48:J48)</f>
        <v>11608</v>
      </c>
      <c r="N48" s="43"/>
    </row>
    <row r="49" spans="1:14" x14ac:dyDescent="0.25">
      <c r="B49" t="s">
        <v>78</v>
      </c>
      <c r="C49" s="6"/>
      <c r="D49" s="30">
        <v>87440</v>
      </c>
      <c r="F49" s="43">
        <v>0</v>
      </c>
      <c r="H49" s="43">
        <v>0</v>
      </c>
      <c r="J49" s="43">
        <v>0</v>
      </c>
      <c r="L49" s="28">
        <f>SUM(D49:J49)</f>
        <v>87440</v>
      </c>
      <c r="N49" s="43"/>
    </row>
    <row r="50" spans="1:14" x14ac:dyDescent="0.25">
      <c r="B50" t="s">
        <v>79</v>
      </c>
      <c r="D50" s="30">
        <v>13010</v>
      </c>
      <c r="F50" s="43">
        <v>0</v>
      </c>
      <c r="H50" s="43">
        <v>0</v>
      </c>
      <c r="J50" s="43">
        <v>0</v>
      </c>
      <c r="L50" s="28">
        <f>SUM(D50:J50)</f>
        <v>13010</v>
      </c>
      <c r="N50" s="43"/>
    </row>
    <row r="51" spans="1:14" x14ac:dyDescent="0.25">
      <c r="B51" t="s">
        <v>80</v>
      </c>
      <c r="D51" s="43">
        <v>0</v>
      </c>
      <c r="F51" s="43">
        <v>0</v>
      </c>
      <c r="H51" s="43">
        <v>0</v>
      </c>
      <c r="J51" s="43">
        <v>0</v>
      </c>
      <c r="L51" s="9">
        <f>SUM(D51:J51)</f>
        <v>0</v>
      </c>
      <c r="N51" s="43"/>
    </row>
    <row r="52" spans="1:14" x14ac:dyDescent="0.25">
      <c r="B52" t="s">
        <v>81</v>
      </c>
      <c r="D52" s="8">
        <f>SUM(D45:D51)</f>
        <v>599574</v>
      </c>
      <c r="F52" s="49">
        <f>SUM(F45:F51)</f>
        <v>0</v>
      </c>
      <c r="H52" s="49">
        <f>SUM(H45:H51)</f>
        <v>0</v>
      </c>
      <c r="J52" s="49">
        <f>SUM(J45:J51)</f>
        <v>0</v>
      </c>
      <c r="L52" s="8">
        <f>SUM(L45:L51)</f>
        <v>599574</v>
      </c>
      <c r="N52" s="43"/>
    </row>
    <row r="53" spans="1:14" x14ac:dyDescent="0.25">
      <c r="B53" t="s">
        <v>82</v>
      </c>
      <c r="C53" s="6"/>
      <c r="D53" s="28">
        <f>D41+D52</f>
        <v>-202211</v>
      </c>
      <c r="F53" s="28">
        <f>F41+F52</f>
        <v>21192</v>
      </c>
      <c r="H53" s="58">
        <f>H41+H52</f>
        <v>0</v>
      </c>
      <c r="I53" s="43"/>
      <c r="J53" s="58">
        <f>J41+J52</f>
        <v>0</v>
      </c>
      <c r="L53" s="28">
        <f>L41+L52</f>
        <v>-181019</v>
      </c>
      <c r="N53" s="28"/>
    </row>
    <row r="54" spans="1:14" x14ac:dyDescent="0.25">
      <c r="A54" t="s">
        <v>83</v>
      </c>
      <c r="D54" s="43">
        <v>0</v>
      </c>
      <c r="F54" s="43">
        <v>0</v>
      </c>
      <c r="G54" s="28"/>
      <c r="H54" s="43">
        <v>0</v>
      </c>
      <c r="J54" s="43">
        <v>0</v>
      </c>
      <c r="L54" s="43">
        <f>SUM(D54:J54)</f>
        <v>0</v>
      </c>
      <c r="N54" s="43"/>
    </row>
    <row r="55" spans="1:14" x14ac:dyDescent="0.25">
      <c r="A55" t="s">
        <v>84</v>
      </c>
      <c r="D55" s="50">
        <v>30000</v>
      </c>
      <c r="F55" s="51">
        <v>0</v>
      </c>
      <c r="G55" s="28"/>
      <c r="H55" s="51">
        <v>0</v>
      </c>
      <c r="J55" s="51">
        <v>0</v>
      </c>
      <c r="L55" s="50">
        <f>SUM(D55:J55)</f>
        <v>30000</v>
      </c>
    </row>
    <row r="56" spans="1:14" x14ac:dyDescent="0.25">
      <c r="B56" t="s">
        <v>139</v>
      </c>
      <c r="D56" s="28">
        <f>SUM(D53:D55)</f>
        <v>-172211</v>
      </c>
      <c r="F56" s="28">
        <f>SUM(F53:F55)</f>
        <v>21192</v>
      </c>
      <c r="H56" s="58">
        <f>SUM(H53:H55)</f>
        <v>0</v>
      </c>
      <c r="J56" s="58">
        <f>SUM(J53:J55)</f>
        <v>0</v>
      </c>
      <c r="L56" s="28">
        <f>SUM(L53:L55)</f>
        <v>-151019</v>
      </c>
      <c r="N56" s="43"/>
    </row>
    <row r="57" spans="1:14" x14ac:dyDescent="0.25">
      <c r="A57" s="30" t="s">
        <v>140</v>
      </c>
      <c r="C57" s="6"/>
      <c r="D57" s="30">
        <f>412389+79840</f>
        <v>492229</v>
      </c>
      <c r="F57" s="30">
        <v>15320</v>
      </c>
      <c r="H57" s="43">
        <v>0</v>
      </c>
      <c r="J57" s="43">
        <v>0</v>
      </c>
      <c r="L57" s="30">
        <f>SUM(D57:J57)</f>
        <v>507549</v>
      </c>
      <c r="N57" s="43"/>
    </row>
    <row r="58" spans="1:14" ht="15.75" thickBot="1" x14ac:dyDescent="0.3">
      <c r="A58" s="30" t="s">
        <v>141</v>
      </c>
      <c r="C58" s="6"/>
      <c r="D58" s="52">
        <f>SUM(D56:D57)</f>
        <v>320018</v>
      </c>
      <c r="F58" s="52">
        <f>SUM(F56:F57)</f>
        <v>36512</v>
      </c>
      <c r="H58" s="59">
        <f>SUM(H56:H57)</f>
        <v>0</v>
      </c>
      <c r="I58" s="41"/>
      <c r="J58" s="59">
        <f>SUM(J56:J57)</f>
        <v>0</v>
      </c>
      <c r="L58" s="52">
        <f>SUM(L56:L57)</f>
        <v>356530</v>
      </c>
      <c r="N58" s="41"/>
    </row>
    <row r="59" spans="1:14" ht="15.75" thickTop="1" x14ac:dyDescent="0.25">
      <c r="F59" s="53"/>
    </row>
  </sheetData>
  <mergeCells count="5">
    <mergeCell ref="H10:J11"/>
    <mergeCell ref="B3:N3"/>
    <mergeCell ref="B4:N4"/>
    <mergeCell ref="B5:N5"/>
    <mergeCell ref="B6:N6"/>
  </mergeCells>
  <phoneticPr fontId="0" type="noConversion"/>
  <pageMargins left="0.5" right="0.5" top="1" bottom="1" header="0.5" footer="0.5"/>
  <pageSetup scale="57" orientation="portrait" r:id="rId1"/>
  <headerFooter alignWithMargins="0">
    <oddFooter>&amp;R&amp;"Times New Roman,Italic"[Updated 8/06]</oddFooter>
  </headerFooter>
  <ignoredErrors>
    <ignoredError sqref="L5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5"/>
  <sheetViews>
    <sheetView topLeftCell="B1" zoomScaleNormal="100" workbookViewId="0">
      <selection activeCell="M2" sqref="M2"/>
    </sheetView>
  </sheetViews>
  <sheetFormatPr defaultColWidth="9.140625" defaultRowHeight="15" x14ac:dyDescent="0.25"/>
  <cols>
    <col min="1" max="1" width="67.5703125" style="10" bestFit="1" customWidth="1"/>
    <col min="2" max="2" width="2.140625" style="10" customWidth="1"/>
    <col min="3" max="3" width="17.7109375" style="60" customWidth="1"/>
    <col min="4" max="4" width="1.7109375" style="10" customWidth="1"/>
    <col min="5" max="5" width="13.7109375" style="60" customWidth="1"/>
    <col min="6" max="6" width="1.7109375" style="10" customWidth="1"/>
    <col min="7" max="7" width="13.85546875" style="10" customWidth="1"/>
    <col min="8" max="8" width="2" style="10" customWidth="1"/>
    <col min="9" max="9" width="12.42578125" style="10" customWidth="1"/>
    <col min="10" max="10" width="2" style="10" customWidth="1"/>
    <col min="11" max="11" width="13.7109375" style="60" customWidth="1"/>
    <col min="12" max="12" width="1.7109375" style="10" customWidth="1"/>
    <col min="13" max="13" width="15" style="60" customWidth="1"/>
    <col min="14" max="16384" width="9.140625" style="10"/>
  </cols>
  <sheetData>
    <row r="1" spans="1:13" x14ac:dyDescent="0.25">
      <c r="M1" s="61" t="s">
        <v>120</v>
      </c>
    </row>
    <row r="2" spans="1:13" x14ac:dyDescent="0.25">
      <c r="M2" s="95" t="s">
        <v>153</v>
      </c>
    </row>
    <row r="3" spans="1:13" x14ac:dyDescent="0.25">
      <c r="A3" s="4" t="s">
        <v>0</v>
      </c>
      <c r="B3" s="4"/>
      <c r="C3" s="33"/>
      <c r="D3" s="4"/>
      <c r="E3" s="33"/>
      <c r="F3" s="4"/>
      <c r="G3" s="4"/>
      <c r="H3" s="4"/>
      <c r="I3" s="4"/>
      <c r="J3" s="4"/>
      <c r="K3" s="33"/>
      <c r="L3" s="4"/>
      <c r="M3" s="62"/>
    </row>
    <row r="4" spans="1:13" x14ac:dyDescent="0.25">
      <c r="A4" s="4" t="s">
        <v>150</v>
      </c>
      <c r="B4" s="4"/>
      <c r="C4" s="33"/>
      <c r="D4" s="4"/>
      <c r="E4" s="33"/>
      <c r="F4" s="4"/>
      <c r="G4" s="4"/>
      <c r="H4" s="4"/>
      <c r="I4" s="4"/>
      <c r="J4" s="4"/>
      <c r="K4" s="33"/>
      <c r="L4" s="4"/>
      <c r="M4" s="62"/>
    </row>
    <row r="5" spans="1:13" x14ac:dyDescent="0.25">
      <c r="A5" s="4" t="s">
        <v>1</v>
      </c>
      <c r="B5" s="4"/>
      <c r="C5" s="33"/>
      <c r="D5" s="4"/>
      <c r="E5" s="33"/>
      <c r="F5" s="4"/>
      <c r="G5" s="4"/>
      <c r="H5" s="4"/>
      <c r="I5" s="4"/>
      <c r="J5" s="4"/>
      <c r="K5" s="33"/>
      <c r="L5" s="4"/>
      <c r="M5" s="62"/>
    </row>
    <row r="6" spans="1:13" x14ac:dyDescent="0.25">
      <c r="A6" s="4" t="s">
        <v>129</v>
      </c>
      <c r="B6" s="4"/>
      <c r="C6" s="33"/>
      <c r="D6" s="4"/>
      <c r="E6" s="33"/>
      <c r="F6" s="4"/>
      <c r="G6" s="4"/>
      <c r="H6" s="4"/>
      <c r="I6" s="4"/>
      <c r="J6" s="4"/>
      <c r="K6" s="33"/>
      <c r="L6" s="4"/>
      <c r="M6" s="62"/>
    </row>
    <row r="7" spans="1:13" x14ac:dyDescent="0.25">
      <c r="A7" s="4"/>
      <c r="B7" s="4"/>
      <c r="C7" s="33"/>
      <c r="D7" s="4"/>
      <c r="E7" s="33"/>
      <c r="F7" s="4"/>
      <c r="G7" s="4"/>
      <c r="H7" s="4"/>
      <c r="I7" s="4"/>
      <c r="J7" s="4"/>
      <c r="K7" s="33"/>
      <c r="L7" s="4"/>
      <c r="M7" s="33"/>
    </row>
    <row r="8" spans="1:13" ht="15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3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6"/>
      <c r="M9" s="34"/>
    </row>
    <row r="10" spans="1:13" x14ac:dyDescent="0.25">
      <c r="C10" s="34" t="s">
        <v>2</v>
      </c>
      <c r="D10" s="6"/>
      <c r="E10" s="34" t="s">
        <v>3</v>
      </c>
      <c r="F10" s="6"/>
      <c r="G10" s="111" t="s">
        <v>38</v>
      </c>
      <c r="H10" s="112"/>
      <c r="I10" s="112"/>
      <c r="J10" s="6"/>
      <c r="K10" s="34" t="s">
        <v>40</v>
      </c>
      <c r="M10" s="34"/>
    </row>
    <row r="11" spans="1:13" x14ac:dyDescent="0.25">
      <c r="C11" s="63" t="s">
        <v>5</v>
      </c>
      <c r="D11" s="6"/>
      <c r="E11" s="63" t="s">
        <v>6</v>
      </c>
      <c r="F11" s="2"/>
      <c r="G11" s="113"/>
      <c r="H11" s="113"/>
      <c r="I11" s="113"/>
      <c r="J11" s="2"/>
      <c r="K11" s="38" t="s">
        <v>41</v>
      </c>
      <c r="L11" s="17"/>
      <c r="M11" s="34"/>
    </row>
    <row r="12" spans="1:13" x14ac:dyDescent="0.25">
      <c r="C12" s="64"/>
      <c r="E12" s="64"/>
      <c r="F12" s="17"/>
      <c r="G12" s="17"/>
      <c r="H12" s="17"/>
      <c r="I12" s="17"/>
      <c r="J12" s="17"/>
      <c r="K12" s="64"/>
      <c r="L12" s="17"/>
      <c r="M12" s="64"/>
    </row>
    <row r="13" spans="1:13" x14ac:dyDescent="0.25">
      <c r="A13" s="65" t="s">
        <v>85</v>
      </c>
      <c r="B13" s="44"/>
    </row>
    <row r="14" spans="1:13" x14ac:dyDescent="0.25">
      <c r="A14" s="10" t="s">
        <v>86</v>
      </c>
      <c r="C14" s="21">
        <f>1219113-5420</f>
        <v>1213693</v>
      </c>
      <c r="D14" s="21"/>
      <c r="E14" s="21">
        <v>75757</v>
      </c>
      <c r="F14" s="21"/>
      <c r="G14" s="12">
        <v>0</v>
      </c>
      <c r="H14" s="12"/>
      <c r="I14" s="12">
        <v>0</v>
      </c>
      <c r="J14" s="21"/>
      <c r="K14" s="21">
        <f>SUM(C14:J14)</f>
        <v>1289450</v>
      </c>
      <c r="L14" s="21"/>
      <c r="M14" s="21"/>
    </row>
    <row r="15" spans="1:13" x14ac:dyDescent="0.25">
      <c r="A15" s="10" t="s">
        <v>87</v>
      </c>
      <c r="C15" s="66">
        <v>-759693</v>
      </c>
      <c r="E15" s="66">
        <v>-38753</v>
      </c>
      <c r="G15" s="13">
        <v>0</v>
      </c>
      <c r="I15" s="13">
        <v>0</v>
      </c>
      <c r="K15" s="13">
        <f>SUM(C15:J15)</f>
        <v>-798446</v>
      </c>
      <c r="M15" s="66"/>
    </row>
    <row r="16" spans="1:13" x14ac:dyDescent="0.25">
      <c r="A16" s="10" t="s">
        <v>88</v>
      </c>
      <c r="C16" s="66">
        <f>-377105-270</f>
        <v>-377375</v>
      </c>
      <c r="E16" s="13">
        <v>0</v>
      </c>
      <c r="G16" s="13">
        <v>0</v>
      </c>
      <c r="I16" s="13">
        <v>0</v>
      </c>
      <c r="K16" s="13">
        <f>SUM(C16:J16)</f>
        <v>-377375</v>
      </c>
      <c r="M16" s="66"/>
    </row>
    <row r="17" spans="1:13" x14ac:dyDescent="0.25">
      <c r="A17" s="10" t="s">
        <v>89</v>
      </c>
      <c r="C17" s="66">
        <f>-(757610+51742+41888)-2033-3532</f>
        <v>-856805</v>
      </c>
      <c r="E17" s="66">
        <f>-15812-137</f>
        <v>-15949</v>
      </c>
      <c r="G17" s="13">
        <v>0</v>
      </c>
      <c r="I17" s="13">
        <v>0</v>
      </c>
      <c r="K17" s="13">
        <f>SUM(C17:J17)</f>
        <v>-872754</v>
      </c>
      <c r="M17" s="66"/>
    </row>
    <row r="18" spans="1:13" x14ac:dyDescent="0.25">
      <c r="A18" s="67" t="s">
        <v>90</v>
      </c>
      <c r="B18" s="67"/>
      <c r="C18" s="68">
        <f>SUM(C14:C17)</f>
        <v>-780180</v>
      </c>
      <c r="E18" s="68">
        <f>SUM(E14:E17)</f>
        <v>21055</v>
      </c>
      <c r="G18" s="79">
        <f>SUM(G14:G17)</f>
        <v>0</v>
      </c>
      <c r="H18" s="13"/>
      <c r="I18" s="79">
        <f>SUM(I14:I17)</f>
        <v>0</v>
      </c>
      <c r="K18" s="68">
        <f>SUM(K14:K17)</f>
        <v>-759125</v>
      </c>
      <c r="M18" s="77"/>
    </row>
    <row r="19" spans="1:13" x14ac:dyDescent="0.25">
      <c r="A19" s="44"/>
      <c r="B19" s="44"/>
      <c r="G19" s="60"/>
      <c r="I19" s="60"/>
    </row>
    <row r="20" spans="1:13" x14ac:dyDescent="0.25">
      <c r="A20" s="65" t="s">
        <v>91</v>
      </c>
      <c r="B20" s="44"/>
      <c r="G20" s="60"/>
      <c r="I20" s="60"/>
    </row>
    <row r="21" spans="1:13" x14ac:dyDescent="0.25">
      <c r="A21" s="10" t="s">
        <v>92</v>
      </c>
      <c r="C21" s="66">
        <f>37173</f>
        <v>37173</v>
      </c>
      <c r="E21" s="13">
        <v>0</v>
      </c>
      <c r="G21" s="13">
        <v>0</v>
      </c>
      <c r="I21" s="13">
        <v>0</v>
      </c>
      <c r="K21" s="28">
        <f>SUM(C21:J21)</f>
        <v>37173</v>
      </c>
      <c r="M21" s="13"/>
    </row>
    <row r="22" spans="1:13" x14ac:dyDescent="0.25">
      <c r="A22" s="10" t="s">
        <v>93</v>
      </c>
      <c r="C22" s="66">
        <f>450343+11608+87440</f>
        <v>549391</v>
      </c>
      <c r="E22" s="13">
        <v>0</v>
      </c>
      <c r="G22" s="13">
        <v>0</v>
      </c>
      <c r="I22" s="13">
        <v>0</v>
      </c>
      <c r="K22" s="28">
        <f>SUM(C22:J22)</f>
        <v>549391</v>
      </c>
      <c r="M22" s="13"/>
    </row>
    <row r="23" spans="1:13" x14ac:dyDescent="0.25">
      <c r="A23" s="67" t="s">
        <v>94</v>
      </c>
      <c r="B23" s="67"/>
      <c r="C23" s="66">
        <v>30000</v>
      </c>
      <c r="E23" s="13">
        <v>0</v>
      </c>
      <c r="G23" s="13">
        <v>0</v>
      </c>
      <c r="I23" s="13">
        <v>0</v>
      </c>
      <c r="K23" s="28">
        <f>SUM(C23:J23)</f>
        <v>30000</v>
      </c>
      <c r="M23" s="66"/>
    </row>
    <row r="24" spans="1:13" x14ac:dyDescent="0.25">
      <c r="A24" s="10" t="s">
        <v>95</v>
      </c>
      <c r="C24" s="8">
        <f>SUM(C21:C23)</f>
        <v>616564</v>
      </c>
      <c r="E24" s="29">
        <f>SUM(E21:E23)</f>
        <v>0</v>
      </c>
      <c r="G24" s="29">
        <f>SUM(G21:G23)</f>
        <v>0</v>
      </c>
      <c r="I24" s="29">
        <f>SUM(I21:I23)</f>
        <v>0</v>
      </c>
      <c r="K24" s="8">
        <f>SUM(K21:K23)</f>
        <v>616564</v>
      </c>
      <c r="M24" s="28"/>
    </row>
    <row r="25" spans="1:13" x14ac:dyDescent="0.25">
      <c r="A25" s="44"/>
      <c r="B25" s="44"/>
      <c r="C25" s="69"/>
      <c r="E25" s="69"/>
      <c r="G25" s="69"/>
      <c r="I25" s="69"/>
      <c r="K25" s="69"/>
      <c r="M25" s="69"/>
    </row>
    <row r="26" spans="1:13" x14ac:dyDescent="0.25">
      <c r="A26" s="65" t="s">
        <v>96</v>
      </c>
      <c r="B26" s="44"/>
      <c r="G26" s="60"/>
      <c r="I26" s="60"/>
    </row>
    <row r="27" spans="1:13" x14ac:dyDescent="0.25">
      <c r="A27" s="65" t="s">
        <v>97</v>
      </c>
      <c r="B27" s="44"/>
      <c r="G27" s="60"/>
      <c r="I27" s="60"/>
    </row>
    <row r="28" spans="1:13" x14ac:dyDescent="0.25">
      <c r="A28" s="10" t="s">
        <v>98</v>
      </c>
      <c r="C28" s="13">
        <v>0</v>
      </c>
      <c r="D28" s="13">
        <v>0</v>
      </c>
      <c r="E28" s="13">
        <v>0</v>
      </c>
      <c r="G28" s="13">
        <v>0</v>
      </c>
      <c r="I28" s="13">
        <v>0</v>
      </c>
      <c r="K28" s="13">
        <f>SUM(C28:J28)</f>
        <v>0</v>
      </c>
      <c r="M28" s="13"/>
    </row>
    <row r="29" spans="1:13" x14ac:dyDescent="0.25">
      <c r="A29" s="10" t="s">
        <v>99</v>
      </c>
      <c r="C29" s="66">
        <v>-5300</v>
      </c>
      <c r="E29" s="13">
        <v>0</v>
      </c>
      <c r="G29" s="13">
        <v>0</v>
      </c>
      <c r="I29" s="13">
        <v>0</v>
      </c>
      <c r="K29" s="13">
        <f>SUM(C29:J29)</f>
        <v>-5300</v>
      </c>
      <c r="M29" s="13"/>
    </row>
    <row r="30" spans="1:13" x14ac:dyDescent="0.25">
      <c r="A30" s="10" t="s">
        <v>100</v>
      </c>
      <c r="C30" s="13">
        <v>0</v>
      </c>
      <c r="E30" s="13">
        <v>0</v>
      </c>
      <c r="G30" s="13">
        <v>0</v>
      </c>
      <c r="I30" s="13">
        <v>0</v>
      </c>
      <c r="K30" s="13">
        <f>SUM(C30:J30)</f>
        <v>0</v>
      </c>
      <c r="M30" s="13"/>
    </row>
    <row r="31" spans="1:13" x14ac:dyDescent="0.25">
      <c r="A31" s="67" t="s">
        <v>101</v>
      </c>
      <c r="B31" s="67"/>
      <c r="C31" s="70">
        <f>SUM(C28:C30)</f>
        <v>-5300</v>
      </c>
      <c r="E31" s="29">
        <f>SUM(E28:E30)</f>
        <v>0</v>
      </c>
      <c r="G31" s="29">
        <f>SUM(G28:G30)</f>
        <v>0</v>
      </c>
      <c r="I31" s="29">
        <f>SUM(I28:I30)</f>
        <v>0</v>
      </c>
      <c r="K31" s="70">
        <f>SUM(K28:K30)</f>
        <v>-5300</v>
      </c>
      <c r="M31" s="13"/>
    </row>
    <row r="32" spans="1:13" x14ac:dyDescent="0.25">
      <c r="A32" s="44"/>
      <c r="B32" s="44"/>
      <c r="G32" s="60"/>
      <c r="I32" s="60"/>
    </row>
    <row r="33" spans="1:13" x14ac:dyDescent="0.25">
      <c r="A33" s="44" t="s">
        <v>102</v>
      </c>
      <c r="B33" s="44"/>
      <c r="G33" s="60"/>
      <c r="I33" s="60"/>
    </row>
    <row r="34" spans="1:13" x14ac:dyDescent="0.25">
      <c r="A34" s="10" t="s">
        <v>103</v>
      </c>
      <c r="C34" s="66">
        <v>13010</v>
      </c>
      <c r="E34" s="13">
        <v>0</v>
      </c>
      <c r="G34" s="13">
        <v>0</v>
      </c>
      <c r="I34" s="13">
        <v>0</v>
      </c>
      <c r="K34" s="13">
        <f>SUM(C34:J34)</f>
        <v>13010</v>
      </c>
      <c r="M34" s="13"/>
    </row>
    <row r="35" spans="1:13" x14ac:dyDescent="0.25">
      <c r="A35" s="10" t="s">
        <v>104</v>
      </c>
      <c r="C35" s="13">
        <v>0</v>
      </c>
      <c r="E35" s="13">
        <v>0</v>
      </c>
      <c r="G35" s="13">
        <v>0</v>
      </c>
      <c r="I35" s="13">
        <v>0</v>
      </c>
      <c r="K35" s="13">
        <f>SUM(C35:J35)</f>
        <v>0</v>
      </c>
      <c r="M35" s="13"/>
    </row>
    <row r="36" spans="1:13" x14ac:dyDescent="0.25">
      <c r="A36" s="67" t="s">
        <v>105</v>
      </c>
      <c r="B36" s="67"/>
      <c r="C36" s="70">
        <f>SUM(C34:C35)</f>
        <v>13010</v>
      </c>
      <c r="E36" s="29">
        <f>SUM(E34:E35)</f>
        <v>0</v>
      </c>
      <c r="G36" s="29">
        <f>SUM(G34:G35)</f>
        <v>0</v>
      </c>
      <c r="I36" s="29">
        <f>SUM(I34:I35)</f>
        <v>0</v>
      </c>
      <c r="K36" s="70">
        <f>SUM(K34:K35)</f>
        <v>13010</v>
      </c>
      <c r="M36" s="13"/>
    </row>
    <row r="37" spans="1:13" x14ac:dyDescent="0.25">
      <c r="A37" s="67" t="s">
        <v>106</v>
      </c>
      <c r="B37" s="44"/>
      <c r="C37" s="66">
        <f>C18+C24+C31+C36</f>
        <v>-155906</v>
      </c>
      <c r="E37" s="66">
        <f>E18+E24+E31+E36</f>
        <v>21055</v>
      </c>
      <c r="G37" s="13">
        <v>0</v>
      </c>
      <c r="I37" s="13">
        <v>0</v>
      </c>
      <c r="K37" s="66">
        <f>K18+K24+K31+K36</f>
        <v>-134851</v>
      </c>
      <c r="M37" s="71"/>
    </row>
    <row r="38" spans="1:13" x14ac:dyDescent="0.25">
      <c r="A38" s="30" t="s">
        <v>143</v>
      </c>
      <c r="C38" s="66">
        <v>289188</v>
      </c>
      <c r="E38" s="66">
        <v>15710</v>
      </c>
      <c r="G38" s="13">
        <v>0</v>
      </c>
      <c r="I38" s="13">
        <v>0</v>
      </c>
      <c r="K38" s="66">
        <f>SUM(C38:J38)</f>
        <v>304898</v>
      </c>
      <c r="M38" s="13"/>
    </row>
    <row r="39" spans="1:13" ht="15.75" thickBot="1" x14ac:dyDescent="0.3">
      <c r="A39" s="30" t="s">
        <v>144</v>
      </c>
      <c r="C39" s="72">
        <f>SUM(C37:C38)</f>
        <v>133282</v>
      </c>
      <c r="E39" s="72">
        <f>SUM(E37:E38)</f>
        <v>36765</v>
      </c>
      <c r="G39" s="78">
        <f>SUM(G37:G38)</f>
        <v>0</v>
      </c>
      <c r="H39" s="12"/>
      <c r="I39" s="78">
        <f>SUM(I37:I38)</f>
        <v>0</v>
      </c>
      <c r="K39" s="72">
        <f>SUM(K37:K38)</f>
        <v>170047</v>
      </c>
      <c r="M39" s="21"/>
    </row>
    <row r="40" spans="1:13" ht="15.75" thickTop="1" x14ac:dyDescent="0.25">
      <c r="C40" s="71"/>
      <c r="D40" s="71"/>
      <c r="E40" s="71"/>
      <c r="F40" s="71"/>
      <c r="G40" s="71"/>
      <c r="H40" s="71"/>
      <c r="I40" s="71"/>
      <c r="J40" s="71"/>
      <c r="K40" s="71"/>
      <c r="M40" s="66"/>
    </row>
    <row r="41" spans="1:13" ht="29.25" customHeight="1" x14ac:dyDescent="0.25">
      <c r="A41" s="73" t="s">
        <v>107</v>
      </c>
      <c r="B41" s="73"/>
      <c r="C41" s="66"/>
      <c r="E41" s="66"/>
      <c r="G41" s="66"/>
      <c r="I41" s="66"/>
      <c r="K41" s="66"/>
      <c r="M41" s="66"/>
    </row>
    <row r="42" spans="1:13" x14ac:dyDescent="0.25">
      <c r="A42" s="73" t="s">
        <v>108</v>
      </c>
      <c r="B42" s="73"/>
      <c r="C42" s="66"/>
      <c r="E42" s="66"/>
      <c r="G42" s="66"/>
      <c r="I42" s="66"/>
      <c r="K42" s="66"/>
      <c r="M42" s="66"/>
    </row>
    <row r="43" spans="1:13" x14ac:dyDescent="0.25">
      <c r="A43" s="10" t="s">
        <v>109</v>
      </c>
      <c r="B43" s="6"/>
      <c r="C43" s="42">
        <v>-801785</v>
      </c>
      <c r="E43" s="42">
        <v>21192</v>
      </c>
      <c r="G43" s="80">
        <v>0</v>
      </c>
      <c r="H43" s="12"/>
      <c r="I43" s="80">
        <v>0</v>
      </c>
      <c r="K43" s="42">
        <f>SUM(C43:J43)</f>
        <v>-780593</v>
      </c>
      <c r="M43" s="42"/>
    </row>
    <row r="44" spans="1:13" ht="15.75" customHeight="1" x14ac:dyDescent="0.25">
      <c r="A44" s="74" t="s">
        <v>110</v>
      </c>
      <c r="B44" s="65"/>
      <c r="C44" s="66"/>
      <c r="E44" s="66"/>
      <c r="G44" s="66"/>
      <c r="I44" s="66"/>
      <c r="K44" s="66"/>
      <c r="M44" s="66"/>
    </row>
    <row r="45" spans="1:13" x14ac:dyDescent="0.25">
      <c r="A45" s="74" t="s">
        <v>111</v>
      </c>
      <c r="B45" s="65"/>
      <c r="C45" s="66"/>
      <c r="E45" s="66"/>
      <c r="G45" s="66"/>
      <c r="I45" s="66"/>
      <c r="K45" s="66"/>
      <c r="M45" s="66"/>
    </row>
    <row r="46" spans="1:13" x14ac:dyDescent="0.25">
      <c r="A46" s="10" t="s">
        <v>112</v>
      </c>
      <c r="C46" s="66">
        <v>32860</v>
      </c>
      <c r="E46" s="13">
        <v>0</v>
      </c>
      <c r="G46" s="13">
        <v>0</v>
      </c>
      <c r="I46" s="13">
        <v>0</v>
      </c>
      <c r="K46" s="28">
        <f t="shared" ref="K46:K51" si="0">SUM(C46:J46)</f>
        <v>32860</v>
      </c>
      <c r="M46" s="13"/>
    </row>
    <row r="47" spans="1:13" x14ac:dyDescent="0.25">
      <c r="A47" s="10" t="s">
        <v>113</v>
      </c>
      <c r="C47" s="66">
        <f>-74948-6020+71206+4342</f>
        <v>-5420</v>
      </c>
      <c r="E47" s="13">
        <v>0</v>
      </c>
      <c r="G47" s="13">
        <v>0</v>
      </c>
      <c r="I47" s="13">
        <v>0</v>
      </c>
      <c r="K47" s="28">
        <f t="shared" si="0"/>
        <v>-5420</v>
      </c>
      <c r="M47" s="66"/>
    </row>
    <row r="48" spans="1:13" x14ac:dyDescent="0.25">
      <c r="A48" s="10" t="s">
        <v>114</v>
      </c>
      <c r="C48" s="28">
        <f>-16860+13328</f>
        <v>-3532</v>
      </c>
      <c r="D48" s="28"/>
      <c r="E48" s="13">
        <v>0</v>
      </c>
      <c r="F48" s="66"/>
      <c r="G48" s="13">
        <v>0</v>
      </c>
      <c r="H48" s="66"/>
      <c r="I48" s="13">
        <v>0</v>
      </c>
      <c r="J48" s="66"/>
      <c r="K48" s="28">
        <f t="shared" si="0"/>
        <v>-3532</v>
      </c>
      <c r="M48" s="13"/>
    </row>
    <row r="49" spans="1:13" x14ac:dyDescent="0.25">
      <c r="A49" s="10" t="s">
        <v>115</v>
      </c>
      <c r="C49" s="13">
        <v>0</v>
      </c>
      <c r="D49" s="28"/>
      <c r="E49" s="13">
        <v>0</v>
      </c>
      <c r="F49" s="66"/>
      <c r="G49" s="13">
        <v>0</v>
      </c>
      <c r="H49" s="66"/>
      <c r="I49" s="13">
        <v>0</v>
      </c>
      <c r="J49" s="66"/>
      <c r="K49" s="28">
        <f t="shared" si="0"/>
        <v>0</v>
      </c>
      <c r="M49" s="28"/>
    </row>
    <row r="50" spans="1:13" x14ac:dyDescent="0.25">
      <c r="A50" s="10" t="s">
        <v>116</v>
      </c>
      <c r="C50" s="28">
        <v>-2033</v>
      </c>
      <c r="D50" s="28"/>
      <c r="E50" s="28">
        <v>-137</v>
      </c>
      <c r="F50" s="66"/>
      <c r="G50" s="13">
        <v>0</v>
      </c>
      <c r="H50" s="66"/>
      <c r="I50" s="13">
        <v>0</v>
      </c>
      <c r="J50" s="66"/>
      <c r="K50" s="28">
        <f t="shared" si="0"/>
        <v>-2170</v>
      </c>
      <c r="M50" s="28"/>
    </row>
    <row r="51" spans="1:13" x14ac:dyDescent="0.25">
      <c r="A51" s="10" t="s">
        <v>117</v>
      </c>
      <c r="C51" s="66">
        <f>-(11256-10986)</f>
        <v>-270</v>
      </c>
      <c r="D51" s="66"/>
      <c r="E51" s="13">
        <v>0</v>
      </c>
      <c r="F51" s="66"/>
      <c r="G51" s="13">
        <v>0</v>
      </c>
      <c r="H51" s="66"/>
      <c r="I51" s="13">
        <v>0</v>
      </c>
      <c r="J51" s="66"/>
      <c r="K51" s="28">
        <f t="shared" si="0"/>
        <v>-270</v>
      </c>
      <c r="M51" s="13"/>
    </row>
    <row r="52" spans="1:13" x14ac:dyDescent="0.25">
      <c r="A52" s="10" t="s">
        <v>118</v>
      </c>
      <c r="C52" s="75">
        <f>SUM(C46:C51)</f>
        <v>21605</v>
      </c>
      <c r="D52" s="66"/>
      <c r="E52" s="75">
        <f>SUM(E46:E51)</f>
        <v>-137</v>
      </c>
      <c r="F52" s="66"/>
      <c r="G52" s="29">
        <f>SUM(G46:G51)</f>
        <v>0</v>
      </c>
      <c r="H52" s="13"/>
      <c r="I52" s="29">
        <f>SUM(I46:I51)</f>
        <v>0</v>
      </c>
      <c r="J52" s="66"/>
      <c r="K52" s="75">
        <f>SUM(K46:K51)</f>
        <v>21468</v>
      </c>
      <c r="M52" s="66"/>
    </row>
    <row r="53" spans="1:13" ht="15.75" thickBot="1" x14ac:dyDescent="0.3">
      <c r="A53" s="67" t="s">
        <v>119</v>
      </c>
      <c r="B53" s="44"/>
      <c r="C53" s="82">
        <f>C43+C52</f>
        <v>-780180</v>
      </c>
      <c r="D53" s="12"/>
      <c r="E53" s="82">
        <f>E43+E52</f>
        <v>21055</v>
      </c>
      <c r="F53" s="82"/>
      <c r="G53" s="82">
        <f>G43+G52</f>
        <v>0</v>
      </c>
      <c r="H53" s="12"/>
      <c r="I53" s="82">
        <f>I43+I52</f>
        <v>0</v>
      </c>
      <c r="J53" s="12"/>
      <c r="K53" s="82">
        <f>K43+K52</f>
        <v>-759125</v>
      </c>
      <c r="M53" s="21"/>
    </row>
    <row r="54" spans="1:13" ht="15.75" thickTop="1" x14ac:dyDescent="0.25">
      <c r="C54" s="66"/>
      <c r="D54" s="66"/>
      <c r="E54" s="66"/>
      <c r="F54" s="66"/>
      <c r="G54" s="66"/>
      <c r="H54" s="66"/>
      <c r="I54" s="66"/>
      <c r="J54" s="66"/>
      <c r="K54" s="66"/>
    </row>
    <row r="55" spans="1:13" x14ac:dyDescent="0.25">
      <c r="G55" s="76"/>
    </row>
  </sheetData>
  <mergeCells count="1">
    <mergeCell ref="G10:I11"/>
  </mergeCells>
  <phoneticPr fontId="0" type="noConversion"/>
  <pageMargins left="0.5" right="0.5" top="1" bottom="0.75" header="0.5" footer="0.5"/>
  <pageSetup scale="59" fitToHeight="0" orientation="portrait" r:id="rId1"/>
  <headerFooter alignWithMargins="0">
    <oddFooter>&amp;R&amp;"Times New Roman,Italic"[Updated 8/06]</oddFooter>
  </headerFooter>
  <colBreaks count="2" manualBreakCount="2">
    <brk id="1" max="1048575" man="1"/>
    <brk id="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39"/>
  <sheetViews>
    <sheetView zoomScaleNormal="100" workbookViewId="0">
      <selection activeCell="O12" sqref="O12"/>
    </sheetView>
  </sheetViews>
  <sheetFormatPr defaultColWidth="9.140625" defaultRowHeight="15" x14ac:dyDescent="0.25"/>
  <cols>
    <col min="1" max="1" width="2.85546875" style="10" customWidth="1"/>
    <col min="2" max="2" width="3.5703125" style="10" customWidth="1"/>
    <col min="3" max="3" width="38.140625" style="10" customWidth="1"/>
    <col min="4" max="4" width="15.42578125" style="10" customWidth="1"/>
    <col min="5" max="5" width="2" style="10" customWidth="1"/>
    <col min="6" max="6" width="13.28515625" style="10" customWidth="1"/>
    <col min="7" max="7" width="2" style="10" customWidth="1"/>
    <col min="8" max="8" width="15.5703125" style="10" hidden="1" customWidth="1"/>
    <col min="9" max="9" width="2.140625" style="10" hidden="1" customWidth="1"/>
    <col min="10" max="10" width="13.42578125" style="10" customWidth="1"/>
    <col min="11" max="12" width="2.140625" style="10" customWidth="1"/>
    <col min="13" max="13" width="13.140625" style="10" customWidth="1"/>
    <col min="14" max="14" width="2" style="10" customWidth="1"/>
    <col min="15" max="15" width="14.28515625" style="10" customWidth="1"/>
    <col min="16" max="16" width="12" style="10" bestFit="1" customWidth="1"/>
    <col min="17" max="16384" width="9.140625" style="10"/>
  </cols>
  <sheetData>
    <row r="1" spans="2:16" x14ac:dyDescent="0.25">
      <c r="O1" s="1" t="s">
        <v>145</v>
      </c>
    </row>
    <row r="2" spans="2:16" x14ac:dyDescent="0.25">
      <c r="O2" s="95" t="s">
        <v>153</v>
      </c>
    </row>
    <row r="3" spans="2:16" x14ac:dyDescent="0.25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16" x14ac:dyDescent="0.25">
      <c r="B4" s="114" t="s">
        <v>146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2:16" x14ac:dyDescent="0.25">
      <c r="B5" s="114" t="s">
        <v>121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3"/>
    </row>
    <row r="6" spans="2:16" x14ac:dyDescent="0.25">
      <c r="B6" s="114" t="s">
        <v>37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2:16" x14ac:dyDescent="0.25"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2:16" x14ac:dyDescent="0.25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2:16" x14ac:dyDescent="0.25">
      <c r="D9" s="114"/>
      <c r="E9" s="114"/>
      <c r="F9" s="114"/>
      <c r="G9" s="114"/>
      <c r="H9" s="114"/>
      <c r="I9" s="114"/>
      <c r="J9" s="114"/>
      <c r="K9" s="114"/>
      <c r="L9" s="114"/>
      <c r="M9" s="114"/>
      <c r="O9" s="2"/>
    </row>
    <row r="10" spans="2:16" x14ac:dyDescent="0.25"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O10" s="2"/>
    </row>
    <row r="11" spans="2:16" ht="15" customHeight="1" x14ac:dyDescent="0.25">
      <c r="D11" s="2"/>
      <c r="E11" s="6"/>
      <c r="F11" s="85" t="s">
        <v>138</v>
      </c>
      <c r="G11" s="86"/>
      <c r="H11" s="86"/>
      <c r="I11" s="86"/>
      <c r="J11" s="86"/>
      <c r="L11" s="6"/>
      <c r="M11" s="2"/>
      <c r="O11" s="2"/>
    </row>
    <row r="12" spans="2:16" x14ac:dyDescent="0.25">
      <c r="D12" s="5" t="s">
        <v>122</v>
      </c>
      <c r="E12" s="2"/>
      <c r="F12" s="93" t="s">
        <v>67</v>
      </c>
      <c r="G12" s="87"/>
      <c r="H12" s="87"/>
      <c r="I12" s="87"/>
      <c r="J12" s="87"/>
      <c r="L12" s="2"/>
      <c r="M12" s="5" t="s">
        <v>8</v>
      </c>
      <c r="N12" s="17"/>
      <c r="O12" s="2"/>
    </row>
    <row r="14" spans="2:16" x14ac:dyDescent="0.25">
      <c r="B14" s="6" t="s">
        <v>9</v>
      </c>
    </row>
    <row r="15" spans="2:16" x14ac:dyDescent="0.25">
      <c r="B15" s="6"/>
    </row>
    <row r="16" spans="2:16" x14ac:dyDescent="0.25">
      <c r="B16" s="10" t="s">
        <v>10</v>
      </c>
    </row>
    <row r="17" spans="2:15" x14ac:dyDescent="0.25">
      <c r="C17" s="10" t="s">
        <v>11</v>
      </c>
      <c r="D17" s="12">
        <v>498600</v>
      </c>
      <c r="F17" s="12">
        <v>27600967</v>
      </c>
      <c r="H17" s="12">
        <v>0</v>
      </c>
      <c r="J17" s="12">
        <v>0</v>
      </c>
      <c r="M17" s="12">
        <f>SUM(D17:H17)</f>
        <v>28099567</v>
      </c>
      <c r="N17" s="12"/>
      <c r="O17" s="12"/>
    </row>
    <row r="18" spans="2:15" x14ac:dyDescent="0.25">
      <c r="C18" t="s">
        <v>133</v>
      </c>
      <c r="D18" s="13">
        <v>0</v>
      </c>
      <c r="E18" s="13"/>
      <c r="F18" s="13">
        <v>328376</v>
      </c>
      <c r="H18" s="13"/>
      <c r="I18" s="13"/>
      <c r="J18" s="13">
        <v>0</v>
      </c>
      <c r="K18" s="13"/>
      <c r="L18" s="13"/>
      <c r="M18" s="13">
        <f>SUM(D18:H18)</f>
        <v>328376</v>
      </c>
      <c r="N18" s="12"/>
      <c r="O18" s="13"/>
    </row>
    <row r="19" spans="2:15" x14ac:dyDescent="0.25">
      <c r="C19" s="10" t="s">
        <v>13</v>
      </c>
      <c r="D19" s="13">
        <v>0</v>
      </c>
      <c r="F19" s="13">
        <v>0</v>
      </c>
      <c r="H19" s="13">
        <v>0</v>
      </c>
      <c r="I19" s="13"/>
      <c r="J19" s="13">
        <v>0</v>
      </c>
      <c r="K19" s="13"/>
      <c r="L19" s="13"/>
      <c r="M19" s="13">
        <f>SUM(D19:H19)</f>
        <v>0</v>
      </c>
      <c r="N19" s="13"/>
      <c r="O19" s="13"/>
    </row>
    <row r="20" spans="2:15" x14ac:dyDescent="0.25">
      <c r="C20" s="10" t="s">
        <v>14</v>
      </c>
      <c r="D20" s="13">
        <v>0</v>
      </c>
      <c r="F20" s="13">
        <v>0</v>
      </c>
      <c r="H20" s="13">
        <v>0</v>
      </c>
      <c r="I20" s="13"/>
      <c r="J20" s="13">
        <v>0</v>
      </c>
      <c r="K20" s="13"/>
      <c r="L20" s="13"/>
      <c r="M20" s="13">
        <f>SUM(D20:H20)</f>
        <v>0</v>
      </c>
      <c r="N20" s="13"/>
      <c r="O20" s="13"/>
    </row>
    <row r="21" spans="2:15" x14ac:dyDescent="0.25">
      <c r="C21" s="10" t="s">
        <v>15</v>
      </c>
      <c r="D21" s="13">
        <v>362530</v>
      </c>
      <c r="F21" s="13">
        <v>0</v>
      </c>
      <c r="H21" s="13">
        <v>0</v>
      </c>
      <c r="I21" s="13"/>
      <c r="J21" s="13">
        <v>0</v>
      </c>
      <c r="K21" s="13"/>
      <c r="L21" s="13"/>
      <c r="M21" s="13">
        <f>SUM(D21:H21)</f>
        <v>362530</v>
      </c>
      <c r="N21" s="13"/>
      <c r="O21" s="13"/>
    </row>
    <row r="22" spans="2:15" ht="15.75" thickBot="1" x14ac:dyDescent="0.3">
      <c r="B22" t="s">
        <v>134</v>
      </c>
      <c r="C22" s="14"/>
      <c r="D22" s="92">
        <f>SUM(D17:D21)</f>
        <v>861130</v>
      </c>
      <c r="E22" s="13"/>
      <c r="F22" s="92">
        <f>SUM(F17:F21)</f>
        <v>27929343</v>
      </c>
      <c r="G22" s="13"/>
      <c r="H22" s="81">
        <f>SUM(H17:H21)</f>
        <v>0</v>
      </c>
      <c r="I22" s="13"/>
      <c r="J22" s="92">
        <f>SUM(J17:J21)</f>
        <v>0</v>
      </c>
      <c r="K22" s="13"/>
      <c r="L22" s="13"/>
      <c r="M22" s="92">
        <f>SUM(M17:M21)</f>
        <v>28790473</v>
      </c>
      <c r="N22" s="13"/>
      <c r="O22" s="28"/>
    </row>
    <row r="23" spans="2:15" ht="15.75" thickTop="1" x14ac:dyDescent="0.25">
      <c r="D23" s="13"/>
      <c r="F23" s="13"/>
      <c r="M23" s="13"/>
      <c r="N23" s="13"/>
      <c r="O23" s="13"/>
    </row>
    <row r="24" spans="2:15" x14ac:dyDescent="0.25">
      <c r="D24" s="43" t="s">
        <v>45</v>
      </c>
      <c r="F24" s="13"/>
      <c r="M24" s="13"/>
      <c r="N24" s="13"/>
      <c r="O24" s="13"/>
    </row>
    <row r="25" spans="2:15" x14ac:dyDescent="0.25">
      <c r="B25" s="6" t="s">
        <v>23</v>
      </c>
      <c r="D25" s="13"/>
      <c r="F25" s="13"/>
      <c r="M25" s="13"/>
      <c r="N25" s="13"/>
      <c r="O25" s="13"/>
    </row>
    <row r="26" spans="2:15" x14ac:dyDescent="0.25">
      <c r="C26" s="10" t="s">
        <v>25</v>
      </c>
      <c r="D26" s="12">
        <v>39992</v>
      </c>
      <c r="F26" s="12">
        <v>1099096</v>
      </c>
      <c r="H26" s="13"/>
      <c r="J26" s="12">
        <v>0</v>
      </c>
      <c r="M26" s="12">
        <f>SUM(D26:H26)</f>
        <v>1139088</v>
      </c>
      <c r="N26" s="21"/>
      <c r="O26" s="13"/>
    </row>
    <row r="27" spans="2:15" x14ac:dyDescent="0.25">
      <c r="C27" t="s">
        <v>135</v>
      </c>
      <c r="D27" s="43" t="s">
        <v>45</v>
      </c>
      <c r="F27" s="13">
        <v>26830247</v>
      </c>
      <c r="H27" s="13">
        <v>0</v>
      </c>
      <c r="J27" s="13">
        <v>0</v>
      </c>
      <c r="M27" s="13">
        <f>SUM(D27:H27)</f>
        <v>26830247</v>
      </c>
      <c r="N27" s="12"/>
      <c r="O27" s="13"/>
    </row>
    <row r="28" spans="2:15" x14ac:dyDescent="0.25">
      <c r="C28" s="10" t="s">
        <v>27</v>
      </c>
      <c r="D28" s="13">
        <v>0</v>
      </c>
      <c r="F28" s="13">
        <v>0</v>
      </c>
      <c r="H28" s="13">
        <v>0</v>
      </c>
      <c r="J28" s="13">
        <v>0</v>
      </c>
      <c r="M28" s="13">
        <f>SUM(D28:H28)</f>
        <v>0</v>
      </c>
      <c r="N28" s="12"/>
      <c r="O28" s="28"/>
    </row>
    <row r="29" spans="2:15" ht="15.75" thickBot="1" x14ac:dyDescent="0.3">
      <c r="C29" s="14" t="s">
        <v>31</v>
      </c>
      <c r="D29" s="92">
        <f>SUM(D26:D28)</f>
        <v>39992</v>
      </c>
      <c r="F29" s="92">
        <f>SUM(F26:F28)</f>
        <v>27929343</v>
      </c>
      <c r="H29" s="18" t="e">
        <f>#REF!+#REF!</f>
        <v>#REF!</v>
      </c>
      <c r="J29" s="92">
        <f>SUM(J26:J28)</f>
        <v>0</v>
      </c>
      <c r="M29" s="92">
        <f>SUM(M26:M28)</f>
        <v>27969335</v>
      </c>
      <c r="N29" s="12"/>
      <c r="O29" s="13"/>
    </row>
    <row r="30" spans="2:15" ht="15.75" thickTop="1" x14ac:dyDescent="0.25">
      <c r="D30" s="12"/>
      <c r="F30" s="12"/>
      <c r="M30" s="13"/>
      <c r="N30" s="12"/>
      <c r="O30" s="12"/>
    </row>
    <row r="31" spans="2:15" x14ac:dyDescent="0.25">
      <c r="B31" s="6" t="s">
        <v>136</v>
      </c>
      <c r="D31" s="12"/>
      <c r="F31" s="12"/>
      <c r="M31" s="13"/>
      <c r="N31" s="12"/>
      <c r="O31" s="12"/>
    </row>
    <row r="32" spans="2:15" x14ac:dyDescent="0.25">
      <c r="C32" s="10" t="s">
        <v>36</v>
      </c>
      <c r="D32" s="18">
        <f>D22-D29</f>
        <v>821138</v>
      </c>
      <c r="F32" s="18">
        <v>0</v>
      </c>
      <c r="H32" s="18">
        <v>0</v>
      </c>
      <c r="J32" s="18">
        <v>0</v>
      </c>
      <c r="M32" s="18">
        <f>SUM(D32:H32)</f>
        <v>821138</v>
      </c>
      <c r="N32" s="13"/>
      <c r="O32" s="13"/>
    </row>
    <row r="33" spans="2:15" ht="15.75" thickBot="1" x14ac:dyDescent="0.3">
      <c r="B33" s="14"/>
      <c r="C33" t="s">
        <v>137</v>
      </c>
      <c r="D33" s="82">
        <f>SUM(D32:D32)</f>
        <v>821138</v>
      </c>
      <c r="E33" s="12"/>
      <c r="F33" s="82">
        <f>SUM(F32:F32)</f>
        <v>0</v>
      </c>
      <c r="G33" s="12"/>
      <c r="H33" s="82">
        <f>SUM(H32:I32)</f>
        <v>0</v>
      </c>
      <c r="I33" s="12"/>
      <c r="J33" s="82">
        <f>SUM(J32:J32)</f>
        <v>0</v>
      </c>
      <c r="M33" s="82">
        <f>SUM(M32:M32)</f>
        <v>821138</v>
      </c>
      <c r="N33" s="13"/>
      <c r="O33" s="12"/>
    </row>
    <row r="34" spans="2:15" ht="15.75" thickTop="1" x14ac:dyDescent="0.25">
      <c r="M34" s="13"/>
      <c r="N34" s="13"/>
      <c r="O34" s="13"/>
    </row>
    <row r="35" spans="2:15" x14ac:dyDescent="0.25">
      <c r="D35" s="13"/>
      <c r="F35" s="13"/>
      <c r="M35" s="13"/>
      <c r="N35" s="13"/>
      <c r="O35" s="13"/>
    </row>
    <row r="36" spans="2:15" x14ac:dyDescent="0.25">
      <c r="D36" s="21"/>
      <c r="M36" s="13"/>
      <c r="N36" s="13"/>
      <c r="O36" s="13"/>
    </row>
    <row r="37" spans="2:15" x14ac:dyDescent="0.25">
      <c r="M37" s="13"/>
      <c r="N37" s="13"/>
      <c r="O37" s="13"/>
    </row>
    <row r="38" spans="2:15" x14ac:dyDescent="0.25">
      <c r="M38" s="13"/>
      <c r="N38" s="13"/>
      <c r="O38" s="13"/>
    </row>
    <row r="39" spans="2:15" x14ac:dyDescent="0.25">
      <c r="M39" s="13"/>
      <c r="N39" s="13"/>
      <c r="O39" s="13"/>
    </row>
  </sheetData>
  <mergeCells count="6">
    <mergeCell ref="D9:M9"/>
    <mergeCell ref="D10:M10"/>
    <mergeCell ref="B3:O3"/>
    <mergeCell ref="B4:O4"/>
    <mergeCell ref="B6:O6"/>
    <mergeCell ref="B5:O5"/>
  </mergeCells>
  <phoneticPr fontId="0" type="noConversion"/>
  <printOptions horizontalCentered="1"/>
  <pageMargins left="0.5" right="0.5" top="0.5" bottom="0.5" header="0.5" footer="0.5"/>
  <pageSetup scale="78" orientation="portrait" horizontalDpi="4294967293" r:id="rId1"/>
  <headerFooter alignWithMargins="0">
    <oddFooter>&amp;R&amp;"Times New Roman,Italic"[Updated 8/06]</oddFooter>
  </headerFooter>
  <rowBreaks count="2" manualBreakCount="2">
    <brk id="24" max="16383" man="1"/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5"/>
  <sheetViews>
    <sheetView topLeftCell="B1" zoomScaleNormal="100" workbookViewId="0">
      <selection activeCell="B44" sqref="B44"/>
    </sheetView>
  </sheetViews>
  <sheetFormatPr defaultColWidth="9.140625" defaultRowHeight="15" x14ac:dyDescent="0.25"/>
  <cols>
    <col min="1" max="1" width="3.5703125" customWidth="1"/>
    <col min="2" max="2" width="62.7109375" customWidth="1"/>
    <col min="3" max="3" width="4.42578125" customWidth="1"/>
    <col min="4" max="4" width="14.5703125" style="30" customWidth="1"/>
    <col min="5" max="5" width="2.7109375" customWidth="1"/>
    <col min="6" max="6" width="14.42578125" bestFit="1" customWidth="1"/>
    <col min="7" max="7" width="2.7109375" customWidth="1"/>
    <col min="8" max="8" width="13.42578125" customWidth="1"/>
    <col min="9" max="9" width="2.7109375" customWidth="1"/>
    <col min="10" max="10" width="13.42578125" customWidth="1"/>
    <col min="11" max="11" width="2.7109375" customWidth="1"/>
    <col min="12" max="12" width="13.42578125" style="30" customWidth="1"/>
    <col min="13" max="13" width="2.7109375" customWidth="1"/>
    <col min="14" max="14" width="17.7109375" style="30" customWidth="1"/>
  </cols>
  <sheetData>
    <row r="1" spans="1:15" x14ac:dyDescent="0.25">
      <c r="L1" s="57" t="s">
        <v>151</v>
      </c>
    </row>
    <row r="2" spans="1:15" x14ac:dyDescent="0.25">
      <c r="L2" s="95" t="s">
        <v>153</v>
      </c>
      <c r="N2" s="31"/>
    </row>
    <row r="3" spans="1:15" x14ac:dyDescent="0.25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5" x14ac:dyDescent="0.25">
      <c r="B4" s="114" t="s">
        <v>148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5" x14ac:dyDescent="0.25">
      <c r="B5" s="114" t="s">
        <v>121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5" x14ac:dyDescent="0.25">
      <c r="B6" s="114" t="s">
        <v>39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5" x14ac:dyDescent="0.25">
      <c r="B7" s="4"/>
      <c r="C7" s="4"/>
      <c r="D7" s="32"/>
      <c r="E7" s="4"/>
      <c r="F7" s="4"/>
      <c r="G7" s="4"/>
      <c r="H7" s="4"/>
      <c r="I7" s="4"/>
      <c r="J7" s="4"/>
      <c r="K7" s="4"/>
      <c r="L7" s="32"/>
      <c r="N7" s="33"/>
    </row>
    <row r="8" spans="1:15" x14ac:dyDescent="0.25">
      <c r="B8" s="4"/>
      <c r="C8" s="4"/>
      <c r="D8" s="32"/>
      <c r="E8" s="4"/>
      <c r="F8" s="4"/>
      <c r="G8" s="4"/>
      <c r="H8" s="4"/>
      <c r="I8" s="4"/>
      <c r="J8" s="4"/>
      <c r="K8" s="4"/>
      <c r="L8" s="32"/>
      <c r="N8" s="33"/>
    </row>
    <row r="9" spans="1:15" x14ac:dyDescent="0.25">
      <c r="B9" s="4"/>
      <c r="C9" s="4"/>
      <c r="D9" s="32"/>
      <c r="E9" s="55"/>
      <c r="F9" s="55"/>
      <c r="G9" s="55"/>
      <c r="H9" s="55"/>
      <c r="I9" s="55"/>
      <c r="J9" s="55"/>
      <c r="K9" s="55"/>
      <c r="N9" s="34"/>
    </row>
    <row r="10" spans="1:15" x14ac:dyDescent="0.25">
      <c r="D10" s="35"/>
      <c r="E10" s="6"/>
      <c r="F10" s="6"/>
      <c r="G10" s="6"/>
      <c r="H10" s="111" t="s">
        <v>38</v>
      </c>
      <c r="I10" s="112"/>
      <c r="J10" s="112"/>
      <c r="K10" s="6"/>
      <c r="N10" s="34"/>
    </row>
    <row r="11" spans="1:15" x14ac:dyDescent="0.25">
      <c r="D11" s="36" t="s">
        <v>122</v>
      </c>
      <c r="E11" s="6"/>
      <c r="F11" s="6" t="s">
        <v>123</v>
      </c>
      <c r="G11" s="6"/>
      <c r="H11" s="113"/>
      <c r="I11" s="113"/>
      <c r="J11" s="113"/>
      <c r="K11" s="2"/>
      <c r="L11" s="5" t="s">
        <v>8</v>
      </c>
      <c r="M11" s="37"/>
      <c r="N11" s="34"/>
      <c r="O11" s="6" t="s">
        <v>42</v>
      </c>
    </row>
    <row r="12" spans="1:15" x14ac:dyDescent="0.25">
      <c r="A12" s="39" t="s">
        <v>43</v>
      </c>
    </row>
    <row r="13" spans="1:15" x14ac:dyDescent="0.25">
      <c r="B13" t="s">
        <v>44</v>
      </c>
      <c r="D13" s="40" t="s">
        <v>45</v>
      </c>
      <c r="L13" s="28" t="s">
        <v>45</v>
      </c>
      <c r="M13" s="28"/>
      <c r="N13" s="28"/>
    </row>
    <row r="14" spans="1:15" x14ac:dyDescent="0.25">
      <c r="B14" t="s">
        <v>50</v>
      </c>
      <c r="D14" s="41">
        <v>749206</v>
      </c>
      <c r="F14" s="41">
        <v>12517778</v>
      </c>
      <c r="H14" s="41">
        <v>0</v>
      </c>
      <c r="J14" s="41">
        <v>0</v>
      </c>
      <c r="L14" s="42">
        <f>SUM(D14:J14)</f>
        <v>13266984</v>
      </c>
      <c r="N14" s="41"/>
    </row>
    <row r="15" spans="1:15" x14ac:dyDescent="0.25">
      <c r="B15" t="s">
        <v>52</v>
      </c>
      <c r="D15" s="28">
        <v>0</v>
      </c>
      <c r="H15" s="43">
        <v>0</v>
      </c>
      <c r="J15" s="43">
        <v>0</v>
      </c>
      <c r="L15" s="28">
        <f>SUM(D15:J15)</f>
        <v>0</v>
      </c>
      <c r="N15" s="43"/>
    </row>
    <row r="16" spans="1:15" x14ac:dyDescent="0.25">
      <c r="B16" t="s">
        <v>53</v>
      </c>
      <c r="D16" s="81">
        <f>SUM(D13:D15)</f>
        <v>749206</v>
      </c>
      <c r="E16" s="43"/>
      <c r="F16" s="81">
        <f>SUM(F13:F15)</f>
        <v>12517778</v>
      </c>
      <c r="G16" s="43"/>
      <c r="H16" s="81">
        <f>SUM(H13:H15)</f>
        <v>0</v>
      </c>
      <c r="I16" s="43"/>
      <c r="J16" s="81">
        <f>SUM(J13:J15)</f>
        <v>0</v>
      </c>
      <c r="K16" s="43"/>
      <c r="L16" s="81">
        <f>SUM(L13:L15)</f>
        <v>13266984</v>
      </c>
      <c r="N16" s="28"/>
    </row>
    <row r="17" spans="1:14" x14ac:dyDescent="0.25">
      <c r="B17" s="6"/>
      <c r="C17" s="6"/>
      <c r="H17" s="30"/>
      <c r="J17" s="30"/>
    </row>
    <row r="18" spans="1:14" x14ac:dyDescent="0.25">
      <c r="B18" s="6"/>
      <c r="C18" s="6"/>
      <c r="H18" s="30"/>
      <c r="J18" s="30"/>
    </row>
    <row r="19" spans="1:14" x14ac:dyDescent="0.25">
      <c r="A19" s="39" t="s">
        <v>54</v>
      </c>
      <c r="C19" s="44"/>
      <c r="H19" s="30"/>
      <c r="J19" s="30"/>
    </row>
    <row r="20" spans="1:14" x14ac:dyDescent="0.25">
      <c r="B20" s="39" t="s">
        <v>56</v>
      </c>
      <c r="C20" s="39"/>
      <c r="D20" s="28">
        <v>101000</v>
      </c>
      <c r="E20" s="28"/>
      <c r="F20" s="28">
        <v>244365</v>
      </c>
      <c r="G20" s="28"/>
      <c r="H20" s="43">
        <v>0</v>
      </c>
      <c r="J20" s="43">
        <v>0</v>
      </c>
      <c r="L20" s="28">
        <f t="shared" ref="L20:L33" si="0">SUM(D20:J20)</f>
        <v>345365</v>
      </c>
    </row>
    <row r="21" spans="1:14" x14ac:dyDescent="0.25">
      <c r="B21" t="s">
        <v>57</v>
      </c>
      <c r="D21" s="28">
        <v>50000</v>
      </c>
      <c r="E21" s="28"/>
      <c r="F21" s="28">
        <v>75819</v>
      </c>
      <c r="G21" s="28"/>
      <c r="H21" s="43">
        <v>0</v>
      </c>
      <c r="J21" s="43">
        <v>0</v>
      </c>
      <c r="L21" s="28">
        <f t="shared" si="0"/>
        <v>125819</v>
      </c>
    </row>
    <row r="22" spans="1:14" x14ac:dyDescent="0.25">
      <c r="B22" t="s">
        <v>58</v>
      </c>
      <c r="D22" s="28">
        <v>29377</v>
      </c>
      <c r="E22" s="28"/>
      <c r="F22" s="88" t="s">
        <v>45</v>
      </c>
      <c r="G22" s="28"/>
      <c r="H22" s="43">
        <v>0</v>
      </c>
      <c r="J22" s="43">
        <v>0</v>
      </c>
      <c r="L22" s="28">
        <f t="shared" si="0"/>
        <v>29377</v>
      </c>
      <c r="N22" s="43"/>
    </row>
    <row r="23" spans="1:14" x14ac:dyDescent="0.25">
      <c r="B23" t="s">
        <v>59</v>
      </c>
      <c r="D23" s="43">
        <v>0</v>
      </c>
      <c r="E23" s="28"/>
      <c r="F23" s="28">
        <v>629377</v>
      </c>
      <c r="G23" s="28"/>
      <c r="H23" s="43">
        <v>0</v>
      </c>
      <c r="J23" s="43">
        <v>0</v>
      </c>
      <c r="L23" s="28">
        <f t="shared" si="0"/>
        <v>629377</v>
      </c>
    </row>
    <row r="24" spans="1:14" x14ac:dyDescent="0.25">
      <c r="B24" t="s">
        <v>60</v>
      </c>
      <c r="D24" s="43">
        <v>132316</v>
      </c>
      <c r="E24" s="28"/>
      <c r="F24" s="28">
        <v>756</v>
      </c>
      <c r="G24" s="28"/>
      <c r="H24" s="43">
        <v>0</v>
      </c>
      <c r="J24" s="43">
        <v>0</v>
      </c>
      <c r="L24" s="28">
        <f t="shared" si="0"/>
        <v>133072</v>
      </c>
    </row>
    <row r="25" spans="1:14" x14ac:dyDescent="0.25">
      <c r="B25" t="s">
        <v>61</v>
      </c>
      <c r="D25" s="43">
        <v>46156</v>
      </c>
      <c r="E25" s="28"/>
      <c r="F25" s="28"/>
      <c r="G25" s="28"/>
      <c r="H25" s="43">
        <v>0</v>
      </c>
      <c r="J25" s="43">
        <v>0</v>
      </c>
      <c r="L25" s="28">
        <f t="shared" si="0"/>
        <v>46156</v>
      </c>
    </row>
    <row r="26" spans="1:14" x14ac:dyDescent="0.25">
      <c r="B26" t="s">
        <v>62</v>
      </c>
      <c r="D26" s="43"/>
      <c r="E26" s="28"/>
      <c r="F26" s="28"/>
      <c r="G26" s="28"/>
      <c r="H26" s="43"/>
      <c r="J26" s="43"/>
      <c r="L26" s="28">
        <f t="shared" si="0"/>
        <v>0</v>
      </c>
      <c r="N26" s="43"/>
    </row>
    <row r="27" spans="1:14" x14ac:dyDescent="0.25">
      <c r="B27" t="s">
        <v>63</v>
      </c>
      <c r="D27" s="43">
        <v>99921</v>
      </c>
      <c r="E27" s="28"/>
      <c r="F27" s="28">
        <v>11660196</v>
      </c>
      <c r="G27" s="28"/>
      <c r="H27" s="43">
        <v>0</v>
      </c>
      <c r="J27" s="43">
        <v>0</v>
      </c>
      <c r="L27" s="28">
        <f t="shared" si="0"/>
        <v>11760117</v>
      </c>
    </row>
    <row r="28" spans="1:14" x14ac:dyDescent="0.25">
      <c r="B28" t="s">
        <v>64</v>
      </c>
      <c r="D28" s="43">
        <v>23920</v>
      </c>
      <c r="E28" s="28"/>
      <c r="F28" s="28"/>
      <c r="G28" s="28"/>
      <c r="H28" s="43">
        <v>0</v>
      </c>
      <c r="J28" s="43">
        <v>0</v>
      </c>
      <c r="L28" s="28">
        <f t="shared" si="0"/>
        <v>23920</v>
      </c>
    </row>
    <row r="29" spans="1:14" x14ac:dyDescent="0.25">
      <c r="B29" t="s">
        <v>65</v>
      </c>
      <c r="D29" s="43">
        <v>25515</v>
      </c>
      <c r="E29" s="28"/>
      <c r="F29" s="28"/>
      <c r="G29" s="28"/>
      <c r="H29" s="43">
        <v>0</v>
      </c>
      <c r="J29" s="43">
        <v>0</v>
      </c>
      <c r="L29" s="28">
        <f t="shared" si="0"/>
        <v>25515</v>
      </c>
    </row>
    <row r="30" spans="1:14" x14ac:dyDescent="0.25">
      <c r="B30" t="s">
        <v>66</v>
      </c>
      <c r="D30" s="43">
        <v>65383</v>
      </c>
      <c r="E30" s="28"/>
      <c r="F30" s="28"/>
      <c r="G30" s="28"/>
      <c r="H30" s="43">
        <v>0</v>
      </c>
      <c r="J30" s="43">
        <v>0</v>
      </c>
      <c r="L30" s="28">
        <f t="shared" si="0"/>
        <v>65383</v>
      </c>
    </row>
    <row r="31" spans="1:14" x14ac:dyDescent="0.25">
      <c r="B31" t="s">
        <v>67</v>
      </c>
      <c r="D31" s="43">
        <v>203216</v>
      </c>
      <c r="E31" s="28"/>
      <c r="F31" s="28"/>
      <c r="G31" s="28"/>
      <c r="H31" s="43">
        <v>0</v>
      </c>
      <c r="J31" s="43">
        <v>0</v>
      </c>
      <c r="L31" s="28">
        <f t="shared" si="0"/>
        <v>203216</v>
      </c>
    </row>
    <row r="32" spans="1:14" x14ac:dyDescent="0.25">
      <c r="B32" t="s">
        <v>68</v>
      </c>
      <c r="D32" s="28">
        <v>8131</v>
      </c>
      <c r="E32" s="28"/>
      <c r="F32" s="28">
        <v>781</v>
      </c>
      <c r="G32" s="28"/>
      <c r="H32" s="43">
        <v>0</v>
      </c>
      <c r="J32" s="43">
        <v>0</v>
      </c>
      <c r="L32" s="28">
        <f t="shared" si="0"/>
        <v>8912</v>
      </c>
    </row>
    <row r="33" spans="1:14" x14ac:dyDescent="0.25">
      <c r="B33" t="s">
        <v>69</v>
      </c>
      <c r="D33" s="30">
        <v>57625</v>
      </c>
      <c r="H33" s="43">
        <v>0</v>
      </c>
      <c r="J33" s="43">
        <v>0</v>
      </c>
      <c r="L33" s="9">
        <f t="shared" si="0"/>
        <v>57625</v>
      </c>
    </row>
    <row r="34" spans="1:14" s="10" customFormat="1" x14ac:dyDescent="0.25">
      <c r="A34"/>
      <c r="B34" s="45" t="s">
        <v>70</v>
      </c>
      <c r="C34" s="46"/>
      <c r="D34" s="47">
        <f>SUM(D20:D33)</f>
        <v>842560</v>
      </c>
      <c r="F34" s="47">
        <f>SUM(F20:F33)</f>
        <v>12611294</v>
      </c>
      <c r="H34" s="83">
        <f>SUM(H20:H33)</f>
        <v>0</v>
      </c>
      <c r="I34" s="13"/>
      <c r="J34" s="83">
        <f>SUM(J20:J33)</f>
        <v>0</v>
      </c>
      <c r="L34" s="47">
        <f>SUM(L20:L33)</f>
        <v>13453854</v>
      </c>
      <c r="N34" s="54"/>
    </row>
    <row r="35" spans="1:14" s="10" customFormat="1" x14ac:dyDescent="0.25">
      <c r="B35" s="10" t="s">
        <v>71</v>
      </c>
      <c r="D35" s="47">
        <f>D16-D34</f>
        <v>-93354</v>
      </c>
      <c r="F35" s="47">
        <f>F16-F34</f>
        <v>-93516</v>
      </c>
      <c r="H35" s="84">
        <f>H16-H34</f>
        <v>0</v>
      </c>
      <c r="I35" s="13"/>
      <c r="J35" s="84">
        <f>J16-J34</f>
        <v>0</v>
      </c>
      <c r="L35" s="48">
        <f>L16-L34</f>
        <v>-186870</v>
      </c>
      <c r="N35" s="54"/>
    </row>
    <row r="36" spans="1:14" x14ac:dyDescent="0.25">
      <c r="A36" s="10"/>
      <c r="B36" s="6"/>
      <c r="C36" s="6"/>
      <c r="H36" s="30"/>
      <c r="J36" s="30"/>
    </row>
    <row r="37" spans="1:14" x14ac:dyDescent="0.25">
      <c r="B37" t="s">
        <v>124</v>
      </c>
      <c r="C37" s="6"/>
      <c r="D37" s="88" t="s">
        <v>45</v>
      </c>
      <c r="H37" s="43">
        <f>H35</f>
        <v>0</v>
      </c>
      <c r="I37" s="43"/>
      <c r="J37" s="43">
        <f>J35</f>
        <v>0</v>
      </c>
      <c r="L37" s="88" t="s">
        <v>45</v>
      </c>
      <c r="N37" s="28"/>
    </row>
    <row r="38" spans="1:14" x14ac:dyDescent="0.25">
      <c r="B38" t="s">
        <v>125</v>
      </c>
      <c r="D38" s="51">
        <v>0</v>
      </c>
      <c r="F38" s="50">
        <v>93516</v>
      </c>
      <c r="H38" s="51">
        <v>0</v>
      </c>
      <c r="J38" s="51">
        <v>0</v>
      </c>
      <c r="L38" s="51">
        <f>SUM(D38:J38)</f>
        <v>93516</v>
      </c>
      <c r="N38" s="43"/>
    </row>
    <row r="39" spans="1:14" x14ac:dyDescent="0.25">
      <c r="A39" t="s">
        <v>45</v>
      </c>
      <c r="B39" t="s">
        <v>126</v>
      </c>
      <c r="D39" s="51">
        <f>D38</f>
        <v>0</v>
      </c>
      <c r="F39" s="81">
        <f>F38</f>
        <v>93516</v>
      </c>
      <c r="H39" s="51">
        <v>0</v>
      </c>
      <c r="J39" s="51">
        <v>0</v>
      </c>
      <c r="L39" s="89">
        <f>L38</f>
        <v>93516</v>
      </c>
    </row>
    <row r="40" spans="1:14" x14ac:dyDescent="0.25">
      <c r="F40" s="58"/>
      <c r="H40" s="43"/>
      <c r="J40" s="43"/>
    </row>
    <row r="41" spans="1:14" x14ac:dyDescent="0.25">
      <c r="B41" t="s">
        <v>127</v>
      </c>
      <c r="D41" s="58">
        <f>D35+D39</f>
        <v>-93354</v>
      </c>
      <c r="F41" s="90">
        <f>F35+F39</f>
        <v>0</v>
      </c>
      <c r="H41" s="58">
        <f>SUM(H37:H39)</f>
        <v>0</v>
      </c>
      <c r="J41" s="58">
        <f>SUM(J37:J39)</f>
        <v>0</v>
      </c>
      <c r="L41" s="91">
        <f>L35+L39</f>
        <v>-93354</v>
      </c>
      <c r="N41" s="43"/>
    </row>
    <row r="42" spans="1:14" x14ac:dyDescent="0.25">
      <c r="D42" s="58"/>
      <c r="F42" s="90"/>
      <c r="H42" s="58"/>
      <c r="J42" s="58"/>
      <c r="L42" s="91"/>
      <c r="N42" s="43"/>
    </row>
    <row r="43" spans="1:14" x14ac:dyDescent="0.25">
      <c r="A43" s="30" t="s">
        <v>45</v>
      </c>
      <c r="B43" t="s">
        <v>128</v>
      </c>
      <c r="C43" s="6"/>
      <c r="D43" s="43">
        <v>914492</v>
      </c>
      <c r="F43" s="43">
        <v>0</v>
      </c>
      <c r="H43" s="43">
        <v>0</v>
      </c>
      <c r="J43" s="43">
        <v>0</v>
      </c>
      <c r="L43" s="43">
        <f>D43+F43+H43+J43</f>
        <v>914492</v>
      </c>
      <c r="N43" s="43"/>
    </row>
    <row r="44" spans="1:14" ht="15.75" thickBot="1" x14ac:dyDescent="0.3">
      <c r="A44" s="30" t="s">
        <v>45</v>
      </c>
      <c r="B44" t="s">
        <v>154</v>
      </c>
      <c r="C44" s="6"/>
      <c r="D44" s="59">
        <f>D35+D43</f>
        <v>821138</v>
      </c>
      <c r="F44" s="59">
        <f>F35+F38</f>
        <v>0</v>
      </c>
      <c r="H44" s="59">
        <f>H35+H43</f>
        <v>0</v>
      </c>
      <c r="I44" s="41"/>
      <c r="J44" s="59">
        <f>J35+J43</f>
        <v>0</v>
      </c>
      <c r="L44" s="59">
        <f>L41+L43</f>
        <v>821138</v>
      </c>
      <c r="N44" s="41"/>
    </row>
    <row r="45" spans="1:14" ht="15.75" thickTop="1" x14ac:dyDescent="0.25"/>
  </sheetData>
  <mergeCells count="5">
    <mergeCell ref="H10:J11"/>
    <mergeCell ref="B3:N3"/>
    <mergeCell ref="B4:N4"/>
    <mergeCell ref="B5:N5"/>
    <mergeCell ref="B6:N6"/>
  </mergeCells>
  <phoneticPr fontId="0" type="noConversion"/>
  <pageMargins left="0.5" right="0.5" top="1" bottom="1" header="0.5" footer="0.5"/>
  <pageSetup scale="63" orientation="portrait" r:id="rId1"/>
  <headerFooter alignWithMargins="0">
    <oddFooter>&amp;R&amp;"Times New Roman,Italic"[Updated 8/06]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7"/>
  <sheetViews>
    <sheetView zoomScaleNormal="100" workbookViewId="0">
      <selection activeCell="H6" sqref="H6"/>
    </sheetView>
  </sheetViews>
  <sheetFormatPr defaultColWidth="9.140625" defaultRowHeight="15" x14ac:dyDescent="0.25"/>
  <cols>
    <col min="1" max="1" width="67.5703125" style="10" bestFit="1" customWidth="1"/>
    <col min="2" max="2" width="2.140625" style="10" customWidth="1"/>
    <col min="3" max="3" width="14.140625" style="60" customWidth="1"/>
    <col min="4" max="4" width="1.7109375" style="10" customWidth="1"/>
    <col min="5" max="5" width="13.42578125" style="10" customWidth="1"/>
    <col min="6" max="6" width="2" style="10" customWidth="1"/>
    <col min="7" max="7" width="13.42578125" style="10" customWidth="1"/>
    <col min="8" max="8" width="2" style="10" customWidth="1"/>
    <col min="9" max="9" width="13.7109375" style="60" customWidth="1"/>
    <col min="10" max="10" width="1.7109375" style="10" customWidth="1"/>
    <col min="11" max="11" width="15" style="60" customWidth="1"/>
    <col min="12" max="12" width="10.28515625" style="10" bestFit="1" customWidth="1"/>
    <col min="13" max="16384" width="9.140625" style="10"/>
  </cols>
  <sheetData>
    <row r="1" spans="1:11" x14ac:dyDescent="0.25">
      <c r="I1" s="94" t="s">
        <v>152</v>
      </c>
    </row>
    <row r="2" spans="1:11" x14ac:dyDescent="0.25">
      <c r="I2" s="95" t="s">
        <v>153</v>
      </c>
      <c r="K2" s="96"/>
    </row>
    <row r="3" spans="1:11" x14ac:dyDescent="0.25">
      <c r="A3" s="4" t="s">
        <v>0</v>
      </c>
      <c r="B3" s="4"/>
      <c r="C3" s="33"/>
      <c r="D3" s="4"/>
      <c r="E3" s="4"/>
      <c r="F3" s="4"/>
      <c r="G3" s="4"/>
      <c r="H3" s="4"/>
      <c r="I3" s="33"/>
      <c r="J3" s="4"/>
      <c r="K3" s="62"/>
    </row>
    <row r="4" spans="1:11" x14ac:dyDescent="0.25">
      <c r="A4" s="4" t="s">
        <v>150</v>
      </c>
      <c r="B4" s="4"/>
      <c r="C4" s="33"/>
      <c r="D4" s="4"/>
      <c r="E4" s="4"/>
      <c r="F4" s="4"/>
      <c r="G4" s="4"/>
      <c r="H4" s="4"/>
      <c r="I4" s="33"/>
      <c r="J4" s="4"/>
      <c r="K4" s="62"/>
    </row>
    <row r="5" spans="1:11" x14ac:dyDescent="0.25">
      <c r="A5" s="4" t="s">
        <v>121</v>
      </c>
      <c r="B5" s="4"/>
      <c r="C5" s="33"/>
      <c r="D5" s="4"/>
      <c r="E5" s="4"/>
      <c r="F5" s="4"/>
      <c r="G5" s="4"/>
      <c r="H5" s="4"/>
      <c r="I5" s="33"/>
      <c r="J5" s="4"/>
      <c r="K5" s="62"/>
    </row>
    <row r="6" spans="1:11" x14ac:dyDescent="0.25">
      <c r="A6" s="4" t="s">
        <v>129</v>
      </c>
      <c r="B6" s="4"/>
      <c r="C6" s="33"/>
      <c r="D6" s="4"/>
      <c r="E6" s="4"/>
      <c r="F6" s="4"/>
      <c r="G6" s="4"/>
      <c r="H6" s="4"/>
      <c r="I6" s="33"/>
      <c r="J6" s="4"/>
      <c r="K6" s="62"/>
    </row>
    <row r="7" spans="1:11" x14ac:dyDescent="0.25">
      <c r="A7" s="4"/>
      <c r="B7" s="4"/>
      <c r="C7" s="33"/>
      <c r="D7" s="4"/>
      <c r="E7" s="4"/>
      <c r="F7" s="4"/>
      <c r="G7" s="4"/>
      <c r="H7" s="4"/>
      <c r="I7" s="33"/>
      <c r="J7" s="4"/>
      <c r="K7" s="33"/>
    </row>
    <row r="8" spans="1:11" ht="15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33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16"/>
      <c r="K9" s="34"/>
    </row>
    <row r="10" spans="1:11" x14ac:dyDescent="0.25">
      <c r="C10" s="34"/>
      <c r="D10" s="6"/>
      <c r="E10" s="6" t="s">
        <v>45</v>
      </c>
      <c r="F10"/>
      <c r="G10"/>
      <c r="H10" s="6"/>
      <c r="I10" s="34"/>
      <c r="K10" s="34"/>
    </row>
    <row r="11" spans="1:11" x14ac:dyDescent="0.25">
      <c r="C11" s="63" t="s">
        <v>122</v>
      </c>
      <c r="D11" s="2"/>
      <c r="E11" s="97" t="s">
        <v>123</v>
      </c>
      <c r="F11" s="98"/>
      <c r="G11" s="98"/>
      <c r="H11" s="2"/>
      <c r="I11" s="38" t="s">
        <v>8</v>
      </c>
      <c r="J11" s="17"/>
      <c r="K11" s="34"/>
    </row>
    <row r="12" spans="1:11" x14ac:dyDescent="0.25">
      <c r="C12" s="64"/>
      <c r="D12" s="17"/>
      <c r="E12" s="17"/>
      <c r="F12" s="17"/>
      <c r="G12" s="17"/>
      <c r="H12" s="17"/>
      <c r="I12" s="64"/>
      <c r="J12" s="17"/>
      <c r="K12" s="64"/>
    </row>
    <row r="13" spans="1:11" x14ac:dyDescent="0.25">
      <c r="A13" s="65" t="s">
        <v>85</v>
      </c>
      <c r="B13" s="44"/>
    </row>
    <row r="14" spans="1:11" x14ac:dyDescent="0.25">
      <c r="A14" s="10" t="s">
        <v>86</v>
      </c>
      <c r="C14" s="21">
        <v>749206</v>
      </c>
      <c r="D14" s="21"/>
      <c r="E14" s="12">
        <v>11500000</v>
      </c>
      <c r="F14" s="12"/>
      <c r="G14" s="12">
        <v>0</v>
      </c>
      <c r="H14" s="21"/>
      <c r="I14" s="21">
        <f>SUM(C14:H14)</f>
        <v>12249206</v>
      </c>
      <c r="J14" s="21"/>
      <c r="K14" s="21"/>
    </row>
    <row r="15" spans="1:11" x14ac:dyDescent="0.25">
      <c r="A15" s="10" t="s">
        <v>87</v>
      </c>
      <c r="C15" s="66">
        <v>-400545</v>
      </c>
      <c r="E15" s="13">
        <v>-344365</v>
      </c>
      <c r="G15" s="13">
        <v>0</v>
      </c>
      <c r="I15" s="13">
        <f>C15+E15+G15</f>
        <v>-744910</v>
      </c>
      <c r="K15" s="66"/>
    </row>
    <row r="16" spans="1:11" x14ac:dyDescent="0.25">
      <c r="A16" s="10" t="s">
        <v>88</v>
      </c>
      <c r="C16" s="66">
        <v>-140499</v>
      </c>
      <c r="E16" s="13">
        <v>-175800</v>
      </c>
      <c r="G16" s="13">
        <v>0</v>
      </c>
      <c r="I16" s="13">
        <f>C16+E16+G16</f>
        <v>-316299</v>
      </c>
      <c r="K16" s="66"/>
    </row>
    <row r="17" spans="1:12" x14ac:dyDescent="0.25">
      <c r="A17" t="s">
        <v>132</v>
      </c>
      <c r="C17" s="66"/>
      <c r="E17" s="13">
        <v>-8900000</v>
      </c>
      <c r="G17" s="13"/>
      <c r="I17" s="13">
        <f>C17+E17+G17</f>
        <v>-8900000</v>
      </c>
      <c r="K17" s="66"/>
    </row>
    <row r="18" spans="1:12" x14ac:dyDescent="0.25">
      <c r="A18" s="10" t="s">
        <v>89</v>
      </c>
      <c r="C18" s="66">
        <v>-253825</v>
      </c>
      <c r="E18" s="13">
        <v>-416712</v>
      </c>
      <c r="G18" s="13">
        <v>0</v>
      </c>
      <c r="I18" s="13">
        <f>C18+E18+G18</f>
        <v>-670537</v>
      </c>
      <c r="K18" s="66"/>
      <c r="L18"/>
    </row>
    <row r="19" spans="1:12" x14ac:dyDescent="0.25">
      <c r="A19" s="67" t="s">
        <v>90</v>
      </c>
      <c r="B19" s="67"/>
      <c r="C19" s="99">
        <f>SUM(C14:C18)</f>
        <v>-45663</v>
      </c>
      <c r="E19" s="100">
        <f>SUM(E14:E18)</f>
        <v>1663123</v>
      </c>
      <c r="F19" s="13"/>
      <c r="G19" s="100">
        <f>SUM(G14:G18)</f>
        <v>0</v>
      </c>
      <c r="I19" s="99">
        <f>SUM(I14:I18)</f>
        <v>1617460</v>
      </c>
      <c r="K19" s="101" t="s">
        <v>45</v>
      </c>
    </row>
    <row r="20" spans="1:12" x14ac:dyDescent="0.25">
      <c r="A20" s="44"/>
      <c r="B20" s="44"/>
      <c r="E20" s="60"/>
      <c r="G20" s="60"/>
    </row>
    <row r="21" spans="1:12" x14ac:dyDescent="0.25">
      <c r="A21" s="44"/>
      <c r="B21" s="44"/>
      <c r="E21" s="60"/>
      <c r="G21" s="60"/>
    </row>
    <row r="22" spans="1:12" x14ac:dyDescent="0.25">
      <c r="A22" s="44" t="s">
        <v>102</v>
      </c>
      <c r="B22" s="44"/>
      <c r="E22" s="60"/>
      <c r="G22" s="60"/>
    </row>
    <row r="23" spans="1:12" x14ac:dyDescent="0.25">
      <c r="A23" s="10" t="s">
        <v>103</v>
      </c>
      <c r="C23" s="13">
        <v>0</v>
      </c>
      <c r="E23" s="13">
        <v>93516</v>
      </c>
      <c r="G23" s="13">
        <v>0</v>
      </c>
      <c r="I23" s="13">
        <f>SUM(C23:H23)</f>
        <v>93516</v>
      </c>
      <c r="K23" s="13"/>
    </row>
    <row r="24" spans="1:12" x14ac:dyDescent="0.25">
      <c r="A24" s="10" t="s">
        <v>104</v>
      </c>
      <c r="C24" s="13">
        <v>0</v>
      </c>
      <c r="E24" s="13">
        <v>0</v>
      </c>
      <c r="G24" s="13">
        <v>0</v>
      </c>
      <c r="I24" s="13">
        <f>SUM(C24:H24)</f>
        <v>0</v>
      </c>
      <c r="K24" s="13"/>
    </row>
    <row r="25" spans="1:12" x14ac:dyDescent="0.25">
      <c r="A25" s="67" t="s">
        <v>105</v>
      </c>
      <c r="B25" s="67"/>
      <c r="C25" s="70">
        <f>SUM(C23:C24)</f>
        <v>0</v>
      </c>
      <c r="E25" s="29">
        <f>SUM(E23:E24)</f>
        <v>93516</v>
      </c>
      <c r="G25" s="29">
        <f>SUM(G23:G24)</f>
        <v>0</v>
      </c>
      <c r="I25" s="70">
        <f>SUM(I23:I24)</f>
        <v>93516</v>
      </c>
      <c r="K25" s="13"/>
    </row>
    <row r="26" spans="1:12" x14ac:dyDescent="0.25">
      <c r="A26" s="67" t="s">
        <v>106</v>
      </c>
      <c r="B26" s="44"/>
      <c r="C26" s="13">
        <f>C19+C25</f>
        <v>-45663</v>
      </c>
      <c r="E26" s="13">
        <f>E19+E25</f>
        <v>1756639</v>
      </c>
      <c r="G26" s="13">
        <v>0</v>
      </c>
      <c r="I26" s="13">
        <f>I19+I25</f>
        <v>1710976</v>
      </c>
      <c r="K26" s="71"/>
    </row>
    <row r="27" spans="1:12" x14ac:dyDescent="0.25">
      <c r="A27" s="39"/>
      <c r="B27" s="44"/>
      <c r="C27" s="13"/>
      <c r="E27" s="13"/>
      <c r="G27" s="13"/>
      <c r="I27" s="66"/>
      <c r="K27" s="71"/>
    </row>
    <row r="28" spans="1:12" x14ac:dyDescent="0.25">
      <c r="A28" s="39" t="s">
        <v>130</v>
      </c>
      <c r="B28" s="44"/>
      <c r="C28" s="13">
        <v>544263</v>
      </c>
      <c r="E28" s="13">
        <v>25844328</v>
      </c>
      <c r="G28" s="13">
        <v>0</v>
      </c>
      <c r="I28" s="13">
        <f>C28+E28+G28</f>
        <v>26388591</v>
      </c>
      <c r="K28" s="71"/>
    </row>
    <row r="29" spans="1:12" x14ac:dyDescent="0.25">
      <c r="A29" s="39"/>
      <c r="B29" s="44"/>
      <c r="C29" s="13"/>
      <c r="E29" s="13"/>
      <c r="G29" s="13"/>
      <c r="I29" s="66"/>
      <c r="K29" s="71"/>
    </row>
    <row r="30" spans="1:12" ht="15.75" thickBot="1" x14ac:dyDescent="0.3">
      <c r="A30" s="39" t="s">
        <v>131</v>
      </c>
      <c r="B30" s="44"/>
      <c r="C30" s="102">
        <f>C26+C28</f>
        <v>498600</v>
      </c>
      <c r="E30" s="102">
        <f>E26+E28</f>
        <v>27600967</v>
      </c>
      <c r="G30" s="102">
        <f>G26+G28</f>
        <v>0</v>
      </c>
      <c r="I30" s="102">
        <f>I26+I28</f>
        <v>28099567</v>
      </c>
      <c r="K30" s="71"/>
    </row>
    <row r="31" spans="1:12" ht="15.75" thickTop="1" x14ac:dyDescent="0.25">
      <c r="A31" s="39"/>
      <c r="B31" s="44"/>
      <c r="C31" s="13"/>
      <c r="E31" s="13"/>
      <c r="G31" s="13"/>
      <c r="I31" s="66"/>
      <c r="K31" s="71"/>
    </row>
    <row r="32" spans="1:12" x14ac:dyDescent="0.25">
      <c r="A32" s="73" t="s">
        <v>107</v>
      </c>
      <c r="B32" s="73"/>
      <c r="C32" s="66"/>
      <c r="E32" s="66"/>
      <c r="G32" s="66"/>
      <c r="I32" s="66"/>
      <c r="K32" s="66"/>
    </row>
    <row r="33" spans="1:13" x14ac:dyDescent="0.25">
      <c r="A33" s="73" t="s">
        <v>108</v>
      </c>
      <c r="B33" s="6"/>
      <c r="C33" s="103" t="s">
        <v>45</v>
      </c>
      <c r="E33" s="104" t="s">
        <v>45</v>
      </c>
      <c r="F33" s="12"/>
      <c r="G33" s="104" t="s">
        <v>45</v>
      </c>
      <c r="I33" s="103" t="s">
        <v>45</v>
      </c>
      <c r="K33" s="105"/>
    </row>
    <row r="34" spans="1:13" ht="15.75" customHeight="1" x14ac:dyDescent="0.25">
      <c r="A34" s="10" t="s">
        <v>109</v>
      </c>
      <c r="B34" s="65"/>
      <c r="C34" s="66">
        <v>-93354</v>
      </c>
      <c r="E34" s="66">
        <v>-93516</v>
      </c>
      <c r="G34" s="13">
        <v>0</v>
      </c>
      <c r="I34" s="66">
        <f>C34+E34+G34</f>
        <v>-186870</v>
      </c>
      <c r="K34" s="66"/>
    </row>
    <row r="35" spans="1:13" x14ac:dyDescent="0.25">
      <c r="A35" s="74" t="s">
        <v>110</v>
      </c>
      <c r="B35" s="65"/>
      <c r="C35" s="66"/>
      <c r="E35" s="66"/>
      <c r="G35" s="13"/>
      <c r="I35" s="66"/>
      <c r="K35" s="66"/>
    </row>
    <row r="36" spans="1:13" x14ac:dyDescent="0.25">
      <c r="A36" s="74" t="s">
        <v>111</v>
      </c>
      <c r="C36" s="30" t="s">
        <v>45</v>
      </c>
      <c r="E36" s="43" t="s">
        <v>45</v>
      </c>
      <c r="G36" s="43" t="s">
        <v>45</v>
      </c>
      <c r="I36" s="106" t="s">
        <v>45</v>
      </c>
      <c r="K36" s="13"/>
    </row>
    <row r="37" spans="1:13" x14ac:dyDescent="0.25">
      <c r="A37" s="10" t="s">
        <v>112</v>
      </c>
      <c r="C37" s="66">
        <v>11001</v>
      </c>
      <c r="E37" s="13">
        <v>63800</v>
      </c>
      <c r="G37" s="13">
        <v>0</v>
      </c>
      <c r="I37" s="107">
        <f t="shared" ref="I37:I42" si="0">SUM(C37:H37)</f>
        <v>74801</v>
      </c>
      <c r="K37" s="66"/>
    </row>
    <row r="38" spans="1:13" x14ac:dyDescent="0.25">
      <c r="A38" s="10" t="s">
        <v>113</v>
      </c>
      <c r="C38" s="107">
        <v>12840</v>
      </c>
      <c r="D38" s="66"/>
      <c r="E38" s="13">
        <v>499999</v>
      </c>
      <c r="F38" s="66"/>
      <c r="G38" s="13">
        <v>0</v>
      </c>
      <c r="H38" s="66"/>
      <c r="I38" s="107">
        <f t="shared" si="0"/>
        <v>512839</v>
      </c>
      <c r="K38" s="13"/>
    </row>
    <row r="39" spans="1:13" x14ac:dyDescent="0.25">
      <c r="A39" s="10" t="s">
        <v>114</v>
      </c>
      <c r="C39" s="13">
        <v>2002</v>
      </c>
      <c r="D39" s="66"/>
      <c r="E39" s="13">
        <v>58768</v>
      </c>
      <c r="F39" s="66"/>
      <c r="G39" s="13">
        <v>0</v>
      </c>
      <c r="H39" s="66"/>
      <c r="I39" s="107">
        <f t="shared" si="0"/>
        <v>60770</v>
      </c>
      <c r="K39" s="107"/>
    </row>
    <row r="40" spans="1:13" x14ac:dyDescent="0.25">
      <c r="A40" s="10" t="s">
        <v>115</v>
      </c>
      <c r="C40" s="107">
        <v>20840</v>
      </c>
      <c r="D40" s="66"/>
      <c r="E40" s="13">
        <v>87956</v>
      </c>
      <c r="F40" s="66"/>
      <c r="G40" s="107">
        <v>0</v>
      </c>
      <c r="H40" s="66"/>
      <c r="I40" s="107">
        <f t="shared" si="0"/>
        <v>108796</v>
      </c>
      <c r="K40" s="107"/>
      <c r="L40" t="s">
        <v>45</v>
      </c>
    </row>
    <row r="41" spans="1:13" x14ac:dyDescent="0.25">
      <c r="A41" s="10" t="s">
        <v>116</v>
      </c>
      <c r="C41" s="13">
        <v>1008</v>
      </c>
      <c r="D41" s="66"/>
      <c r="E41" s="13">
        <v>335593</v>
      </c>
      <c r="F41" s="66"/>
      <c r="G41" s="13">
        <v>0</v>
      </c>
      <c r="H41" s="66"/>
      <c r="I41" s="107">
        <f t="shared" si="0"/>
        <v>336601</v>
      </c>
      <c r="K41" s="13"/>
    </row>
    <row r="42" spans="1:13" x14ac:dyDescent="0.25">
      <c r="A42" s="10" t="s">
        <v>117</v>
      </c>
      <c r="C42" s="50" t="s">
        <v>45</v>
      </c>
      <c r="D42" s="66"/>
      <c r="E42" s="18">
        <v>710523</v>
      </c>
      <c r="F42" s="13"/>
      <c r="G42" s="18">
        <f>SUM(G36:G41)</f>
        <v>0</v>
      </c>
      <c r="H42" s="66"/>
      <c r="I42" s="108">
        <f t="shared" si="0"/>
        <v>710523</v>
      </c>
      <c r="K42" s="30" t="s">
        <v>45</v>
      </c>
      <c r="L42" s="43" t="s">
        <v>45</v>
      </c>
      <c r="M42" s="43" t="s">
        <v>45</v>
      </c>
    </row>
    <row r="43" spans="1:13" x14ac:dyDescent="0.25">
      <c r="A43" s="10" t="s">
        <v>118</v>
      </c>
      <c r="B43" s="44"/>
      <c r="C43" s="13">
        <f>SUM(C37:C42)</f>
        <v>47691</v>
      </c>
      <c r="D43" s="66"/>
      <c r="E43" s="13">
        <f>SUM(E37:E42)</f>
        <v>1756639</v>
      </c>
      <c r="F43" s="13"/>
      <c r="G43" s="13">
        <f>SUM(G37:G42)</f>
        <v>0</v>
      </c>
      <c r="H43" s="13"/>
      <c r="I43" s="13">
        <f>SUM(I37:I42)</f>
        <v>1804330</v>
      </c>
      <c r="J43" s="12"/>
      <c r="K43" s="109" t="s">
        <v>45</v>
      </c>
    </row>
    <row r="44" spans="1:13" x14ac:dyDescent="0.25">
      <c r="B44" s="44"/>
      <c r="C44" s="12"/>
      <c r="D44" s="66"/>
      <c r="E44" s="12"/>
      <c r="F44" s="13"/>
      <c r="G44" s="12"/>
      <c r="H44" s="66"/>
      <c r="I44" s="12"/>
      <c r="J44" s="12"/>
      <c r="K44" s="21"/>
    </row>
    <row r="45" spans="1:13" ht="15.75" thickBot="1" x14ac:dyDescent="0.3">
      <c r="A45" s="67" t="s">
        <v>119</v>
      </c>
      <c r="C45" s="102">
        <f>C34+C43</f>
        <v>-45663</v>
      </c>
      <c r="D45" s="66"/>
      <c r="E45" s="102">
        <f>E34+E43</f>
        <v>1663123</v>
      </c>
      <c r="F45" s="66"/>
      <c r="G45" s="102">
        <f>G34+G43</f>
        <v>0</v>
      </c>
      <c r="H45" s="66"/>
      <c r="I45" s="102">
        <f>I34+I43</f>
        <v>1617460</v>
      </c>
      <c r="L45" s="109" t="s">
        <v>45</v>
      </c>
      <c r="M45" s="43" t="s">
        <v>45</v>
      </c>
    </row>
    <row r="46" spans="1:13" ht="15.75" thickTop="1" x14ac:dyDescent="0.25">
      <c r="E46" s="76"/>
    </row>
    <row r="47" spans="1:13" x14ac:dyDescent="0.25">
      <c r="C47" s="110" t="s">
        <v>45</v>
      </c>
    </row>
  </sheetData>
  <phoneticPr fontId="0" type="noConversion"/>
  <pageMargins left="0.5" right="0.5" top="1" bottom="0.75" header="0.5" footer="0.5"/>
  <pageSetup scale="66" fitToHeight="0" orientation="portrait" r:id="rId1"/>
  <headerFooter alignWithMargins="0">
    <oddFooter>&amp;R&amp;"Times New Roman,Italic"[Updated 8/06]</oddFooter>
  </headerFooter>
  <colBreaks count="2" manualBreakCount="2">
    <brk id="1" max="1048575" man="1"/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G-1</vt:lpstr>
      <vt:lpstr>G-2</vt:lpstr>
      <vt:lpstr>G-3</vt:lpstr>
      <vt:lpstr>G-4</vt:lpstr>
      <vt:lpstr>G-5</vt:lpstr>
      <vt:lpstr>G-6</vt:lpstr>
      <vt:lpstr>'G-1'!Print_Area</vt:lpstr>
      <vt:lpstr>'G-2'!Print_Area</vt:lpstr>
      <vt:lpstr>'G-4'!Print_Area</vt:lpstr>
      <vt:lpstr>'G-5'!Print_Area</vt:lpstr>
      <vt:lpstr>'G-1'!Print_Titles</vt:lpstr>
      <vt:lpstr>'G-3'!Print_Titles</vt:lpstr>
      <vt:lpstr>'G-4'!Print_Titles</vt:lpstr>
      <vt:lpstr>'G-6'!Print_Titles</vt:lpstr>
    </vt:vector>
  </TitlesOfParts>
  <Company>NJDOE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Grama, Jacqueline</cp:lastModifiedBy>
  <cp:lastPrinted>2006-08-31T19:21:11Z</cp:lastPrinted>
  <dcterms:created xsi:type="dcterms:W3CDTF">2001-12-14T16:43:30Z</dcterms:created>
  <dcterms:modified xsi:type="dcterms:W3CDTF">2023-08-18T15:12:54Z</dcterms:modified>
</cp:coreProperties>
</file>