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TT\Treasury_Web\Web-Sites\treasury\taxation\documents\excel\inheritance\"/>
    </mc:Choice>
  </mc:AlternateContent>
  <workbookProtection workbookPassword="D1C1" lockStructure="1"/>
  <bookViews>
    <workbookView showHorizontalScroll="0" xWindow="0" yWindow="0" windowWidth="25200" windowHeight="12570"/>
  </bookViews>
  <sheets>
    <sheet name="Entry" sheetId="9" r:id="rId1"/>
    <sheet name="Circular" sheetId="8" state="hidden" r:id="rId2"/>
    <sheet name="EstateTaxTbl" sheetId="4" state="hidden" r:id="rId3"/>
  </sheets>
  <definedNames>
    <definedName name="Credit2M">Circular!$G$2</definedName>
    <definedName name="DEDUCTIONS">Entry!#REF!</definedName>
    <definedName name="EstateTaxTbl">EstateTaxTbl!$A$3:$E$23</definedName>
    <definedName name="estval" localSheetId="1">#REF!</definedName>
    <definedName name="estval">#REF!</definedName>
    <definedName name="finaltax">Circular!$D$7</definedName>
    <definedName name="GROSSESTATE">Entry!#REF!</definedName>
    <definedName name="message1">Circular!$E$7</definedName>
    <definedName name="results">Circular!$I$9:$J$24</definedName>
    <definedName name="TaxableEst">Entry!$C$6</definedName>
    <definedName name="taxamt">Circular!$D$5</definedName>
  </definedNames>
  <calcPr calcId="152511"/>
</workbook>
</file>

<file path=xl/calcChain.xml><?xml version="1.0" encoding="utf-8"?>
<calcChain xmlns="http://schemas.openxmlformats.org/spreadsheetml/2006/main">
  <c r="A9" i="8" l="1"/>
  <c r="C9" i="8"/>
  <c r="D9" i="8" s="1"/>
  <c r="E9" i="8" s="1"/>
  <c r="G9" i="8" l="1"/>
  <c r="F9" i="8"/>
  <c r="H9" i="8" l="1"/>
  <c r="J9" i="8" s="1"/>
  <c r="K9" i="8" l="1"/>
  <c r="B10" i="8"/>
  <c r="C10" i="8" s="1"/>
  <c r="G10" i="8" l="1"/>
  <c r="F10" i="8"/>
  <c r="D10" i="8"/>
  <c r="E10" i="8" s="1"/>
  <c r="H10" i="8" l="1"/>
  <c r="J10" i="8" l="1"/>
  <c r="K10" i="8" s="1"/>
  <c r="I10" i="8" s="1"/>
  <c r="B11" i="8" l="1"/>
  <c r="C11" i="8" s="1"/>
  <c r="G11" i="8" l="1"/>
  <c r="F11" i="8"/>
  <c r="D11" i="8"/>
  <c r="E11" i="8" s="1"/>
  <c r="H11" i="8" l="1"/>
  <c r="J11" i="8" s="1"/>
  <c r="K11" i="8" s="1"/>
  <c r="I11" i="8" s="1"/>
  <c r="B12" i="8" l="1"/>
  <c r="C12" i="8" s="1"/>
  <c r="G12" i="8" s="1"/>
  <c r="F12" i="8" l="1"/>
  <c r="D12" i="8"/>
  <c r="E12" i="8" s="1"/>
  <c r="H12" i="8" l="1"/>
  <c r="J12" i="8" s="1"/>
  <c r="B13" i="8" s="1"/>
  <c r="C13" i="8" s="1"/>
  <c r="G13" i="8" s="1"/>
  <c r="K12" i="8" l="1"/>
  <c r="I12" i="8" s="1"/>
  <c r="D13" i="8"/>
  <c r="E13" i="8" s="1"/>
  <c r="F13" i="8"/>
  <c r="H13" i="8" l="1"/>
  <c r="J13" i="8" s="1"/>
  <c r="B14" i="8" l="1"/>
  <c r="C14" i="8" s="1"/>
  <c r="K13" i="8"/>
  <c r="I13" i="8" s="1"/>
  <c r="G14" i="8" l="1"/>
  <c r="D14" i="8"/>
  <c r="E14" i="8" s="1"/>
  <c r="F14" i="8"/>
  <c r="H14" i="8" l="1"/>
  <c r="J14" i="8" s="1"/>
  <c r="K14" i="8" l="1"/>
  <c r="I14" i="8" s="1"/>
  <c r="B15" i="8"/>
  <c r="C15" i="8" s="1"/>
  <c r="D15" i="8" l="1"/>
  <c r="E15" i="8" s="1"/>
  <c r="F15" i="8"/>
  <c r="G15" i="8"/>
  <c r="H15" i="8" l="1"/>
  <c r="J15" i="8" s="1"/>
  <c r="K15" i="8" l="1"/>
  <c r="I15" i="8" s="1"/>
  <c r="B16" i="8"/>
  <c r="C16" i="8" s="1"/>
  <c r="G16" i="8" l="1"/>
  <c r="D16" i="8"/>
  <c r="E16" i="8" s="1"/>
  <c r="F16" i="8"/>
  <c r="H16" i="8" l="1"/>
  <c r="J16" i="8" l="1"/>
  <c r="K16" i="8" l="1"/>
  <c r="I16" i="8" s="1"/>
  <c r="B17" i="8"/>
  <c r="C17" i="8" s="1"/>
  <c r="F17" i="8" l="1"/>
  <c r="D17" i="8"/>
  <c r="E17" i="8" s="1"/>
  <c r="G17" i="8"/>
  <c r="H17" i="8" l="1"/>
  <c r="J17" i="8" s="1"/>
  <c r="K17" i="8" l="1"/>
  <c r="I17" i="8" s="1"/>
  <c r="B18" i="8"/>
  <c r="C18" i="8" s="1"/>
  <c r="F18" i="8" l="1"/>
  <c r="D18" i="8"/>
  <c r="E18" i="8" s="1"/>
  <c r="G18" i="8"/>
  <c r="H18" i="8" l="1"/>
  <c r="J18" i="8" s="1"/>
  <c r="K18" i="8" l="1"/>
  <c r="I18" i="8" s="1"/>
  <c r="B19" i="8"/>
  <c r="C19" i="8" s="1"/>
  <c r="F19" i="8" l="1"/>
  <c r="D19" i="8"/>
  <c r="E19" i="8" s="1"/>
  <c r="G19" i="8"/>
  <c r="H19" i="8" l="1"/>
  <c r="J19" i="8" s="1"/>
  <c r="K19" i="8" s="1"/>
  <c r="I19" i="8" s="1"/>
  <c r="B20" i="8" l="1"/>
  <c r="C20" i="8" s="1"/>
  <c r="F20" i="8" s="1"/>
  <c r="D20" i="8" l="1"/>
  <c r="E20" i="8" s="1"/>
  <c r="G20" i="8"/>
  <c r="H20" i="8" l="1"/>
  <c r="J20" i="8" s="1"/>
  <c r="K20" i="8" l="1"/>
  <c r="K25" i="8" l="1"/>
  <c r="J5" i="8" s="1"/>
  <c r="J6" i="8" s="1"/>
  <c r="I20" i="8"/>
  <c r="D5" i="8"/>
  <c r="E7" i="8" s="1"/>
  <c r="C11" i="9" s="1"/>
  <c r="D7" i="8" l="1"/>
  <c r="C10" i="9" s="1"/>
</calcChain>
</file>

<file path=xl/sharedStrings.xml><?xml version="1.0" encoding="utf-8"?>
<sst xmlns="http://schemas.openxmlformats.org/spreadsheetml/2006/main" count="41" uniqueCount="41">
  <si>
    <t xml:space="preserve">At Least </t>
  </si>
  <si>
    <t xml:space="preserve">But Less Than </t>
  </si>
  <si>
    <t xml:space="preserve">Tax on Amount in First Column </t>
  </si>
  <si>
    <t>Of the Excess Over</t>
  </si>
  <si>
    <t>NJ Taxable Estate</t>
  </si>
  <si>
    <t>NJ Estate Tax - Constant</t>
  </si>
  <si>
    <t>Prev Estate Tax</t>
  </si>
  <si>
    <t xml:space="preserve">Calc NJ Taxable Estate </t>
  </si>
  <si>
    <t xml:space="preserve">Percent </t>
  </si>
  <si>
    <t>Cal Estate Tax</t>
  </si>
  <si>
    <t>Cal Estate Tax+Tax on Amt</t>
  </si>
  <si>
    <t>Diff</t>
  </si>
  <si>
    <t>Legend:</t>
  </si>
  <si>
    <t>Estate Tax Rate Schedule</t>
  </si>
  <si>
    <t>Table Lookup - Taxable Estate</t>
  </si>
  <si>
    <t>Table Lookup - Tax Rate</t>
  </si>
  <si>
    <t>Table Lookup - Tax on Amt</t>
  </si>
  <si>
    <t xml:space="preserve">D.)  Tax Table lookup: Estate value </t>
  </si>
  <si>
    <t>E.)  Col. C - Col. D to calculate difference between NJ Taxable Estate and "At Least" value in Tax Table</t>
  </si>
  <si>
    <t>F.)  Tax Table lookup: Tax Rate</t>
  </si>
  <si>
    <t xml:space="preserve">G.) Tax Table lookup: Tax Amt. on "At Least" estate value  </t>
  </si>
  <si>
    <t>H.)  Multiply (Col. E * Col. F) and Add Col. G to calculate Estate Tax</t>
  </si>
  <si>
    <t>B.)  Previous "NJ Estate Tax - constant" after first calculation</t>
  </si>
  <si>
    <t xml:space="preserve">A.)  Start with NJ taxable Estate </t>
  </si>
  <si>
    <r>
      <t xml:space="preserve">C.)  Col. A - Col. B to calculate </t>
    </r>
    <r>
      <rPr>
        <sz val="11"/>
        <rFont val="Calibri"/>
        <family val="2"/>
        <scheme val="minor"/>
      </rPr>
      <t>Net value of Estate</t>
    </r>
  </si>
  <si>
    <t>credit</t>
  </si>
  <si>
    <t>2017 Tentative NJ Estate Tax</t>
  </si>
  <si>
    <t>TAX LOSS</t>
  </si>
  <si>
    <t>lookup tax</t>
  </si>
  <si>
    <t>NEW JERSEY 2017 ESTATE TAX CALCULATOR</t>
  </si>
  <si>
    <t>New Jersey Taxable Estate</t>
  </si>
  <si>
    <r>
      <t xml:space="preserve">J.)  Constant </t>
    </r>
    <r>
      <rPr>
        <sz val="11"/>
        <rFont val="Calibri"/>
        <family val="2"/>
        <scheme val="minor"/>
      </rPr>
      <t>(Deduction amount on $2,000,000 Tax Credit)</t>
    </r>
  </si>
  <si>
    <t xml:space="preserve">K.)  Col. H - Col. I to calculate Correct Estate Tax amount </t>
  </si>
  <si>
    <t>L.)  Difference between prior estate tax amount in Col. J and next estate tax amount in Col. J.  Multiply by -1.</t>
  </si>
  <si>
    <t xml:space="preserve">M.)  Take estate tax amount where Col. K = 0  </t>
  </si>
  <si>
    <t>I. )  Lookup factor</t>
  </si>
  <si>
    <t>NOTE: You may use this calculator to generate an estimated tax if you are not yet ready to file a return.</t>
  </si>
  <si>
    <t>To be used only for estates with a date of death on or after January 1, 2017, but before January 1, 2018.</t>
  </si>
  <si>
    <t>Enter this amount on Line 4 of the 2017 Estate Tax return:</t>
  </si>
  <si>
    <t>ENTER amount from line 3c of 2017 Estate Tax return ====&gt;</t>
  </si>
  <si>
    <t>(If estimating tax, enter the estimated net estate)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</si>
</sst>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_);_(* \(#,##0.000\);_(* &quot;-&quot;??_);_(@_)"/>
    <numFmt numFmtId="167" formatCode="#,##0.000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rgb="FFFF0000"/>
      <name val="Arial Narrow"/>
      <family val="2"/>
    </font>
    <font>
      <i/>
      <sz val="11"/>
      <color theme="9" tint="-0.249977111117893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0" applyNumberFormat="0" applyBorder="0" applyAlignment="0" applyProtection="0"/>
    <xf numFmtId="0" fontId="8" fillId="5" borderId="5" applyNumberFormat="0" applyAlignment="0" applyProtection="0"/>
  </cellStyleXfs>
  <cellXfs count="5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2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3" fontId="2" fillId="0" borderId="0" xfId="0" applyNumberFormat="1" applyFont="1"/>
    <xf numFmtId="4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0" fillId="0" borderId="3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164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/>
    <xf numFmtId="0" fontId="3" fillId="0" borderId="0" xfId="0" applyFont="1" applyBorder="1" applyAlignment="1">
      <alignment horizontal="center"/>
    </xf>
    <xf numFmtId="10" fontId="2" fillId="0" borderId="0" xfId="0" applyNumberFormat="1" applyFont="1"/>
    <xf numFmtId="3" fontId="1" fillId="0" borderId="0" xfId="0" applyNumberFormat="1" applyFont="1" applyAlignment="1">
      <alignment horizontal="center"/>
    </xf>
    <xf numFmtId="3" fontId="4" fillId="0" borderId="0" xfId="0" applyNumberFormat="1" applyFont="1" applyAlignment="1">
      <alignment wrapText="1"/>
    </xf>
    <xf numFmtId="3" fontId="1" fillId="0" borderId="0" xfId="0" applyNumberFormat="1" applyFont="1" applyAlignment="1">
      <alignment horizontal="center" wrapText="1"/>
    </xf>
    <xf numFmtId="3" fontId="5" fillId="0" borderId="0" xfId="0" applyNumberFormat="1" applyFont="1"/>
    <xf numFmtId="10" fontId="5" fillId="0" borderId="0" xfId="0" applyNumberFormat="1" applyFont="1"/>
    <xf numFmtId="44" fontId="0" fillId="0" borderId="0" xfId="2" applyFont="1"/>
    <xf numFmtId="165" fontId="0" fillId="0" borderId="0" xfId="1" applyNumberFormat="1" applyFont="1" applyBorder="1" applyAlignment="1">
      <alignment horizontal="right"/>
    </xf>
    <xf numFmtId="4" fontId="0" fillId="0" borderId="0" xfId="0" applyNumberFormat="1" applyFont="1"/>
    <xf numFmtId="4" fontId="5" fillId="0" borderId="0" xfId="0" applyNumberFormat="1" applyFont="1"/>
    <xf numFmtId="166" fontId="0" fillId="0" borderId="0" xfId="1" applyNumberFormat="1" applyFont="1"/>
    <xf numFmtId="167" fontId="5" fillId="0" borderId="0" xfId="0" applyNumberFormat="1" applyFont="1"/>
    <xf numFmtId="164" fontId="0" fillId="0" borderId="0" xfId="3" applyNumberFormat="1" applyFont="1"/>
    <xf numFmtId="165" fontId="0" fillId="0" borderId="0" xfId="1" applyNumberFormat="1" applyFont="1"/>
    <xf numFmtId="4" fontId="1" fillId="2" borderId="0" xfId="0" applyNumberFormat="1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9" fillId="0" borderId="0" xfId="0" applyFont="1"/>
    <xf numFmtId="44" fontId="0" fillId="0" borderId="0" xfId="2" applyFont="1" applyFill="1" applyBorder="1"/>
    <xf numFmtId="0" fontId="1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44" fontId="0" fillId="3" borderId="4" xfId="2" applyFont="1" applyFill="1" applyBorder="1" applyProtection="1">
      <protection locked="0"/>
    </xf>
    <xf numFmtId="0" fontId="12" fillId="0" borderId="0" xfId="0" applyFont="1" applyAlignment="1">
      <alignment vertical="top" wrapText="1"/>
    </xf>
    <xf numFmtId="44" fontId="10" fillId="5" borderId="9" xfId="5" applyNumberFormat="1" applyFont="1" applyBorder="1" applyAlignment="1">
      <alignment horizontal="center"/>
    </xf>
    <xf numFmtId="0" fontId="14" fillId="0" borderId="0" xfId="0" applyFont="1"/>
    <xf numFmtId="0" fontId="13" fillId="4" borderId="6" xfId="4" applyFont="1" applyBorder="1" applyAlignment="1">
      <alignment horizontal="center"/>
    </xf>
    <xf numFmtId="0" fontId="13" fillId="4" borderId="7" xfId="4" applyFont="1" applyBorder="1" applyAlignment="1">
      <alignment horizontal="center"/>
    </xf>
    <xf numFmtId="0" fontId="13" fillId="4" borderId="8" xfId="4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</cellXfs>
  <cellStyles count="6">
    <cellStyle name="Calculation" xfId="5" builtinId="22"/>
    <cellStyle name="Comma" xfId="1" builtinId="3"/>
    <cellStyle name="Currency" xfId="2" builtinId="4"/>
    <cellStyle name="Good" xfId="4" builtinId="2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showRowColHeaders="0" tabSelected="1" zoomScale="150" zoomScaleNormal="150" workbookViewId="0">
      <selection activeCell="C6" sqref="C6"/>
    </sheetView>
  </sheetViews>
  <sheetFormatPr defaultRowHeight="15" x14ac:dyDescent="0.25"/>
  <cols>
    <col min="1" max="1" width="43.7109375" customWidth="1"/>
    <col min="2" max="2" width="9.85546875" customWidth="1"/>
    <col min="3" max="3" width="15.42578125" bestFit="1" customWidth="1"/>
    <col min="4" max="4" width="15.28515625" bestFit="1" customWidth="1"/>
    <col min="6" max="6" width="6.7109375" customWidth="1"/>
  </cols>
  <sheetData>
    <row r="1" spans="1:6" ht="19.5" thickBot="1" x14ac:dyDescent="0.35">
      <c r="A1" s="49" t="s">
        <v>29</v>
      </c>
      <c r="B1" s="50"/>
      <c r="C1" s="50"/>
      <c r="D1" s="50"/>
      <c r="E1" s="50"/>
      <c r="F1" s="51"/>
    </row>
    <row r="2" spans="1:6" x14ac:dyDescent="0.25">
      <c r="A2" s="52" t="s">
        <v>37</v>
      </c>
      <c r="B2" s="52"/>
      <c r="C2" s="52"/>
      <c r="D2" s="52"/>
      <c r="E2" s="52"/>
      <c r="F2" s="52"/>
    </row>
    <row r="3" spans="1:6" x14ac:dyDescent="0.25">
      <c r="A3" s="44"/>
      <c r="B3" s="44"/>
      <c r="C3" s="44"/>
      <c r="D3" s="44"/>
      <c r="E3" s="44"/>
      <c r="F3" s="44"/>
    </row>
    <row r="5" spans="1:6" x14ac:dyDescent="0.25">
      <c r="A5" s="9" t="s">
        <v>30</v>
      </c>
    </row>
    <row r="6" spans="1:6" x14ac:dyDescent="0.25">
      <c r="A6" t="s">
        <v>39</v>
      </c>
      <c r="B6" s="7"/>
      <c r="C6" s="45"/>
    </row>
    <row r="7" spans="1:6" x14ac:dyDescent="0.25">
      <c r="A7" s="48" t="s">
        <v>40</v>
      </c>
      <c r="B7" s="7"/>
    </row>
    <row r="8" spans="1:6" x14ac:dyDescent="0.25">
      <c r="B8" s="7"/>
      <c r="C8" s="42"/>
    </row>
    <row r="9" spans="1:6" ht="15.75" thickBot="1" x14ac:dyDescent="0.3">
      <c r="A9" s="43" t="s">
        <v>26</v>
      </c>
    </row>
    <row r="10" spans="1:6" ht="15" customHeight="1" thickBot="1" x14ac:dyDescent="0.3">
      <c r="A10" t="s">
        <v>38</v>
      </c>
      <c r="B10" s="31"/>
      <c r="C10" s="47" t="str">
        <f>finaltax</f>
        <v>0</v>
      </c>
      <c r="E10" s="46"/>
      <c r="F10" s="46"/>
    </row>
    <row r="11" spans="1:6" ht="50.25" customHeight="1" x14ac:dyDescent="0.25">
      <c r="B11" s="31"/>
      <c r="C11" s="54" t="str">
        <f>message1</f>
        <v/>
      </c>
      <c r="D11" s="54"/>
      <c r="E11" s="46"/>
      <c r="F11" s="46"/>
    </row>
    <row r="13" spans="1:6" ht="16.5" x14ac:dyDescent="0.3">
      <c r="A13" s="53" t="s">
        <v>36</v>
      </c>
      <c r="B13" s="53"/>
      <c r="C13" s="53"/>
      <c r="D13" s="53"/>
      <c r="E13" s="53"/>
      <c r="F13" s="53"/>
    </row>
    <row r="15" spans="1:6" x14ac:dyDescent="0.25">
      <c r="B15" s="31"/>
    </row>
    <row r="16" spans="1:6" x14ac:dyDescent="0.25">
      <c r="B16" s="31"/>
    </row>
    <row r="17" spans="2:2" x14ac:dyDescent="0.25">
      <c r="B17" s="31"/>
    </row>
    <row r="18" spans="2:2" x14ac:dyDescent="0.25">
      <c r="B18" s="31"/>
    </row>
    <row r="19" spans="2:2" x14ac:dyDescent="0.25">
      <c r="B19" s="31"/>
    </row>
    <row r="20" spans="2:2" x14ac:dyDescent="0.25">
      <c r="B20" s="31"/>
    </row>
    <row r="21" spans="2:2" x14ac:dyDescent="0.25">
      <c r="B21" s="31"/>
    </row>
  </sheetData>
  <sheetProtection sheet="1" objects="1" scenarios="1" selectLockedCells="1"/>
  <mergeCells count="4">
    <mergeCell ref="A1:F1"/>
    <mergeCell ref="A2:F2"/>
    <mergeCell ref="A13:F13"/>
    <mergeCell ref="C11:D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zoomScale="120" zoomScaleNormal="120" workbookViewId="0">
      <selection activeCell="A18" sqref="A18"/>
    </sheetView>
  </sheetViews>
  <sheetFormatPr defaultRowHeight="15" x14ac:dyDescent="0.25"/>
  <cols>
    <col min="1" max="1" width="16.42578125" style="7" bestFit="1" customWidth="1"/>
    <col min="2" max="2" width="14.42578125" style="7" bestFit="1" customWidth="1"/>
    <col min="3" max="3" width="34.28515625" customWidth="1"/>
    <col min="4" max="4" width="31.7109375" customWidth="1"/>
    <col min="5" max="5" width="19" style="6" bestFit="1" customWidth="1"/>
    <col min="6" max="6" width="20.85546875" bestFit="1" customWidth="1"/>
    <col min="7" max="7" width="23.42578125" bestFit="1" customWidth="1"/>
    <col min="8" max="8" width="12.42578125" style="1" customWidth="1"/>
    <col min="9" max="9" width="8.7109375" customWidth="1"/>
    <col min="10" max="10" width="22.28515625" style="1" bestFit="1" customWidth="1"/>
    <col min="11" max="11" width="20.140625" customWidth="1"/>
    <col min="12" max="12" width="2" customWidth="1"/>
    <col min="13" max="13" width="11.5703125" bestFit="1" customWidth="1"/>
    <col min="14" max="14" width="12.85546875" bestFit="1" customWidth="1"/>
    <col min="15" max="15" width="13.5703125" bestFit="1" customWidth="1"/>
    <col min="16" max="16" width="18.85546875" customWidth="1"/>
    <col min="18" max="18" width="12.7109375" bestFit="1" customWidth="1"/>
  </cols>
  <sheetData>
    <row r="1" spans="1:19" x14ac:dyDescent="0.25">
      <c r="E1" s="7"/>
      <c r="G1" s="2" t="s">
        <v>25</v>
      </c>
    </row>
    <row r="2" spans="1:19" x14ac:dyDescent="0.25">
      <c r="G2" s="31">
        <v>99600</v>
      </c>
    </row>
    <row r="3" spans="1:19" x14ac:dyDescent="0.25">
      <c r="H3" s="27"/>
    </row>
    <row r="4" spans="1:19" x14ac:dyDescent="0.25">
      <c r="H4" s="27"/>
    </row>
    <row r="5" spans="1:19" x14ac:dyDescent="0.25">
      <c r="D5" s="39">
        <f>IF(VLOOKUP(5,results,2)&lt;1,0,VLOOKUP(5,results,2))</f>
        <v>0</v>
      </c>
      <c r="J5" s="1">
        <f>K25</f>
        <v>0</v>
      </c>
    </row>
    <row r="6" spans="1:19" x14ac:dyDescent="0.25">
      <c r="C6" s="9"/>
      <c r="J6" s="37">
        <f>+J5/J9</f>
        <v>0</v>
      </c>
    </row>
    <row r="7" spans="1:19" s="2" customFormat="1" x14ac:dyDescent="0.25">
      <c r="A7" s="14"/>
      <c r="B7" s="12"/>
      <c r="C7" s="10"/>
      <c r="D7" s="2" t="str">
        <f>IF(taxamt&lt;10,"0",taxamt)</f>
        <v>0</v>
      </c>
      <c r="E7" s="41" t="str">
        <f>IF(TaxableEst="","",IF(taxamt&lt;10,"NOTE: Tax amounts of less than $10 will display as zero (0) and do not need to be paid.",""))</f>
        <v/>
      </c>
      <c r="H7" s="3"/>
      <c r="J7" s="3"/>
      <c r="N7" s="24"/>
      <c r="O7" s="24"/>
      <c r="P7" s="24"/>
      <c r="Q7" s="22"/>
      <c r="R7" s="22"/>
    </row>
    <row r="8" spans="1:19" s="9" customFormat="1" ht="45" x14ac:dyDescent="0.25">
      <c r="A8" s="12" t="s">
        <v>4</v>
      </c>
      <c r="B8" s="12" t="s">
        <v>6</v>
      </c>
      <c r="C8" s="12" t="s">
        <v>7</v>
      </c>
      <c r="D8" s="8" t="s">
        <v>14</v>
      </c>
      <c r="E8" s="11" t="s">
        <v>9</v>
      </c>
      <c r="F8" s="8" t="s">
        <v>15</v>
      </c>
      <c r="G8" s="8" t="s">
        <v>16</v>
      </c>
      <c r="H8" s="28" t="s">
        <v>10</v>
      </c>
      <c r="I8" s="40" t="s">
        <v>28</v>
      </c>
      <c r="J8" s="26" t="s">
        <v>5</v>
      </c>
      <c r="K8" s="10" t="s">
        <v>11</v>
      </c>
      <c r="N8" s="4"/>
      <c r="O8" s="4"/>
      <c r="P8" s="5"/>
      <c r="Q8" s="4"/>
      <c r="R8" s="5"/>
      <c r="S8" s="10"/>
    </row>
    <row r="9" spans="1:19" x14ac:dyDescent="0.25">
      <c r="A9" s="29">
        <f>TaxableEst</f>
        <v>0</v>
      </c>
      <c r="B9" s="29">
        <v>0</v>
      </c>
      <c r="C9" s="29">
        <f t="shared" ref="C9:C20" si="0">SUM(TaxableEst-B9)</f>
        <v>0</v>
      </c>
      <c r="D9" s="29">
        <f t="shared" ref="D9:D16" si="1">VLOOKUP(C9,EstateTaxTbl,1)</f>
        <v>0</v>
      </c>
      <c r="E9" s="29">
        <f>SUM(C9)-(D9)</f>
        <v>0</v>
      </c>
      <c r="F9" s="30">
        <f t="shared" ref="F9:F16" si="2">VLOOKUP(C9,EstateTaxTbl,4)</f>
        <v>0</v>
      </c>
      <c r="G9" s="29">
        <f t="shared" ref="G9:G16" si="3">VLOOKUP(C9,EstateTaxTbl,3)</f>
        <v>0</v>
      </c>
      <c r="H9" s="29">
        <f>SUM(E9*F9+G9)</f>
        <v>0</v>
      </c>
      <c r="I9" s="38">
        <v>1</v>
      </c>
      <c r="J9" s="34">
        <f>SUM(H9-Credit2M)</f>
        <v>-99600</v>
      </c>
      <c r="K9" s="33">
        <f>SUM(J9)</f>
        <v>-99600</v>
      </c>
      <c r="N9" s="20"/>
      <c r="O9" s="20"/>
      <c r="P9" s="20"/>
      <c r="Q9" s="21"/>
      <c r="R9" s="23"/>
    </row>
    <row r="10" spans="1:19" x14ac:dyDescent="0.25">
      <c r="A10" s="29"/>
      <c r="B10" s="29">
        <f>(J9)</f>
        <v>-99600</v>
      </c>
      <c r="C10" s="29">
        <f t="shared" si="0"/>
        <v>99600</v>
      </c>
      <c r="D10" s="29">
        <f t="shared" si="1"/>
        <v>0</v>
      </c>
      <c r="E10" s="29">
        <f>SUM(C10)-(D10)</f>
        <v>99600</v>
      </c>
      <c r="F10" s="30">
        <f t="shared" si="2"/>
        <v>0</v>
      </c>
      <c r="G10" s="29">
        <f t="shared" si="3"/>
        <v>0</v>
      </c>
      <c r="H10" s="29">
        <f>SUM(E10*F10+G10)</f>
        <v>0</v>
      </c>
      <c r="I10" s="38">
        <f>IF(ABS(K10)&lt;0.01,9,1)</f>
        <v>9</v>
      </c>
      <c r="J10" s="34">
        <f t="shared" ref="J10:J16" si="4">SUM(H10-Credit2M)</f>
        <v>-99600</v>
      </c>
      <c r="K10" s="33">
        <f>SUM(J9-J10)*(-1)</f>
        <v>0</v>
      </c>
      <c r="N10" s="32"/>
      <c r="O10" s="20"/>
      <c r="P10" s="20"/>
      <c r="Q10" s="21"/>
      <c r="R10" s="23"/>
    </row>
    <row r="11" spans="1:19" x14ac:dyDescent="0.25">
      <c r="A11" s="29"/>
      <c r="B11" s="29">
        <f>(J10)</f>
        <v>-99600</v>
      </c>
      <c r="C11" s="29">
        <f t="shared" si="0"/>
        <v>99600</v>
      </c>
      <c r="D11" s="29">
        <f t="shared" si="1"/>
        <v>0</v>
      </c>
      <c r="E11" s="29">
        <f t="shared" ref="E11:E14" si="5">SUM(C11)-(D11)</f>
        <v>99600</v>
      </c>
      <c r="F11" s="30">
        <f t="shared" si="2"/>
        <v>0</v>
      </c>
      <c r="G11" s="29">
        <f t="shared" si="3"/>
        <v>0</v>
      </c>
      <c r="H11" s="29">
        <f t="shared" ref="H11:H15" si="6">SUM(E11*F11+G11)</f>
        <v>0</v>
      </c>
      <c r="I11" s="38">
        <f t="shared" ref="I11:I20" si="7">IF(ABS(K11)&lt;0.01,9,1)</f>
        <v>9</v>
      </c>
      <c r="J11" s="34">
        <f t="shared" si="4"/>
        <v>-99600</v>
      </c>
      <c r="K11" s="33">
        <f t="shared" ref="K11:K16" si="8">SUM(J10-J11)*(-1)</f>
        <v>0</v>
      </c>
      <c r="N11" s="32"/>
      <c r="O11" s="20"/>
      <c r="P11" s="20"/>
      <c r="Q11" s="21"/>
      <c r="R11" s="23"/>
    </row>
    <row r="12" spans="1:19" x14ac:dyDescent="0.25">
      <c r="A12" s="29"/>
      <c r="B12" s="29">
        <f t="shared" ref="B12:B14" si="9">(J11)</f>
        <v>-99600</v>
      </c>
      <c r="C12" s="29">
        <f t="shared" si="0"/>
        <v>99600</v>
      </c>
      <c r="D12" s="29">
        <f t="shared" si="1"/>
        <v>0</v>
      </c>
      <c r="E12" s="29">
        <f t="shared" si="5"/>
        <v>99600</v>
      </c>
      <c r="F12" s="30">
        <f t="shared" si="2"/>
        <v>0</v>
      </c>
      <c r="G12" s="29">
        <f t="shared" si="3"/>
        <v>0</v>
      </c>
      <c r="H12" s="29">
        <f t="shared" si="6"/>
        <v>0</v>
      </c>
      <c r="I12" s="38">
        <f t="shared" si="7"/>
        <v>9</v>
      </c>
      <c r="J12" s="34">
        <f t="shared" si="4"/>
        <v>-99600</v>
      </c>
      <c r="K12" s="33">
        <f t="shared" si="8"/>
        <v>0</v>
      </c>
      <c r="N12" s="32"/>
      <c r="O12" s="20"/>
      <c r="P12" s="20"/>
      <c r="Q12" s="21"/>
      <c r="R12" s="23"/>
    </row>
    <row r="13" spans="1:19" x14ac:dyDescent="0.25">
      <c r="A13" s="29"/>
      <c r="B13" s="29">
        <f t="shared" si="9"/>
        <v>-99600</v>
      </c>
      <c r="C13" s="29">
        <f t="shared" si="0"/>
        <v>99600</v>
      </c>
      <c r="D13" s="29">
        <f t="shared" si="1"/>
        <v>0</v>
      </c>
      <c r="E13" s="29">
        <f t="shared" si="5"/>
        <v>99600</v>
      </c>
      <c r="F13" s="30">
        <f t="shared" si="2"/>
        <v>0</v>
      </c>
      <c r="G13" s="29">
        <f t="shared" si="3"/>
        <v>0</v>
      </c>
      <c r="H13" s="29">
        <f t="shared" si="6"/>
        <v>0</v>
      </c>
      <c r="I13" s="38">
        <f t="shared" si="7"/>
        <v>9</v>
      </c>
      <c r="J13" s="34">
        <f t="shared" si="4"/>
        <v>-99600</v>
      </c>
      <c r="K13" s="33">
        <f t="shared" si="8"/>
        <v>0</v>
      </c>
      <c r="N13" s="32"/>
      <c r="O13" s="20"/>
      <c r="P13" s="20"/>
      <c r="Q13" s="21"/>
      <c r="R13" s="23"/>
    </row>
    <row r="14" spans="1:19" x14ac:dyDescent="0.25">
      <c r="A14" s="29"/>
      <c r="B14" s="29">
        <f t="shared" si="9"/>
        <v>-99600</v>
      </c>
      <c r="C14" s="29">
        <f t="shared" si="0"/>
        <v>99600</v>
      </c>
      <c r="D14" s="29">
        <f t="shared" si="1"/>
        <v>0</v>
      </c>
      <c r="E14" s="29">
        <f t="shared" si="5"/>
        <v>99600</v>
      </c>
      <c r="F14" s="30">
        <f t="shared" si="2"/>
        <v>0</v>
      </c>
      <c r="G14" s="29">
        <f t="shared" si="3"/>
        <v>0</v>
      </c>
      <c r="H14" s="29">
        <f t="shared" si="6"/>
        <v>0</v>
      </c>
      <c r="I14" s="38">
        <f t="shared" si="7"/>
        <v>9</v>
      </c>
      <c r="J14" s="34">
        <f t="shared" si="4"/>
        <v>-99600</v>
      </c>
      <c r="K14" s="33">
        <f t="shared" si="8"/>
        <v>0</v>
      </c>
      <c r="N14" s="32"/>
      <c r="P14" s="20"/>
      <c r="Q14" s="21"/>
      <c r="R14" s="23"/>
    </row>
    <row r="15" spans="1:19" x14ac:dyDescent="0.25">
      <c r="A15" s="29"/>
      <c r="B15" s="29">
        <f>(J14)</f>
        <v>-99600</v>
      </c>
      <c r="C15" s="29">
        <f t="shared" si="0"/>
        <v>99600</v>
      </c>
      <c r="D15" s="29">
        <f t="shared" si="1"/>
        <v>0</v>
      </c>
      <c r="E15" s="29">
        <f t="shared" ref="E15:E16" si="10">SUM(C15)-(D15)</f>
        <v>99600</v>
      </c>
      <c r="F15" s="30">
        <f t="shared" si="2"/>
        <v>0</v>
      </c>
      <c r="G15" s="29">
        <f t="shared" si="3"/>
        <v>0</v>
      </c>
      <c r="H15" s="29">
        <f t="shared" si="6"/>
        <v>0</v>
      </c>
      <c r="I15" s="38">
        <f t="shared" si="7"/>
        <v>9</v>
      </c>
      <c r="J15" s="34">
        <f t="shared" si="4"/>
        <v>-99600</v>
      </c>
      <c r="K15" s="33">
        <f t="shared" si="8"/>
        <v>0</v>
      </c>
      <c r="N15" s="32"/>
      <c r="O15" s="20"/>
      <c r="P15" s="20"/>
      <c r="Q15" s="21"/>
      <c r="R15" s="23"/>
    </row>
    <row r="16" spans="1:19" x14ac:dyDescent="0.25">
      <c r="A16" s="29"/>
      <c r="B16" s="29">
        <f t="shared" ref="B16" si="11">(J15)</f>
        <v>-99600</v>
      </c>
      <c r="C16" s="29">
        <f t="shared" si="0"/>
        <v>99600</v>
      </c>
      <c r="D16" s="29">
        <f t="shared" si="1"/>
        <v>0</v>
      </c>
      <c r="E16" s="29">
        <f t="shared" si="10"/>
        <v>99600</v>
      </c>
      <c r="F16" s="30">
        <f t="shared" si="2"/>
        <v>0</v>
      </c>
      <c r="G16" s="29">
        <f t="shared" si="3"/>
        <v>0</v>
      </c>
      <c r="H16" s="29">
        <f t="shared" ref="H16" si="12">SUM(E16*F16+G16)</f>
        <v>0</v>
      </c>
      <c r="I16" s="38">
        <f t="shared" si="7"/>
        <v>9</v>
      </c>
      <c r="J16" s="34">
        <f t="shared" si="4"/>
        <v>-99600</v>
      </c>
      <c r="K16" s="33">
        <f t="shared" si="8"/>
        <v>0</v>
      </c>
      <c r="N16" s="32"/>
      <c r="O16" s="20"/>
      <c r="P16" s="20"/>
      <c r="Q16" s="21"/>
      <c r="R16" s="23"/>
    </row>
    <row r="17" spans="1:18" x14ac:dyDescent="0.25">
      <c r="A17" s="29"/>
      <c r="B17" s="29">
        <f t="shared" ref="B17" si="13">(J16)</f>
        <v>-99600</v>
      </c>
      <c r="C17" s="29">
        <f t="shared" si="0"/>
        <v>99600</v>
      </c>
      <c r="D17" s="29">
        <f t="shared" ref="D17" si="14">VLOOKUP(C17,EstateTaxTbl,1)</f>
        <v>0</v>
      </c>
      <c r="E17" s="29">
        <f t="shared" ref="E17" si="15">SUM(C17)-(D17)</f>
        <v>99600</v>
      </c>
      <c r="F17" s="30">
        <f t="shared" ref="F17" si="16">VLOOKUP(C17,EstateTaxTbl,4)</f>
        <v>0</v>
      </c>
      <c r="G17" s="29">
        <f t="shared" ref="G17" si="17">VLOOKUP(C17,EstateTaxTbl,3)</f>
        <v>0</v>
      </c>
      <c r="H17" s="29">
        <f t="shared" ref="H17" si="18">SUM(E17*F17+G17)</f>
        <v>0</v>
      </c>
      <c r="I17" s="38">
        <f t="shared" si="7"/>
        <v>9</v>
      </c>
      <c r="J17" s="34">
        <f t="shared" ref="J17" si="19">SUM(H17-Credit2M)</f>
        <v>-99600</v>
      </c>
      <c r="K17" s="33">
        <f t="shared" ref="K17" si="20">SUM(J16-J17)*(-1)</f>
        <v>0</v>
      </c>
      <c r="N17" s="32"/>
      <c r="O17" s="20"/>
      <c r="P17" s="20"/>
      <c r="Q17" s="21"/>
      <c r="R17" s="23"/>
    </row>
    <row r="18" spans="1:18" x14ac:dyDescent="0.25">
      <c r="A18" s="29"/>
      <c r="B18" s="29">
        <f t="shared" ref="B18" si="21">(J17)</f>
        <v>-99600</v>
      </c>
      <c r="C18" s="29">
        <f t="shared" si="0"/>
        <v>99600</v>
      </c>
      <c r="D18" s="29">
        <f t="shared" ref="D18" si="22">VLOOKUP(C18,EstateTaxTbl,1)</f>
        <v>0</v>
      </c>
      <c r="E18" s="29">
        <f t="shared" ref="E18" si="23">SUM(C18)-(D18)</f>
        <v>99600</v>
      </c>
      <c r="F18" s="30">
        <f t="shared" ref="F18" si="24">VLOOKUP(C18,EstateTaxTbl,4)</f>
        <v>0</v>
      </c>
      <c r="G18" s="29">
        <f t="shared" ref="G18" si="25">VLOOKUP(C18,EstateTaxTbl,3)</f>
        <v>0</v>
      </c>
      <c r="H18" s="29">
        <f t="shared" ref="H18" si="26">SUM(E18*F18+G18)</f>
        <v>0</v>
      </c>
      <c r="I18" s="38">
        <f t="shared" si="7"/>
        <v>9</v>
      </c>
      <c r="J18" s="34">
        <f t="shared" ref="J18" si="27">SUM(H18-Credit2M)</f>
        <v>-99600</v>
      </c>
      <c r="K18" s="33">
        <f t="shared" ref="K18" si="28">SUM(J17-J18)*(-1)</f>
        <v>0</v>
      </c>
      <c r="N18" s="20"/>
      <c r="O18" s="20"/>
      <c r="P18" s="20"/>
      <c r="Q18" s="21"/>
      <c r="R18" s="23"/>
    </row>
    <row r="19" spans="1:18" ht="14.45" x14ac:dyDescent="0.35">
      <c r="A19" s="29"/>
      <c r="B19" s="29">
        <f t="shared" ref="B19:B20" si="29">(J18)</f>
        <v>-99600</v>
      </c>
      <c r="C19" s="29">
        <f t="shared" si="0"/>
        <v>99600</v>
      </c>
      <c r="D19" s="29">
        <f t="shared" ref="D19:D20" si="30">VLOOKUP(C19,EstateTaxTbl,1)</f>
        <v>0</v>
      </c>
      <c r="E19" s="29">
        <f t="shared" ref="E19:E20" si="31">SUM(C19)-(D19)</f>
        <v>99600</v>
      </c>
      <c r="F19" s="30">
        <f t="shared" ref="F19:F20" si="32">VLOOKUP(C19,EstateTaxTbl,4)</f>
        <v>0</v>
      </c>
      <c r="G19" s="29">
        <f t="shared" ref="G19:G20" si="33">VLOOKUP(C19,EstateTaxTbl,3)</f>
        <v>0</v>
      </c>
      <c r="H19" s="29">
        <f t="shared" ref="H19:H20" si="34">SUM(E19*F19+G19)</f>
        <v>0</v>
      </c>
      <c r="I19" s="38">
        <f t="shared" si="7"/>
        <v>9</v>
      </c>
      <c r="J19" s="34">
        <f t="shared" ref="J19:J20" si="35">SUM(H19-Credit2M)</f>
        <v>-99600</v>
      </c>
      <c r="K19" s="33">
        <f t="shared" ref="K19:K20" si="36">SUM(J18-J19)*(-1)</f>
        <v>0</v>
      </c>
      <c r="N19" s="20"/>
      <c r="O19" s="20"/>
      <c r="P19" s="20"/>
      <c r="Q19" s="21"/>
      <c r="R19" s="23"/>
    </row>
    <row r="20" spans="1:18" x14ac:dyDescent="0.25">
      <c r="A20" s="29"/>
      <c r="B20" s="29">
        <f t="shared" si="29"/>
        <v>-99600</v>
      </c>
      <c r="C20" s="29">
        <f t="shared" si="0"/>
        <v>99600</v>
      </c>
      <c r="D20" s="29">
        <f t="shared" si="30"/>
        <v>0</v>
      </c>
      <c r="E20" s="29">
        <f t="shared" si="31"/>
        <v>99600</v>
      </c>
      <c r="F20" s="30">
        <f t="shared" si="32"/>
        <v>0</v>
      </c>
      <c r="G20" s="29">
        <f t="shared" si="33"/>
        <v>0</v>
      </c>
      <c r="H20" s="29">
        <f t="shared" si="34"/>
        <v>0</v>
      </c>
      <c r="I20" s="38">
        <f t="shared" si="7"/>
        <v>9</v>
      </c>
      <c r="J20" s="34">
        <f t="shared" si="35"/>
        <v>-99600</v>
      </c>
      <c r="K20" s="33">
        <f t="shared" si="36"/>
        <v>0</v>
      </c>
      <c r="N20" s="20"/>
      <c r="O20" s="20"/>
      <c r="P20" s="20"/>
      <c r="Q20" s="21"/>
      <c r="R20" s="23"/>
    </row>
    <row r="21" spans="1:18" x14ac:dyDescent="0.25">
      <c r="A21" s="29"/>
      <c r="B21" s="29"/>
      <c r="C21" s="29"/>
      <c r="D21" s="29"/>
      <c r="E21" s="29"/>
      <c r="F21" s="30"/>
      <c r="G21" s="29"/>
      <c r="H21" s="29"/>
      <c r="I21" s="35"/>
      <c r="J21" s="34"/>
      <c r="K21" s="33"/>
      <c r="N21" s="20"/>
      <c r="O21" s="20"/>
      <c r="P21" s="20"/>
      <c r="Q21" s="21"/>
      <c r="R21" s="23"/>
    </row>
    <row r="22" spans="1:18" x14ac:dyDescent="0.25">
      <c r="A22" s="29"/>
      <c r="B22" s="29"/>
      <c r="C22" s="29"/>
      <c r="D22" s="29"/>
      <c r="E22" s="29"/>
      <c r="F22" s="30"/>
      <c r="G22" s="29"/>
      <c r="H22" s="29"/>
      <c r="I22" s="35"/>
      <c r="J22" s="34"/>
      <c r="K22" s="33"/>
      <c r="N22" s="20"/>
      <c r="O22" s="20"/>
      <c r="P22" s="20"/>
      <c r="Q22" s="21"/>
      <c r="R22" s="23"/>
    </row>
    <row r="23" spans="1:18" x14ac:dyDescent="0.25">
      <c r="A23" s="1"/>
      <c r="B23" s="29"/>
      <c r="C23" s="29"/>
      <c r="D23" s="29"/>
      <c r="E23" s="29"/>
      <c r="F23" s="30"/>
      <c r="G23" s="29"/>
      <c r="H23" s="29"/>
      <c r="I23" s="35"/>
      <c r="J23" s="34"/>
      <c r="K23" s="33"/>
      <c r="N23" s="20"/>
      <c r="O23" s="20"/>
      <c r="P23" s="20"/>
      <c r="Q23" s="21"/>
      <c r="R23" s="23"/>
    </row>
    <row r="24" spans="1:18" x14ac:dyDescent="0.25">
      <c r="A24" s="1"/>
      <c r="B24" s="29"/>
      <c r="C24" s="29"/>
      <c r="D24" s="29"/>
      <c r="E24" s="29"/>
      <c r="F24" s="30"/>
      <c r="G24" s="29"/>
      <c r="H24" s="29"/>
      <c r="I24" s="35"/>
      <c r="J24" s="36"/>
      <c r="K24" s="33"/>
      <c r="N24" s="20"/>
      <c r="O24" s="20"/>
      <c r="P24" s="20"/>
      <c r="Q24" s="21"/>
      <c r="R24" s="23"/>
    </row>
    <row r="25" spans="1:18" x14ac:dyDescent="0.25">
      <c r="A25" s="1"/>
      <c r="B25" s="1"/>
      <c r="C25" s="1"/>
      <c r="D25" s="1"/>
      <c r="E25" s="1"/>
      <c r="F25" s="1"/>
      <c r="G25" s="1"/>
      <c r="I25" s="1"/>
      <c r="J25" s="1" t="s">
        <v>27</v>
      </c>
      <c r="K25" s="7">
        <f>SUM(K10:K24)</f>
        <v>0</v>
      </c>
      <c r="N25" s="20"/>
      <c r="O25" s="20"/>
      <c r="P25" s="20"/>
      <c r="Q25" s="21"/>
      <c r="R25" s="23"/>
    </row>
    <row r="26" spans="1:18" x14ac:dyDescent="0.25">
      <c r="A26" s="1"/>
      <c r="B26" s="1"/>
      <c r="C26" s="1"/>
      <c r="D26" s="1"/>
      <c r="E26" s="1"/>
      <c r="F26" s="1"/>
      <c r="G26" s="1"/>
      <c r="I26" s="1"/>
      <c r="N26" s="20"/>
      <c r="O26" s="20"/>
      <c r="P26" s="20"/>
      <c r="Q26" s="21"/>
      <c r="R26" s="23"/>
    </row>
    <row r="27" spans="1:18" x14ac:dyDescent="0.25">
      <c r="A27" s="1"/>
      <c r="B27" s="1"/>
      <c r="C27" s="1" t="s">
        <v>12</v>
      </c>
      <c r="D27" s="1"/>
      <c r="E27" s="1"/>
      <c r="F27" s="1"/>
      <c r="G27" s="1"/>
      <c r="I27" s="1"/>
      <c r="N27" s="20"/>
      <c r="O27" s="20"/>
      <c r="P27" s="20"/>
      <c r="Q27" s="21"/>
      <c r="R27" s="23"/>
    </row>
    <row r="28" spans="1:18" x14ac:dyDescent="0.25">
      <c r="A28" s="1"/>
      <c r="B28" s="1"/>
      <c r="C28" s="1" t="s">
        <v>23</v>
      </c>
      <c r="D28" s="1"/>
      <c r="E28" s="1"/>
      <c r="F28" s="1"/>
      <c r="G28" s="1"/>
      <c r="I28" s="1"/>
      <c r="N28" s="20"/>
      <c r="O28" s="20"/>
      <c r="P28" s="20"/>
      <c r="Q28" s="21"/>
      <c r="R28" s="23"/>
    </row>
    <row r="29" spans="1:18" x14ac:dyDescent="0.25">
      <c r="A29" s="1"/>
      <c r="B29" s="1"/>
      <c r="C29" s="1" t="s">
        <v>22</v>
      </c>
      <c r="D29" s="1"/>
      <c r="F29" s="1"/>
      <c r="G29" s="1"/>
      <c r="I29" s="1"/>
      <c r="N29" s="20"/>
      <c r="O29" s="20"/>
      <c r="P29" s="20"/>
      <c r="Q29" s="21"/>
      <c r="R29" s="23"/>
    </row>
    <row r="30" spans="1:18" x14ac:dyDescent="0.25">
      <c r="A30" s="1"/>
      <c r="B30" s="1"/>
      <c r="C30" s="1" t="s">
        <v>24</v>
      </c>
      <c r="D30" s="1"/>
      <c r="E30" s="1"/>
      <c r="F30" s="1"/>
      <c r="G30" s="1"/>
      <c r="I30" s="1"/>
      <c r="N30" s="20"/>
      <c r="O30" s="20"/>
      <c r="P30" s="20"/>
      <c r="Q30" s="21"/>
      <c r="R30" s="23"/>
    </row>
    <row r="31" spans="1:18" x14ac:dyDescent="0.25">
      <c r="A31" s="1"/>
      <c r="B31" s="1"/>
      <c r="C31" s="1" t="s">
        <v>17</v>
      </c>
      <c r="D31" s="1"/>
      <c r="E31" s="1"/>
      <c r="F31" s="1"/>
      <c r="G31" s="1"/>
      <c r="I31" s="1"/>
      <c r="N31" s="20"/>
      <c r="O31" s="20"/>
      <c r="P31" s="20"/>
      <c r="Q31" s="21"/>
      <c r="R31" s="23"/>
    </row>
    <row r="32" spans="1:18" x14ac:dyDescent="0.25">
      <c r="A32" s="1"/>
      <c r="B32" s="1"/>
      <c r="C32" s="1" t="s">
        <v>18</v>
      </c>
      <c r="D32" s="1"/>
      <c r="E32" s="1"/>
      <c r="F32" s="1"/>
      <c r="G32" s="1"/>
      <c r="I32" s="1"/>
      <c r="N32" s="20"/>
      <c r="O32" s="20"/>
      <c r="P32" s="20"/>
      <c r="Q32" s="21"/>
      <c r="R32" s="23"/>
    </row>
    <row r="33" spans="1:18" x14ac:dyDescent="0.25">
      <c r="A33" s="1"/>
      <c r="B33" s="1"/>
      <c r="C33" s="1" t="s">
        <v>19</v>
      </c>
      <c r="D33" s="1"/>
      <c r="E33" s="1"/>
      <c r="F33" s="1"/>
      <c r="G33" s="1"/>
      <c r="I33" s="1"/>
      <c r="N33" s="20"/>
      <c r="O33" s="20"/>
      <c r="P33" s="20"/>
      <c r="Q33" s="21"/>
      <c r="R33" s="23"/>
    </row>
    <row r="34" spans="1:18" x14ac:dyDescent="0.25">
      <c r="A34" s="1"/>
      <c r="B34" s="1"/>
      <c r="C34" s="1" t="s">
        <v>20</v>
      </c>
      <c r="D34" s="1"/>
      <c r="E34" s="1"/>
      <c r="F34" s="1"/>
      <c r="G34" s="1"/>
      <c r="I34" s="1"/>
      <c r="N34" s="20"/>
      <c r="O34" s="20"/>
      <c r="P34" s="20"/>
      <c r="Q34" s="21"/>
      <c r="R34" s="23"/>
    </row>
    <row r="35" spans="1:18" x14ac:dyDescent="0.25">
      <c r="A35" s="1"/>
      <c r="B35" s="1"/>
      <c r="C35" s="1" t="s">
        <v>21</v>
      </c>
      <c r="D35" s="1"/>
      <c r="E35" s="1"/>
      <c r="F35" s="1"/>
      <c r="G35" s="1"/>
      <c r="I35" s="1"/>
      <c r="N35" s="20"/>
      <c r="O35" s="20"/>
      <c r="P35" s="20"/>
      <c r="Q35" s="21"/>
      <c r="R35" s="23"/>
    </row>
    <row r="36" spans="1:18" x14ac:dyDescent="0.25">
      <c r="A36" s="1"/>
      <c r="B36" s="1"/>
      <c r="C36" s="1" t="s">
        <v>35</v>
      </c>
      <c r="D36" s="1"/>
      <c r="E36" s="1"/>
      <c r="F36" s="1"/>
      <c r="G36" s="1"/>
      <c r="I36" s="1"/>
      <c r="N36" s="20"/>
      <c r="O36" s="20"/>
      <c r="P36" s="20"/>
      <c r="Q36" s="21"/>
      <c r="R36" s="23"/>
    </row>
    <row r="37" spans="1:18" x14ac:dyDescent="0.25">
      <c r="A37" s="1"/>
      <c r="B37" s="1"/>
      <c r="C37" s="1" t="s">
        <v>31</v>
      </c>
      <c r="D37" s="1"/>
      <c r="E37" s="1"/>
      <c r="F37" s="1"/>
      <c r="G37" s="1"/>
      <c r="I37" s="1"/>
      <c r="N37" s="20"/>
      <c r="O37" s="20"/>
      <c r="P37" s="20"/>
      <c r="Q37" s="21"/>
      <c r="R37" s="23"/>
    </row>
    <row r="38" spans="1:18" x14ac:dyDescent="0.25">
      <c r="A38" s="1"/>
      <c r="B38" s="1"/>
      <c r="C38" s="1" t="s">
        <v>32</v>
      </c>
      <c r="D38" s="1"/>
      <c r="E38" s="1"/>
      <c r="F38" s="1"/>
      <c r="G38" s="1"/>
      <c r="I38" s="1"/>
      <c r="N38" s="20"/>
      <c r="O38" s="20"/>
      <c r="P38" s="20"/>
      <c r="Q38" s="21"/>
      <c r="R38" s="23"/>
    </row>
    <row r="39" spans="1:18" x14ac:dyDescent="0.25">
      <c r="A39" s="1"/>
      <c r="B39" s="1"/>
      <c r="C39" s="1" t="s">
        <v>33</v>
      </c>
      <c r="D39" s="1"/>
      <c r="E39" s="1"/>
      <c r="F39" s="1"/>
      <c r="G39" s="1"/>
      <c r="I39" s="1"/>
    </row>
    <row r="40" spans="1:18" x14ac:dyDescent="0.25">
      <c r="A40" s="1"/>
      <c r="B40" s="1"/>
      <c r="C40" s="1" t="s">
        <v>34</v>
      </c>
      <c r="D40" s="1"/>
      <c r="E40" s="1"/>
      <c r="F40" s="1"/>
      <c r="G40" s="1"/>
      <c r="I40" s="1"/>
    </row>
    <row r="41" spans="1:18" x14ac:dyDescent="0.25">
      <c r="A41" s="1"/>
      <c r="B41" s="1"/>
      <c r="C41" s="1"/>
      <c r="D41" s="1"/>
      <c r="E41" s="1"/>
      <c r="F41" s="1"/>
      <c r="G41" s="1"/>
      <c r="I41" s="1"/>
    </row>
    <row r="42" spans="1:18" x14ac:dyDescent="0.25">
      <c r="A42" s="1"/>
      <c r="B42" s="1"/>
      <c r="C42" s="1"/>
      <c r="D42" s="1"/>
      <c r="E42" s="1"/>
      <c r="F42" s="1"/>
      <c r="G42" s="1"/>
      <c r="I42" s="1"/>
    </row>
    <row r="43" spans="1:18" x14ac:dyDescent="0.25">
      <c r="A43" s="1"/>
      <c r="B43" s="1"/>
      <c r="C43" s="1"/>
      <c r="D43" s="1"/>
      <c r="E43" s="1"/>
      <c r="F43" s="1"/>
      <c r="G43" s="1"/>
      <c r="I43" s="1"/>
    </row>
    <row r="44" spans="1:18" x14ac:dyDescent="0.25">
      <c r="A44" s="1"/>
      <c r="B44" s="1"/>
      <c r="C44" s="1"/>
      <c r="D44" s="1"/>
      <c r="E44" s="1"/>
      <c r="F44" s="1"/>
      <c r="G44" s="1"/>
      <c r="I44" s="1"/>
    </row>
    <row r="45" spans="1:18" x14ac:dyDescent="0.25">
      <c r="A45" s="1"/>
      <c r="B45" s="1"/>
      <c r="C45" s="1"/>
      <c r="D45" s="1"/>
      <c r="E45" s="1"/>
      <c r="F45" s="1"/>
      <c r="G45" s="1"/>
      <c r="I45" s="1"/>
    </row>
    <row r="46" spans="1:18" x14ac:dyDescent="0.25">
      <c r="A46" s="1"/>
      <c r="B46" s="1"/>
      <c r="C46" s="1"/>
      <c r="D46" s="1"/>
      <c r="E46" s="1"/>
      <c r="F46" s="1"/>
      <c r="G46" s="1"/>
      <c r="I46" s="1"/>
    </row>
    <row r="47" spans="1:18" x14ac:dyDescent="0.25">
      <c r="A47" s="1"/>
      <c r="B47" s="1"/>
      <c r="C47" s="1"/>
      <c r="D47" s="1"/>
      <c r="E47" s="1"/>
      <c r="F47" s="1"/>
      <c r="G47" s="1"/>
      <c r="I47" s="1"/>
    </row>
    <row r="48" spans="1:18" x14ac:dyDescent="0.25">
      <c r="C48" s="13"/>
      <c r="D48" s="13"/>
      <c r="E48" s="25"/>
      <c r="F48" s="13"/>
      <c r="G48" s="13"/>
      <c r="H48" s="13"/>
      <c r="I48" s="13"/>
    </row>
    <row r="49" spans="3:9" x14ac:dyDescent="0.25">
      <c r="C49" s="1"/>
      <c r="D49" s="7"/>
      <c r="E49" s="7"/>
      <c r="F49" s="7"/>
      <c r="G49" s="7"/>
      <c r="I49" s="7"/>
    </row>
    <row r="50" spans="3:9" x14ac:dyDescent="0.25">
      <c r="C50" s="7"/>
      <c r="D50" s="7"/>
      <c r="E50" s="7"/>
      <c r="F50" s="7"/>
      <c r="G50" s="7"/>
      <c r="I50" s="7"/>
    </row>
    <row r="51" spans="3:9" x14ac:dyDescent="0.25">
      <c r="C51" s="7"/>
    </row>
    <row r="52" spans="3:9" x14ac:dyDescent="0.25">
      <c r="C52" s="7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23" sqref="D23"/>
    </sheetView>
  </sheetViews>
  <sheetFormatPr defaultRowHeight="15" x14ac:dyDescent="0.25"/>
  <cols>
    <col min="1" max="1" width="12.7109375" bestFit="1" customWidth="1"/>
    <col min="2" max="2" width="21.85546875" bestFit="1" customWidth="1"/>
    <col min="3" max="3" width="12.140625" bestFit="1" customWidth="1"/>
    <col min="5" max="5" width="12.7109375" bestFit="1" customWidth="1"/>
  </cols>
  <sheetData>
    <row r="1" spans="1:5" x14ac:dyDescent="0.25">
      <c r="A1" s="15"/>
      <c r="B1" s="16" t="s">
        <v>13</v>
      </c>
      <c r="C1" s="16"/>
      <c r="D1" s="17"/>
      <c r="E1" s="22"/>
    </row>
    <row r="2" spans="1:5" ht="45" x14ac:dyDescent="0.25">
      <c r="A2" s="18" t="s">
        <v>0</v>
      </c>
      <c r="B2" s="4" t="s">
        <v>1</v>
      </c>
      <c r="C2" s="5" t="s">
        <v>2</v>
      </c>
      <c r="D2" s="4" t="s">
        <v>8</v>
      </c>
      <c r="E2" s="5" t="s">
        <v>3</v>
      </c>
    </row>
    <row r="3" spans="1:5" x14ac:dyDescent="0.25">
      <c r="A3" s="19">
        <v>0</v>
      </c>
      <c r="B3" s="20">
        <v>100000</v>
      </c>
      <c r="C3" s="20">
        <v>0</v>
      </c>
      <c r="D3" s="21">
        <v>0</v>
      </c>
      <c r="E3" s="23">
        <v>0</v>
      </c>
    </row>
    <row r="4" spans="1:5" x14ac:dyDescent="0.25">
      <c r="A4" s="19">
        <v>100000</v>
      </c>
      <c r="B4" s="20">
        <v>150000</v>
      </c>
      <c r="C4" s="20">
        <v>0</v>
      </c>
      <c r="D4" s="21">
        <v>8.0000000000000002E-3</v>
      </c>
      <c r="E4" s="23">
        <v>100000</v>
      </c>
    </row>
    <row r="5" spans="1:5" x14ac:dyDescent="0.25">
      <c r="A5" s="19">
        <v>150000</v>
      </c>
      <c r="B5" s="20">
        <v>200000</v>
      </c>
      <c r="C5" s="20">
        <v>400</v>
      </c>
      <c r="D5" s="21">
        <v>1.6E-2</v>
      </c>
      <c r="E5" s="23">
        <v>150000</v>
      </c>
    </row>
    <row r="6" spans="1:5" x14ac:dyDescent="0.25">
      <c r="A6" s="19">
        <v>200000</v>
      </c>
      <c r="B6" s="20">
        <v>300000</v>
      </c>
      <c r="C6" s="20">
        <v>1200</v>
      </c>
      <c r="D6" s="21">
        <v>2.4E-2</v>
      </c>
      <c r="E6" s="23">
        <v>200000</v>
      </c>
    </row>
    <row r="7" spans="1:5" x14ac:dyDescent="0.25">
      <c r="A7" s="19">
        <v>300000</v>
      </c>
      <c r="B7" s="20">
        <v>500000</v>
      </c>
      <c r="C7" s="20">
        <v>3600</v>
      </c>
      <c r="D7" s="21">
        <v>3.2000000000000001E-2</v>
      </c>
      <c r="E7" s="23">
        <v>300000</v>
      </c>
    </row>
    <row r="8" spans="1:5" x14ac:dyDescent="0.25">
      <c r="A8" s="19">
        <v>500000</v>
      </c>
      <c r="B8" s="20">
        <v>700000</v>
      </c>
      <c r="C8" s="20">
        <v>10000</v>
      </c>
      <c r="D8" s="21">
        <v>0.04</v>
      </c>
      <c r="E8" s="23">
        <v>500000</v>
      </c>
    </row>
    <row r="9" spans="1:5" x14ac:dyDescent="0.25">
      <c r="A9" s="19">
        <v>700000</v>
      </c>
      <c r="B9" s="20">
        <v>900000</v>
      </c>
      <c r="C9" s="20">
        <v>18000</v>
      </c>
      <c r="D9" s="21">
        <v>4.8000000000000001E-2</v>
      </c>
      <c r="E9" s="23">
        <v>700000</v>
      </c>
    </row>
    <row r="10" spans="1:5" x14ac:dyDescent="0.25">
      <c r="A10" s="19">
        <v>900000</v>
      </c>
      <c r="B10" s="20">
        <v>1100000</v>
      </c>
      <c r="C10" s="20">
        <v>27600</v>
      </c>
      <c r="D10" s="21">
        <v>5.6000000000000001E-2</v>
      </c>
      <c r="E10" s="23">
        <v>900000</v>
      </c>
    </row>
    <row r="11" spans="1:5" x14ac:dyDescent="0.25">
      <c r="A11" s="19">
        <v>1100000</v>
      </c>
      <c r="B11" s="20">
        <v>1600000</v>
      </c>
      <c r="C11" s="20">
        <v>38800</v>
      </c>
      <c r="D11" s="21">
        <v>6.4000000000000001E-2</v>
      </c>
      <c r="E11" s="23">
        <v>1100000</v>
      </c>
    </row>
    <row r="12" spans="1:5" x14ac:dyDescent="0.25">
      <c r="A12" s="19">
        <v>1600000</v>
      </c>
      <c r="B12" s="20">
        <v>2100000</v>
      </c>
      <c r="C12" s="20">
        <v>70800</v>
      </c>
      <c r="D12" s="21">
        <v>7.1999999999999995E-2</v>
      </c>
      <c r="E12" s="23">
        <v>1600000</v>
      </c>
    </row>
    <row r="13" spans="1:5" x14ac:dyDescent="0.25">
      <c r="A13" s="19">
        <v>2100000</v>
      </c>
      <c r="B13" s="20">
        <v>2600000</v>
      </c>
      <c r="C13" s="20">
        <v>106800</v>
      </c>
      <c r="D13" s="21">
        <v>0.08</v>
      </c>
      <c r="E13" s="23">
        <v>2100000</v>
      </c>
    </row>
    <row r="14" spans="1:5" x14ac:dyDescent="0.25">
      <c r="A14" s="19">
        <v>2600000</v>
      </c>
      <c r="B14" s="20">
        <v>3100000</v>
      </c>
      <c r="C14" s="20">
        <v>146800</v>
      </c>
      <c r="D14" s="21">
        <v>8.7999999999999995E-2</v>
      </c>
      <c r="E14" s="23">
        <v>2600000</v>
      </c>
    </row>
    <row r="15" spans="1:5" x14ac:dyDescent="0.25">
      <c r="A15" s="19">
        <v>3100000</v>
      </c>
      <c r="B15" s="20">
        <v>3600000</v>
      </c>
      <c r="C15" s="20">
        <v>190800</v>
      </c>
      <c r="D15" s="21">
        <v>9.6000000000000002E-2</v>
      </c>
      <c r="E15" s="23">
        <v>3100000</v>
      </c>
    </row>
    <row r="16" spans="1:5" x14ac:dyDescent="0.25">
      <c r="A16" s="19">
        <v>3600000</v>
      </c>
      <c r="B16" s="20">
        <v>4100000</v>
      </c>
      <c r="C16" s="20">
        <v>238800</v>
      </c>
      <c r="D16" s="21">
        <v>0.104</v>
      </c>
      <c r="E16" s="23">
        <v>3600000</v>
      </c>
    </row>
    <row r="17" spans="1:5" x14ac:dyDescent="0.25">
      <c r="A17" s="19">
        <v>4100000</v>
      </c>
      <c r="B17" s="20">
        <v>5100000</v>
      </c>
      <c r="C17" s="20">
        <v>290800</v>
      </c>
      <c r="D17" s="21">
        <v>0.112</v>
      </c>
      <c r="E17" s="23">
        <v>4100000</v>
      </c>
    </row>
    <row r="18" spans="1:5" ht="14.45" x14ac:dyDescent="0.35">
      <c r="A18" s="19">
        <v>5100000</v>
      </c>
      <c r="B18" s="20">
        <v>6100000</v>
      </c>
      <c r="C18" s="20">
        <v>402800</v>
      </c>
      <c r="D18" s="21">
        <v>0.12</v>
      </c>
      <c r="E18" s="23">
        <v>5100000</v>
      </c>
    </row>
    <row r="19" spans="1:5" ht="14.45" x14ac:dyDescent="0.35">
      <c r="A19" s="19">
        <v>6100000</v>
      </c>
      <c r="B19" s="20">
        <v>7100000</v>
      </c>
      <c r="C19" s="20">
        <v>522800</v>
      </c>
      <c r="D19" s="21">
        <v>0.128</v>
      </c>
      <c r="E19" s="23">
        <v>6100000</v>
      </c>
    </row>
    <row r="20" spans="1:5" ht="14.45" x14ac:dyDescent="0.35">
      <c r="A20" s="19">
        <v>7100000</v>
      </c>
      <c r="B20" s="20">
        <v>8100000</v>
      </c>
      <c r="C20" s="20">
        <v>650800</v>
      </c>
      <c r="D20" s="21">
        <v>0.13600000000000001</v>
      </c>
      <c r="E20" s="23">
        <v>7100000</v>
      </c>
    </row>
    <row r="21" spans="1:5" ht="14.45" x14ac:dyDescent="0.35">
      <c r="A21" s="19">
        <v>8100000</v>
      </c>
      <c r="B21" s="20">
        <v>9100000</v>
      </c>
      <c r="C21" s="20">
        <v>786800</v>
      </c>
      <c r="D21" s="21">
        <v>0.14399999999999999</v>
      </c>
      <c r="E21" s="23">
        <v>8100000</v>
      </c>
    </row>
    <row r="22" spans="1:5" ht="14.45" x14ac:dyDescent="0.35">
      <c r="A22" s="19">
        <v>9100000</v>
      </c>
      <c r="B22" s="20">
        <v>10100000</v>
      </c>
      <c r="C22" s="20">
        <v>930800</v>
      </c>
      <c r="D22" s="21">
        <v>0.152</v>
      </c>
      <c r="E22" s="23">
        <v>9100000</v>
      </c>
    </row>
    <row r="23" spans="1:5" x14ac:dyDescent="0.25">
      <c r="A23" s="20">
        <v>10100000</v>
      </c>
      <c r="B23" s="20"/>
      <c r="C23" s="20">
        <v>1082800</v>
      </c>
      <c r="D23" s="21">
        <v>0.16</v>
      </c>
      <c r="E23" s="23">
        <v>10100000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Entry</vt:lpstr>
      <vt:lpstr>Circular</vt:lpstr>
      <vt:lpstr>EstateTaxTbl</vt:lpstr>
      <vt:lpstr>Credit2M</vt:lpstr>
      <vt:lpstr>EstateTaxTbl</vt:lpstr>
      <vt:lpstr>finaltax</vt:lpstr>
      <vt:lpstr>message1</vt:lpstr>
      <vt:lpstr>results</vt:lpstr>
      <vt:lpstr>TaxableEst</vt:lpstr>
      <vt:lpstr>taxamt</vt:lpstr>
    </vt:vector>
  </TitlesOfParts>
  <Company>Office of Treasury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Burgess,</dc:creator>
  <cp:lastModifiedBy>Gina Papp</cp:lastModifiedBy>
  <cp:lastPrinted>2017-01-06T15:59:57Z</cp:lastPrinted>
  <dcterms:created xsi:type="dcterms:W3CDTF">2016-12-13T20:15:59Z</dcterms:created>
  <dcterms:modified xsi:type="dcterms:W3CDTF">2017-08-10T19:29:11Z</dcterms:modified>
</cp:coreProperties>
</file>