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onj-my.sharepoint.com/personal/ivette_ramos_sos_nj_gov/Documents/AmeriCorps Public Health NOFO/"/>
    </mc:Choice>
  </mc:AlternateContent>
  <bookViews>
    <workbookView xWindow="0" yWindow="0" windowWidth="19200" windowHeight="801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0" i="1" l="1"/>
  <c r="D89" i="1"/>
  <c r="D88" i="1"/>
  <c r="C80" i="1"/>
  <c r="B80" i="1"/>
  <c r="D79" i="1"/>
  <c r="D78" i="1"/>
  <c r="D77" i="1"/>
  <c r="D80" i="1" s="1"/>
  <c r="C74" i="1"/>
  <c r="D73" i="1"/>
  <c r="D72" i="1"/>
  <c r="D71" i="1"/>
  <c r="B70" i="1"/>
  <c r="D70" i="1" s="1"/>
  <c r="B69" i="1"/>
  <c r="B74" i="1" s="1"/>
  <c r="B62" i="1"/>
  <c r="D61" i="1"/>
  <c r="D60" i="1"/>
  <c r="D59" i="1"/>
  <c r="D58" i="1"/>
  <c r="C57" i="1"/>
  <c r="D57" i="1" s="1"/>
  <c r="D54" i="1"/>
  <c r="C52" i="1"/>
  <c r="B52" i="1"/>
  <c r="D51" i="1"/>
  <c r="C48" i="1"/>
  <c r="B48" i="1"/>
  <c r="D47" i="1"/>
  <c r="D46" i="1"/>
  <c r="C43" i="1"/>
  <c r="B43" i="1"/>
  <c r="D41" i="1"/>
  <c r="D43" i="1" s="1"/>
  <c r="C39" i="1"/>
  <c r="B39" i="1"/>
  <c r="D38" i="1"/>
  <c r="D37" i="1"/>
  <c r="D36" i="1"/>
  <c r="D35" i="1"/>
  <c r="D34" i="1"/>
  <c r="D31" i="1"/>
  <c r="D29" i="1"/>
  <c r="C27" i="1"/>
  <c r="B27" i="1"/>
  <c r="D27" i="1" s="1"/>
  <c r="D26" i="1"/>
  <c r="D25" i="1"/>
  <c r="D24" i="1"/>
  <c r="C21" i="1"/>
  <c r="B21" i="1"/>
  <c r="D20" i="1"/>
  <c r="D18" i="1"/>
  <c r="C15" i="1"/>
  <c r="B15" i="1"/>
  <c r="D13" i="1"/>
  <c r="D15" i="1" s="1"/>
  <c r="D48" i="1" l="1"/>
  <c r="D52" i="1"/>
  <c r="C62" i="1"/>
  <c r="D39" i="1"/>
  <c r="C64" i="1"/>
  <c r="C82" i="1"/>
  <c r="D62" i="1"/>
  <c r="B82" i="1"/>
  <c r="B64" i="1"/>
  <c r="D19" i="1"/>
  <c r="D17" i="1"/>
  <c r="D21" i="1" s="1"/>
  <c r="D69" i="1"/>
  <c r="D74" i="1" s="1"/>
  <c r="D82" i="1" s="1"/>
  <c r="C93" i="1" l="1"/>
  <c r="D64" i="1"/>
  <c r="C65" i="1" s="1"/>
  <c r="B87" i="1"/>
  <c r="D87" i="1" s="1"/>
  <c r="D90" i="1" s="1"/>
  <c r="B83" i="1"/>
  <c r="C83" i="1"/>
  <c r="B90" i="1" l="1"/>
  <c r="B93" i="1" s="1"/>
  <c r="B65" i="1"/>
  <c r="D93" i="1"/>
  <c r="C94" i="1" s="1"/>
  <c r="B94" i="1" l="1"/>
</calcChain>
</file>

<file path=xl/sharedStrings.xml><?xml version="1.0" encoding="utf-8"?>
<sst xmlns="http://schemas.openxmlformats.org/spreadsheetml/2006/main" count="106" uniqueCount="106">
  <si>
    <t>Applicant:  ABC COMMUNITY ACTION</t>
  </si>
  <si>
    <t>Categories and Line Items</t>
  </si>
  <si>
    <t>AmeriCorps Share</t>
  </si>
  <si>
    <t>Grantee Share</t>
  </si>
  <si>
    <t>Total Cost
of Program</t>
  </si>
  <si>
    <t>Budget Narrative</t>
  </si>
  <si>
    <t>Section I. Program Operating Costs</t>
  </si>
  <si>
    <t>A. Personnel Expenses (list each employee)</t>
  </si>
  <si>
    <t>1.  Program Director</t>
  </si>
  <si>
    <t>1 FTE @ $50,000 annually</t>
  </si>
  <si>
    <t>2. Program Assistant</t>
  </si>
  <si>
    <t>1 FTE @ $38,000 annually</t>
  </si>
  <si>
    <t>Line A. Subtotal Salaries and Wages</t>
  </si>
  <si>
    <t>B. Personnel Fringe Benefits (enter fringe benefits' calculations in budget narrative)</t>
  </si>
  <si>
    <t>1. FICA</t>
  </si>
  <si>
    <t>7.65% of total salaries (round up if .50 and above, round down if .49 and lower)</t>
  </si>
  <si>
    <t>2. Health Insurance</t>
  </si>
  <si>
    <t>$330/month x 12 months x 2 FTE</t>
  </si>
  <si>
    <t>3. Other (please itemize/specify each cost in narrative)</t>
  </si>
  <si>
    <t>3% of salaries, includes WC; Dental; Life Insurance</t>
  </si>
  <si>
    <t>Line. B. Subtotal Personnel Fringe Benefits</t>
  </si>
  <si>
    <t>C. Travel</t>
  </si>
  <si>
    <t>1. Staff Travel</t>
  </si>
  <si>
    <t>Staff Local Travel: $0.445 x 50 miles per month x 12 months x 2 staff; travel to Commission meetings/trainings &amp; local travel between sites</t>
  </si>
  <si>
    <t>Lodging ($160 night x 2 nights x 2 staff x 2 trainings); Per Diem ($36 per day x 3 days x 2 staff x 2 trainings); Rental ($30 per day x 4 days x 2 trainings)</t>
  </si>
  <si>
    <t>100 miles/member x 15 members x $0.445 per mile; member travel is only for travel between service sites or for Commission trainings, not commuting.</t>
  </si>
  <si>
    <t>Line C. Subtotal Travel</t>
  </si>
  <si>
    <t>D. Equipment</t>
  </si>
  <si>
    <t xml:space="preserve">     Line D. Subtotal Equipment</t>
  </si>
  <si>
    <r>
      <t xml:space="preserve">E.  Supplies </t>
    </r>
    <r>
      <rPr>
        <i/>
        <sz val="12"/>
        <rFont val="Arial"/>
        <family val="2"/>
      </rPr>
      <t>(itemize each category of supplies)</t>
    </r>
  </si>
  <si>
    <t>1. Office Supplies</t>
  </si>
  <si>
    <t>Consumable Office Supplies (pens, paper, toner, etc. ) at $10 per month for 12 months for 15 members and 2 staff</t>
  </si>
  <si>
    <t>2. Member Gear/Uniform</t>
  </si>
  <si>
    <t>Member Service Gear/Uniform - 15 x $45 each (# members x $45 each)</t>
  </si>
  <si>
    <t>3. Laptops for Program Manager and Program Assistant</t>
  </si>
  <si>
    <t xml:space="preserve">2 laptops @ $800 ea. </t>
  </si>
  <si>
    <t>4  Printers</t>
  </si>
  <si>
    <t>2 printers @ $600 ea.</t>
  </si>
  <si>
    <t>Line E. Subtotal Supplies</t>
  </si>
  <si>
    <t>F. Contractual and Consultant Services</t>
  </si>
  <si>
    <t xml:space="preserve">     Line F.  Subtotal Contractual and Consultants</t>
  </si>
  <si>
    <t>G. Training</t>
  </si>
  <si>
    <t>1. Staff Training</t>
  </si>
  <si>
    <t xml:space="preserve">Starting Strong (1 staff overnight est. $180 x 2 nights; dinner x 2 nights @ $30) = $360 + $60 = $420; </t>
  </si>
  <si>
    <t>2. Member Training</t>
  </si>
  <si>
    <t>Line G. Subtotal Training</t>
  </si>
  <si>
    <t>H. Evaluation</t>
  </si>
  <si>
    <t>Refer to CNCS Requirements</t>
  </si>
  <si>
    <t>Line H. Subtotal Evalution</t>
  </si>
  <si>
    <t>I. Other Program Operating Costs</t>
  </si>
  <si>
    <t>1. Background Checks</t>
  </si>
  <si>
    <t>17 background checks @  $33 each  (15 members + 2 staff)(budget more for out of state checks).</t>
  </si>
  <si>
    <t>2. Telephone (Office) &amp; Internet</t>
  </si>
  <si>
    <t>$75 per month for 12 months (indicate if this is only for the program based on an agencywide allocation plan)</t>
  </si>
  <si>
    <t>3. Telephone (Cellular)</t>
  </si>
  <si>
    <t>One cell phone at $50 per month</t>
  </si>
  <si>
    <t>4. Operational Space</t>
  </si>
  <si>
    <t>$300 per month x 12 months; includes dedicated office space for staff and meeting/planning space for members based on allocation plan</t>
  </si>
  <si>
    <t>Line I. Subtotal Other Program Operating Costs</t>
  </si>
  <si>
    <t>Section I. Subtotal</t>
  </si>
  <si>
    <t>Section I. Percentage</t>
  </si>
  <si>
    <t>Section II. Member Costs</t>
  </si>
  <si>
    <t>A. Living Allowance</t>
  </si>
  <si>
    <t>1. Full Time (1700 hrs)</t>
  </si>
  <si>
    <t>5 Full-Time Members @ $20,000 each</t>
  </si>
  <si>
    <t>2. 1-Year Half Time (900 hrs)</t>
  </si>
  <si>
    <t>10 Half-time members @ $10,588</t>
  </si>
  <si>
    <t>3. Reduced Half Time (675 hrs)</t>
  </si>
  <si>
    <t>4. Quarter Time (450 hrs)</t>
  </si>
  <si>
    <t>5. Minimum Time (300 hrs)</t>
  </si>
  <si>
    <t>Line. A. Subtotal Total Living Allowance</t>
  </si>
  <si>
    <t>B. Member Support Costs</t>
  </si>
  <si>
    <t>1. FICA for Members</t>
  </si>
  <si>
    <t>FICA at 7.65% of total living allowance cost</t>
  </si>
  <si>
    <t>2. Worker's Compensation</t>
  </si>
  <si>
    <t>$100 per month x 12 months</t>
  </si>
  <si>
    <t>3. Health Care</t>
  </si>
  <si>
    <t xml:space="preserve">$200 x 5 FT members x 12 months (based on f/t members only) </t>
  </si>
  <si>
    <t>Line B. Subtotal for Member Support Costs</t>
  </si>
  <si>
    <t>Section II. Subtotal</t>
  </si>
  <si>
    <t>Section II. Percentages</t>
  </si>
  <si>
    <t>Section III. Administrative Costs</t>
  </si>
  <si>
    <t>A. AmeriCorps Fixed Percentage</t>
  </si>
  <si>
    <t>1. AmeriCorps Fixed Amount (retained by agency)</t>
  </si>
  <si>
    <t xml:space="preserve">CNCS Share = (CNCS Section I + II) x .0526 </t>
  </si>
  <si>
    <t>2. Commission Fixed Amount*</t>
  </si>
  <si>
    <t xml:space="preserve">CNCS Share = (CNCS Section I + II) x .0526 x .10 </t>
  </si>
  <si>
    <t>B. Federally Approved Indirect Cost Rate</t>
  </si>
  <si>
    <t>Section III. Subtotal</t>
  </si>
  <si>
    <t>Section III. Percentage</t>
  </si>
  <si>
    <t>Budget Totals</t>
  </si>
  <si>
    <t>Budget Total Percentages</t>
  </si>
  <si>
    <t>Required Match</t>
  </si>
  <si>
    <t># of Years Receiving CNCS Funds</t>
  </si>
  <si>
    <r>
      <t xml:space="preserve"># of MSY </t>
    </r>
    <r>
      <rPr>
        <b/>
        <sz val="10"/>
        <color indexed="10"/>
        <rFont val="Arial"/>
        <family val="2"/>
      </rPr>
      <t>(eGrants will populate once budget entered)</t>
    </r>
  </si>
  <si>
    <r>
      <t xml:space="preserve">Cost per MSY </t>
    </r>
    <r>
      <rPr>
        <b/>
        <sz val="10"/>
        <color indexed="10"/>
        <rFont val="Arial"/>
        <family val="2"/>
      </rPr>
      <t>(eGrants will calcuate once budget entered)</t>
    </r>
  </si>
  <si>
    <t>SAMPLE BUDGET FOR Public Health AmeriCorps NOFO COMPETITION</t>
  </si>
  <si>
    <t>Based on $28,800 Maximum Cost Per MSY</t>
  </si>
  <si>
    <t>Project Name:  AMERICORPS NJ PUBLIC HEALTH IMPACT</t>
  </si>
  <si>
    <r>
      <t>Funding Period:</t>
    </r>
    <r>
      <rPr>
        <b/>
        <sz val="14"/>
        <color theme="9" tint="-0.249977111117893"/>
        <rFont val="Arial"/>
        <family val="2"/>
      </rPr>
      <t xml:space="preserve">  August 1, 2023 - July 31, 2024</t>
    </r>
  </si>
  <si>
    <t xml:space="preserve">3. Member Travel </t>
  </si>
  <si>
    <t xml:space="preserve">Lunch for 4 full days of program sponsored content training (specify topics) to be held during first half of program year.  15 members x $15.00 x 4 </t>
  </si>
  <si>
    <t>2. Travel to ASC Sponsored Meetings ( Mid-Atlantic Regional Conf.)</t>
  </si>
  <si>
    <t>N/A</t>
  </si>
  <si>
    <t>Please note that the maximum cost per msy is $28,800 so this can be higher.</t>
  </si>
  <si>
    <t>Match can be cash or in-kind or both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</si>
</sst>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4"/>
      <color theme="9" tint="-0.249977111117893"/>
      <name val="Arial"/>
      <family val="2"/>
    </font>
    <font>
      <sz val="12"/>
      <name val="Arial"/>
      <family val="2"/>
    </font>
    <font>
      <b/>
      <sz val="12"/>
      <color theme="4" tint="0.39997558519241921"/>
      <name val="Arial"/>
      <family val="2"/>
    </font>
    <font>
      <sz val="12"/>
      <color theme="4" tint="0.39997558519241921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b/>
      <sz val="12"/>
      <color rgb="FFFF0000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b/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2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3" xfId="0" quotePrefix="1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7" fillId="0" borderId="2" xfId="0" applyFont="1" applyFill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8" fillId="2" borderId="4" xfId="0" applyFont="1" applyFill="1" applyBorder="1" applyAlignment="1" applyProtection="1">
      <alignment horizontal="left"/>
      <protection locked="0"/>
    </xf>
    <xf numFmtId="0" fontId="9" fillId="2" borderId="5" xfId="0" applyFont="1" applyFill="1" applyBorder="1" applyAlignment="1" applyProtection="1">
      <alignment horizontal="left"/>
      <protection locked="0"/>
    </xf>
    <xf numFmtId="0" fontId="8" fillId="2" borderId="5" xfId="0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 applyProtection="1">
      <alignment horizontal="left"/>
      <protection locked="0"/>
    </xf>
    <xf numFmtId="0" fontId="5" fillId="0" borderId="7" xfId="0" applyFont="1" applyFill="1" applyBorder="1" applyAlignment="1" applyProtection="1">
      <alignment horizontal="left" wrapText="1"/>
      <protection locked="0"/>
    </xf>
    <xf numFmtId="0" fontId="5" fillId="0" borderId="7" xfId="0" applyFont="1" applyFill="1" applyBorder="1" applyAlignment="1" applyProtection="1">
      <alignment horizontal="center" wrapText="1"/>
      <protection locked="0"/>
    </xf>
    <xf numFmtId="0" fontId="5" fillId="0" borderId="7" xfId="0" applyFont="1" applyFill="1" applyBorder="1" applyAlignment="1" applyProtection="1">
      <alignment horizontal="left" wrapText="1" indent="2"/>
      <protection locked="0"/>
    </xf>
    <xf numFmtId="44" fontId="10" fillId="0" borderId="8" xfId="1" applyFont="1" applyFill="1" applyBorder="1" applyAlignment="1" applyProtection="1">
      <alignment horizontal="center" wrapText="1"/>
      <protection locked="0"/>
    </xf>
    <xf numFmtId="0" fontId="5" fillId="0" borderId="9" xfId="0" applyFont="1" applyFill="1" applyBorder="1" applyAlignment="1" applyProtection="1">
      <alignment horizontal="left" wrapText="1"/>
      <protection locked="0"/>
    </xf>
    <xf numFmtId="0" fontId="5" fillId="0" borderId="9" xfId="0" applyFont="1" applyFill="1" applyBorder="1" applyAlignment="1" applyProtection="1">
      <alignment horizontal="center" wrapText="1"/>
      <protection locked="0"/>
    </xf>
    <xf numFmtId="44" fontId="10" fillId="0" borderId="10" xfId="1" applyFont="1" applyFill="1" applyBorder="1" applyAlignment="1" applyProtection="1">
      <alignment horizontal="center" wrapText="1"/>
      <protection locked="0"/>
    </xf>
    <xf numFmtId="0" fontId="5" fillId="0" borderId="11" xfId="0" applyFont="1" applyFill="1" applyBorder="1" applyAlignment="1" applyProtection="1">
      <alignment horizontal="left"/>
      <protection locked="0"/>
    </xf>
    <xf numFmtId="44" fontId="7" fillId="0" borderId="11" xfId="1" applyFont="1" applyFill="1" applyBorder="1" applyAlignment="1" applyProtection="1">
      <alignment vertical="top"/>
      <protection locked="0"/>
    </xf>
    <xf numFmtId="44" fontId="10" fillId="0" borderId="12" xfId="1" applyFont="1" applyFill="1" applyBorder="1" applyAlignment="1" applyProtection="1">
      <alignment vertical="top"/>
      <protection locked="0"/>
    </xf>
    <xf numFmtId="0" fontId="7" fillId="0" borderId="11" xfId="0" quotePrefix="1" applyFont="1" applyFill="1" applyBorder="1" applyAlignment="1" applyProtection="1">
      <alignment horizontal="left" vertical="top" wrapText="1"/>
      <protection locked="0"/>
    </xf>
    <xf numFmtId="0" fontId="5" fillId="0" borderId="11" xfId="0" applyFont="1" applyFill="1" applyBorder="1" applyAlignment="1" applyProtection="1">
      <alignment vertical="top"/>
      <protection locked="0"/>
    </xf>
    <xf numFmtId="0" fontId="7" fillId="0" borderId="11" xfId="0" applyFont="1" applyFill="1" applyBorder="1" applyAlignment="1" applyProtection="1">
      <alignment horizontal="left" vertical="top" wrapText="1"/>
      <protection locked="0"/>
    </xf>
    <xf numFmtId="0" fontId="7" fillId="0" borderId="11" xfId="0" applyFont="1" applyFill="1" applyBorder="1" applyAlignment="1" applyProtection="1">
      <alignment horizontal="left" vertical="top" indent="2"/>
      <protection locked="0"/>
    </xf>
    <xf numFmtId="44" fontId="5" fillId="0" borderId="12" xfId="1" applyFont="1" applyFill="1" applyBorder="1" applyAlignment="1" applyProtection="1">
      <alignment vertical="top"/>
    </xf>
    <xf numFmtId="44" fontId="10" fillId="3" borderId="13" xfId="1" applyFont="1" applyFill="1" applyBorder="1" applyAlignment="1" applyProtection="1">
      <alignment horizontal="left" vertical="top" indent="2"/>
      <protection locked="0"/>
    </xf>
    <xf numFmtId="44" fontId="10" fillId="3" borderId="13" xfId="1" applyFont="1" applyFill="1" applyBorder="1" applyAlignment="1" applyProtection="1">
      <alignment vertical="top"/>
    </xf>
    <xf numFmtId="44" fontId="10" fillId="3" borderId="3" xfId="1" applyFont="1" applyFill="1" applyBorder="1" applyAlignment="1" applyProtection="1">
      <alignment vertical="top"/>
    </xf>
    <xf numFmtId="44" fontId="11" fillId="3" borderId="13" xfId="1" applyFont="1" applyFill="1" applyBorder="1" applyAlignment="1" applyProtection="1">
      <alignment horizontal="left" vertical="top" wrapText="1"/>
      <protection locked="0"/>
    </xf>
    <xf numFmtId="0" fontId="5" fillId="4" borderId="11" xfId="0" applyFont="1" applyFill="1" applyBorder="1" applyAlignment="1" applyProtection="1">
      <alignment horizontal="left" vertical="top"/>
      <protection locked="0"/>
    </xf>
    <xf numFmtId="44" fontId="7" fillId="4" borderId="11" xfId="1" applyFont="1" applyFill="1" applyBorder="1" applyAlignment="1" applyProtection="1">
      <alignment vertical="top"/>
      <protection locked="0"/>
    </xf>
    <xf numFmtId="0" fontId="7" fillId="0" borderId="11" xfId="0" applyFont="1" applyFill="1" applyBorder="1" applyAlignment="1" applyProtection="1">
      <alignment horizontal="left" vertical="top" indent="1"/>
      <protection locked="0"/>
    </xf>
    <xf numFmtId="44" fontId="7" fillId="0" borderId="11" xfId="1" applyFont="1" applyFill="1" applyBorder="1" applyAlignment="1" applyProtection="1">
      <alignment vertical="top"/>
    </xf>
    <xf numFmtId="0" fontId="7" fillId="4" borderId="11" xfId="0" applyFont="1" applyFill="1" applyBorder="1" applyAlignment="1" applyProtection="1">
      <alignment horizontal="left" vertical="top" wrapText="1"/>
      <protection locked="0"/>
    </xf>
    <xf numFmtId="0" fontId="7" fillId="0" borderId="15" xfId="0" applyFont="1" applyFill="1" applyBorder="1" applyAlignment="1" applyProtection="1">
      <alignment horizontal="left" vertical="top" indent="1"/>
      <protection locked="0"/>
    </xf>
    <xf numFmtId="44" fontId="7" fillId="0" borderId="15" xfId="1" applyFont="1" applyFill="1" applyBorder="1" applyAlignment="1" applyProtection="1">
      <alignment vertical="top"/>
      <protection locked="0"/>
    </xf>
    <xf numFmtId="0" fontId="7" fillId="4" borderId="15" xfId="0" applyFont="1" applyFill="1" applyBorder="1" applyAlignment="1" applyProtection="1">
      <alignment horizontal="left" vertical="top" wrapText="1"/>
      <protection locked="0"/>
    </xf>
    <xf numFmtId="44" fontId="7" fillId="0" borderId="16" xfId="1" applyFont="1" applyFill="1" applyBorder="1" applyAlignment="1" applyProtection="1">
      <alignment vertical="top"/>
      <protection locked="0"/>
    </xf>
    <xf numFmtId="44" fontId="5" fillId="0" borderId="0" xfId="1" applyFont="1" applyFill="1" applyBorder="1" applyAlignment="1" applyProtection="1">
      <alignment vertical="top"/>
    </xf>
    <xf numFmtId="0" fontId="7" fillId="4" borderId="16" xfId="0" applyFont="1" applyFill="1" applyBorder="1" applyAlignment="1" applyProtection="1">
      <alignment horizontal="left" vertical="top" wrapText="1"/>
      <protection locked="0"/>
    </xf>
    <xf numFmtId="0" fontId="10" fillId="3" borderId="13" xfId="0" applyFont="1" applyFill="1" applyBorder="1" applyAlignment="1" applyProtection="1">
      <alignment horizontal="left" vertical="top" indent="1"/>
      <protection locked="0"/>
    </xf>
    <xf numFmtId="0" fontId="7" fillId="3" borderId="13" xfId="0" applyFont="1" applyFill="1" applyBorder="1" applyAlignment="1" applyProtection="1">
      <alignment horizontal="left" vertical="top" wrapText="1"/>
      <protection locked="0"/>
    </xf>
    <xf numFmtId="0" fontId="7" fillId="0" borderId="9" xfId="0" applyFont="1" applyFill="1" applyBorder="1" applyAlignment="1" applyProtection="1">
      <alignment vertical="top"/>
      <protection locked="0"/>
    </xf>
    <xf numFmtId="44" fontId="7" fillId="0" borderId="9" xfId="1" applyFont="1" applyFill="1" applyBorder="1" applyAlignment="1" applyProtection="1">
      <alignment vertical="top"/>
      <protection locked="0"/>
    </xf>
    <xf numFmtId="44" fontId="10" fillId="0" borderId="10" xfId="1" applyFont="1" applyFill="1" applyBorder="1" applyAlignment="1" applyProtection="1">
      <alignment vertical="top"/>
      <protection locked="0"/>
    </xf>
    <xf numFmtId="0" fontId="7" fillId="0" borderId="9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Fill="1" applyBorder="1" applyAlignment="1" applyProtection="1">
      <alignment horizontal="left" vertical="top"/>
      <protection locked="0"/>
    </xf>
    <xf numFmtId="0" fontId="7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5" xfId="0" applyFont="1" applyFill="1" applyBorder="1" applyAlignment="1" applyProtection="1">
      <alignment horizontal="left" vertical="top" indent="2"/>
      <protection locked="0"/>
    </xf>
    <xf numFmtId="0" fontId="7" fillId="0" borderId="15" xfId="0" applyFont="1" applyFill="1" applyBorder="1" applyAlignment="1" applyProtection="1">
      <alignment horizontal="left" vertical="top" wrapText="1"/>
      <protection locked="0"/>
    </xf>
    <xf numFmtId="0" fontId="0" fillId="0" borderId="14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4" fontId="10" fillId="3" borderId="13" xfId="1" applyFont="1" applyFill="1" applyBorder="1" applyAlignment="1" applyProtection="1">
      <alignment horizontal="left" vertical="top" wrapText="1" indent="2"/>
      <protection locked="0"/>
    </xf>
    <xf numFmtId="44" fontId="10" fillId="0" borderId="16" xfId="1" applyFont="1" applyFill="1" applyBorder="1" applyAlignment="1" applyProtection="1">
      <alignment horizontal="left" vertical="top" wrapText="1" indent="2"/>
      <protection locked="0"/>
    </xf>
    <xf numFmtId="44" fontId="10" fillId="0" borderId="16" xfId="1" applyFont="1" applyFill="1" applyBorder="1" applyAlignment="1" applyProtection="1">
      <alignment vertical="top"/>
      <protection locked="0"/>
    </xf>
    <xf numFmtId="44" fontId="10" fillId="0" borderId="0" xfId="1" applyFont="1" applyFill="1" applyBorder="1" applyAlignment="1" applyProtection="1">
      <alignment vertical="top"/>
      <protection locked="0"/>
    </xf>
    <xf numFmtId="44" fontId="11" fillId="0" borderId="16" xfId="1" applyFont="1" applyFill="1" applyBorder="1" applyAlignment="1" applyProtection="1">
      <alignment horizontal="left" vertical="top" wrapText="1"/>
      <protection locked="0"/>
    </xf>
    <xf numFmtId="0" fontId="5" fillId="0" borderId="13" xfId="0" applyFont="1" applyFill="1" applyBorder="1" applyAlignment="1" applyProtection="1">
      <alignment horizontal="left" vertical="top"/>
      <protection locked="0"/>
    </xf>
    <xf numFmtId="44" fontId="7" fillId="0" borderId="13" xfId="1" applyFont="1" applyFill="1" applyBorder="1" applyAlignment="1" applyProtection="1">
      <alignment vertical="top"/>
      <protection locked="0"/>
    </xf>
    <xf numFmtId="44" fontId="10" fillId="0" borderId="3" xfId="1" applyFont="1" applyFill="1" applyBorder="1" applyAlignment="1" applyProtection="1">
      <alignment vertical="top"/>
    </xf>
    <xf numFmtId="0" fontId="7" fillId="0" borderId="13" xfId="0" quotePrefix="1" applyFont="1" applyFill="1" applyBorder="1" applyAlignment="1" applyProtection="1">
      <alignment horizontal="left" vertical="top" wrapText="1"/>
      <protection locked="0"/>
    </xf>
    <xf numFmtId="0" fontId="5" fillId="0" borderId="16" xfId="0" applyFont="1" applyFill="1" applyBorder="1" applyAlignment="1" applyProtection="1">
      <alignment horizontal="left" vertical="top"/>
      <protection locked="0"/>
    </xf>
    <xf numFmtId="44" fontId="10" fillId="0" borderId="0" xfId="1" applyFont="1" applyFill="1" applyBorder="1" applyAlignment="1" applyProtection="1">
      <alignment vertical="top"/>
    </xf>
    <xf numFmtId="0" fontId="7" fillId="0" borderId="16" xfId="0" quotePrefix="1" applyFont="1" applyFill="1" applyBorder="1" applyAlignment="1" applyProtection="1">
      <alignment horizontal="left" vertical="top" wrapText="1"/>
      <protection locked="0"/>
    </xf>
    <xf numFmtId="0" fontId="12" fillId="5" borderId="13" xfId="0" applyFont="1" applyFill="1" applyBorder="1" applyAlignment="1" applyProtection="1">
      <alignment horizontal="left" vertical="top"/>
      <protection locked="0"/>
    </xf>
    <xf numFmtId="44" fontId="12" fillId="5" borderId="13" xfId="1" applyFont="1" applyFill="1" applyBorder="1" applyAlignment="1" applyProtection="1">
      <alignment vertical="top"/>
      <protection locked="0"/>
    </xf>
    <xf numFmtId="44" fontId="12" fillId="5" borderId="3" xfId="1" applyFont="1" applyFill="1" applyBorder="1" applyAlignment="1" applyProtection="1">
      <alignment vertical="top"/>
    </xf>
    <xf numFmtId="0" fontId="12" fillId="5" borderId="13" xfId="0" quotePrefix="1" applyFont="1" applyFill="1" applyBorder="1" applyAlignment="1" applyProtection="1">
      <alignment horizontal="left" vertical="top" wrapText="1"/>
      <protection locked="0"/>
    </xf>
    <xf numFmtId="0" fontId="5" fillId="0" borderId="11" xfId="0" applyFont="1" applyFill="1" applyBorder="1" applyAlignment="1" applyProtection="1">
      <alignment horizontal="left" vertical="top" wrapText="1"/>
      <protection locked="0"/>
    </xf>
    <xf numFmtId="0" fontId="7" fillId="0" borderId="16" xfId="0" applyFont="1" applyFill="1" applyBorder="1" applyAlignment="1" applyProtection="1">
      <alignment horizontal="left" vertical="top" wrapText="1"/>
      <protection locked="0"/>
    </xf>
    <xf numFmtId="0" fontId="7" fillId="3" borderId="13" xfId="0" quotePrefix="1" applyFont="1" applyFill="1" applyBorder="1" applyAlignment="1" applyProtection="1">
      <alignment horizontal="left" vertical="top" wrapText="1"/>
      <protection locked="0"/>
    </xf>
    <xf numFmtId="0" fontId="5" fillId="0" borderId="16" xfId="0" quotePrefix="1" applyFont="1" applyFill="1" applyBorder="1" applyAlignment="1" applyProtection="1">
      <alignment horizontal="left" vertical="top"/>
      <protection locked="0"/>
    </xf>
    <xf numFmtId="44" fontId="5" fillId="0" borderId="0" xfId="1" applyFont="1" applyFill="1" applyBorder="1" applyAlignment="1" applyProtection="1">
      <alignment vertical="top"/>
      <protection locked="0"/>
    </xf>
    <xf numFmtId="0" fontId="12" fillId="3" borderId="13" xfId="0" applyFont="1" applyFill="1" applyBorder="1" applyAlignment="1" applyProtection="1">
      <alignment vertical="top"/>
      <protection locked="0"/>
    </xf>
    <xf numFmtId="44" fontId="12" fillId="3" borderId="13" xfId="1" applyFont="1" applyFill="1" applyBorder="1" applyAlignment="1" applyProtection="1">
      <alignment vertical="top"/>
      <protection locked="0"/>
    </xf>
    <xf numFmtId="44" fontId="12" fillId="3" borderId="3" xfId="1" applyFont="1" applyFill="1" applyBorder="1" applyAlignment="1" applyProtection="1">
      <alignment vertical="top"/>
      <protection locked="0"/>
    </xf>
    <xf numFmtId="0" fontId="14" fillId="3" borderId="13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vertical="top"/>
      <protection locked="0"/>
    </xf>
    <xf numFmtId="0" fontId="7" fillId="0" borderId="11" xfId="0" applyFont="1" applyFill="1" applyBorder="1" applyAlignment="1" applyProtection="1">
      <alignment vertical="top"/>
      <protection locked="0"/>
    </xf>
    <xf numFmtId="44" fontId="11" fillId="0" borderId="0" xfId="1" applyFont="1" applyFill="1" applyBorder="1" applyAlignment="1" applyProtection="1">
      <alignment vertical="top"/>
    </xf>
    <xf numFmtId="44" fontId="5" fillId="0" borderId="12" xfId="1" applyFont="1" applyFill="1" applyBorder="1" applyAlignment="1" applyProtection="1">
      <alignment vertical="top"/>
      <protection locked="0"/>
    </xf>
    <xf numFmtId="44" fontId="10" fillId="3" borderId="13" xfId="1" applyFont="1" applyFill="1" applyBorder="1" applyAlignment="1" applyProtection="1">
      <alignment horizontal="left" vertical="top" wrapText="1" indent="1"/>
      <protection locked="0"/>
    </xf>
    <xf numFmtId="44" fontId="10" fillId="0" borderId="16" xfId="1" applyFont="1" applyFill="1" applyBorder="1" applyAlignment="1" applyProtection="1">
      <alignment horizontal="left" vertical="top" indent="1"/>
      <protection locked="0"/>
    </xf>
    <xf numFmtId="44" fontId="5" fillId="2" borderId="13" xfId="1" applyFont="1" applyFill="1" applyBorder="1" applyAlignment="1" applyProtection="1">
      <alignment horizontal="left" vertical="top"/>
      <protection locked="0"/>
    </xf>
    <xf numFmtId="44" fontId="10" fillId="2" borderId="13" xfId="1" applyFont="1" applyFill="1" applyBorder="1" applyAlignment="1" applyProtection="1">
      <alignment vertical="top"/>
    </xf>
    <xf numFmtId="44" fontId="11" fillId="2" borderId="13" xfId="1" applyFont="1" applyFill="1" applyBorder="1" applyAlignment="1" applyProtection="1">
      <alignment horizontal="left" vertical="top" wrapText="1"/>
      <protection locked="0"/>
    </xf>
    <xf numFmtId="10" fontId="5" fillId="2" borderId="13" xfId="1" applyNumberFormat="1" applyFont="1" applyFill="1" applyBorder="1" applyAlignment="1" applyProtection="1">
      <alignment vertical="top"/>
    </xf>
    <xf numFmtId="10" fontId="5" fillId="2" borderId="13" xfId="1" applyNumberFormat="1" applyFont="1" applyFill="1" applyBorder="1" applyAlignment="1" applyProtection="1">
      <alignment vertical="top"/>
      <protection locked="0"/>
    </xf>
    <xf numFmtId="44" fontId="7" fillId="0" borderId="12" xfId="1" applyFont="1" applyFill="1" applyBorder="1" applyAlignment="1" applyProtection="1">
      <alignment vertical="top"/>
    </xf>
    <xf numFmtId="44" fontId="7" fillId="0" borderId="11" xfId="1" applyFont="1" applyFill="1" applyBorder="1" applyAlignment="1" applyProtection="1">
      <alignment horizontal="left" vertical="top" indent="1"/>
      <protection locked="0"/>
    </xf>
    <xf numFmtId="44" fontId="11" fillId="0" borderId="11" xfId="1" quotePrefix="1" applyFont="1" applyFill="1" applyBorder="1" applyAlignment="1" applyProtection="1">
      <alignment horizontal="left" vertical="top" wrapText="1"/>
      <protection locked="0"/>
    </xf>
    <xf numFmtId="0" fontId="10" fillId="3" borderId="13" xfId="0" applyFont="1" applyFill="1" applyBorder="1" applyAlignment="1" applyProtection="1">
      <alignment horizontal="left" vertical="top" indent="2"/>
      <protection locked="0"/>
    </xf>
    <xf numFmtId="0" fontId="7" fillId="0" borderId="9" xfId="0" applyFont="1" applyFill="1" applyBorder="1" applyAlignment="1" applyProtection="1">
      <alignment horizontal="left" vertical="top" indent="1"/>
      <protection locked="0"/>
    </xf>
    <xf numFmtId="164" fontId="7" fillId="0" borderId="11" xfId="0" applyNumberFormat="1" applyFont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 applyProtection="1">
      <alignment vertical="top"/>
      <protection locked="0"/>
    </xf>
    <xf numFmtId="44" fontId="10" fillId="2" borderId="17" xfId="1" applyFont="1" applyFill="1" applyBorder="1" applyAlignment="1" applyProtection="1">
      <alignment vertical="top"/>
    </xf>
    <xf numFmtId="44" fontId="10" fillId="2" borderId="18" xfId="1" applyFont="1" applyFill="1" applyBorder="1" applyAlignment="1" applyProtection="1">
      <alignment vertical="top"/>
    </xf>
    <xf numFmtId="0" fontId="7" fillId="2" borderId="11" xfId="0" applyFont="1" applyFill="1" applyBorder="1" applyAlignment="1" applyProtection="1">
      <alignment horizontal="left" vertical="top" wrapText="1"/>
      <protection locked="0"/>
    </xf>
    <xf numFmtId="10" fontId="5" fillId="2" borderId="9" xfId="1" applyNumberFormat="1" applyFont="1" applyFill="1" applyBorder="1" applyAlignment="1" applyProtection="1">
      <alignment vertical="top"/>
    </xf>
    <xf numFmtId="10" fontId="5" fillId="2" borderId="10" xfId="1" applyNumberFormat="1" applyFont="1" applyFill="1" applyBorder="1" applyAlignment="1" applyProtection="1">
      <alignment vertical="top"/>
      <protection locked="0"/>
    </xf>
    <xf numFmtId="44" fontId="5" fillId="0" borderId="11" xfId="1" applyFont="1" applyFill="1" applyBorder="1" applyAlignment="1" applyProtection="1">
      <alignment vertical="top"/>
      <protection locked="0"/>
    </xf>
    <xf numFmtId="6" fontId="7" fillId="0" borderId="11" xfId="1" applyNumberFormat="1" applyFont="1" applyFill="1" applyBorder="1" applyAlignment="1" applyProtection="1">
      <alignment vertical="top"/>
    </xf>
    <xf numFmtId="6" fontId="10" fillId="0" borderId="12" xfId="1" applyNumberFormat="1" applyFont="1" applyFill="1" applyBorder="1" applyAlignment="1" applyProtection="1">
      <alignment vertical="top"/>
    </xf>
    <xf numFmtId="44" fontId="10" fillId="0" borderId="19" xfId="1" applyFont="1" applyFill="1" applyBorder="1" applyAlignment="1" applyProtection="1">
      <alignment vertical="top"/>
    </xf>
    <xf numFmtId="0" fontId="5" fillId="2" borderId="13" xfId="0" applyFont="1" applyFill="1" applyBorder="1" applyAlignment="1" applyProtection="1">
      <alignment horizontal="left" vertical="top"/>
      <protection locked="0"/>
    </xf>
    <xf numFmtId="0" fontId="7" fillId="2" borderId="13" xfId="0" applyFont="1" applyFill="1" applyBorder="1" applyAlignment="1" applyProtection="1">
      <alignment horizontal="left" vertical="top" wrapText="1"/>
      <protection locked="0"/>
    </xf>
    <xf numFmtId="44" fontId="5" fillId="2" borderId="13" xfId="1" applyFont="1" applyFill="1" applyBorder="1" applyAlignment="1" applyProtection="1">
      <alignment horizontal="left" vertical="top" indent="2"/>
      <protection locked="0"/>
    </xf>
    <xf numFmtId="0" fontId="7" fillId="0" borderId="16" xfId="0" applyFont="1" applyBorder="1" applyAlignment="1" applyProtection="1">
      <alignment vertical="top"/>
      <protection locked="0"/>
    </xf>
    <xf numFmtId="44" fontId="7" fillId="0" borderId="16" xfId="1" applyFont="1" applyBorder="1" applyAlignment="1" applyProtection="1">
      <alignment vertical="top"/>
      <protection locked="0"/>
    </xf>
    <xf numFmtId="44" fontId="10" fillId="0" borderId="0" xfId="1" applyFont="1" applyBorder="1" applyAlignment="1" applyProtection="1">
      <alignment vertical="top"/>
      <protection locked="0"/>
    </xf>
    <xf numFmtId="0" fontId="7" fillId="0" borderId="16" xfId="0" applyFont="1" applyBorder="1" applyAlignment="1" applyProtection="1">
      <alignment horizontal="left" vertical="top" wrapText="1"/>
      <protection locked="0"/>
    </xf>
    <xf numFmtId="0" fontId="5" fillId="6" borderId="13" xfId="0" applyFont="1" applyFill="1" applyBorder="1" applyAlignment="1" applyProtection="1">
      <alignment vertical="top"/>
      <protection locked="0"/>
    </xf>
    <xf numFmtId="6" fontId="5" fillId="6" borderId="13" xfId="1" applyNumberFormat="1" applyFont="1" applyFill="1" applyBorder="1" applyAlignment="1" applyProtection="1">
      <alignment vertical="top"/>
    </xf>
    <xf numFmtId="6" fontId="10" fillId="6" borderId="13" xfId="1" applyNumberFormat="1" applyFont="1" applyFill="1" applyBorder="1" applyAlignment="1" applyProtection="1">
      <alignment vertical="top"/>
    </xf>
    <xf numFmtId="0" fontId="7" fillId="6" borderId="13" xfId="0" applyFont="1" applyFill="1" applyBorder="1" applyAlignment="1" applyProtection="1">
      <alignment horizontal="left" vertical="top" wrapText="1"/>
      <protection locked="0"/>
    </xf>
    <xf numFmtId="0" fontId="5" fillId="6" borderId="13" xfId="0" applyFont="1" applyFill="1" applyBorder="1" applyAlignment="1" applyProtection="1">
      <alignment horizontal="left" vertical="top" indent="2"/>
      <protection locked="0"/>
    </xf>
    <xf numFmtId="10" fontId="5" fillId="6" borderId="13" xfId="1" applyNumberFormat="1" applyFont="1" applyFill="1" applyBorder="1" applyAlignment="1" applyProtection="1">
      <alignment vertical="top"/>
    </xf>
    <xf numFmtId="10" fontId="10" fillId="6" borderId="13" xfId="1" applyNumberFormat="1" applyFont="1" applyFill="1" applyBorder="1" applyAlignment="1" applyProtection="1">
      <alignment vertical="top"/>
      <protection locked="0"/>
    </xf>
    <xf numFmtId="0" fontId="11" fillId="0" borderId="9" xfId="0" applyFont="1" applyFill="1" applyBorder="1" applyAlignment="1" applyProtection="1">
      <alignment horizontal="left" vertical="top" wrapText="1" indent="3"/>
      <protection locked="0"/>
    </xf>
    <xf numFmtId="44" fontId="11" fillId="0" borderId="9" xfId="1" applyFont="1" applyFill="1" applyBorder="1" applyAlignment="1" applyProtection="1">
      <alignment vertical="top"/>
      <protection locked="0"/>
    </xf>
    <xf numFmtId="164" fontId="7" fillId="0" borderId="9" xfId="0" applyNumberFormat="1" applyFont="1" applyFill="1" applyBorder="1" applyAlignment="1" applyProtection="1">
      <alignment horizontal="left" vertical="top" wrapText="1"/>
      <protection locked="0"/>
    </xf>
    <xf numFmtId="44" fontId="10" fillId="0" borderId="15" xfId="1" applyFont="1" applyFill="1" applyBorder="1" applyAlignment="1" applyProtection="1">
      <alignment wrapText="1"/>
      <protection locked="0"/>
    </xf>
    <xf numFmtId="9" fontId="10" fillId="0" borderId="15" xfId="1" applyNumberFormat="1" applyFont="1" applyFill="1" applyBorder="1" applyAlignment="1" applyProtection="1">
      <alignment wrapText="1"/>
      <protection locked="0"/>
    </xf>
    <xf numFmtId="44" fontId="10" fillId="0" borderId="19" xfId="1" applyFont="1" applyFill="1" applyBorder="1" applyAlignment="1" applyProtection="1">
      <protection locked="0"/>
    </xf>
    <xf numFmtId="44" fontId="10" fillId="0" borderId="15" xfId="1" applyFont="1" applyFill="1" applyBorder="1" applyAlignment="1" applyProtection="1">
      <alignment horizontal="left" wrapText="1"/>
      <protection locked="0"/>
    </xf>
    <xf numFmtId="2" fontId="10" fillId="0" borderId="15" xfId="1" applyNumberFormat="1" applyFont="1" applyFill="1" applyBorder="1" applyAlignment="1" applyProtection="1">
      <alignment wrapText="1"/>
      <protection locked="0"/>
    </xf>
    <xf numFmtId="44" fontId="11" fillId="0" borderId="15" xfId="1" applyFont="1" applyFill="1" applyBorder="1" applyAlignment="1" applyProtection="1">
      <alignment horizontal="left" wrapText="1"/>
      <protection locked="0"/>
    </xf>
    <xf numFmtId="44" fontId="10" fillId="0" borderId="16" xfId="1" applyFont="1" applyFill="1" applyBorder="1" applyAlignment="1" applyProtection="1">
      <alignment wrapText="1"/>
      <protection locked="0"/>
    </xf>
    <xf numFmtId="44" fontId="10" fillId="0" borderId="0" xfId="1" applyFont="1" applyFill="1" applyBorder="1" applyAlignment="1" applyProtection="1">
      <protection locked="0"/>
    </xf>
    <xf numFmtId="44" fontId="11" fillId="0" borderId="16" xfId="1" applyFont="1" applyFill="1" applyBorder="1" applyAlignment="1" applyProtection="1">
      <alignment horizontal="left" wrapText="1"/>
      <protection locked="0"/>
    </xf>
    <xf numFmtId="44" fontId="10" fillId="0" borderId="11" xfId="1" applyFont="1" applyFill="1" applyBorder="1" applyAlignment="1" applyProtection="1">
      <alignment wrapText="1"/>
      <protection locked="0"/>
    </xf>
    <xf numFmtId="2" fontId="10" fillId="0" borderId="11" xfId="1" applyNumberFormat="1" applyFont="1" applyFill="1" applyBorder="1" applyAlignment="1" applyProtection="1">
      <alignment wrapText="1"/>
      <protection locked="0"/>
    </xf>
    <xf numFmtId="44" fontId="10" fillId="0" borderId="12" xfId="1" applyFont="1" applyFill="1" applyBorder="1" applyAlignment="1" applyProtection="1">
      <protection locked="0"/>
    </xf>
    <xf numFmtId="44" fontId="11" fillId="0" borderId="11" xfId="1" applyFont="1" applyFill="1" applyBorder="1" applyAlignment="1" applyProtection="1">
      <alignment horizontal="left" wrapText="1"/>
      <protection locked="0"/>
    </xf>
    <xf numFmtId="6" fontId="10" fillId="0" borderId="11" xfId="1" applyNumberFormat="1" applyFont="1" applyFill="1" applyBorder="1" applyAlignment="1" applyProtection="1">
      <alignment wrapText="1"/>
    </xf>
    <xf numFmtId="44" fontId="10" fillId="0" borderId="11" xfId="1" applyFont="1" applyFill="1" applyBorder="1" applyAlignment="1" applyProtection="1">
      <alignment horizontal="left" wrapText="1"/>
      <protection locked="0"/>
    </xf>
    <xf numFmtId="0" fontId="5" fillId="0" borderId="11" xfId="0" applyFont="1" applyFill="1" applyBorder="1" applyAlignment="1" applyProtection="1">
      <alignment wrapText="1"/>
      <protection locked="0"/>
    </xf>
    <xf numFmtId="44" fontId="5" fillId="0" borderId="11" xfId="1" applyFont="1" applyFill="1" applyBorder="1" applyAlignment="1" applyProtection="1">
      <alignment wrapText="1"/>
      <protection locked="0"/>
    </xf>
    <xf numFmtId="44" fontId="10" fillId="0" borderId="12" xfId="1" applyFont="1" applyFill="1" applyBorder="1" applyAlignment="1" applyProtection="1">
      <alignment wrapText="1"/>
      <protection locked="0"/>
    </xf>
    <xf numFmtId="0" fontId="7" fillId="0" borderId="11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7" fillId="0" borderId="12" xfId="0" applyFont="1" applyFill="1" applyBorder="1" applyAlignment="1" applyProtection="1">
      <alignment vertical="top"/>
      <protection locked="0"/>
    </xf>
    <xf numFmtId="0" fontId="7" fillId="0" borderId="12" xfId="0" applyFont="1" applyBorder="1" applyAlignment="1" applyProtection="1">
      <alignment vertical="top"/>
      <protection locked="0"/>
    </xf>
    <xf numFmtId="0" fontId="7" fillId="0" borderId="10" xfId="0" applyFont="1" applyBorder="1" applyAlignment="1" applyProtection="1">
      <alignment horizontal="left" vertical="top" wrapText="1" indent="1"/>
      <protection locked="0"/>
    </xf>
    <xf numFmtId="0" fontId="7" fillId="0" borderId="15" xfId="0" applyFont="1" applyFill="1" applyBorder="1" applyAlignment="1" applyProtection="1">
      <alignment horizontal="left" vertical="top" wrapText="1" indent="2"/>
      <protection locked="0"/>
    </xf>
    <xf numFmtId="0" fontId="5" fillId="0" borderId="1" xfId="0" quotePrefix="1" applyFont="1" applyBorder="1" applyAlignment="1" applyProtection="1">
      <alignment horizontal="left"/>
      <protection locked="0"/>
    </xf>
    <xf numFmtId="0" fontId="5" fillId="0" borderId="2" xfId="0" quotePrefix="1" applyFont="1" applyBorder="1" applyAlignment="1" applyProtection="1">
      <alignment horizontal="left"/>
      <protection locked="0"/>
    </xf>
    <xf numFmtId="0" fontId="0" fillId="0" borderId="14" xfId="0" applyFill="1" applyBorder="1" applyAlignment="1">
      <alignment horizontal="left"/>
    </xf>
    <xf numFmtId="0" fontId="0" fillId="0" borderId="0" xfId="0" applyFill="1" applyAlignment="1">
      <alignment horizontal="left"/>
    </xf>
    <xf numFmtId="44" fontId="2" fillId="4" borderId="14" xfId="0" applyNumberFormat="1" applyFont="1" applyFill="1" applyBorder="1" applyAlignment="1">
      <alignment horizontal="left" wrapText="1"/>
    </xf>
    <xf numFmtId="44" fontId="2" fillId="4" borderId="0" xfId="0" applyNumberFormat="1" applyFont="1" applyFill="1" applyAlignment="1">
      <alignment horizontal="left" wrapText="1"/>
    </xf>
    <xf numFmtId="0" fontId="0" fillId="4" borderId="14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1517650</xdr:colOff>
      <xdr:row>93</xdr:row>
      <xdr:rowOff>158750</xdr:rowOff>
    </xdr:from>
    <xdr:to>
      <xdr:col>4</xdr:col>
      <xdr:colOff>127000</xdr:colOff>
      <xdr:row>95</xdr:row>
      <xdr:rowOff>95250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 flipH="1" flipV="1">
          <a:off x="6813550" y="25971500"/>
          <a:ext cx="1320800" cy="3302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abSelected="1" workbookViewId="0">
      <selection activeCell="D88" sqref="D88"/>
    </sheetView>
  </sheetViews>
  <sheetFormatPr defaultRowHeight="14.5" x14ac:dyDescent="0.35"/>
  <cols>
    <col min="1" max="1" width="56.54296875" customWidth="1"/>
    <col min="2" max="2" width="19.26953125" customWidth="1"/>
    <col min="3" max="3" width="22" customWidth="1"/>
    <col min="4" max="4" width="16.81640625" customWidth="1"/>
    <col min="5" max="5" width="39.36328125" customWidth="1"/>
  </cols>
  <sheetData>
    <row r="1" spans="1:5" ht="23.5" x14ac:dyDescent="0.55000000000000004">
      <c r="A1" s="1" t="s">
        <v>96</v>
      </c>
    </row>
    <row r="2" spans="1:5" x14ac:dyDescent="0.35">
      <c r="A2" s="2" t="s">
        <v>97</v>
      </c>
    </row>
    <row r="3" spans="1:5" ht="18" x14ac:dyDescent="0.4">
      <c r="A3" s="150" t="s">
        <v>99</v>
      </c>
      <c r="B3" s="151"/>
      <c r="C3" s="3"/>
      <c r="D3" s="4"/>
      <c r="E3" s="5"/>
    </row>
    <row r="4" spans="1:5" ht="15.5" x14ac:dyDescent="0.35">
      <c r="A4" s="6" t="s">
        <v>0</v>
      </c>
      <c r="B4" s="7"/>
      <c r="C4" s="8"/>
      <c r="D4" s="9"/>
      <c r="E4" s="10"/>
    </row>
    <row r="5" spans="1:5" ht="15.5" x14ac:dyDescent="0.35">
      <c r="A5" s="6" t="s">
        <v>98</v>
      </c>
      <c r="B5" s="7"/>
      <c r="C5" s="8"/>
      <c r="D5" s="9"/>
      <c r="E5" s="10"/>
    </row>
    <row r="6" spans="1:5" ht="15.5" x14ac:dyDescent="0.35">
      <c r="A6" s="11"/>
      <c r="B6" s="12"/>
      <c r="C6" s="12"/>
      <c r="D6" s="13"/>
      <c r="E6" s="14"/>
    </row>
    <row r="7" spans="1:5" ht="33.65" customHeight="1" thickBot="1" x14ac:dyDescent="0.4">
      <c r="A7" s="15" t="s">
        <v>1</v>
      </c>
      <c r="B7" s="16" t="s">
        <v>2</v>
      </c>
      <c r="C7" s="17" t="s">
        <v>3</v>
      </c>
      <c r="D7" s="18" t="s">
        <v>4</v>
      </c>
      <c r="E7" s="16" t="s">
        <v>5</v>
      </c>
    </row>
    <row r="8" spans="1:5" ht="3" customHeight="1" thickTop="1" x14ac:dyDescent="0.35">
      <c r="A8" s="19"/>
      <c r="B8" s="20"/>
      <c r="C8" s="20"/>
      <c r="D8" s="21"/>
      <c r="E8" s="20"/>
    </row>
    <row r="9" spans="1:5" ht="15.5" x14ac:dyDescent="0.35">
      <c r="A9" s="22" t="s">
        <v>6</v>
      </c>
      <c r="B9" s="23"/>
      <c r="C9" s="23"/>
      <c r="D9" s="24"/>
      <c r="E9" s="25"/>
    </row>
    <row r="10" spans="1:5" ht="15.5" x14ac:dyDescent="0.35">
      <c r="A10" s="26" t="s">
        <v>7</v>
      </c>
      <c r="B10" s="23"/>
      <c r="C10" s="23"/>
      <c r="D10" s="24"/>
      <c r="E10" s="27"/>
    </row>
    <row r="11" spans="1:5" ht="16" customHeight="1" x14ac:dyDescent="0.35">
      <c r="A11" s="28" t="s">
        <v>8</v>
      </c>
      <c r="B11" s="23">
        <v>25000</v>
      </c>
      <c r="C11" s="23">
        <v>25000</v>
      </c>
      <c r="D11" s="29">
        <v>50000</v>
      </c>
      <c r="E11" s="27" t="s">
        <v>9</v>
      </c>
    </row>
    <row r="12" spans="1:5" ht="17.5" customHeight="1" x14ac:dyDescent="0.35">
      <c r="A12" s="28" t="s">
        <v>10</v>
      </c>
      <c r="B12" s="23">
        <v>8000</v>
      </c>
      <c r="C12" s="23">
        <v>30000</v>
      </c>
      <c r="D12" s="29">
        <v>38000</v>
      </c>
      <c r="E12" s="27" t="s">
        <v>11</v>
      </c>
    </row>
    <row r="13" spans="1:5" ht="15.5" x14ac:dyDescent="0.35">
      <c r="A13" s="28">
        <v>3</v>
      </c>
      <c r="B13" s="23">
        <v>0</v>
      </c>
      <c r="C13" s="23">
        <v>0</v>
      </c>
      <c r="D13" s="29">
        <f t="shared" ref="D13" si="0">B13+C13</f>
        <v>0</v>
      </c>
      <c r="E13" s="27"/>
    </row>
    <row r="14" spans="1:5" ht="15.5" x14ac:dyDescent="0.35">
      <c r="A14" s="28">
        <v>4</v>
      </c>
      <c r="B14" s="23">
        <v>0</v>
      </c>
      <c r="C14" s="23">
        <v>0</v>
      </c>
      <c r="D14" s="29">
        <v>0</v>
      </c>
      <c r="E14" s="27"/>
    </row>
    <row r="15" spans="1:5" ht="15.5" x14ac:dyDescent="0.35">
      <c r="A15" s="30" t="s">
        <v>12</v>
      </c>
      <c r="B15" s="31">
        <f>SUM(B11:B14)</f>
        <v>33000</v>
      </c>
      <c r="C15" s="31">
        <f>SUM(C11:C14)</f>
        <v>55000</v>
      </c>
      <c r="D15" s="32">
        <f>SUM(D11:D14)</f>
        <v>88000</v>
      </c>
      <c r="E15" s="33"/>
    </row>
    <row r="16" spans="1:5" ht="15.5" x14ac:dyDescent="0.35">
      <c r="A16" s="34" t="s">
        <v>13</v>
      </c>
      <c r="B16" s="35"/>
      <c r="C16" s="35"/>
      <c r="D16" s="24"/>
      <c r="E16" s="27"/>
    </row>
    <row r="17" spans="1:10" ht="48" customHeight="1" x14ac:dyDescent="0.35">
      <c r="A17" s="36" t="s">
        <v>14</v>
      </c>
      <c r="B17" s="37">
        <v>2732</v>
      </c>
      <c r="C17" s="37">
        <v>4000</v>
      </c>
      <c r="D17" s="29">
        <f>D15*0.0765</f>
        <v>6732</v>
      </c>
      <c r="E17" s="38" t="s">
        <v>15</v>
      </c>
    </row>
    <row r="18" spans="1:10" ht="18" customHeight="1" x14ac:dyDescent="0.35">
      <c r="A18" s="36" t="s">
        <v>16</v>
      </c>
      <c r="B18" s="23">
        <v>2000</v>
      </c>
      <c r="C18" s="23">
        <v>5920</v>
      </c>
      <c r="D18" s="29">
        <f t="shared" ref="D18" si="1">B18+C18</f>
        <v>7920</v>
      </c>
      <c r="E18" s="27" t="s">
        <v>17</v>
      </c>
      <c r="F18" s="152"/>
      <c r="G18" s="153"/>
      <c r="H18" s="153"/>
      <c r="I18" s="153"/>
      <c r="J18" s="153"/>
    </row>
    <row r="19" spans="1:10" ht="34" customHeight="1" x14ac:dyDescent="0.35">
      <c r="A19" s="39" t="s">
        <v>18</v>
      </c>
      <c r="B19" s="40">
        <v>2640</v>
      </c>
      <c r="C19" s="40">
        <v>0</v>
      </c>
      <c r="D19" s="29">
        <f>D15*0.03</f>
        <v>2640</v>
      </c>
      <c r="E19" s="41" t="s">
        <v>19</v>
      </c>
    </row>
    <row r="20" spans="1:10" ht="15.5" x14ac:dyDescent="0.35">
      <c r="A20" s="36">
        <v>4</v>
      </c>
      <c r="B20" s="42">
        <v>0</v>
      </c>
      <c r="C20" s="42">
        <v>0</v>
      </c>
      <c r="D20" s="43">
        <f>SUM(B20:C20)</f>
        <v>0</v>
      </c>
      <c r="E20" s="44"/>
    </row>
    <row r="21" spans="1:10" ht="15.5" x14ac:dyDescent="0.35">
      <c r="A21" s="45" t="s">
        <v>20</v>
      </c>
      <c r="B21" s="31">
        <f>SUM(B17:B19)</f>
        <v>7372</v>
      </c>
      <c r="C21" s="31">
        <f>SUM(C17:C19)</f>
        <v>9920</v>
      </c>
      <c r="D21" s="32">
        <f>SUM(D17:D20)</f>
        <v>17292</v>
      </c>
      <c r="E21" s="46"/>
      <c r="F21" s="152"/>
      <c r="G21" s="153"/>
      <c r="H21" s="153"/>
      <c r="I21" s="153"/>
      <c r="J21" s="153"/>
    </row>
    <row r="22" spans="1:10" ht="15.5" x14ac:dyDescent="0.35">
      <c r="A22" s="47"/>
      <c r="B22" s="48"/>
      <c r="C22" s="48"/>
      <c r="D22" s="49"/>
      <c r="E22" s="50"/>
    </row>
    <row r="23" spans="1:10" ht="15.5" hidden="1" x14ac:dyDescent="0.35">
      <c r="A23" s="51" t="s">
        <v>21</v>
      </c>
      <c r="B23" s="23"/>
      <c r="C23" s="23"/>
      <c r="D23" s="24"/>
      <c r="E23" s="25"/>
    </row>
    <row r="24" spans="1:10" ht="62" x14ac:dyDescent="0.35">
      <c r="A24" s="28" t="s">
        <v>22</v>
      </c>
      <c r="B24" s="23">
        <v>500</v>
      </c>
      <c r="C24" s="23">
        <v>34</v>
      </c>
      <c r="D24" s="29">
        <f>SUM(B24:C24)</f>
        <v>534</v>
      </c>
      <c r="E24" s="52" t="s">
        <v>23</v>
      </c>
    </row>
    <row r="25" spans="1:10" ht="77.5" x14ac:dyDescent="0.35">
      <c r="A25" s="149" t="s">
        <v>102</v>
      </c>
      <c r="B25" s="40">
        <v>1000</v>
      </c>
      <c r="C25" s="40">
        <v>952</v>
      </c>
      <c r="D25" s="29">
        <f>SUM(B25:C25)</f>
        <v>1952</v>
      </c>
      <c r="E25" s="54" t="s">
        <v>24</v>
      </c>
      <c r="F25" s="55"/>
      <c r="G25" s="56"/>
      <c r="H25" s="56"/>
      <c r="I25" s="56"/>
      <c r="J25" s="56"/>
    </row>
    <row r="26" spans="1:10" ht="63" customHeight="1" x14ac:dyDescent="0.35">
      <c r="A26" s="53" t="s">
        <v>100</v>
      </c>
      <c r="B26" s="40">
        <v>510</v>
      </c>
      <c r="C26" s="40">
        <v>158</v>
      </c>
      <c r="D26" s="29">
        <f>SUM(B26:C26)</f>
        <v>668</v>
      </c>
      <c r="E26" s="54" t="s">
        <v>25</v>
      </c>
    </row>
    <row r="27" spans="1:10" ht="17.149999999999999" customHeight="1" x14ac:dyDescent="0.35">
      <c r="A27" s="57" t="s">
        <v>26</v>
      </c>
      <c r="B27" s="31">
        <f>SUM(B24:B26)</f>
        <v>2010</v>
      </c>
      <c r="C27" s="31">
        <f>SUM(C24:C26)</f>
        <v>1144</v>
      </c>
      <c r="D27" s="32">
        <f>SUM(B27:C27)</f>
        <v>3154</v>
      </c>
      <c r="E27" s="33"/>
    </row>
    <row r="28" spans="1:10" ht="14.5" customHeight="1" x14ac:dyDescent="0.35">
      <c r="A28" s="58"/>
      <c r="B28" s="59"/>
      <c r="C28" s="59"/>
      <c r="D28" s="60"/>
      <c r="E28" s="61"/>
    </row>
    <row r="29" spans="1:10" ht="15.5" x14ac:dyDescent="0.35">
      <c r="A29" s="62" t="s">
        <v>27</v>
      </c>
      <c r="B29" s="63">
        <v>0</v>
      </c>
      <c r="C29" s="63">
        <v>0</v>
      </c>
      <c r="D29" s="64">
        <f>B29+C29</f>
        <v>0</v>
      </c>
      <c r="E29" s="65"/>
    </row>
    <row r="30" spans="1:10" ht="15.5" x14ac:dyDescent="0.35">
      <c r="A30" s="66"/>
      <c r="B30" s="42"/>
      <c r="C30" s="42"/>
      <c r="D30" s="67"/>
      <c r="E30" s="68"/>
    </row>
    <row r="31" spans="1:10" ht="15.5" x14ac:dyDescent="0.35">
      <c r="A31" s="69" t="s">
        <v>28</v>
      </c>
      <c r="B31" s="70">
        <v>0</v>
      </c>
      <c r="C31" s="70">
        <v>0</v>
      </c>
      <c r="D31" s="71">
        <f>B31+C31</f>
        <v>0</v>
      </c>
      <c r="E31" s="72"/>
    </row>
    <row r="32" spans="1:10" ht="15.5" x14ac:dyDescent="0.35">
      <c r="A32" s="47"/>
      <c r="B32" s="48"/>
      <c r="C32" s="48"/>
      <c r="D32" s="49"/>
      <c r="E32" s="50"/>
    </row>
    <row r="33" spans="1:10" ht="20.5" customHeight="1" x14ac:dyDescent="0.35">
      <c r="A33" s="73" t="s">
        <v>29</v>
      </c>
      <c r="B33" s="23"/>
      <c r="C33" s="23"/>
      <c r="D33" s="24"/>
      <c r="E33" s="25"/>
    </row>
    <row r="34" spans="1:10" ht="47.15" customHeight="1" x14ac:dyDescent="0.35">
      <c r="A34" s="36" t="s">
        <v>30</v>
      </c>
      <c r="B34" s="23">
        <v>2040</v>
      </c>
      <c r="C34" s="23">
        <v>0</v>
      </c>
      <c r="D34" s="29">
        <f>SUM(B34:C34)</f>
        <v>2040</v>
      </c>
      <c r="E34" s="27" t="s">
        <v>31</v>
      </c>
    </row>
    <row r="35" spans="1:10" ht="32.15" customHeight="1" x14ac:dyDescent="0.35">
      <c r="A35" s="36" t="s">
        <v>32</v>
      </c>
      <c r="B35" s="23">
        <v>275</v>
      </c>
      <c r="C35" s="23">
        <v>400</v>
      </c>
      <c r="D35" s="29">
        <f>SUM(B35:C35)</f>
        <v>675</v>
      </c>
      <c r="E35" s="54" t="s">
        <v>33</v>
      </c>
    </row>
    <row r="36" spans="1:10" ht="15.5" x14ac:dyDescent="0.35">
      <c r="A36" s="36" t="s">
        <v>34</v>
      </c>
      <c r="B36" s="23">
        <v>1600</v>
      </c>
      <c r="C36" s="23">
        <v>0</v>
      </c>
      <c r="D36" s="29">
        <f>SUM(B36:C36)</f>
        <v>1600</v>
      </c>
      <c r="E36" s="74" t="s">
        <v>35</v>
      </c>
    </row>
    <row r="37" spans="1:10" ht="15.5" x14ac:dyDescent="0.35">
      <c r="A37" s="36" t="s">
        <v>36</v>
      </c>
      <c r="B37" s="23">
        <v>1200</v>
      </c>
      <c r="C37" s="23">
        <v>0</v>
      </c>
      <c r="D37" s="29">
        <f t="shared" ref="D37:D38" si="2">SUM(B37:C37)</f>
        <v>1200</v>
      </c>
      <c r="E37" s="74" t="s">
        <v>37</v>
      </c>
    </row>
    <row r="38" spans="1:10" ht="15.5" x14ac:dyDescent="0.35">
      <c r="A38" s="36">
        <v>5</v>
      </c>
      <c r="B38" s="23">
        <v>0</v>
      </c>
      <c r="C38" s="23">
        <v>0</v>
      </c>
      <c r="D38" s="29">
        <f t="shared" si="2"/>
        <v>0</v>
      </c>
      <c r="E38" s="74"/>
    </row>
    <row r="39" spans="1:10" ht="15.5" x14ac:dyDescent="0.35">
      <c r="A39" s="30" t="s">
        <v>38</v>
      </c>
      <c r="B39" s="31">
        <f>SUM(B34:B38)</f>
        <v>5115</v>
      </c>
      <c r="C39" s="31">
        <f>SUM(C34:C38)</f>
        <v>400</v>
      </c>
      <c r="D39" s="32">
        <f>SUM(D34:D38)</f>
        <v>5515</v>
      </c>
      <c r="E39" s="75"/>
    </row>
    <row r="40" spans="1:10" ht="15.5" x14ac:dyDescent="0.35">
      <c r="A40" s="76"/>
      <c r="B40" s="42"/>
      <c r="C40" s="42"/>
      <c r="D40" s="60"/>
      <c r="E40" s="68"/>
    </row>
    <row r="41" spans="1:10" ht="15.5" x14ac:dyDescent="0.35">
      <c r="A41" s="76" t="s">
        <v>39</v>
      </c>
      <c r="B41" s="42">
        <v>0</v>
      </c>
      <c r="C41" s="42">
        <v>0</v>
      </c>
      <c r="D41" s="77">
        <f>SUM(B41:C41)</f>
        <v>0</v>
      </c>
      <c r="E41" s="68"/>
    </row>
    <row r="42" spans="1:10" ht="15.5" x14ac:dyDescent="0.35">
      <c r="A42" s="76"/>
      <c r="B42" s="42"/>
      <c r="C42" s="42"/>
      <c r="D42" s="60"/>
      <c r="E42" s="68"/>
    </row>
    <row r="43" spans="1:10" ht="15.5" x14ac:dyDescent="0.35">
      <c r="A43" s="78" t="s">
        <v>40</v>
      </c>
      <c r="B43" s="79">
        <f>SUM(B41:B42)</f>
        <v>0</v>
      </c>
      <c r="C43" s="79">
        <f>SUM(C41:C42)</f>
        <v>0</v>
      </c>
      <c r="D43" s="80">
        <f>SUM(D41:D42)</f>
        <v>0</v>
      </c>
      <c r="E43" s="81"/>
    </row>
    <row r="44" spans="1:10" ht="15.5" x14ac:dyDescent="0.35">
      <c r="A44" s="82"/>
      <c r="B44" s="48"/>
      <c r="C44" s="48"/>
      <c r="D44" s="49"/>
      <c r="E44" s="50"/>
    </row>
    <row r="45" spans="1:10" ht="15.5" x14ac:dyDescent="0.35">
      <c r="A45" s="26" t="s">
        <v>41</v>
      </c>
      <c r="B45" s="23"/>
      <c r="C45" s="23"/>
      <c r="D45" s="24"/>
      <c r="E45" s="27"/>
    </row>
    <row r="46" spans="1:10" ht="66.75" customHeight="1" x14ac:dyDescent="0.35">
      <c r="A46" s="28" t="s">
        <v>42</v>
      </c>
      <c r="B46" s="23">
        <v>420</v>
      </c>
      <c r="C46" s="23">
        <v>0</v>
      </c>
      <c r="D46" s="29">
        <f>B46+C46</f>
        <v>420</v>
      </c>
      <c r="E46" s="27" t="s">
        <v>43</v>
      </c>
      <c r="F46" s="154"/>
      <c r="G46" s="155"/>
      <c r="H46" s="155"/>
      <c r="I46" s="155"/>
      <c r="J46" s="155"/>
    </row>
    <row r="47" spans="1:10" ht="77.5" x14ac:dyDescent="0.35">
      <c r="A47" s="53" t="s">
        <v>44</v>
      </c>
      <c r="B47" s="40">
        <v>900</v>
      </c>
      <c r="C47" s="40">
        <v>0</v>
      </c>
      <c r="D47" s="29">
        <f>SUM(B47:C47)</f>
        <v>900</v>
      </c>
      <c r="E47" s="54" t="s">
        <v>101</v>
      </c>
      <c r="F47" s="156"/>
      <c r="G47" s="157"/>
      <c r="H47" s="157"/>
      <c r="I47" s="157"/>
      <c r="J47" s="157"/>
    </row>
    <row r="48" spans="1:10" ht="15.5" x14ac:dyDescent="0.35">
      <c r="A48" s="30" t="s">
        <v>45</v>
      </c>
      <c r="B48" s="31">
        <f>SUM(B46:B47)</f>
        <v>1320</v>
      </c>
      <c r="C48" s="31">
        <f>SUM(C46:C47)</f>
        <v>0</v>
      </c>
      <c r="D48" s="32">
        <f>SUM(B48:C48)</f>
        <v>1320</v>
      </c>
      <c r="E48" s="33"/>
    </row>
    <row r="49" spans="1:10" ht="15.5" x14ac:dyDescent="0.35">
      <c r="A49" s="83"/>
      <c r="B49" s="23"/>
      <c r="C49" s="23"/>
      <c r="D49" s="24"/>
      <c r="E49" s="27"/>
    </row>
    <row r="50" spans="1:10" ht="15.5" x14ac:dyDescent="0.35">
      <c r="A50" s="26" t="s">
        <v>46</v>
      </c>
      <c r="B50" s="23"/>
      <c r="C50" s="23"/>
      <c r="D50" s="24"/>
      <c r="E50" s="27"/>
    </row>
    <row r="51" spans="1:10" ht="25.5" customHeight="1" x14ac:dyDescent="0.35">
      <c r="A51" s="39"/>
      <c r="B51" s="42">
        <v>0</v>
      </c>
      <c r="C51" s="42">
        <v>0</v>
      </c>
      <c r="D51" s="84">
        <f>SUM(B51:C51)</f>
        <v>0</v>
      </c>
      <c r="E51" s="54" t="s">
        <v>47</v>
      </c>
    </row>
    <row r="52" spans="1:10" ht="15.5" x14ac:dyDescent="0.35">
      <c r="A52" s="45" t="s">
        <v>48</v>
      </c>
      <c r="B52" s="31">
        <f>SUM(B50:B51)</f>
        <v>0</v>
      </c>
      <c r="C52" s="31">
        <f>SUM(C50:C51)</f>
        <v>0</v>
      </c>
      <c r="D52" s="32">
        <f>SUM(B52:C52)</f>
        <v>0</v>
      </c>
      <c r="E52" s="46"/>
    </row>
    <row r="53" spans="1:10" ht="15.5" x14ac:dyDescent="0.35">
      <c r="A53" s="26" t="s">
        <v>49</v>
      </c>
      <c r="B53" s="23"/>
      <c r="C53" s="23"/>
      <c r="D53" s="24"/>
      <c r="E53" s="27"/>
    </row>
    <row r="54" spans="1:10" ht="60.75" customHeight="1" x14ac:dyDescent="0.35">
      <c r="A54" s="36" t="s">
        <v>50</v>
      </c>
      <c r="B54" s="23">
        <v>561</v>
      </c>
      <c r="C54" s="23">
        <v>0</v>
      </c>
      <c r="D54" s="85">
        <f>B54+C54</f>
        <v>561</v>
      </c>
      <c r="E54" s="27" t="s">
        <v>51</v>
      </c>
      <c r="F54" s="156"/>
      <c r="G54" s="157"/>
      <c r="H54" s="157"/>
      <c r="I54" s="157"/>
      <c r="J54" s="157"/>
    </row>
    <row r="55" spans="1:10" ht="46.5" x14ac:dyDescent="0.35">
      <c r="A55" s="36" t="s">
        <v>52</v>
      </c>
      <c r="B55" s="23">
        <v>0</v>
      </c>
      <c r="C55" s="40">
        <v>900</v>
      </c>
      <c r="D55" s="29">
        <v>900</v>
      </c>
      <c r="E55" s="27" t="s">
        <v>53</v>
      </c>
    </row>
    <row r="56" spans="1:10" ht="25" customHeight="1" x14ac:dyDescent="0.35">
      <c r="A56" s="36" t="s">
        <v>54</v>
      </c>
      <c r="B56" s="48">
        <v>300</v>
      </c>
      <c r="C56" s="48">
        <v>300</v>
      </c>
      <c r="D56" s="29">
        <v>600</v>
      </c>
      <c r="E56" s="27" t="s">
        <v>55</v>
      </c>
    </row>
    <row r="57" spans="1:10" ht="62" x14ac:dyDescent="0.35">
      <c r="A57" s="36" t="s">
        <v>56</v>
      </c>
      <c r="B57" s="23">
        <v>0</v>
      </c>
      <c r="C57" s="23">
        <f>300*12</f>
        <v>3600</v>
      </c>
      <c r="D57" s="29">
        <f>SUM(B57:C57)</f>
        <v>3600</v>
      </c>
      <c r="E57" s="27" t="s">
        <v>57</v>
      </c>
    </row>
    <row r="58" spans="1:10" ht="15.5" x14ac:dyDescent="0.35">
      <c r="A58" s="39">
        <v>5</v>
      </c>
      <c r="B58" s="40">
        <v>0</v>
      </c>
      <c r="C58" s="40">
        <v>0</v>
      </c>
      <c r="D58" s="29">
        <f>SUM(B58:C58)</f>
        <v>0</v>
      </c>
      <c r="E58" s="54"/>
    </row>
    <row r="59" spans="1:10" ht="15.5" x14ac:dyDescent="0.35">
      <c r="A59" s="39">
        <v>6</v>
      </c>
      <c r="B59" s="40">
        <v>0</v>
      </c>
      <c r="C59" s="40">
        <v>0</v>
      </c>
      <c r="D59" s="29">
        <f t="shared" ref="D59:D61" si="3">SUM(B59:C59)</f>
        <v>0</v>
      </c>
      <c r="E59" s="54"/>
    </row>
    <row r="60" spans="1:10" ht="15.5" x14ac:dyDescent="0.35">
      <c r="A60" s="39">
        <v>7</v>
      </c>
      <c r="B60" s="40">
        <v>0</v>
      </c>
      <c r="C60" s="40">
        <v>0</v>
      </c>
      <c r="D60" s="29">
        <f t="shared" si="3"/>
        <v>0</v>
      </c>
      <c r="E60" s="54"/>
    </row>
    <row r="61" spans="1:10" ht="15.5" x14ac:dyDescent="0.35">
      <c r="A61" s="39">
        <v>8</v>
      </c>
      <c r="B61" s="40">
        <v>0</v>
      </c>
      <c r="C61" s="40">
        <v>0</v>
      </c>
      <c r="D61" s="29">
        <f t="shared" si="3"/>
        <v>0</v>
      </c>
      <c r="E61" s="54"/>
    </row>
    <row r="62" spans="1:10" ht="19.5" customHeight="1" x14ac:dyDescent="0.35">
      <c r="A62" s="86" t="s">
        <v>58</v>
      </c>
      <c r="B62" s="31">
        <f>SUM(B54:B61)</f>
        <v>861</v>
      </c>
      <c r="C62" s="31">
        <f>SUM(C54:C61)</f>
        <v>4800</v>
      </c>
      <c r="D62" s="31">
        <f>SUM(D54:D61)</f>
        <v>5661</v>
      </c>
      <c r="E62" s="33"/>
    </row>
    <row r="63" spans="1:10" ht="15.5" x14ac:dyDescent="0.35">
      <c r="A63" s="87"/>
      <c r="B63" s="59"/>
      <c r="C63" s="59"/>
      <c r="D63" s="60"/>
      <c r="E63" s="61"/>
    </row>
    <row r="64" spans="1:10" ht="15.5" x14ac:dyDescent="0.35">
      <c r="A64" s="88" t="s">
        <v>59</v>
      </c>
      <c r="B64" s="89">
        <f>B62+B52+B48+B43+B39+B29+B27+B21+B15</f>
        <v>49678</v>
      </c>
      <c r="C64" s="89">
        <f>C62+C52+C48+C43+C39+C29+C27+C21+C15</f>
        <v>71264</v>
      </c>
      <c r="D64" s="89">
        <f>D62+D52+D48+D43+D39+D29+D27+D21+D15</f>
        <v>120942</v>
      </c>
      <c r="E64" s="90"/>
    </row>
    <row r="65" spans="1:5" ht="15.5" x14ac:dyDescent="0.35">
      <c r="A65" s="88" t="s">
        <v>60</v>
      </c>
      <c r="B65" s="91">
        <f>B64/D64</f>
        <v>0.41075887615551254</v>
      </c>
      <c r="C65" s="91">
        <f>C64/D64</f>
        <v>0.58924112384448746</v>
      </c>
      <c r="D65" s="92"/>
      <c r="E65" s="90"/>
    </row>
    <row r="66" spans="1:5" ht="15.5" x14ac:dyDescent="0.35">
      <c r="A66" s="47"/>
      <c r="B66" s="48"/>
      <c r="C66" s="48"/>
      <c r="D66" s="49"/>
      <c r="E66" s="50"/>
    </row>
    <row r="67" spans="1:5" ht="15.5" x14ac:dyDescent="0.35">
      <c r="A67" s="26" t="s">
        <v>61</v>
      </c>
      <c r="B67" s="23"/>
      <c r="C67" s="23"/>
      <c r="D67" s="24"/>
      <c r="E67" s="27"/>
    </row>
    <row r="68" spans="1:5" ht="15.5" x14ac:dyDescent="0.35">
      <c r="A68" s="26" t="s">
        <v>62</v>
      </c>
      <c r="B68" s="23"/>
      <c r="C68" s="23"/>
      <c r="D68" s="24"/>
      <c r="E68" s="27"/>
    </row>
    <row r="69" spans="1:5" ht="19.5" customHeight="1" x14ac:dyDescent="0.35">
      <c r="A69" s="36" t="s">
        <v>63</v>
      </c>
      <c r="B69" s="23">
        <f>5*20000</f>
        <v>100000</v>
      </c>
      <c r="C69" s="23"/>
      <c r="D69" s="29">
        <f>B69+C69</f>
        <v>100000</v>
      </c>
      <c r="E69" s="27" t="s">
        <v>64</v>
      </c>
    </row>
    <row r="70" spans="1:5" ht="15.5" x14ac:dyDescent="0.35">
      <c r="A70" s="36" t="s">
        <v>65</v>
      </c>
      <c r="B70" s="93">
        <f>10*10588</f>
        <v>105880</v>
      </c>
      <c r="C70" s="23">
        <v>0</v>
      </c>
      <c r="D70" s="29">
        <f>B70+C70</f>
        <v>105880</v>
      </c>
      <c r="E70" s="27" t="s">
        <v>66</v>
      </c>
    </row>
    <row r="71" spans="1:5" ht="15.5" x14ac:dyDescent="0.35">
      <c r="A71" s="94" t="s">
        <v>67</v>
      </c>
      <c r="B71" s="23">
        <v>0</v>
      </c>
      <c r="C71" s="23">
        <v>0</v>
      </c>
      <c r="D71" s="29">
        <f t="shared" ref="D71:D73" si="4">B71+C71</f>
        <v>0</v>
      </c>
      <c r="E71" s="95"/>
    </row>
    <row r="72" spans="1:5" ht="15.5" x14ac:dyDescent="0.35">
      <c r="A72" s="94" t="s">
        <v>68</v>
      </c>
      <c r="B72" s="23">
        <v>0</v>
      </c>
      <c r="C72" s="23">
        <v>0</v>
      </c>
      <c r="D72" s="29">
        <f t="shared" si="4"/>
        <v>0</v>
      </c>
      <c r="E72" s="95"/>
    </row>
    <row r="73" spans="1:5" ht="15.5" x14ac:dyDescent="0.35">
      <c r="A73" s="36" t="s">
        <v>69</v>
      </c>
      <c r="B73" s="23">
        <v>0</v>
      </c>
      <c r="C73" s="23">
        <v>0</v>
      </c>
      <c r="D73" s="29">
        <f t="shared" si="4"/>
        <v>0</v>
      </c>
      <c r="E73" s="27"/>
    </row>
    <row r="74" spans="1:5" ht="15.5" x14ac:dyDescent="0.35">
      <c r="A74" s="96" t="s">
        <v>70</v>
      </c>
      <c r="B74" s="31">
        <f>SUM(B69:B73)</f>
        <v>205880</v>
      </c>
      <c r="C74" s="31">
        <f>SUM(C69:C73)</f>
        <v>0</v>
      </c>
      <c r="D74" s="32">
        <f>SUM(D69:D73)</f>
        <v>205880</v>
      </c>
      <c r="E74" s="46"/>
    </row>
    <row r="75" spans="1:5" ht="15.5" x14ac:dyDescent="0.35">
      <c r="A75" s="97"/>
      <c r="B75" s="48"/>
      <c r="C75" s="48"/>
      <c r="D75" s="49"/>
      <c r="E75" s="50"/>
    </row>
    <row r="76" spans="1:5" ht="15.5" x14ac:dyDescent="0.35">
      <c r="A76" s="51" t="s">
        <v>71</v>
      </c>
      <c r="B76" s="23"/>
      <c r="C76" s="23"/>
      <c r="D76" s="24"/>
      <c r="E76" s="98"/>
    </row>
    <row r="77" spans="1:5" ht="31" x14ac:dyDescent="0.35">
      <c r="A77" s="36" t="s">
        <v>72</v>
      </c>
      <c r="B77" s="37">
        <v>15750</v>
      </c>
      <c r="C77" s="23">
        <v>0</v>
      </c>
      <c r="D77" s="29">
        <f>B77+C77</f>
        <v>15750</v>
      </c>
      <c r="E77" s="27" t="s">
        <v>73</v>
      </c>
    </row>
    <row r="78" spans="1:5" ht="15.5" x14ac:dyDescent="0.35">
      <c r="A78" s="36" t="s">
        <v>74</v>
      </c>
      <c r="B78" s="23">
        <v>1200</v>
      </c>
      <c r="C78" s="23">
        <v>0</v>
      </c>
      <c r="D78" s="29">
        <f>SUM(B78:C78)</f>
        <v>1200</v>
      </c>
      <c r="E78" s="27" t="s">
        <v>75</v>
      </c>
    </row>
    <row r="79" spans="1:5" ht="31" x14ac:dyDescent="0.35">
      <c r="A79" s="39" t="s">
        <v>76</v>
      </c>
      <c r="B79" s="40"/>
      <c r="C79" s="40">
        <v>12000</v>
      </c>
      <c r="D79" s="29">
        <f t="shared" ref="D79" si="5">B79+C79</f>
        <v>12000</v>
      </c>
      <c r="E79" s="54" t="s">
        <v>77</v>
      </c>
    </row>
    <row r="80" spans="1:5" ht="15.5" x14ac:dyDescent="0.35">
      <c r="A80" s="96" t="s">
        <v>78</v>
      </c>
      <c r="B80" s="32">
        <f>SUM(B77:B79)</f>
        <v>16950</v>
      </c>
      <c r="C80" s="32">
        <f t="shared" ref="C80" si="6">SUM(C77:C79)</f>
        <v>12000</v>
      </c>
      <c r="D80" s="32">
        <f>SUM(D77:D79)</f>
        <v>28950</v>
      </c>
      <c r="E80" s="46"/>
    </row>
    <row r="81" spans="1:5" ht="15.5" x14ac:dyDescent="0.35">
      <c r="A81" s="47"/>
      <c r="B81" s="42"/>
      <c r="C81" s="42"/>
      <c r="D81" s="60"/>
      <c r="E81" s="50"/>
    </row>
    <row r="82" spans="1:5" ht="16" thickBot="1" x14ac:dyDescent="0.4">
      <c r="A82" s="99" t="s">
        <v>79</v>
      </c>
      <c r="B82" s="100">
        <f>B80+B74</f>
        <v>222830</v>
      </c>
      <c r="C82" s="100">
        <f>C80+C74</f>
        <v>12000</v>
      </c>
      <c r="D82" s="101">
        <f>D80+D74</f>
        <v>234830</v>
      </c>
      <c r="E82" s="102"/>
    </row>
    <row r="83" spans="1:5" ht="16" thickTop="1" x14ac:dyDescent="0.35">
      <c r="A83" s="99" t="s">
        <v>80</v>
      </c>
      <c r="B83" s="103">
        <f>B82/D82</f>
        <v>0.94889920367925729</v>
      </c>
      <c r="C83" s="103">
        <f>C82/D82</f>
        <v>5.1100796320742665E-2</v>
      </c>
      <c r="D83" s="104"/>
      <c r="E83" s="102"/>
    </row>
    <row r="84" spans="1:5" ht="15.5" x14ac:dyDescent="0.35">
      <c r="A84" s="83"/>
      <c r="B84" s="23"/>
      <c r="C84" s="23"/>
      <c r="D84" s="24"/>
      <c r="E84" s="27"/>
    </row>
    <row r="85" spans="1:5" ht="15.5" x14ac:dyDescent="0.35">
      <c r="A85" s="26" t="s">
        <v>81</v>
      </c>
      <c r="B85" s="105"/>
      <c r="C85" s="105"/>
      <c r="D85" s="24"/>
      <c r="E85" s="27"/>
    </row>
    <row r="86" spans="1:5" ht="15.5" x14ac:dyDescent="0.35">
      <c r="A86" s="36" t="s">
        <v>82</v>
      </c>
      <c r="B86" s="105"/>
      <c r="C86" s="105"/>
      <c r="D86" s="24"/>
      <c r="E86" s="27"/>
    </row>
    <row r="87" spans="1:5" ht="31" x14ac:dyDescent="0.35">
      <c r="A87" s="28" t="s">
        <v>83</v>
      </c>
      <c r="B87" s="106">
        <f>(B64+B82)*0.0526</f>
        <v>14333.9208</v>
      </c>
      <c r="C87" s="23">
        <v>0</v>
      </c>
      <c r="D87" s="107">
        <f>SUM(B87:C87)</f>
        <v>14333.9208</v>
      </c>
      <c r="E87" s="27" t="s">
        <v>84</v>
      </c>
    </row>
    <row r="88" spans="1:5" ht="31" x14ac:dyDescent="0.35">
      <c r="A88" s="28" t="s">
        <v>85</v>
      </c>
      <c r="B88" s="106"/>
      <c r="C88" s="23">
        <v>0</v>
      </c>
      <c r="D88" s="107">
        <f t="shared" ref="D88:D89" si="7">SUM(B88:C88)</f>
        <v>0</v>
      </c>
      <c r="E88" s="27" t="s">
        <v>86</v>
      </c>
    </row>
    <row r="89" spans="1:5" ht="15.5" x14ac:dyDescent="0.35">
      <c r="A89" s="39" t="s">
        <v>87</v>
      </c>
      <c r="B89" s="40">
        <v>0</v>
      </c>
      <c r="C89" s="40">
        <v>0</v>
      </c>
      <c r="D89" s="108">
        <f t="shared" si="7"/>
        <v>0</v>
      </c>
      <c r="E89" s="54"/>
    </row>
    <row r="90" spans="1:5" ht="15.5" x14ac:dyDescent="0.35">
      <c r="A90" s="109" t="s">
        <v>88</v>
      </c>
      <c r="B90" s="89">
        <f>SUM(B87:B89)</f>
        <v>14333.9208</v>
      </c>
      <c r="C90" s="89">
        <f>C89+C88+C87</f>
        <v>0</v>
      </c>
      <c r="D90" s="89">
        <f>SUM(D87:D89)</f>
        <v>14333.9208</v>
      </c>
      <c r="E90" s="110"/>
    </row>
    <row r="91" spans="1:5" ht="15.5" x14ac:dyDescent="0.35">
      <c r="A91" s="111" t="s">
        <v>89</v>
      </c>
      <c r="B91" s="92"/>
      <c r="C91" s="92"/>
      <c r="D91" s="92"/>
      <c r="E91" s="90"/>
    </row>
    <row r="92" spans="1:5" ht="15.5" x14ac:dyDescent="0.35">
      <c r="A92" s="112"/>
      <c r="B92" s="42"/>
      <c r="C92" s="113"/>
      <c r="D92" s="114"/>
      <c r="E92" s="115"/>
    </row>
    <row r="93" spans="1:5" ht="15.5" x14ac:dyDescent="0.35">
      <c r="A93" s="116" t="s">
        <v>90</v>
      </c>
      <c r="B93" s="117">
        <f>B90+B82+B64</f>
        <v>286841.92079999996</v>
      </c>
      <c r="C93" s="117">
        <f t="shared" ref="C93" si="8">C90+C82+C64</f>
        <v>83264</v>
      </c>
      <c r="D93" s="118">
        <f>SUM(B93:C93)</f>
        <v>370105.92079999996</v>
      </c>
      <c r="E93" s="119"/>
    </row>
    <row r="94" spans="1:5" ht="15.5" x14ac:dyDescent="0.35">
      <c r="A94" s="120" t="s">
        <v>91</v>
      </c>
      <c r="B94" s="121">
        <f>B93/D93</f>
        <v>0.77502656585438767</v>
      </c>
      <c r="C94" s="121">
        <f>C93/D93</f>
        <v>0.22497343414561233</v>
      </c>
      <c r="D94" s="122"/>
      <c r="E94" s="119"/>
    </row>
    <row r="95" spans="1:5" ht="15.5" x14ac:dyDescent="0.35">
      <c r="A95" s="123"/>
      <c r="B95" s="124"/>
      <c r="C95" s="48"/>
      <c r="D95" s="49"/>
      <c r="E95" s="125"/>
    </row>
    <row r="96" spans="1:5" ht="31" x14ac:dyDescent="0.35">
      <c r="A96" s="126" t="s">
        <v>92</v>
      </c>
      <c r="B96" s="127">
        <v>0</v>
      </c>
      <c r="C96" s="126"/>
      <c r="D96" s="128"/>
      <c r="E96" s="129" t="s">
        <v>105</v>
      </c>
    </row>
    <row r="97" spans="1:5" ht="15.5" x14ac:dyDescent="0.35">
      <c r="A97" s="126" t="s">
        <v>93</v>
      </c>
      <c r="B97" s="130" t="s">
        <v>103</v>
      </c>
      <c r="C97" s="126"/>
      <c r="D97" s="128"/>
      <c r="E97" s="131"/>
    </row>
    <row r="98" spans="1:5" ht="15.5" x14ac:dyDescent="0.35">
      <c r="A98" s="132"/>
      <c r="B98" s="132"/>
      <c r="C98" s="132"/>
      <c r="D98" s="133"/>
      <c r="E98" s="134"/>
    </row>
    <row r="99" spans="1:5" ht="31" x14ac:dyDescent="0.35">
      <c r="A99" s="135" t="s">
        <v>94</v>
      </c>
      <c r="B99" s="136">
        <v>10</v>
      </c>
      <c r="C99" s="135"/>
      <c r="D99" s="137"/>
      <c r="E99" s="138"/>
    </row>
    <row r="100" spans="1:5" ht="46.5" x14ac:dyDescent="0.35">
      <c r="A100" s="135" t="s">
        <v>95</v>
      </c>
      <c r="B100" s="139">
        <v>28684</v>
      </c>
      <c r="C100" s="135"/>
      <c r="D100" s="137"/>
      <c r="E100" s="140" t="s">
        <v>104</v>
      </c>
    </row>
    <row r="101" spans="1:5" ht="15.5" x14ac:dyDescent="0.35">
      <c r="A101" s="141"/>
      <c r="B101" s="142"/>
      <c r="C101" s="142"/>
      <c r="D101" s="143"/>
      <c r="E101" s="144"/>
    </row>
    <row r="102" spans="1:5" ht="15.5" x14ac:dyDescent="0.35">
      <c r="A102" s="145"/>
      <c r="B102" s="146"/>
      <c r="C102" s="147"/>
      <c r="D102" s="145"/>
      <c r="E102" s="148"/>
    </row>
  </sheetData>
  <mergeCells count="6">
    <mergeCell ref="F54:J54"/>
    <mergeCell ref="A3:B3"/>
    <mergeCell ref="F18:J18"/>
    <mergeCell ref="F21:J21"/>
    <mergeCell ref="F46:J46"/>
    <mergeCell ref="F47:J4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6754C80DB0E42AFD28E6D2F00C9F8" ma:contentTypeVersion="11" ma:contentTypeDescription="Create a new document." ma:contentTypeScope="" ma:versionID="b745734755154cdc7a50552c46172399">
  <xsd:schema xmlns:xsd="http://www.w3.org/2001/XMLSchema" xmlns:xs="http://www.w3.org/2001/XMLSchema" xmlns:p="http://schemas.microsoft.com/office/2006/metadata/properties" xmlns:ns3="5fc2c4dc-e240-403f-bafc-ccfdc66f7669" xmlns:ns4="90f0a014-b5a8-42b6-97fd-2eda6097c3a7" targetNamespace="http://schemas.microsoft.com/office/2006/metadata/properties" ma:root="true" ma:fieldsID="acffb525df6b88f37bb5a9be94da0832" ns3:_="" ns4:_="">
    <xsd:import namespace="5fc2c4dc-e240-403f-bafc-ccfdc66f7669"/>
    <xsd:import namespace="90f0a014-b5a8-42b6-97fd-2eda6097c3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2c4dc-e240-403f-bafc-ccfdc66f76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f0a014-b5a8-42b6-97fd-2eda6097c3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E0D5AD-CD82-402E-BFCC-DDC5640721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95A2D3-9033-4340-9CFD-5CCEB180BE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c2c4dc-e240-403f-bafc-ccfdc66f7669"/>
    <ds:schemaRef ds:uri="90f0a014-b5a8-42b6-97fd-2eda6097c3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782569-5475-4292-925B-B5128D45AAA7}">
  <ds:schemaRefs>
    <ds:schemaRef ds:uri="5fc2c4dc-e240-403f-bafc-ccfdc66f7669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0f0a014-b5a8-42b6-97fd-2eda6097c3a7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>Division of Revenue and Enterprise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Ramos, Ivette</dc:creator>
  <cp:lastModifiedBy>Ramos, Ivette</cp:lastModifiedBy>
  <dcterms:created xsi:type="dcterms:W3CDTF">2022-10-20T13:23:59Z</dcterms:created>
  <dcterms:modified xsi:type="dcterms:W3CDTF">2022-11-04T19:32:57Z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0x0101002156754C80DB0E42AFD28E6D2F00C9F8</vt:lpwstr>
  </property>
</Properties>
</file>