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pfcoro\OneDrive - New Jersey Office of Information Technology\TPFCORO\Policies\"/>
    </mc:Choice>
  </mc:AlternateContent>
  <workbookProtection workbookAlgorithmName="SHA-512" workbookHashValue="TKtq3OyJGGGtT7CTzKNKnv9CeGAA082Z9xjR6X358iPg0Yaicj1x+he3g7QhXow+sZsH/BIedAq2KJatp5tJHw==" workbookSaltValue="/aDzZ8ZYXGpS86F31P+Bfw==" workbookSpinCount="100000" lockStructure="1"/>
  <bookViews>
    <workbookView xWindow="0" yWindow="0" windowWidth="14380" windowHeight="7750" tabRatio="861" activeTab="2"/>
  </bookViews>
  <sheets>
    <sheet name="Menu" sheetId="48" r:id="rId1"/>
    <sheet name="Position Descriptions" sheetId="47" r:id="rId2"/>
    <sheet name="NCMTool" sheetId="44" r:id="rId3"/>
  </sheets>
  <definedNames>
    <definedName name="position_descriptions">'Position Descriptions'!$A:$A</definedName>
    <definedName name="_xlnm.Print_Area" localSheetId="2">NCMTool!$A$2:$F$23</definedName>
    <definedName name="_xlnm.Print_Titles" localSheetId="2">NCMTool!$2:$3</definedName>
    <definedName name="X_VAL" localSheetId="0">#REF!</definedName>
    <definedName name="X_VAL" localSheetId="1">#REF!</definedName>
    <definedName name="X_VAL">#REF!</definedName>
    <definedName name="Y_VAL" localSheetId="0">#REF!</definedName>
    <definedName name="Y_VAL" localSheetId="1">#REF!</definedName>
    <definedName name="Y_VAL">#REF!</definedName>
    <definedName name="YV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44" l="1"/>
  <c r="E8" i="44" s="1"/>
  <c r="C15" i="44" l="1"/>
  <c r="F15" i="44" s="1"/>
  <c r="C14" i="44"/>
  <c r="F14" i="44" s="1"/>
  <c r="C13" i="44"/>
  <c r="F13" i="44" s="1"/>
  <c r="C12" i="44"/>
  <c r="F12" i="44" s="1"/>
  <c r="C11" i="44"/>
  <c r="F11" i="44" s="1"/>
  <c r="C10" i="44"/>
  <c r="F10" i="44" s="1"/>
  <c r="C9" i="44"/>
  <c r="F9" i="44" s="1"/>
  <c r="F8" i="44"/>
  <c r="B16" i="44"/>
  <c r="E10" i="44" l="1"/>
  <c r="E12" i="44"/>
  <c r="E13" i="44"/>
  <c r="E9" i="44"/>
  <c r="E11" i="44"/>
  <c r="E14" i="44"/>
  <c r="E15" i="44"/>
  <c r="F16" i="44" l="1"/>
  <c r="B17" i="44" s="1"/>
</calcChain>
</file>

<file path=xl/sharedStrings.xml><?xml version="1.0" encoding="utf-8"?>
<sst xmlns="http://schemas.openxmlformats.org/spreadsheetml/2006/main" count="34" uniqueCount="30">
  <si>
    <t>Position</t>
  </si>
  <si>
    <t>Chief Financial Officer</t>
  </si>
  <si>
    <t>Human Resources Director</t>
  </si>
  <si>
    <t>Vice President</t>
  </si>
  <si>
    <t>&lt;&lt;&lt; Back to Menu</t>
  </si>
  <si>
    <t>Chairman (non-CEO)</t>
  </si>
  <si>
    <t>CEO/President</t>
  </si>
  <si>
    <t>Executive Vice President / Chief Operating Officer</t>
  </si>
  <si>
    <t>Senior Vice President</t>
  </si>
  <si>
    <t>Top Engineering Executive</t>
  </si>
  <si>
    <t>●</t>
  </si>
  <si>
    <t>Position Descriptions</t>
  </si>
  <si>
    <t>National Compensation Matrix Tool</t>
  </si>
  <si>
    <t>Automated Tool for Compensation Allowability</t>
  </si>
  <si>
    <t>+RoR</t>
  </si>
  <si>
    <t>Formulaic Result</t>
  </si>
  <si>
    <t>Computed Compensation</t>
  </si>
  <si>
    <t xml:space="preserve">Enter Gross Revenues for Target Firm: </t>
  </si>
  <si>
    <t xml:space="preserve">NCM Revenue Floor: </t>
  </si>
  <si>
    <t xml:space="preserve">NCM Revenue Ceiling: </t>
  </si>
  <si>
    <t>Slope</t>
  </si>
  <si>
    <t>Intercept</t>
  </si>
  <si>
    <r>
      <t>Example</t>
    </r>
    <r>
      <rPr>
        <b/>
        <u/>
        <sz val="11"/>
        <color theme="6" tint="-0.499984740745262"/>
        <rFont val="Calibri"/>
        <family val="2"/>
        <scheme val="minor"/>
      </rPr>
      <t xml:space="preserve"> (external link)</t>
    </r>
  </si>
  <si>
    <r>
      <t>Instructions</t>
    </r>
    <r>
      <rPr>
        <b/>
        <u/>
        <sz val="11"/>
        <color theme="6" tint="-0.499984740745262"/>
        <rFont val="Calibri"/>
        <family val="2"/>
        <scheme val="minor"/>
      </rPr>
      <t xml:space="preserve"> (external link)</t>
    </r>
  </si>
  <si>
    <r>
      <t xml:space="preserve">Q&amp;As </t>
    </r>
    <r>
      <rPr>
        <b/>
        <u/>
        <sz val="11"/>
        <color theme="6" tint="-0.499984740745262"/>
        <rFont val="Calibri"/>
        <family val="2"/>
        <scheme val="minor"/>
      </rPr>
      <t>(external link)</t>
    </r>
  </si>
  <si>
    <t xml:space="preserve">NOTE: CEO/President may only be 
 applied to a single executive. (‡) </t>
  </si>
  <si>
    <r>
      <rPr>
        <b/>
        <sz val="11"/>
        <color theme="1"/>
        <rFont val="Calibri"/>
        <family val="2"/>
        <scheme val="minor"/>
      </rPr>
      <t>(</t>
    </r>
    <r>
      <rPr>
        <b/>
        <sz val="11"/>
        <color theme="1"/>
        <rFont val="Lucida Calligraphy"/>
        <family val="4"/>
      </rPr>
      <t>‡</t>
    </r>
    <r>
      <rPr>
        <b/>
        <sz val="11"/>
        <color theme="1"/>
        <rFont val="Calibri"/>
        <family val="2"/>
        <scheme val="minor"/>
      </rPr>
      <t>)</t>
    </r>
    <r>
      <rPr>
        <sz val="11"/>
        <color theme="1"/>
        <rFont val="Calibri"/>
        <family val="2"/>
        <scheme val="minor"/>
      </rPr>
      <t xml:space="preserve"> The NCM was developed using a compilation of published surveys involving companies with a single CEO; accordingly, the CEO position should be matched only to a </t>
    </r>
    <r>
      <rPr>
        <i/>
        <sz val="11"/>
        <color theme="1"/>
        <rFont val="Calibri"/>
        <family val="2"/>
        <scheme val="minor"/>
      </rPr>
      <t>single</t>
    </r>
    <r>
      <rPr>
        <sz val="11"/>
        <color theme="1"/>
        <rFont val="Calibri"/>
        <family val="2"/>
        <scheme val="minor"/>
      </rPr>
      <t xml:space="preserve"> executive. Engineering consultants with unique ownership and compensation structures that do not fit the NCM model should prepare their own executive compensation studies in accordance with the procedures recommended in Chapter 7 of the </t>
    </r>
    <r>
      <rPr>
        <i/>
        <sz val="11"/>
        <color theme="1"/>
        <rFont val="Calibri"/>
        <family val="2"/>
        <scheme val="minor"/>
      </rPr>
      <t>AASHTO Uniform Audit &amp; Accounting Guide.</t>
    </r>
  </si>
  <si>
    <t>2020 National Compensation Matrix - Main Menu</t>
  </si>
  <si>
    <t>National Compensation Matrix Tool - 2020</t>
  </si>
  <si>
    <t xml:space="preserve">Statutory Compensation Cap for Calendar Year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</si>
</sst>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0"/>
      <name val="Calibri"/>
      <family val="2"/>
      <scheme val="minor"/>
    </font>
    <font>
      <sz val="9"/>
      <color theme="0"/>
      <name val="Calibri"/>
      <family val="2"/>
      <scheme val="minor"/>
    </font>
    <font>
      <sz val="9"/>
      <color theme="1"/>
      <name val="Calibri"/>
      <family val="2"/>
      <scheme val="minor"/>
    </font>
    <font>
      <b/>
      <sz val="14"/>
      <color theme="1"/>
      <name val="Calibri"/>
      <family val="2"/>
      <scheme val="minor"/>
    </font>
    <font>
      <sz val="11"/>
      <color theme="1"/>
      <name val="Calibri"/>
      <family val="2"/>
    </font>
    <font>
      <u/>
      <sz val="11"/>
      <color theme="10"/>
      <name val="Calibri"/>
      <family val="2"/>
      <scheme val="minor"/>
    </font>
    <font>
      <b/>
      <u/>
      <sz val="14"/>
      <color theme="6" tint="-0.499984740745262"/>
      <name val="Calibri"/>
      <family val="2"/>
      <scheme val="minor"/>
    </font>
    <font>
      <sz val="11"/>
      <color rgb="FFFF0000"/>
      <name val="Calibri"/>
      <family val="2"/>
      <scheme val="minor"/>
    </font>
    <font>
      <b/>
      <u/>
      <sz val="11"/>
      <color theme="6" tint="-0.499984740745262"/>
      <name val="Calibri"/>
      <family val="2"/>
      <scheme val="minor"/>
    </font>
    <font>
      <b/>
      <sz val="10"/>
      <color theme="1"/>
      <name val="Calibri"/>
      <family val="2"/>
      <scheme val="minor"/>
    </font>
    <font>
      <b/>
      <sz val="11"/>
      <color theme="1"/>
      <name val="Lucida Calligraphy"/>
      <family val="4"/>
    </font>
    <font>
      <i/>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s>
  <borders count="14">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cellStyleXfs>
  <cellXfs count="48">
    <xf numFmtId="0" fontId="0" fillId="0" borderId="0" xfId="0"/>
    <xf numFmtId="0" fontId="0" fillId="0" borderId="0" xfId="0"/>
    <xf numFmtId="0" fontId="0" fillId="3" borderId="0" xfId="0" applyFill="1"/>
    <xf numFmtId="0" fontId="5" fillId="4" borderId="2" xfId="0" applyFont="1" applyFill="1" applyBorder="1"/>
    <xf numFmtId="0" fontId="0" fillId="6" borderId="7" xfId="0" applyFill="1" applyBorder="1"/>
    <xf numFmtId="0" fontId="0" fillId="6" borderId="8" xfId="0" applyFill="1" applyBorder="1"/>
    <xf numFmtId="0" fontId="9" fillId="6" borderId="9" xfId="0" applyFont="1" applyFill="1" applyBorder="1" applyAlignment="1">
      <alignment horizontal="right"/>
    </xf>
    <xf numFmtId="0" fontId="0" fillId="6" borderId="11" xfId="0" applyFill="1" applyBorder="1"/>
    <xf numFmtId="0" fontId="0" fillId="6" borderId="12" xfId="0" applyFill="1" applyBorder="1"/>
    <xf numFmtId="0" fontId="11" fillId="6" borderId="10" xfId="4" applyFont="1" applyFill="1" applyBorder="1" applyProtection="1">
      <protection locked="0"/>
    </xf>
    <xf numFmtId="164" fontId="8" fillId="5" borderId="13" xfId="1" applyNumberFormat="1" applyFont="1" applyFill="1" applyBorder="1" applyAlignment="1" applyProtection="1">
      <protection locked="0"/>
    </xf>
    <xf numFmtId="164" fontId="7" fillId="3" borderId="0" xfId="1" applyNumberFormat="1" applyFont="1" applyFill="1" applyProtection="1"/>
    <xf numFmtId="0" fontId="7" fillId="3" borderId="0" xfId="0" applyFont="1" applyFill="1" applyProtection="1"/>
    <xf numFmtId="0" fontId="5" fillId="4" borderId="0" xfId="0" applyFont="1" applyFill="1" applyProtection="1"/>
    <xf numFmtId="0" fontId="0" fillId="2" borderId="1" xfId="0" applyFill="1" applyBorder="1" applyProtection="1"/>
    <xf numFmtId="0" fontId="2" fillId="2" borderId="1" xfId="0" applyFont="1" applyFill="1" applyBorder="1" applyProtection="1"/>
    <xf numFmtId="0" fontId="0" fillId="6" borderId="0" xfId="0" applyFill="1" applyProtection="1"/>
    <xf numFmtId="0" fontId="8" fillId="6" borderId="0" xfId="0" applyFont="1" applyFill="1" applyAlignment="1" applyProtection="1">
      <alignment horizontal="right"/>
    </xf>
    <xf numFmtId="164" fontId="8" fillId="6" borderId="0" xfId="1" applyNumberFormat="1" applyFont="1" applyFill="1" applyBorder="1" applyAlignment="1" applyProtection="1"/>
    <xf numFmtId="9" fontId="2" fillId="6" borderId="0" xfId="2" applyFont="1" applyFill="1" applyBorder="1" applyAlignment="1" applyProtection="1">
      <alignment horizontal="center"/>
    </xf>
    <xf numFmtId="0" fontId="2" fillId="5" borderId="5" xfId="0" applyFont="1" applyFill="1" applyBorder="1" applyProtection="1"/>
    <xf numFmtId="0" fontId="2" fillId="5" borderId="3" xfId="0" applyFont="1" applyFill="1" applyBorder="1" applyAlignment="1" applyProtection="1">
      <alignment horizontal="center"/>
    </xf>
    <xf numFmtId="0" fontId="2" fillId="5" borderId="3" xfId="0" quotePrefix="1" applyFont="1" applyFill="1" applyBorder="1" applyAlignment="1" applyProtection="1">
      <alignment horizontal="center"/>
    </xf>
    <xf numFmtId="0" fontId="2" fillId="5" borderId="6" xfId="0" applyFont="1" applyFill="1" applyBorder="1" applyAlignment="1" applyProtection="1">
      <alignment horizontal="center"/>
    </xf>
    <xf numFmtId="0" fontId="2" fillId="6" borderId="0" xfId="0" quotePrefix="1" applyFont="1" applyFill="1" applyProtection="1"/>
    <xf numFmtId="0" fontId="2" fillId="6" borderId="0" xfId="0" applyFont="1" applyFill="1" applyProtection="1"/>
    <xf numFmtId="0" fontId="0" fillId="6" borderId="0" xfId="0" applyFill="1" applyAlignment="1" applyProtection="1">
      <alignment vertical="center"/>
    </xf>
    <xf numFmtId="0" fontId="0" fillId="6" borderId="4" xfId="0" applyFill="1" applyBorder="1" applyAlignment="1" applyProtection="1">
      <alignment vertical="center"/>
    </xf>
    <xf numFmtId="164" fontId="1" fillId="6" borderId="4" xfId="1" applyNumberFormat="1" applyFont="1" applyFill="1" applyBorder="1" applyAlignment="1" applyProtection="1">
      <alignment horizontal="center"/>
    </xf>
    <xf numFmtId="164" fontId="0" fillId="6" borderId="4" xfId="1" applyNumberFormat="1" applyFont="1" applyFill="1" applyBorder="1" applyAlignment="1" applyProtection="1">
      <alignment horizontal="center" vertical="center"/>
    </xf>
    <xf numFmtId="164" fontId="8" fillId="7" borderId="4" xfId="1" applyNumberFormat="1" applyFont="1" applyFill="1" applyBorder="1" applyAlignment="1" applyProtection="1">
      <alignment horizontal="center" vertical="center"/>
    </xf>
    <xf numFmtId="0" fontId="3" fillId="6" borderId="0" xfId="0" applyFont="1" applyFill="1" applyAlignment="1" applyProtection="1">
      <alignment vertical="center"/>
    </xf>
    <xf numFmtId="164" fontId="0" fillId="6" borderId="0" xfId="1" applyNumberFormat="1" applyFont="1" applyFill="1" applyAlignment="1" applyProtection="1">
      <alignment vertical="center"/>
    </xf>
    <xf numFmtId="165" fontId="0" fillId="6" borderId="0" xfId="2" applyNumberFormat="1" applyFont="1" applyFill="1" applyAlignment="1" applyProtection="1">
      <alignment vertical="center"/>
    </xf>
    <xf numFmtId="0" fontId="3" fillId="6" borderId="0" xfId="0" applyFont="1" applyFill="1" applyProtection="1"/>
    <xf numFmtId="164" fontId="0" fillId="6" borderId="0" xfId="1" applyNumberFormat="1" applyFont="1" applyFill="1" applyProtection="1"/>
    <xf numFmtId="165" fontId="0" fillId="6" borderId="0" xfId="2" applyNumberFormat="1" applyFont="1" applyFill="1" applyProtection="1"/>
    <xf numFmtId="0" fontId="2" fillId="6" borderId="0" xfId="0" applyFont="1" applyFill="1" applyAlignment="1" applyProtection="1">
      <alignment horizontal="right"/>
    </xf>
    <xf numFmtId="164" fontId="2" fillId="6" borderId="4" xfId="1" applyNumberFormat="1" applyFont="1" applyFill="1" applyBorder="1" applyProtection="1"/>
    <xf numFmtId="164" fontId="12" fillId="6" borderId="0" xfId="1" applyNumberFormat="1" applyFont="1" applyFill="1" applyProtection="1"/>
    <xf numFmtId="43" fontId="0" fillId="6" borderId="0" xfId="0" applyNumberFormat="1" applyFill="1" applyProtection="1"/>
    <xf numFmtId="0" fontId="0" fillId="6" borderId="0" xfId="0" applyFill="1" applyAlignment="1" applyProtection="1"/>
    <xf numFmtId="0" fontId="0" fillId="6" borderId="0" xfId="0" applyFill="1" applyAlignment="1" applyProtection="1">
      <alignment vertical="top"/>
    </xf>
    <xf numFmtId="164" fontId="0" fillId="6" borderId="0" xfId="1" applyNumberFormat="1" applyFont="1" applyFill="1" applyAlignment="1" applyProtection="1">
      <alignment vertical="top"/>
    </xf>
    <xf numFmtId="165" fontId="0" fillId="6" borderId="0" xfId="2" applyNumberFormat="1" applyFont="1" applyFill="1" applyAlignment="1" applyProtection="1">
      <alignment vertical="top"/>
    </xf>
    <xf numFmtId="0" fontId="6" fillId="3" borderId="0" xfId="4" applyFont="1" applyFill="1" applyAlignment="1" applyProtection="1">
      <alignment horizontal="left"/>
      <protection locked="0"/>
    </xf>
    <xf numFmtId="0" fontId="0" fillId="0" borderId="0" xfId="0" applyFont="1" applyAlignment="1">
      <alignment horizontal="left" vertical="top" wrapText="1"/>
    </xf>
    <xf numFmtId="164" fontId="14" fillId="6" borderId="0" xfId="1" applyNumberFormat="1" applyFont="1" applyFill="1" applyAlignment="1" applyProtection="1">
      <alignment horizontal="left" vertical="center" wrapText="1"/>
    </xf>
  </cellXfs>
  <cellStyles count="5">
    <cellStyle name="Comma" xfId="1" builtinId="3"/>
    <cellStyle name="Hyperlink" xfId="4" builtinId="8"/>
    <cellStyle name="Normal" xfId="0" builtinId="0"/>
    <cellStyle name="Normal 2" xfId="3"/>
    <cellStyle name="Percent" xfId="2" builtinId="5"/>
  </cellStyles>
  <dxfs count="6">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45720</xdr:rowOff>
    </xdr:from>
    <xdr:to>
      <xdr:col>15</xdr:col>
      <xdr:colOff>57150</xdr:colOff>
      <xdr:row>60</xdr:row>
      <xdr:rowOff>83820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 y="45720"/>
          <a:ext cx="9693910" cy="1096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200">
              <a:solidFill>
                <a:schemeClr val="dk1"/>
              </a:solidFill>
              <a:effectLst/>
              <a:latin typeface="+mn-lt"/>
              <a:ea typeface="+mn-ea"/>
              <a:cs typeface="+mn-cs"/>
            </a:rPr>
            <a:t>:</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  This position is to be mapped to a single executive - see note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NCM Tool tab</a:t>
          </a:r>
          <a:endParaRPr lang="en-US">
            <a:effectLst/>
          </a:endParaRPr>
        </a:p>
        <a:p>
          <a:r>
            <a:rPr lang="en-US" sz="1100" baseline="0">
              <a:solidFill>
                <a:schemeClr val="dk1"/>
              </a:solidFill>
              <a:effectLst/>
              <a:latin typeface="+mn-lt"/>
              <a:ea typeface="+mn-ea"/>
              <a:cs typeface="+mn-cs"/>
            </a:rPr>
            <a:t>for further details.</a:t>
          </a:r>
          <a:br>
            <a:rPr lang="en-US" sz="1100" baseline="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br>
            <a:rPr lang="en-US" sz="1100" b="1" u="sng">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Director of Business</a:t>
          </a:r>
          <a:r>
            <a:rPr lang="en-US" sz="1100" b="1" u="sng" baseline="0">
              <a:solidFill>
                <a:schemeClr val="dk1"/>
              </a:solidFill>
              <a:effectLst/>
              <a:latin typeface="+mn-lt"/>
              <a:ea typeface="+mn-ea"/>
              <a:cs typeface="+mn-cs"/>
            </a:rPr>
            <a:t> Development.</a:t>
          </a:r>
          <a:r>
            <a:rPr lang="en-US" sz="1100" b="0" baseline="0">
              <a:solidFill>
                <a:schemeClr val="dk1"/>
              </a:solidFill>
              <a:effectLst/>
              <a:latin typeface="+mn-lt"/>
              <a:ea typeface="+mn-ea"/>
              <a:cs typeface="+mn-cs"/>
            </a:rPr>
            <a:t>  This position has been temporarily eliminated from the National Compensation Matrix due to insufficient data.  The position will be reevaluated for inclusion in future versions of the NCM if survey data can support it.  Please review remaining positions for best possible alternative mapping.</a:t>
          </a:r>
          <a:endParaRPr lang="en-US">
            <a:effectLst/>
          </a:endParaRPr>
        </a:p>
        <a:p>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udit.transportation.org/wp-content/uploads/sites/14/2019/03/QAs.pdf" TargetMode="External"/><Relationship Id="rId2" Type="http://schemas.openxmlformats.org/officeDocument/2006/relationships/hyperlink" Target="https://audit.transportation.org/wp-content/uploads/sites/14/2019/03/Instructions.pdf" TargetMode="External"/><Relationship Id="rId1" Type="http://schemas.openxmlformats.org/officeDocument/2006/relationships/hyperlink" Target="https://downloads.transportation.org/Copy%20of%20Sample%20NCM%20Compliance%20Worksheet.xls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9"/>
  <sheetViews>
    <sheetView workbookViewId="0">
      <selection activeCell="Q33" sqref="Q33"/>
    </sheetView>
  </sheetViews>
  <sheetFormatPr defaultColWidth="8.81640625" defaultRowHeight="14.5" x14ac:dyDescent="0.35"/>
  <cols>
    <col min="1" max="2" width="4.1796875" style="2" customWidth="1"/>
    <col min="3" max="3" width="70.54296875" style="2" customWidth="1"/>
    <col min="4" max="16384" width="8.81640625" style="2"/>
  </cols>
  <sheetData>
    <row r="1" spans="1:3" s="3" customFormat="1" ht="24" thickBot="1" x14ac:dyDescent="0.6">
      <c r="A1" s="3" t="s">
        <v>27</v>
      </c>
    </row>
    <row r="2" spans="1:3" ht="15" thickBot="1" x14ac:dyDescent="0.4"/>
    <row r="3" spans="1:3" x14ac:dyDescent="0.35">
      <c r="B3" s="4"/>
      <c r="C3" s="5"/>
    </row>
    <row r="4" spans="1:3" ht="18.5" x14ac:dyDescent="0.45">
      <c r="B4" s="6" t="s">
        <v>10</v>
      </c>
      <c r="C4" s="9" t="s">
        <v>12</v>
      </c>
    </row>
    <row r="5" spans="1:3" ht="18.5" x14ac:dyDescent="0.45">
      <c r="B5" s="6" t="s">
        <v>10</v>
      </c>
      <c r="C5" s="9" t="s">
        <v>23</v>
      </c>
    </row>
    <row r="6" spans="1:3" ht="18.5" x14ac:dyDescent="0.45">
      <c r="B6" s="6" t="s">
        <v>10</v>
      </c>
      <c r="C6" s="9" t="s">
        <v>11</v>
      </c>
    </row>
    <row r="7" spans="1:3" ht="18.5" x14ac:dyDescent="0.45">
      <c r="B7" s="6" t="s">
        <v>10</v>
      </c>
      <c r="C7" s="9" t="s">
        <v>24</v>
      </c>
    </row>
    <row r="8" spans="1:3" ht="18.5" x14ac:dyDescent="0.45">
      <c r="B8" s="6" t="s">
        <v>10</v>
      </c>
      <c r="C8" s="9" t="s">
        <v>22</v>
      </c>
    </row>
    <row r="9" spans="1:3" ht="15" thickBot="1" x14ac:dyDescent="0.4">
      <c r="B9" s="7"/>
      <c r="C9" s="8"/>
    </row>
  </sheetData>
  <sheetProtection algorithmName="SHA-512" hashValue="ybnfr/mh3ns0kity914LqG7Q1lamWSsYTLQH7DUA3zCtM604BWKtUDiA15u4OOKVvJ8MHbfUPG10S8wmvJb4cw==" saltValue="2RnHP+Ln/uYPS2KeNlOwxw==" spinCount="100000" sheet="1" selectLockedCells="1"/>
  <hyperlinks>
    <hyperlink ref="C8" r:id="rId1"/>
    <hyperlink ref="C6" location="'Position Descriptions'!A1" display="Position Descriptions"/>
    <hyperlink ref="C5" r:id="rId2"/>
    <hyperlink ref="C7"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
  <sheetViews>
    <sheetView showGridLines="0" zoomScaleNormal="100" workbookViewId="0">
      <selection activeCell="Q33" sqref="Q33"/>
    </sheetView>
  </sheetViews>
  <sheetFormatPr defaultColWidth="8.81640625" defaultRowHeight="14.5" x14ac:dyDescent="0.35"/>
  <cols>
    <col min="1" max="16384" width="8.81640625" style="1"/>
  </cols>
  <sheetData/>
  <sheetProtection algorithmName="SHA-512" hashValue="FZOV7bK5kYwAio2yG9n6vzjdBVD9VxdrL7aGVwzGXGNrMXBW2L/Z9ytLZz/u0gc0/Dj3f1a6Jx5j6M+jnzZYCA==" saltValue="G8Wht6bVfbRxcFEtFJwonQ==" spinCount="100000" sheet="1" selectLockedCells="1" selectUnlockedCells="1"/>
  <pageMargins left="0.7" right="0.7" top="0.75" bottom="0.75" header="0.3" footer="0.3"/>
  <pageSetup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499984740745262"/>
    <pageSetUpPr fitToPage="1"/>
  </sheetPr>
  <dimension ref="A1:K38"/>
  <sheetViews>
    <sheetView tabSelected="1" workbookViewId="0">
      <pane ySplit="3" topLeftCell="A4" activePane="bottomLeft" state="frozenSplit"/>
      <selection activeCell="Q33" sqref="Q33"/>
      <selection pane="bottomLeft" activeCell="N14" sqref="N14"/>
    </sheetView>
  </sheetViews>
  <sheetFormatPr defaultColWidth="8.81640625" defaultRowHeight="14.5" x14ac:dyDescent="0.35"/>
  <cols>
    <col min="1" max="1" width="2.81640625" style="16" customWidth="1"/>
    <col min="2" max="2" width="63.1796875" style="16" customWidth="1"/>
    <col min="3" max="4" width="22.7265625" style="16" customWidth="1"/>
    <col min="5" max="5" width="25.26953125" style="16" customWidth="1"/>
    <col min="6" max="6" width="2.81640625" style="16" customWidth="1"/>
    <col min="7" max="7" width="9.7265625" style="16" hidden="1" customWidth="1"/>
    <col min="8" max="8" width="10.453125" style="16" hidden="1" customWidth="1"/>
    <col min="9" max="10" width="9.7265625" style="16" customWidth="1"/>
    <col min="11" max="11" width="11.1796875" style="16" bestFit="1" customWidth="1"/>
    <col min="12" max="16384" width="8.81640625" style="16"/>
  </cols>
  <sheetData>
    <row r="1" spans="1:11" s="12" customFormat="1" ht="12" x14ac:dyDescent="0.3">
      <c r="A1" s="45" t="s">
        <v>4</v>
      </c>
      <c r="B1" s="45"/>
      <c r="C1" s="11"/>
      <c r="D1" s="11"/>
      <c r="E1" s="11"/>
    </row>
    <row r="2" spans="1:11" s="13" customFormat="1" ht="23.5" x14ac:dyDescent="0.55000000000000004">
      <c r="A2" s="13" t="s">
        <v>28</v>
      </c>
    </row>
    <row r="3" spans="1:11" s="14" customFormat="1" x14ac:dyDescent="0.35">
      <c r="B3" s="15" t="s">
        <v>13</v>
      </c>
    </row>
    <row r="4" spans="1:11" ht="15" thickBot="1" x14ac:dyDescent="0.4"/>
    <row r="5" spans="1:11" ht="19" thickBot="1" x14ac:dyDescent="0.5">
      <c r="B5" s="17" t="s">
        <v>17</v>
      </c>
      <c r="C5" s="10">
        <v>25000000</v>
      </c>
      <c r="D5" s="18"/>
    </row>
    <row r="6" spans="1:11" x14ac:dyDescent="0.35">
      <c r="G6" s="19"/>
      <c r="H6" s="19"/>
      <c r="I6" s="19"/>
      <c r="J6" s="19"/>
    </row>
    <row r="7" spans="1:11" x14ac:dyDescent="0.35">
      <c r="B7" s="20" t="s">
        <v>0</v>
      </c>
      <c r="C7" s="21" t="s">
        <v>15</v>
      </c>
      <c r="D7" s="22" t="s">
        <v>14</v>
      </c>
      <c r="E7" s="23" t="s">
        <v>16</v>
      </c>
      <c r="G7" s="24" t="s">
        <v>20</v>
      </c>
      <c r="H7" s="25" t="s">
        <v>21</v>
      </c>
    </row>
    <row r="8" spans="1:11" s="26" customFormat="1" ht="30" customHeight="1" x14ac:dyDescent="0.35">
      <c r="B8" s="27" t="s">
        <v>5</v>
      </c>
      <c r="C8" s="28">
        <f t="shared" ref="C8:C15" si="0">LN(IF($C$5&lt;$C$20, $C$20, IF($C$5&gt;$C$21, $C$21, $C$5)))*G8+H8</f>
        <v>246374.34947061283</v>
      </c>
      <c r="D8" s="29">
        <v>38248.8626432807</v>
      </c>
      <c r="E8" s="30">
        <f t="shared" ref="E8:E15" si="1">IF(C8+D8&gt;$C$19, $C$19, C8+D8)</f>
        <v>284623.21211389353</v>
      </c>
      <c r="F8" s="31">
        <f t="shared" ref="F8:F15" si="2">IFERROR(IF(C8+D8&gt;$C$19, 1, 0), 0)</f>
        <v>0</v>
      </c>
      <c r="G8" s="32">
        <v>40669.557905023175</v>
      </c>
      <c r="H8" s="32">
        <v>-446406.61390253087</v>
      </c>
      <c r="I8" s="32"/>
      <c r="J8" s="33"/>
    </row>
    <row r="9" spans="1:11" s="26" customFormat="1" ht="30" customHeight="1" x14ac:dyDescent="0.35">
      <c r="B9" s="27" t="s">
        <v>6</v>
      </c>
      <c r="C9" s="28">
        <f t="shared" si="0"/>
        <v>508494.74502309179</v>
      </c>
      <c r="D9" s="29">
        <v>62646.335534262857</v>
      </c>
      <c r="E9" s="30">
        <f t="shared" si="1"/>
        <v>525000</v>
      </c>
      <c r="F9" s="31">
        <f t="shared" si="2"/>
        <v>1</v>
      </c>
      <c r="G9" s="32">
        <v>144544.13684843091</v>
      </c>
      <c r="H9" s="32">
        <v>-1953725.9314260934</v>
      </c>
      <c r="I9" s="47" t="s">
        <v>25</v>
      </c>
      <c r="J9" s="47"/>
      <c r="K9" s="47"/>
    </row>
    <row r="10" spans="1:11" s="26" customFormat="1" ht="30" customHeight="1" x14ac:dyDescent="0.35">
      <c r="B10" s="27" t="s">
        <v>7</v>
      </c>
      <c r="C10" s="28">
        <f t="shared" si="0"/>
        <v>322367.06560957315</v>
      </c>
      <c r="D10" s="29">
        <v>33486.767815804764</v>
      </c>
      <c r="E10" s="30">
        <f t="shared" si="1"/>
        <v>355853.8334253779</v>
      </c>
      <c r="F10" s="31">
        <f t="shared" si="2"/>
        <v>0</v>
      </c>
      <c r="G10" s="32">
        <v>75380.358886507776</v>
      </c>
      <c r="H10" s="32">
        <v>-961691.09333977988</v>
      </c>
      <c r="I10" s="32"/>
      <c r="J10" s="33"/>
    </row>
    <row r="11" spans="1:11" s="26" customFormat="1" ht="30" customHeight="1" x14ac:dyDescent="0.35">
      <c r="B11" s="27" t="s">
        <v>8</v>
      </c>
      <c r="C11" s="28">
        <f t="shared" si="0"/>
        <v>290789.82925888756</v>
      </c>
      <c r="D11" s="29">
        <v>29346.289185818263</v>
      </c>
      <c r="E11" s="30">
        <f t="shared" si="1"/>
        <v>320136.11844470585</v>
      </c>
      <c r="F11" s="31">
        <f t="shared" si="2"/>
        <v>0</v>
      </c>
      <c r="G11" s="32">
        <v>61899.038830019395</v>
      </c>
      <c r="H11" s="32">
        <v>-763622.3148976136</v>
      </c>
      <c r="I11" s="32"/>
      <c r="J11" s="33"/>
    </row>
    <row r="12" spans="1:11" s="26" customFormat="1" ht="30" customHeight="1" x14ac:dyDescent="0.35">
      <c r="B12" s="27" t="s">
        <v>3</v>
      </c>
      <c r="C12" s="28">
        <f t="shared" si="0"/>
        <v>248986.4808647919</v>
      </c>
      <c r="D12" s="29">
        <v>28115.696431642147</v>
      </c>
      <c r="E12" s="30">
        <f t="shared" si="1"/>
        <v>277102.17729643406</v>
      </c>
      <c r="F12" s="31">
        <f t="shared" si="2"/>
        <v>0</v>
      </c>
      <c r="G12" s="32">
        <v>45290.791250313552</v>
      </c>
      <c r="H12" s="32">
        <v>-522514.35687725758</v>
      </c>
      <c r="I12" s="32"/>
      <c r="J12" s="33"/>
    </row>
    <row r="13" spans="1:11" s="26" customFormat="1" ht="30" customHeight="1" x14ac:dyDescent="0.35">
      <c r="B13" s="27" t="s">
        <v>1</v>
      </c>
      <c r="C13" s="28">
        <f t="shared" si="0"/>
        <v>277669.50544473401</v>
      </c>
      <c r="D13" s="29">
        <v>35241.319200973317</v>
      </c>
      <c r="E13" s="30">
        <f t="shared" si="1"/>
        <v>312910.82464570733</v>
      </c>
      <c r="F13" s="31">
        <f t="shared" si="2"/>
        <v>0</v>
      </c>
      <c r="G13" s="32">
        <v>68218.154553838147</v>
      </c>
      <c r="H13" s="32">
        <v>-884384.89754912781</v>
      </c>
      <c r="I13" s="32"/>
      <c r="J13" s="33"/>
    </row>
    <row r="14" spans="1:11" s="26" customFormat="1" ht="30" customHeight="1" x14ac:dyDescent="0.35">
      <c r="B14" s="27" t="s">
        <v>9</v>
      </c>
      <c r="C14" s="28">
        <f t="shared" si="0"/>
        <v>252493.9134140932</v>
      </c>
      <c r="D14" s="29">
        <v>7420.2174233660189</v>
      </c>
      <c r="E14" s="30">
        <f t="shared" si="1"/>
        <v>259914.13083745923</v>
      </c>
      <c r="F14" s="31">
        <f t="shared" si="2"/>
        <v>0</v>
      </c>
      <c r="G14" s="32">
        <v>32125.915333635287</v>
      </c>
      <c r="H14" s="32">
        <v>-294751.34128121275</v>
      </c>
      <c r="I14" s="32"/>
      <c r="J14" s="33"/>
    </row>
    <row r="15" spans="1:11" s="26" customFormat="1" ht="30" customHeight="1" x14ac:dyDescent="0.35">
      <c r="B15" s="27" t="s">
        <v>2</v>
      </c>
      <c r="C15" s="28">
        <f t="shared" si="0"/>
        <v>141012.35361707679</v>
      </c>
      <c r="D15" s="29">
        <v>12469.434557441373</v>
      </c>
      <c r="E15" s="30">
        <f t="shared" si="1"/>
        <v>153481.78817451815</v>
      </c>
      <c r="F15" s="31">
        <f t="shared" si="2"/>
        <v>0</v>
      </c>
      <c r="G15" s="32">
        <v>20164.603473699201</v>
      </c>
      <c r="H15" s="32">
        <v>-202479.29321052131</v>
      </c>
      <c r="I15" s="32"/>
      <c r="J15" s="33"/>
    </row>
    <row r="16" spans="1:11" x14ac:dyDescent="0.35">
      <c r="B16" s="16" t="str">
        <f>IF(C5&lt;C20, "* The NCM has a gross revenue floor of $1.5M.  Formulaic results are shown for $1.5M.", IF(C5&gt;C21, "* The NCM has a gross revenue ceiling of $500M.  Formulaic results are shown for $500M", ""))</f>
        <v/>
      </c>
      <c r="F16" s="34">
        <f>SUM(F8:F15)</f>
        <v>1</v>
      </c>
    </row>
    <row r="17" spans="2:11" x14ac:dyDescent="0.35">
      <c r="B17" s="16" t="str">
        <f>IF(F16&gt;0, "** At the time of this release, all positions are subject to a statutory compensation cap of $525,000 until a new authorized amount is published by OFPP.", "")</f>
        <v>** At the time of this release, all positions are subject to a statutory compensation cap of $525,000 until a new authorized amount is published by OFPP.</v>
      </c>
      <c r="G17" s="24"/>
    </row>
    <row r="18" spans="2:11" x14ac:dyDescent="0.35">
      <c r="G18" s="35"/>
      <c r="H18" s="35"/>
      <c r="I18" s="35"/>
      <c r="J18" s="36"/>
    </row>
    <row r="19" spans="2:11" x14ac:dyDescent="0.35">
      <c r="B19" s="37" t="s">
        <v>29</v>
      </c>
      <c r="C19" s="38">
        <v>525000</v>
      </c>
      <c r="D19" s="35"/>
      <c r="E19" s="35"/>
      <c r="G19" s="35"/>
      <c r="H19" s="35"/>
      <c r="I19" s="35"/>
      <c r="J19" s="36"/>
    </row>
    <row r="20" spans="2:11" x14ac:dyDescent="0.35">
      <c r="B20" s="37" t="s">
        <v>18</v>
      </c>
      <c r="C20" s="38">
        <v>1500000</v>
      </c>
      <c r="D20" s="39"/>
      <c r="E20" s="35"/>
      <c r="G20" s="35"/>
      <c r="H20" s="35"/>
      <c r="I20" s="35"/>
      <c r="J20" s="36"/>
    </row>
    <row r="21" spans="2:11" x14ac:dyDescent="0.35">
      <c r="B21" s="37" t="s">
        <v>19</v>
      </c>
      <c r="C21" s="38">
        <v>500000000</v>
      </c>
      <c r="D21" s="35"/>
      <c r="E21" s="35"/>
      <c r="G21" s="35"/>
      <c r="H21" s="35"/>
      <c r="I21" s="35"/>
      <c r="J21" s="36"/>
    </row>
    <row r="22" spans="2:11" x14ac:dyDescent="0.35">
      <c r="D22" s="35"/>
      <c r="E22" s="35"/>
      <c r="G22" s="35"/>
      <c r="H22" s="35"/>
      <c r="I22" s="35"/>
      <c r="J22" s="36"/>
    </row>
    <row r="23" spans="2:11" s="42" customFormat="1" ht="79.900000000000006" customHeight="1" x14ac:dyDescent="0.35">
      <c r="B23" s="46" t="s">
        <v>26</v>
      </c>
      <c r="C23" s="46"/>
      <c r="D23" s="46"/>
      <c r="E23" s="46"/>
      <c r="G23" s="43"/>
      <c r="H23" s="43"/>
      <c r="I23" s="43"/>
      <c r="J23" s="44"/>
    </row>
    <row r="24" spans="2:11" x14ac:dyDescent="0.35">
      <c r="B24" s="41"/>
      <c r="D24" s="35"/>
      <c r="E24" s="35"/>
      <c r="G24" s="35"/>
      <c r="H24" s="35"/>
      <c r="I24" s="35"/>
      <c r="J24" s="36"/>
    </row>
    <row r="25" spans="2:11" x14ac:dyDescent="0.35">
      <c r="B25" s="41"/>
      <c r="D25" s="35"/>
      <c r="E25" s="35"/>
      <c r="G25" s="35"/>
      <c r="H25" s="35"/>
      <c r="I25" s="35"/>
      <c r="J25" s="36"/>
    </row>
    <row r="26" spans="2:11" x14ac:dyDescent="0.35">
      <c r="D26" s="35"/>
      <c r="E26" s="35"/>
    </row>
    <row r="27" spans="2:11" x14ac:dyDescent="0.35">
      <c r="D27" s="35"/>
      <c r="E27" s="35"/>
      <c r="G27" s="24"/>
    </row>
    <row r="28" spans="2:11" x14ac:dyDescent="0.35">
      <c r="G28" s="35"/>
      <c r="H28" s="35"/>
      <c r="I28" s="35"/>
      <c r="J28" s="36"/>
    </row>
    <row r="29" spans="2:11" x14ac:dyDescent="0.35">
      <c r="G29" s="35"/>
      <c r="H29" s="35"/>
      <c r="I29" s="35"/>
      <c r="J29" s="36"/>
      <c r="K29" s="40"/>
    </row>
    <row r="30" spans="2:11" x14ac:dyDescent="0.35">
      <c r="D30" s="35"/>
      <c r="E30" s="35"/>
      <c r="G30" s="35"/>
      <c r="H30" s="35"/>
      <c r="I30" s="35"/>
      <c r="J30" s="36"/>
    </row>
    <row r="31" spans="2:11" x14ac:dyDescent="0.35">
      <c r="D31" s="35"/>
      <c r="E31" s="35"/>
      <c r="G31" s="35"/>
      <c r="H31" s="35"/>
      <c r="I31" s="35"/>
      <c r="J31" s="36"/>
    </row>
    <row r="32" spans="2:11" x14ac:dyDescent="0.35">
      <c r="D32" s="35"/>
      <c r="E32" s="35"/>
      <c r="G32" s="35"/>
      <c r="H32" s="35"/>
      <c r="I32" s="35"/>
      <c r="J32" s="36"/>
    </row>
    <row r="33" spans="4:10" x14ac:dyDescent="0.35">
      <c r="D33" s="35"/>
      <c r="E33" s="35"/>
      <c r="G33" s="35"/>
      <c r="H33" s="35"/>
      <c r="I33" s="35"/>
      <c r="J33" s="36"/>
    </row>
    <row r="34" spans="4:10" x14ac:dyDescent="0.35">
      <c r="D34" s="35"/>
      <c r="E34" s="35"/>
      <c r="G34" s="35"/>
      <c r="H34" s="35"/>
      <c r="I34" s="35"/>
      <c r="J34" s="36"/>
    </row>
    <row r="35" spans="4:10" x14ac:dyDescent="0.35">
      <c r="D35" s="35"/>
      <c r="E35" s="35"/>
      <c r="G35" s="35"/>
      <c r="H35" s="35"/>
      <c r="I35" s="35"/>
      <c r="J35" s="36"/>
    </row>
    <row r="36" spans="4:10" x14ac:dyDescent="0.35">
      <c r="D36" s="35"/>
      <c r="E36" s="35"/>
      <c r="G36" s="35"/>
      <c r="H36" s="35"/>
      <c r="I36" s="35"/>
      <c r="J36" s="36"/>
    </row>
    <row r="37" spans="4:10" x14ac:dyDescent="0.35">
      <c r="D37" s="35"/>
      <c r="E37" s="35"/>
    </row>
    <row r="38" spans="4:10" x14ac:dyDescent="0.35">
      <c r="D38" s="35"/>
      <c r="E38" s="35"/>
    </row>
  </sheetData>
  <sheetProtection algorithmName="SHA-512" hashValue="2Y9mRmefs/9LQt+89QFaTnFwVx4L95yKEvbreZmEECK4LhzdeFc2pi/RkcswGxHwqQR+kKakwP+FQj/pb3eHvA==" saltValue="knssUMaWVHLR+XjkIpmHvQ==" spinCount="100000" sheet="1" objects="1" scenarios="1"/>
  <mergeCells count="3">
    <mergeCell ref="A1:B1"/>
    <mergeCell ref="B23:E23"/>
    <mergeCell ref="I9:K9"/>
  </mergeCells>
  <conditionalFormatting sqref="C19 B17:E17">
    <cfRule type="expression" dxfId="5" priority="9">
      <formula>$F$16&gt;0</formula>
    </cfRule>
  </conditionalFormatting>
  <conditionalFormatting sqref="C20">
    <cfRule type="expression" dxfId="4" priority="5">
      <formula>$C$5&lt;$C$20</formula>
    </cfRule>
  </conditionalFormatting>
  <conditionalFormatting sqref="C21">
    <cfRule type="expression" dxfId="3" priority="4">
      <formula>$C$5&gt;$C$21</formula>
    </cfRule>
  </conditionalFormatting>
  <conditionalFormatting sqref="B16:E16">
    <cfRule type="expression" dxfId="2" priority="422">
      <formula>$C$5&gt;$C$21</formula>
    </cfRule>
    <cfRule type="expression" dxfId="1" priority="423">
      <formula>$C$5&lt;$C$20</formula>
    </cfRule>
  </conditionalFormatting>
  <conditionalFormatting sqref="E8:E15">
    <cfRule type="expression" dxfId="0" priority="425">
      <formula>$C8+$D8&gt;$C$19</formula>
    </cfRule>
  </conditionalFormatting>
  <hyperlinks>
    <hyperlink ref="A1" location="Menu!A1" display="&lt;&lt;&lt; Back to Menu"/>
  </hyperlinks>
  <pageMargins left="0.7" right="0.7" top="0.75" bottom="0.75" header="0.3" footer="0.3"/>
  <pageSetup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Menu</vt:lpstr>
      <vt:lpstr>Position Descriptions</vt:lpstr>
      <vt:lpstr>NCMTool</vt:lpstr>
      <vt:lpstr>position_descriptions</vt:lpstr>
      <vt:lpstr>NCMTool!Print_Area</vt:lpstr>
      <vt:lpstr>NCMTool!Print_Titles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Barton</dc:creator>
  <cp:lastModifiedBy>Dylan Coronato</cp:lastModifiedBy>
  <cp:lastPrinted>2019-03-25T17:18:15Z</cp:lastPrinted>
  <dcterms:created xsi:type="dcterms:W3CDTF">2012-02-14T20:31:24Z</dcterms:created>
  <dcterms:modified xsi:type="dcterms:W3CDTF">2020-04-06T15:45:09Z</dcterms:modified>
</cp:coreProperties>
</file>