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curement\PSP_AL\CES Cycles\Cycle 33\Environmental\"/>
    </mc:Choice>
  </mc:AlternateContent>
  <xr:revisionPtr revIDLastSave="0" documentId="13_ncr:1_{A8C31B0F-ECFD-4867-82BA-1044527262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S rating form" sheetId="1" r:id="rId1"/>
    <sheet name="Quality Checklist" sheetId="9" r:id="rId2"/>
    <sheet name="Project Management Checklist" sheetId="6" r:id="rId3"/>
    <sheet name="formulas" sheetId="4" state="hidden" r:id="rId4"/>
    <sheet name="drop down info" sheetId="10" state="hidden" r:id="rId5"/>
  </sheets>
  <definedNames>
    <definedName name="_xlnm.Print_Area" localSheetId="0">'CES rating form'!$A$1:$K$24</definedName>
    <definedName name="_xlnm.Print_Area" localSheetId="3">formulas!$A$1:$H$26</definedName>
    <definedName name="_xlnm.Print_Area" localSheetId="2">'Project Management Checklist'!$A$1:$J$21</definedName>
    <definedName name="_xlnm.Print_Area" localSheetId="1">'Quality Checklist'!$A$1:$J$22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9" l="1"/>
  <c r="C2" i="9"/>
  <c r="D2" i="6"/>
  <c r="D2" i="9"/>
  <c r="C2" i="6"/>
  <c r="H2" i="4" l="1"/>
  <c r="H3" i="4" s="1"/>
  <c r="H4" i="4" s="1"/>
  <c r="H5" i="4" s="1"/>
  <c r="H6" i="4" s="1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J17" i="6"/>
  <c r="J19" i="6" s="1"/>
  <c r="F20" i="6" s="1"/>
  <c r="E16" i="9"/>
  <c r="E18" i="9" s="1"/>
  <c r="F16" i="9"/>
  <c r="F18" i="9" s="1"/>
  <c r="G16" i="9"/>
  <c r="G18" i="9" s="1"/>
  <c r="H16" i="9"/>
  <c r="H18" i="9" s="1"/>
  <c r="I16" i="9"/>
  <c r="I18" i="9" s="1"/>
  <c r="J16" i="9"/>
  <c r="J18" i="9" s="1"/>
  <c r="F20" i="9" s="1"/>
  <c r="A7" i="9"/>
  <c r="A8" i="9" s="1"/>
  <c r="A9" i="9" s="1"/>
  <c r="A10" i="9" s="1"/>
  <c r="A11" i="9" s="1"/>
  <c r="A12" i="9" s="1"/>
  <c r="A13" i="9" s="1"/>
  <c r="A14" i="9" s="1"/>
  <c r="A15" i="9" s="1"/>
  <c r="A7" i="6"/>
  <c r="A8" i="6" s="1"/>
  <c r="A9" i="6" s="1"/>
  <c r="A10" i="6" s="1"/>
  <c r="A11" i="6" s="1"/>
  <c r="A12" i="6" s="1"/>
  <c r="A13" i="6" s="1"/>
  <c r="A14" i="6" s="1"/>
  <c r="A15" i="6" s="1"/>
  <c r="A16" i="6" s="1"/>
  <c r="E17" i="6"/>
  <c r="E19" i="6" s="1"/>
  <c r="F17" i="6"/>
  <c r="F19" i="6" s="1"/>
  <c r="G17" i="6"/>
  <c r="G19" i="6" s="1"/>
  <c r="H17" i="6"/>
  <c r="H19" i="6" s="1"/>
  <c r="I17" i="6"/>
  <c r="I19" i="6" s="1"/>
  <c r="C1" i="6"/>
  <c r="B8" i="4"/>
  <c r="A4" i="4"/>
  <c r="E4" i="4" s="1"/>
  <c r="A6" i="4"/>
  <c r="B6" i="4"/>
  <c r="A8" i="4"/>
  <c r="A10" i="4"/>
  <c r="E10" i="4" s="1"/>
  <c r="A12" i="4"/>
  <c r="E12" i="4" s="1"/>
  <c r="A14" i="4"/>
  <c r="E14" i="4" s="1"/>
  <c r="E8" i="4" l="1"/>
  <c r="E6" i="4"/>
  <c r="E20" i="6"/>
  <c r="J21" i="6" s="1"/>
  <c r="C20" i="1" s="1"/>
  <c r="E20" i="9"/>
  <c r="J22" i="9" s="1"/>
  <c r="C17" i="1" s="1"/>
  <c r="A16" i="4" l="1"/>
  <c r="G14" i="1" s="1"/>
  <c r="D19" i="4" s="1"/>
  <c r="H17" i="1" l="1"/>
  <c r="E22" i="4" s="1"/>
  <c r="I17" i="1"/>
  <c r="F22" i="4" s="1"/>
  <c r="D20" i="1"/>
  <c r="A25" i="4" s="1"/>
  <c r="E14" i="1"/>
  <c r="B19" i="4" s="1"/>
  <c r="D17" i="1"/>
  <c r="A22" i="4" s="1"/>
  <c r="H14" i="1"/>
  <c r="E19" i="4" s="1"/>
  <c r="I14" i="1"/>
  <c r="F19" i="4" s="1"/>
  <c r="D14" i="1"/>
  <c r="A19" i="4" s="1"/>
  <c r="F20" i="1"/>
  <c r="C25" i="4" s="1"/>
  <c r="F17" i="1"/>
  <c r="C22" i="4" s="1"/>
  <c r="F14" i="1"/>
  <c r="C19" i="4" s="1"/>
  <c r="E17" i="1"/>
  <c r="B22" i="4" s="1"/>
  <c r="H20" i="1"/>
  <c r="E25" i="4" s="1"/>
  <c r="I20" i="1"/>
  <c r="F25" i="4" s="1"/>
  <c r="E20" i="1"/>
  <c r="B25" i="4" s="1"/>
  <c r="G17" i="1"/>
  <c r="D22" i="4" s="1"/>
  <c r="G20" i="1"/>
  <c r="D25" i="4" s="1"/>
  <c r="G19" i="4" l="1"/>
  <c r="K14" i="1" s="1"/>
  <c r="G25" i="4"/>
  <c r="K20" i="1" s="1"/>
  <c r="G22" i="4"/>
  <c r="K17" i="1" s="1"/>
  <c r="K23" i="1" l="1"/>
</calcChain>
</file>

<file path=xl/sharedStrings.xml><?xml version="1.0" encoding="utf-8"?>
<sst xmlns="http://schemas.openxmlformats.org/spreadsheetml/2006/main" count="115" uniqueCount="98">
  <si>
    <t>Schedule</t>
  </si>
  <si>
    <t>Quality</t>
  </si>
  <si>
    <t>Project Management</t>
  </si>
  <si>
    <t>Rating Type</t>
  </si>
  <si>
    <t>Final</t>
  </si>
  <si>
    <t>design</t>
  </si>
  <si>
    <t>structures</t>
  </si>
  <si>
    <t>planning</t>
  </si>
  <si>
    <t>30,40,30</t>
  </si>
  <si>
    <t>60,30,10</t>
  </si>
  <si>
    <t>construction inspection</t>
  </si>
  <si>
    <t>0,90,10</t>
  </si>
  <si>
    <t>construction phase</t>
  </si>
  <si>
    <t>quality</t>
  </si>
  <si>
    <t>0,100,0</t>
  </si>
  <si>
    <t>Total Weighted Category Rating</t>
  </si>
  <si>
    <t>NR</t>
  </si>
  <si>
    <t>Rating Period</t>
  </si>
  <si>
    <t>Year</t>
  </si>
  <si>
    <t>30,50,20</t>
  </si>
  <si>
    <t>Consultant</t>
  </si>
  <si>
    <t>CYCLE</t>
  </si>
  <si>
    <t>environmental</t>
  </si>
  <si>
    <t>20,60,20</t>
  </si>
  <si>
    <t>Revised</t>
  </si>
  <si>
    <t>N/A</t>
  </si>
  <si>
    <t>Final Rating</t>
  </si>
  <si>
    <t>TOTALS</t>
  </si>
  <si>
    <t>Rates the Consultant Project Management; NOT the indiviual(s) serving in the position.</t>
  </si>
  <si>
    <t>This checklist will determine the Consultant's Quality portion of the overall rating. Please refer to the rating scale in the discipline criteria for further instruction.</t>
  </si>
  <si>
    <t>Outstanding</t>
  </si>
  <si>
    <t>Above Satisfactory</t>
  </si>
  <si>
    <t>Satisfactory</t>
  </si>
  <si>
    <t>Below Satisfactory</t>
  </si>
  <si>
    <t>Unacceptable</t>
  </si>
  <si>
    <t>Not Applicable</t>
  </si>
  <si>
    <t>Consultant
Agreement Number</t>
  </si>
  <si>
    <t>Department's Rater</t>
  </si>
  <si>
    <t>Cycle</t>
  </si>
  <si>
    <t>environmental - asbestos</t>
  </si>
  <si>
    <t>Discipline</t>
  </si>
  <si>
    <t>Is organized and proficient with administrative, procedural, and technical skills</t>
  </si>
  <si>
    <t>Maintains a properly trained staff and team as required in the Agreement</t>
  </si>
  <si>
    <t>Is proficient with verbal and written communication skills</t>
  </si>
  <si>
    <t>Cooperates with Department and joint operating agencies involved</t>
  </si>
  <si>
    <t>Maintains proper protocol with the team regarding contact with outside agencies and the public</t>
  </si>
  <si>
    <t>Seeks Department approval prior to making any changes to CCM or team structure established in the Agreement</t>
  </si>
  <si>
    <t>Average</t>
  </si>
  <si>
    <t>Consultant
Contract Manager</t>
  </si>
  <si>
    <t>Performs project work as indicated in the Scope of Services and as directed by the Department CM</t>
  </si>
  <si>
    <t>Contract dependent reports were complete with minimal corrections required</t>
  </si>
  <si>
    <t>Project was planned and implemented in accordance with all applicable NJDEP/ USEPA regulations, protocols, and policies</t>
  </si>
  <si>
    <t>All applicable NJDEP permits and approvals were secured, and notifications were provided for the projects</t>
  </si>
  <si>
    <t>Term Agreement task RFP's were responded to within the time frame established in the Agreement</t>
  </si>
  <si>
    <t>Term Agreement task related documentation were reviewed in advance of field operations, potential problems anticipated, and reported to the Department CM</t>
  </si>
  <si>
    <t>Department CM was promptly consulted regarding potential problems in field operations and advised recommendations to rectify the situation</t>
  </si>
  <si>
    <t>Term Agreement tasks were completed without significant errors and omissions</t>
  </si>
  <si>
    <t>Responds timely to Department phone calls and e-mails and is available for meetings</t>
  </si>
  <si>
    <t>Advises Department CM of general matters and problem areas</t>
  </si>
  <si>
    <t>Term Agreement task schedule was maintained</t>
  </si>
  <si>
    <t>Invoices were complete and accurate with proper support documentation</t>
  </si>
  <si>
    <t>Project-dependent reports were completed in a timely manner with minimal corrections required</t>
  </si>
  <si>
    <t>Cycle:</t>
  </si>
  <si>
    <t>Consultant:</t>
  </si>
  <si>
    <t>Consultant
Agreement Number:</t>
  </si>
  <si>
    <t>Did the Consultant meet the project's established DBE/ESBE or SBE goals? (Only applies to Agreements executed July 1, 2007 and after)</t>
  </si>
  <si>
    <t>A</t>
  </si>
  <si>
    <t>B</t>
  </si>
  <si>
    <t>C</t>
  </si>
  <si>
    <t>D</t>
  </si>
  <si>
    <t>E</t>
  </si>
  <si>
    <t>F</t>
  </si>
  <si>
    <t>G</t>
  </si>
  <si>
    <t>1 Year</t>
  </si>
  <si>
    <t>Provide resonable recommendations to resolve issues in #9 above</t>
  </si>
  <si>
    <t>Project Description</t>
  </si>
  <si>
    <t>Division / Unit</t>
  </si>
  <si>
    <t>Project Mgmt Comments:</t>
  </si>
  <si>
    <t>Extra Comments:</t>
  </si>
  <si>
    <t>Quality Comments:</t>
  </si>
  <si>
    <t>Schedule Comments:</t>
  </si>
  <si>
    <t>Term Agreement or Project Specific Agreement</t>
  </si>
  <si>
    <t>New Jersey Department of Transportation
Consultant Evaluation Rating
Environmental Project</t>
  </si>
  <si>
    <t>Agreement Number</t>
  </si>
  <si>
    <t>include task order # if applicable</t>
  </si>
  <si>
    <t>Print/Type Name</t>
  </si>
  <si>
    <t>pick from drop down</t>
  </si>
  <si>
    <t>CATEGORY RATING</t>
  </si>
  <si>
    <t>WEIGHTED CATEGORY</t>
  </si>
  <si>
    <r>
      <t>Directions: Type an '</t>
    </r>
    <r>
      <rPr>
        <b/>
        <sz val="11"/>
        <color indexed="10"/>
        <rFont val="Arial"/>
        <family val="2"/>
      </rPr>
      <t>X</t>
    </r>
    <r>
      <rPr>
        <b/>
        <sz val="11"/>
        <rFont val="Arial"/>
        <family val="2"/>
      </rPr>
      <t>' in the appropriate box. All questions must be answered even if N/A. The 'Percentage of 'Yes' answers will automatically be calculated.</t>
    </r>
  </si>
  <si>
    <r>
      <t>Directions: Type an '</t>
    </r>
    <r>
      <rPr>
        <b/>
        <sz val="11"/>
        <color indexed="10"/>
        <rFont val="Arial"/>
        <family val="2"/>
      </rPr>
      <t>X</t>
    </r>
    <r>
      <rPr>
        <b/>
        <sz val="11"/>
        <rFont val="Arial"/>
        <family val="2"/>
      </rPr>
      <t>' in the appropriate box. All questions must be answered even if N/A. The 'Final Rating' will automatically be calculated.</t>
    </r>
  </si>
  <si>
    <t>Environmental</t>
  </si>
  <si>
    <t>Environmental - Asbestos</t>
  </si>
  <si>
    <t>Rater's Superviser/Manager</t>
  </si>
  <si>
    <t>Agreement Type</t>
  </si>
  <si>
    <t>January  - December</t>
  </si>
  <si>
    <t>(electronically) Sign &amp; Date</t>
  </si>
  <si>
    <t>Consultant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</si>
</sst>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_);\(0\)"/>
  </numFmts>
  <fonts count="17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System"/>
      <family val="2"/>
    </font>
    <font>
      <b/>
      <sz val="10"/>
      <name val="System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8"/>
      <name val="Arial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1"/>
      <color indexed="1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2" xfId="0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2" borderId="2" xfId="0" applyFont="1" applyFill="1" applyBorder="1"/>
    <xf numFmtId="1" fontId="0" fillId="0" borderId="2" xfId="0" applyNumberFormat="1" applyBorder="1"/>
    <xf numFmtId="2" fontId="0" fillId="0" borderId="0" xfId="0" applyNumberFormat="1"/>
    <xf numFmtId="0" fontId="11" fillId="0" borderId="0" xfId="0" applyFont="1"/>
    <xf numFmtId="1" fontId="11" fillId="0" borderId="0" xfId="0" applyNumberFormat="1" applyFont="1" applyAlignment="1">
      <alignment horizontal="right" vertical="top"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164" fontId="8" fillId="6" borderId="2" xfId="0" applyNumberFormat="1" applyFont="1" applyFill="1" applyBorder="1" applyAlignment="1">
      <alignment horizontal="center" vertical="center"/>
    </xf>
    <xf numFmtId="164" fontId="8" fillId="6" borderId="6" xfId="0" applyNumberFormat="1" applyFont="1" applyFill="1" applyBorder="1" applyAlignment="1">
      <alignment horizontal="center" vertical="center"/>
    </xf>
    <xf numFmtId="0" fontId="1" fillId="0" borderId="5" xfId="0" applyFont="1" applyBorder="1"/>
    <xf numFmtId="49" fontId="7" fillId="0" borderId="2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right" vertical="top"/>
    </xf>
    <xf numFmtId="49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/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65" fontId="6" fillId="5" borderId="2" xfId="0" applyNumberFormat="1" applyFont="1" applyFill="1" applyBorder="1" applyAlignment="1">
      <alignment horizontal="center" vertical="top"/>
    </xf>
    <xf numFmtId="165" fontId="6" fillId="5" borderId="2" xfId="0" applyNumberFormat="1" applyFont="1" applyFill="1" applyBorder="1" applyAlignment="1">
      <alignment horizontal="center" vertical="top" wrapText="1"/>
    </xf>
    <xf numFmtId="49" fontId="8" fillId="5" borderId="2" xfId="0" applyNumberFormat="1" applyFont="1" applyFill="1" applyBorder="1" applyAlignment="1">
      <alignment horizontal="center" vertical="center" wrapText="1"/>
    </xf>
    <xf numFmtId="9" fontId="16" fillId="0" borderId="5" xfId="0" applyNumberFormat="1" applyFont="1" applyBorder="1" applyAlignment="1">
      <alignment horizontal="center" vertical="center"/>
    </xf>
    <xf numFmtId="0" fontId="16" fillId="0" borderId="5" xfId="0" applyFont="1" applyBorder="1"/>
    <xf numFmtId="0" fontId="7" fillId="0" borderId="2" xfId="0" applyFont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5" borderId="9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/>
    </xf>
    <xf numFmtId="0" fontId="1" fillId="0" borderId="2" xfId="0" applyFont="1" applyBorder="1"/>
    <xf numFmtId="0" fontId="1" fillId="5" borderId="4" xfId="0" applyFont="1" applyFill="1" applyBorder="1" applyAlignment="1">
      <alignment horizontal="center" vertical="top"/>
    </xf>
    <xf numFmtId="0" fontId="1" fillId="5" borderId="5" xfId="0" applyFont="1" applyFill="1" applyBorder="1" applyAlignment="1">
      <alignment horizontal="center" vertical="top"/>
    </xf>
    <xf numFmtId="0" fontId="1" fillId="5" borderId="6" xfId="0" applyFont="1" applyFill="1" applyBorder="1" applyAlignment="1">
      <alignment horizontal="center" vertical="top"/>
    </xf>
    <xf numFmtId="0" fontId="14" fillId="0" borderId="2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left" vertical="center" indent="1"/>
    </xf>
    <xf numFmtId="0" fontId="3" fillId="5" borderId="2" xfId="0" applyFont="1" applyFill="1" applyBorder="1" applyAlignment="1">
      <alignment horizontal="left" inden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/>
    <xf numFmtId="0" fontId="8" fillId="5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5" borderId="3" xfId="0" applyFont="1" applyFill="1" applyBorder="1" applyAlignment="1">
      <alignment vertical="center"/>
    </xf>
    <xf numFmtId="0" fontId="7" fillId="5" borderId="2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 textRotation="90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vertical="center"/>
    </xf>
    <xf numFmtId="0" fontId="1" fillId="0" borderId="0" xfId="0" applyFont="1"/>
    <xf numFmtId="0" fontId="1" fillId="0" borderId="7" xfId="0" applyFont="1" applyBorder="1"/>
    <xf numFmtId="1" fontId="10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6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49" fontId="8" fillId="5" borderId="2" xfId="0" applyNumberFormat="1" applyFont="1" applyFill="1" applyBorder="1" applyAlignment="1">
      <alignment vertical="center" wrapText="1"/>
    </xf>
    <xf numFmtId="0" fontId="7" fillId="0" borderId="2" xfId="0" quotePrefix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" fontId="10" fillId="5" borderId="2" xfId="0" applyNumberFormat="1" applyFont="1" applyFill="1" applyBorder="1" applyAlignment="1">
      <alignment horizontal="left" vertical="center" wrapText="1" indent="2"/>
    </xf>
    <xf numFmtId="0" fontId="1" fillId="5" borderId="2" xfId="0" applyFont="1" applyFill="1" applyBorder="1" applyAlignment="1">
      <alignment horizontal="left" vertical="center" wrapText="1" indent="2"/>
    </xf>
    <xf numFmtId="0" fontId="8" fillId="5" borderId="2" xfId="0" applyFont="1" applyFill="1" applyBorder="1" applyAlignment="1">
      <alignment vertical="center" wrapText="1"/>
    </xf>
    <xf numFmtId="1" fontId="10" fillId="5" borderId="2" xfId="0" applyNumberFormat="1" applyFont="1" applyFill="1" applyBorder="1" applyAlignment="1">
      <alignment horizontal="left" vertical="center" wrapText="1" indent="1"/>
    </xf>
    <xf numFmtId="0" fontId="3" fillId="5" borderId="2" xfId="0" applyFont="1" applyFill="1" applyBorder="1" applyAlignment="1">
      <alignment horizontal="left" vertical="center" wrapText="1" indent="1"/>
    </xf>
    <xf numFmtId="49" fontId="8" fillId="5" borderId="2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1" fontId="7" fillId="5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5" borderId="13" xfId="0" applyFont="1" applyFill="1" applyBorder="1" applyAlignment="1">
      <alignment vertical="center" wrapText="1"/>
    </xf>
    <xf numFmtId="49" fontId="9" fillId="0" borderId="14" xfId="0" applyNumberFormat="1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center"/>
    </xf>
    <xf numFmtId="0" fontId="7" fillId="5" borderId="13" xfId="0" applyFont="1" applyFill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0" fontId="7" fillId="5" borderId="16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left" vertical="center"/>
    </xf>
    <xf numFmtId="0" fontId="7" fillId="5" borderId="17" xfId="0" applyFont="1" applyFill="1" applyBorder="1" applyAlignment="1">
      <alignment horizontal="left" vertical="center" wrapText="1"/>
    </xf>
    <xf numFmtId="0" fontId="1" fillId="0" borderId="15" xfId="0" applyFont="1" applyBorder="1"/>
    <xf numFmtId="0" fontId="7" fillId="5" borderId="18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7" fillId="5" borderId="13" xfId="0" applyFont="1" applyFill="1" applyBorder="1" applyAlignment="1">
      <alignment horizontal="left" vertical="center"/>
    </xf>
    <xf numFmtId="0" fontId="6" fillId="6" borderId="15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0" fontId="3" fillId="5" borderId="19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top" wrapText="1"/>
    </xf>
    <xf numFmtId="0" fontId="1" fillId="0" borderId="14" xfId="0" applyFont="1" applyBorder="1"/>
    <xf numFmtId="0" fontId="8" fillId="5" borderId="13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5" fillId="5" borderId="17" xfId="0" applyFont="1" applyFill="1" applyBorder="1" applyAlignment="1">
      <alignment horizontal="center" vertical="center" wrapText="1"/>
    </xf>
    <xf numFmtId="2" fontId="5" fillId="5" borderId="20" xfId="0" applyNumberFormat="1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left" vertical="center" wrapText="1"/>
    </xf>
    <xf numFmtId="0" fontId="3" fillId="5" borderId="22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</cellXfs>
  <cellStyles count="1">
    <cellStyle name="Normal" xfId="0" builtinId="0"/>
  </cellStyles>
  <dxfs count="1">
    <dxf>
      <font>
        <condense val="0"/>
        <extend val="0"/>
        <color indexed="8"/>
      </font>
      <fill>
        <patternFill patternType="none">
          <bgColor indexed="65"/>
        </patternFill>
      </fill>
      <border>
        <left/>
        <right/>
        <top/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zoomScale="85" workbookViewId="0">
      <selection activeCell="P7" sqref="P7"/>
    </sheetView>
  </sheetViews>
  <sheetFormatPr defaultColWidth="9.140625" defaultRowHeight="18" customHeight="1" x14ac:dyDescent="0.2"/>
  <cols>
    <col min="1" max="1" width="15.140625" style="3" customWidth="1"/>
    <col min="2" max="2" width="12.7109375" style="4" customWidth="1"/>
    <col min="3" max="5" width="8.7109375" customWidth="1"/>
    <col min="6" max="6" width="10" customWidth="1"/>
    <col min="7" max="7" width="9.7109375" bestFit="1" customWidth="1"/>
    <col min="8" max="9" width="8.7109375" customWidth="1"/>
    <col min="10" max="10" width="8.28515625" bestFit="1" customWidth="1"/>
    <col min="11" max="11" width="11.85546875" customWidth="1"/>
    <col min="12" max="12" width="11.140625" customWidth="1"/>
  </cols>
  <sheetData>
    <row r="1" spans="1:11" ht="61.5" customHeight="1" x14ac:dyDescent="0.2">
      <c r="A1" s="108" t="s">
        <v>82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</row>
    <row r="2" spans="1:11" ht="48" customHeight="1" x14ac:dyDescent="0.2">
      <c r="A2" s="111" t="s">
        <v>75</v>
      </c>
      <c r="B2" s="71"/>
      <c r="C2" s="106" t="s">
        <v>84</v>
      </c>
      <c r="D2" s="107"/>
      <c r="E2" s="107"/>
      <c r="F2" s="107"/>
      <c r="G2" s="107"/>
      <c r="H2" s="107"/>
      <c r="I2" s="107"/>
      <c r="J2" s="107"/>
      <c r="K2" s="112"/>
    </row>
    <row r="3" spans="1:11" ht="30" customHeight="1" x14ac:dyDescent="0.2">
      <c r="A3" s="111" t="s">
        <v>94</v>
      </c>
      <c r="B3" s="70"/>
      <c r="C3" s="105" t="s">
        <v>81</v>
      </c>
      <c r="D3" s="105"/>
      <c r="E3" s="105"/>
      <c r="F3" s="105"/>
      <c r="G3" s="105"/>
      <c r="H3" s="105"/>
      <c r="I3" s="105"/>
      <c r="J3" s="105"/>
      <c r="K3" s="113"/>
    </row>
    <row r="4" spans="1:11" ht="30" customHeight="1" x14ac:dyDescent="0.2">
      <c r="A4" s="114" t="s">
        <v>20</v>
      </c>
      <c r="B4" s="71"/>
      <c r="C4" s="72" t="s">
        <v>97</v>
      </c>
      <c r="D4" s="73"/>
      <c r="E4" s="73"/>
      <c r="F4" s="73"/>
      <c r="G4" s="73"/>
      <c r="H4" s="73"/>
      <c r="I4" s="73"/>
      <c r="J4" s="73"/>
      <c r="K4" s="115"/>
    </row>
    <row r="5" spans="1:11" ht="30" customHeight="1" x14ac:dyDescent="0.2">
      <c r="A5" s="111" t="s">
        <v>83</v>
      </c>
      <c r="B5" s="70"/>
      <c r="C5" s="65"/>
      <c r="D5" s="66"/>
      <c r="E5" s="66"/>
      <c r="F5" s="66"/>
      <c r="G5" s="66"/>
      <c r="H5" s="66"/>
      <c r="I5" s="66"/>
      <c r="J5" s="66"/>
      <c r="K5" s="116"/>
    </row>
    <row r="6" spans="1:11" ht="30" customHeight="1" x14ac:dyDescent="0.2">
      <c r="A6" s="111" t="s">
        <v>48</v>
      </c>
      <c r="B6" s="70"/>
      <c r="C6" s="67"/>
      <c r="D6" s="67"/>
      <c r="E6" s="67"/>
      <c r="F6" s="19" t="s">
        <v>17</v>
      </c>
      <c r="G6" s="17" t="s">
        <v>95</v>
      </c>
      <c r="H6" s="20" t="s">
        <v>18</v>
      </c>
      <c r="I6" s="18">
        <v>2023</v>
      </c>
      <c r="J6" s="42" t="s">
        <v>21</v>
      </c>
      <c r="K6" s="117">
        <v>33</v>
      </c>
    </row>
    <row r="7" spans="1:11" ht="30" customHeight="1" x14ac:dyDescent="0.2">
      <c r="A7" s="118" t="s">
        <v>76</v>
      </c>
      <c r="B7" s="69"/>
      <c r="C7" s="68"/>
      <c r="D7" s="68"/>
      <c r="E7" s="68"/>
      <c r="F7" s="68"/>
      <c r="G7" s="68"/>
      <c r="H7" s="68"/>
      <c r="I7" s="68"/>
      <c r="J7" s="68"/>
      <c r="K7" s="119"/>
    </row>
    <row r="8" spans="1:11" ht="28.5" customHeight="1" x14ac:dyDescent="0.2">
      <c r="A8" s="120" t="s">
        <v>37</v>
      </c>
      <c r="B8" s="44"/>
      <c r="C8" s="52"/>
      <c r="D8" s="52"/>
      <c r="E8" s="52"/>
      <c r="F8" s="52"/>
      <c r="G8" s="52"/>
      <c r="H8" s="48"/>
      <c r="I8" s="48"/>
      <c r="J8" s="48"/>
      <c r="K8" s="121"/>
    </row>
    <row r="9" spans="1:11" ht="15.75" customHeight="1" x14ac:dyDescent="0.2">
      <c r="A9" s="122"/>
      <c r="B9" s="45"/>
      <c r="C9" s="49" t="s">
        <v>85</v>
      </c>
      <c r="D9" s="50"/>
      <c r="E9" s="50"/>
      <c r="F9" s="50"/>
      <c r="G9" s="51"/>
      <c r="H9" s="49" t="s">
        <v>96</v>
      </c>
      <c r="I9" s="50"/>
      <c r="J9" s="50"/>
      <c r="K9" s="123"/>
    </row>
    <row r="10" spans="1:11" ht="29.25" customHeight="1" x14ac:dyDescent="0.2">
      <c r="A10" s="120" t="s">
        <v>93</v>
      </c>
      <c r="B10" s="44"/>
      <c r="C10" s="52"/>
      <c r="D10" s="52"/>
      <c r="E10" s="52"/>
      <c r="F10" s="52"/>
      <c r="G10" s="52"/>
      <c r="H10" s="54"/>
      <c r="I10" s="54"/>
      <c r="J10" s="54"/>
      <c r="K10" s="124"/>
    </row>
    <row r="11" spans="1:11" ht="18" customHeight="1" x14ac:dyDescent="0.2">
      <c r="A11" s="122"/>
      <c r="B11" s="45"/>
      <c r="C11" s="49" t="s">
        <v>85</v>
      </c>
      <c r="D11" s="50"/>
      <c r="E11" s="50"/>
      <c r="F11" s="50"/>
      <c r="G11" s="51"/>
      <c r="H11" s="49" t="s">
        <v>96</v>
      </c>
      <c r="I11" s="50"/>
      <c r="J11" s="50"/>
      <c r="K11" s="123"/>
    </row>
    <row r="12" spans="1:11" ht="27" customHeight="1" x14ac:dyDescent="0.2">
      <c r="A12" s="125" t="s">
        <v>40</v>
      </c>
      <c r="B12" s="46"/>
      <c r="C12" s="47" t="s">
        <v>86</v>
      </c>
      <c r="D12" s="47"/>
      <c r="E12" s="47"/>
      <c r="F12" s="47"/>
      <c r="G12" s="47"/>
      <c r="H12" s="55" t="s">
        <v>3</v>
      </c>
      <c r="I12" s="56"/>
      <c r="J12" s="53" t="s">
        <v>86</v>
      </c>
      <c r="K12" s="126"/>
    </row>
    <row r="13" spans="1:11" ht="28.5" customHeight="1" x14ac:dyDescent="0.2">
      <c r="A13" s="127" t="s">
        <v>87</v>
      </c>
      <c r="B13" s="74"/>
      <c r="C13" s="74"/>
      <c r="D13" s="74"/>
      <c r="E13" s="74"/>
      <c r="F13" s="74" t="s">
        <v>88</v>
      </c>
      <c r="G13" s="74"/>
      <c r="H13" s="74"/>
      <c r="I13" s="74"/>
      <c r="J13" s="74"/>
      <c r="K13" s="128"/>
    </row>
    <row r="14" spans="1:11" ht="24.95" customHeight="1" x14ac:dyDescent="0.2">
      <c r="A14" s="129" t="s">
        <v>0</v>
      </c>
      <c r="B14" s="76"/>
      <c r="C14" s="22"/>
      <c r="D14" s="39">
        <f>IF(formulas!$A$16=0.1,0.3,0)</f>
        <v>0</v>
      </c>
      <c r="E14" s="39">
        <f>IF(formulas!$A$16=1,0.3,0)</f>
        <v>0</v>
      </c>
      <c r="F14" s="39">
        <f>IF(formulas!$A$16=10,0,0)</f>
        <v>0</v>
      </c>
      <c r="G14" s="39">
        <f>IF(formulas!$A$16=100,0.6,0)</f>
        <v>0</v>
      </c>
      <c r="H14" s="39">
        <f>IF(formulas!$A$16=1000,0,0)</f>
        <v>0</v>
      </c>
      <c r="I14" s="39">
        <f>IF(formulas!$A$16=10000,0.2,0)</f>
        <v>0</v>
      </c>
      <c r="J14" s="23"/>
      <c r="K14" s="130">
        <f>formulas!G19</f>
        <v>0</v>
      </c>
    </row>
    <row r="15" spans="1:11" ht="15" customHeight="1" x14ac:dyDescent="0.2">
      <c r="A15" s="131" t="s">
        <v>80</v>
      </c>
      <c r="B15" s="75"/>
      <c r="C15" s="75"/>
      <c r="D15" s="75"/>
      <c r="E15" s="75"/>
      <c r="F15" s="75"/>
      <c r="G15" s="75"/>
      <c r="H15" s="75"/>
      <c r="I15" s="75"/>
      <c r="J15" s="75"/>
      <c r="K15" s="132"/>
    </row>
    <row r="16" spans="1:11" ht="50.1" customHeight="1" x14ac:dyDescent="0.2">
      <c r="A16" s="133"/>
      <c r="B16" s="57"/>
      <c r="C16" s="57"/>
      <c r="D16" s="57"/>
      <c r="E16" s="58"/>
      <c r="F16" s="58"/>
      <c r="G16" s="58"/>
      <c r="H16" s="58"/>
      <c r="I16" s="58"/>
      <c r="J16" s="59"/>
      <c r="K16" s="134"/>
    </row>
    <row r="17" spans="1:11" ht="24.95" customHeight="1" x14ac:dyDescent="0.2">
      <c r="A17" s="135" t="s">
        <v>1</v>
      </c>
      <c r="B17" s="61"/>
      <c r="C17" s="21">
        <f>'Quality Checklist'!J22</f>
        <v>0</v>
      </c>
      <c r="D17" s="39">
        <f>IF(formulas!$A$16=0.1,0.5,0)</f>
        <v>0</v>
      </c>
      <c r="E17" s="39">
        <f>IF(formulas!$A$16=1,0.4,0)</f>
        <v>0</v>
      </c>
      <c r="F17" s="39">
        <f>IF(formulas!$A$16=10,0.9,0)</f>
        <v>0</v>
      </c>
      <c r="G17" s="39">
        <f>IF(formulas!$A$16=100,0.3,0)</f>
        <v>0</v>
      </c>
      <c r="H17" s="39">
        <f>IF(formulas!$A$16=1000,1,0)</f>
        <v>0</v>
      </c>
      <c r="I17" s="39">
        <f>IF(formulas!$A$16=10000,0.6,0)</f>
        <v>0</v>
      </c>
      <c r="J17" s="40"/>
      <c r="K17" s="130">
        <f>formulas!G22</f>
        <v>0</v>
      </c>
    </row>
    <row r="18" spans="1:11" ht="15" customHeight="1" x14ac:dyDescent="0.2">
      <c r="A18" s="131" t="s">
        <v>79</v>
      </c>
      <c r="B18" s="75"/>
      <c r="C18" s="75"/>
      <c r="D18" s="75"/>
      <c r="E18" s="75"/>
      <c r="F18" s="75"/>
      <c r="G18" s="75"/>
      <c r="H18" s="75"/>
      <c r="I18" s="75"/>
      <c r="J18" s="75"/>
      <c r="K18" s="132"/>
    </row>
    <row r="19" spans="1:11" ht="50.1" customHeight="1" x14ac:dyDescent="0.2">
      <c r="A19" s="133"/>
      <c r="B19" s="57"/>
      <c r="C19" s="57"/>
      <c r="D19" s="57"/>
      <c r="E19" s="58"/>
      <c r="F19" s="58"/>
      <c r="G19" s="58"/>
      <c r="H19" s="58"/>
      <c r="I19" s="58"/>
      <c r="J19" s="59"/>
      <c r="K19" s="134"/>
    </row>
    <row r="20" spans="1:11" ht="24.95" customHeight="1" x14ac:dyDescent="0.2">
      <c r="A20" s="135" t="s">
        <v>2</v>
      </c>
      <c r="B20" s="61"/>
      <c r="C20" s="21">
        <f>'Project Management Checklist'!J21</f>
        <v>0</v>
      </c>
      <c r="D20" s="39">
        <f>IF(formulas!$A$16=0.1,0.2,0)</f>
        <v>0</v>
      </c>
      <c r="E20" s="39">
        <f>IF(formulas!$A$16=1,0.3,0)</f>
        <v>0</v>
      </c>
      <c r="F20" s="39">
        <f>IF(formulas!$A$16=10,0.1,0)</f>
        <v>0</v>
      </c>
      <c r="G20" s="39">
        <f>IF(formulas!$A$16=100,0.1,0)</f>
        <v>0</v>
      </c>
      <c r="H20" s="39">
        <f>IF(formulas!$A$16=1000,0,0)</f>
        <v>0</v>
      </c>
      <c r="I20" s="39">
        <f>IF(formulas!$A$16=10000,0.2,0)</f>
        <v>0</v>
      </c>
      <c r="J20" s="40"/>
      <c r="K20" s="130">
        <f>formulas!G25</f>
        <v>0</v>
      </c>
    </row>
    <row r="21" spans="1:11" ht="15" customHeight="1" x14ac:dyDescent="0.2">
      <c r="A21" s="136" t="s">
        <v>77</v>
      </c>
      <c r="B21" s="62"/>
      <c r="C21" s="62"/>
      <c r="D21" s="62"/>
      <c r="E21" s="62"/>
      <c r="F21" s="62"/>
      <c r="G21" s="62"/>
      <c r="H21" s="62"/>
      <c r="I21" s="62"/>
      <c r="J21" s="62"/>
      <c r="K21" s="137"/>
    </row>
    <row r="22" spans="1:11" ht="50.1" customHeight="1" x14ac:dyDescent="0.2">
      <c r="A22" s="133"/>
      <c r="B22" s="57"/>
      <c r="C22" s="57"/>
      <c r="D22" s="57"/>
      <c r="E22" s="58"/>
      <c r="F22" s="58"/>
      <c r="G22" s="58"/>
      <c r="H22" s="58"/>
      <c r="I22" s="58"/>
      <c r="J22" s="59"/>
      <c r="K22" s="134"/>
    </row>
    <row r="23" spans="1:11" ht="29.25" customHeight="1" x14ac:dyDescent="0.2">
      <c r="A23" s="138" t="s">
        <v>15</v>
      </c>
      <c r="B23" s="63"/>
      <c r="C23" s="63"/>
      <c r="D23" s="63"/>
      <c r="E23" s="63"/>
      <c r="F23" s="63"/>
      <c r="G23" s="63"/>
      <c r="H23" s="63"/>
      <c r="I23" s="63"/>
      <c r="J23" s="64"/>
      <c r="K23" s="139">
        <f>IF(I12="NR","NR",K14+K17+K20)</f>
        <v>0</v>
      </c>
    </row>
    <row r="24" spans="1:11" s="5" customFormat="1" ht="37.5" customHeight="1" thickBot="1" x14ac:dyDescent="0.25">
      <c r="A24" s="140" t="s">
        <v>78</v>
      </c>
      <c r="B24" s="141"/>
      <c r="C24" s="142"/>
      <c r="D24" s="143"/>
      <c r="E24" s="143"/>
      <c r="F24" s="143"/>
      <c r="G24" s="143"/>
      <c r="H24" s="143"/>
      <c r="I24" s="143"/>
      <c r="J24" s="143"/>
      <c r="K24" s="144"/>
    </row>
    <row r="28" spans="1:11" ht="18" customHeight="1" x14ac:dyDescent="0.2">
      <c r="D28" s="12"/>
    </row>
  </sheetData>
  <mergeCells count="41">
    <mergeCell ref="A13:E13"/>
    <mergeCell ref="F13:K13"/>
    <mergeCell ref="A17:B17"/>
    <mergeCell ref="A15:K15"/>
    <mergeCell ref="A18:K18"/>
    <mergeCell ref="A14:B14"/>
    <mergeCell ref="A16:K16"/>
    <mergeCell ref="A1:K1"/>
    <mergeCell ref="C5:K5"/>
    <mergeCell ref="C6:E6"/>
    <mergeCell ref="C7:K7"/>
    <mergeCell ref="A7:B7"/>
    <mergeCell ref="A6:B6"/>
    <mergeCell ref="A2:B2"/>
    <mergeCell ref="C2:K2"/>
    <mergeCell ref="C4:K4"/>
    <mergeCell ref="A3:B3"/>
    <mergeCell ref="C3:K3"/>
    <mergeCell ref="A4:B4"/>
    <mergeCell ref="A5:B5"/>
    <mergeCell ref="A24:B24"/>
    <mergeCell ref="A19:K19"/>
    <mergeCell ref="A22:K22"/>
    <mergeCell ref="A20:B20"/>
    <mergeCell ref="A21:K21"/>
    <mergeCell ref="C24:K24"/>
    <mergeCell ref="A23:J23"/>
    <mergeCell ref="A8:B9"/>
    <mergeCell ref="A10:B11"/>
    <mergeCell ref="A12:B12"/>
    <mergeCell ref="C12:G12"/>
    <mergeCell ref="H8:K8"/>
    <mergeCell ref="H9:K9"/>
    <mergeCell ref="C8:G8"/>
    <mergeCell ref="C10:G10"/>
    <mergeCell ref="J12:K12"/>
    <mergeCell ref="H10:K10"/>
    <mergeCell ref="H11:K11"/>
    <mergeCell ref="H12:I12"/>
    <mergeCell ref="C11:G11"/>
    <mergeCell ref="C9:G9"/>
  </mergeCells>
  <phoneticPr fontId="0" type="noConversion"/>
  <conditionalFormatting sqref="D14:I14 K14 D17:I17 K17 D20:I20 K20">
    <cfRule type="cellIs" dxfId="0" priority="1" stopIfTrue="1" operator="greaterThan">
      <formula>0</formula>
    </cfRule>
  </conditionalFormatting>
  <pageMargins left="0.5" right="0.5" top="0.5" bottom="0.5" header="0.5" footer="0.25"/>
  <pageSetup scale="86" orientation="portrait" r:id="rId1"/>
  <headerFooter alignWithMargins="0">
    <oddFooter>&amp;LPrepared by Professional Services&amp;CEnvironmental Rating Form&amp;R&amp;8November 2023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'drop down info'!$B$2:$B$10</xm:f>
          </x14:formula1>
          <xm:sqref>C14</xm:sqref>
        </x14:dataValidation>
        <x14:dataValidation type="list" allowBlank="1" showInputMessage="1" showErrorMessage="1" xr:uid="{00000000-0002-0000-0000-000001000000}">
          <x14:formula1>
            <xm:f>'drop down info'!$A$2:$A$7</xm:f>
          </x14:formula1>
          <xm:sqref>J12:K12</xm:sqref>
        </x14:dataValidation>
        <x14:dataValidation type="list" allowBlank="1" showInputMessage="1" showErrorMessage="1" xr:uid="{00000000-0002-0000-0000-000002000000}">
          <x14:formula1>
            <xm:f>'drop down info'!$D$2:$D$4</xm:f>
          </x14:formula1>
          <xm:sqref>C12:G12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2"/>
  <sheetViews>
    <sheetView workbookViewId="0">
      <selection activeCell="B9" sqref="B9:D9"/>
    </sheetView>
  </sheetViews>
  <sheetFormatPr defaultColWidth="9.140625" defaultRowHeight="15" x14ac:dyDescent="0.25"/>
  <cols>
    <col min="1" max="1" width="5" style="14" customWidth="1"/>
    <col min="2" max="2" width="17.85546875" style="15" customWidth="1"/>
    <col min="3" max="3" width="41.28515625" style="15" customWidth="1"/>
    <col min="4" max="4" width="23.42578125" style="15" customWidth="1"/>
    <col min="5" max="10" width="3.7109375" style="16" customWidth="1"/>
    <col min="11" max="16384" width="9.140625" style="13"/>
  </cols>
  <sheetData>
    <row r="1" spans="1:15" ht="42" customHeight="1" x14ac:dyDescent="0.25">
      <c r="A1" s="88" t="s">
        <v>20</v>
      </c>
      <c r="B1" s="94"/>
      <c r="C1" s="43" t="str">
        <f>'CES rating form'!C4</f>
        <v>Consultant name here</v>
      </c>
      <c r="D1" s="38" t="s">
        <v>38</v>
      </c>
      <c r="E1" s="77" t="s">
        <v>30</v>
      </c>
      <c r="F1" s="77" t="s">
        <v>31</v>
      </c>
      <c r="G1" s="77" t="s">
        <v>32</v>
      </c>
      <c r="H1" s="77" t="s">
        <v>33</v>
      </c>
      <c r="I1" s="77" t="s">
        <v>34</v>
      </c>
      <c r="J1" s="77" t="s">
        <v>35</v>
      </c>
    </row>
    <row r="2" spans="1:15" ht="30" customHeight="1" x14ac:dyDescent="0.25">
      <c r="A2" s="88" t="s">
        <v>36</v>
      </c>
      <c r="B2" s="88"/>
      <c r="C2" s="89">
        <f>'CES rating form'!C5:K5</f>
        <v>0</v>
      </c>
      <c r="D2" s="90">
        <f>'CES rating form'!K6</f>
        <v>33</v>
      </c>
      <c r="E2" s="77"/>
      <c r="F2" s="77"/>
      <c r="G2" s="77"/>
      <c r="H2" s="77"/>
      <c r="I2" s="77"/>
      <c r="J2" s="77"/>
    </row>
    <row r="3" spans="1:15" ht="27.75" customHeight="1" x14ac:dyDescent="0.25">
      <c r="A3" s="88"/>
      <c r="B3" s="88"/>
      <c r="C3" s="89"/>
      <c r="D3" s="91"/>
      <c r="E3" s="77"/>
      <c r="F3" s="77"/>
      <c r="G3" s="77"/>
      <c r="H3" s="77"/>
      <c r="I3" s="77"/>
      <c r="J3" s="77"/>
    </row>
    <row r="4" spans="1:15" ht="39" customHeight="1" x14ac:dyDescent="0.25">
      <c r="A4" s="95" t="s">
        <v>90</v>
      </c>
      <c r="B4" s="96"/>
      <c r="C4" s="96"/>
      <c r="D4" s="96"/>
      <c r="E4" s="31">
        <v>5</v>
      </c>
      <c r="F4" s="31">
        <v>4</v>
      </c>
      <c r="G4" s="31">
        <v>3</v>
      </c>
      <c r="H4" s="31">
        <v>2</v>
      </c>
      <c r="I4" s="31">
        <v>1</v>
      </c>
      <c r="J4" s="32" t="s">
        <v>25</v>
      </c>
    </row>
    <row r="5" spans="1:15" ht="39" customHeight="1" x14ac:dyDescent="0.25">
      <c r="A5" s="92" t="s">
        <v>29</v>
      </c>
      <c r="B5" s="93"/>
      <c r="C5" s="93"/>
      <c r="D5" s="93"/>
      <c r="E5" s="33"/>
      <c r="F5" s="33"/>
      <c r="G5" s="33"/>
      <c r="H5" s="33"/>
      <c r="I5" s="33"/>
      <c r="J5" s="34"/>
    </row>
    <row r="6" spans="1:15" ht="35.1" customHeight="1" x14ac:dyDescent="0.25">
      <c r="A6" s="37">
        <v>-1</v>
      </c>
      <c r="B6" s="86" t="s">
        <v>59</v>
      </c>
      <c r="C6" s="86"/>
      <c r="D6" s="86"/>
      <c r="E6" s="24"/>
      <c r="F6" s="24"/>
      <c r="G6" s="24"/>
      <c r="H6" s="24"/>
      <c r="I6" s="24"/>
      <c r="J6" s="24"/>
    </row>
    <row r="7" spans="1:15" ht="35.1" customHeight="1" x14ac:dyDescent="0.25">
      <c r="A7" s="37">
        <f>A6-1</f>
        <v>-2</v>
      </c>
      <c r="B7" s="86" t="s">
        <v>60</v>
      </c>
      <c r="C7" s="86"/>
      <c r="D7" s="86"/>
      <c r="E7" s="24"/>
      <c r="F7" s="24"/>
      <c r="G7" s="24"/>
      <c r="H7" s="24"/>
      <c r="I7" s="24"/>
      <c r="J7" s="24"/>
    </row>
    <row r="8" spans="1:15" ht="35.1" customHeight="1" x14ac:dyDescent="0.25">
      <c r="A8" s="37">
        <f t="shared" ref="A8:A15" si="0">A7-1</f>
        <v>-3</v>
      </c>
      <c r="B8" s="86" t="s">
        <v>61</v>
      </c>
      <c r="C8" s="86"/>
      <c r="D8" s="86"/>
      <c r="E8" s="24"/>
      <c r="F8" s="24"/>
      <c r="G8" s="24"/>
      <c r="H8" s="24"/>
      <c r="I8" s="24"/>
      <c r="J8" s="24"/>
    </row>
    <row r="9" spans="1:15" ht="35.1" customHeight="1" x14ac:dyDescent="0.25">
      <c r="A9" s="37">
        <f t="shared" si="0"/>
        <v>-4</v>
      </c>
      <c r="B9" s="86" t="s">
        <v>50</v>
      </c>
      <c r="C9" s="86"/>
      <c r="D9" s="86"/>
      <c r="E9" s="24"/>
      <c r="F9" s="24"/>
      <c r="G9" s="24"/>
      <c r="H9" s="24"/>
      <c r="I9" s="24"/>
      <c r="J9" s="24"/>
    </row>
    <row r="10" spans="1:15" ht="35.1" customHeight="1" x14ac:dyDescent="0.25">
      <c r="A10" s="37">
        <f t="shared" si="0"/>
        <v>-5</v>
      </c>
      <c r="B10" s="86" t="s">
        <v>51</v>
      </c>
      <c r="C10" s="86"/>
      <c r="D10" s="86"/>
      <c r="E10" s="24"/>
      <c r="F10" s="24"/>
      <c r="G10" s="24"/>
      <c r="H10" s="24"/>
      <c r="I10" s="24"/>
      <c r="J10" s="24"/>
    </row>
    <row r="11" spans="1:15" ht="35.1" customHeight="1" x14ac:dyDescent="0.25">
      <c r="A11" s="37">
        <f t="shared" si="0"/>
        <v>-6</v>
      </c>
      <c r="B11" s="86" t="s">
        <v>52</v>
      </c>
      <c r="C11" s="86"/>
      <c r="D11" s="86"/>
      <c r="E11" s="24"/>
      <c r="F11" s="24"/>
      <c r="G11" s="24"/>
      <c r="H11" s="24"/>
      <c r="I11" s="24"/>
      <c r="J11" s="24"/>
    </row>
    <row r="12" spans="1:15" ht="35.1" customHeight="1" x14ac:dyDescent="0.25">
      <c r="A12" s="37">
        <f t="shared" si="0"/>
        <v>-7</v>
      </c>
      <c r="B12" s="86" t="s">
        <v>53</v>
      </c>
      <c r="C12" s="86"/>
      <c r="D12" s="86"/>
      <c r="E12" s="24"/>
      <c r="F12" s="24"/>
      <c r="G12" s="24"/>
      <c r="H12" s="24"/>
      <c r="I12" s="24"/>
      <c r="J12" s="24"/>
    </row>
    <row r="13" spans="1:15" ht="35.1" customHeight="1" x14ac:dyDescent="0.25">
      <c r="A13" s="37">
        <f t="shared" si="0"/>
        <v>-8</v>
      </c>
      <c r="B13" s="86" t="s">
        <v>54</v>
      </c>
      <c r="C13" s="87"/>
      <c r="D13" s="87"/>
      <c r="E13" s="24"/>
      <c r="F13" s="24"/>
      <c r="G13" s="24"/>
      <c r="H13" s="24"/>
      <c r="I13" s="24"/>
      <c r="J13" s="24"/>
    </row>
    <row r="14" spans="1:15" ht="35.1" customHeight="1" x14ac:dyDescent="0.25">
      <c r="A14" s="37">
        <f>A13-1</f>
        <v>-9</v>
      </c>
      <c r="B14" s="86" t="s">
        <v>55</v>
      </c>
      <c r="C14" s="87"/>
      <c r="D14" s="87"/>
      <c r="E14" s="24"/>
      <c r="F14" s="24"/>
      <c r="G14" s="24"/>
      <c r="H14" s="24"/>
      <c r="I14" s="24"/>
      <c r="J14" s="24"/>
    </row>
    <row r="15" spans="1:15" ht="35.1" customHeight="1" x14ac:dyDescent="0.25">
      <c r="A15" s="37">
        <f t="shared" si="0"/>
        <v>-10</v>
      </c>
      <c r="B15" s="86" t="s">
        <v>56</v>
      </c>
      <c r="C15" s="86"/>
      <c r="D15" s="86"/>
      <c r="E15" s="24"/>
      <c r="F15" s="24"/>
      <c r="G15" s="24"/>
      <c r="H15" s="24"/>
      <c r="I15" s="24"/>
      <c r="J15" s="24"/>
      <c r="M15"/>
      <c r="N15"/>
      <c r="O15"/>
    </row>
    <row r="16" spans="1:15" ht="28.5" customHeight="1" x14ac:dyDescent="0.25">
      <c r="A16" s="78" t="s">
        <v>27</v>
      </c>
      <c r="B16" s="79"/>
      <c r="C16" s="79"/>
      <c r="D16" s="80"/>
      <c r="E16" s="35">
        <f t="shared" ref="E16:J16" si="1">COUNTIF(E6:E15,"X")</f>
        <v>0</v>
      </c>
      <c r="F16" s="35">
        <f t="shared" si="1"/>
        <v>0</v>
      </c>
      <c r="G16" s="35">
        <f t="shared" si="1"/>
        <v>0</v>
      </c>
      <c r="H16" s="35">
        <f t="shared" si="1"/>
        <v>0</v>
      </c>
      <c r="I16" s="35">
        <f t="shared" si="1"/>
        <v>0</v>
      </c>
      <c r="J16" s="35">
        <f t="shared" si="1"/>
        <v>0</v>
      </c>
    </row>
    <row r="17" spans="1:10" hidden="1" x14ac:dyDescent="0.25">
      <c r="A17" s="27"/>
      <c r="B17" s="28"/>
      <c r="C17" s="28"/>
      <c r="D17" s="28"/>
      <c r="E17" s="29"/>
      <c r="F17" s="29"/>
      <c r="G17" s="29"/>
      <c r="H17" s="29"/>
      <c r="I17" s="29"/>
      <c r="J17" s="29"/>
    </row>
    <row r="18" spans="1:10" hidden="1" x14ac:dyDescent="0.25">
      <c r="A18" s="27"/>
      <c r="B18" s="28"/>
      <c r="C18" s="28"/>
      <c r="D18" s="28"/>
      <c r="E18" s="25">
        <f>E16*5</f>
        <v>0</v>
      </c>
      <c r="F18" s="25">
        <f>F16*4</f>
        <v>0</v>
      </c>
      <c r="G18" s="25">
        <f>G16*3</f>
        <v>0</v>
      </c>
      <c r="H18" s="25">
        <f>H16*2</f>
        <v>0</v>
      </c>
      <c r="I18" s="25">
        <f>I16*1</f>
        <v>0</v>
      </c>
      <c r="J18" s="25">
        <f>J16*1</f>
        <v>0</v>
      </c>
    </row>
    <row r="19" spans="1:10" hidden="1" x14ac:dyDescent="0.25">
      <c r="A19" s="27"/>
      <c r="B19" s="28"/>
      <c r="C19" s="28"/>
      <c r="D19" s="28"/>
      <c r="E19" s="29"/>
      <c r="F19" s="29"/>
      <c r="G19" s="29"/>
      <c r="H19" s="29"/>
      <c r="I19" s="29"/>
      <c r="J19" s="29"/>
    </row>
    <row r="20" spans="1:10" hidden="1" x14ac:dyDescent="0.25">
      <c r="A20" s="27"/>
      <c r="B20" s="28"/>
      <c r="C20" s="28"/>
      <c r="D20" s="28"/>
      <c r="E20" s="25">
        <f>E18+F18+G18+H18+I18</f>
        <v>0</v>
      </c>
      <c r="F20" s="25">
        <f>10-J18</f>
        <v>10</v>
      </c>
      <c r="G20" s="29"/>
      <c r="H20" s="30"/>
      <c r="I20" s="29"/>
      <c r="J20" s="29"/>
    </row>
    <row r="21" spans="1:10" x14ac:dyDescent="0.25">
      <c r="A21" s="27"/>
      <c r="B21" s="28"/>
      <c r="C21" s="28"/>
      <c r="D21" s="28"/>
      <c r="E21" s="29"/>
      <c r="F21" s="29"/>
      <c r="G21" s="29"/>
      <c r="H21" s="29"/>
      <c r="I21" s="29"/>
      <c r="J21" s="29"/>
    </row>
    <row r="22" spans="1:10" ht="38.25" customHeight="1" x14ac:dyDescent="0.25">
      <c r="A22" s="84"/>
      <c r="B22" s="85"/>
      <c r="C22" s="85"/>
      <c r="D22" s="85"/>
      <c r="E22" s="81" t="s">
        <v>26</v>
      </c>
      <c r="F22" s="82"/>
      <c r="G22" s="82"/>
      <c r="H22" s="82"/>
      <c r="I22" s="83"/>
      <c r="J22" s="26">
        <f>$E20/$F20</f>
        <v>0</v>
      </c>
    </row>
  </sheetData>
  <mergeCells count="25">
    <mergeCell ref="J1:J3"/>
    <mergeCell ref="A2:B3"/>
    <mergeCell ref="C2:C3"/>
    <mergeCell ref="D2:D3"/>
    <mergeCell ref="B15:D15"/>
    <mergeCell ref="B9:D9"/>
    <mergeCell ref="B10:D10"/>
    <mergeCell ref="B6:D6"/>
    <mergeCell ref="A5:D5"/>
    <mergeCell ref="B7:D7"/>
    <mergeCell ref="B8:D8"/>
    <mergeCell ref="A1:B1"/>
    <mergeCell ref="A4:D4"/>
    <mergeCell ref="E1:E3"/>
    <mergeCell ref="F1:F3"/>
    <mergeCell ref="G1:G3"/>
    <mergeCell ref="H1:H3"/>
    <mergeCell ref="I1:I3"/>
    <mergeCell ref="A16:D16"/>
    <mergeCell ref="E22:I22"/>
    <mergeCell ref="A22:D22"/>
    <mergeCell ref="B11:D11"/>
    <mergeCell ref="B12:D12"/>
    <mergeCell ref="B13:D13"/>
    <mergeCell ref="B14:D14"/>
  </mergeCells>
  <phoneticPr fontId="12" type="noConversion"/>
  <pageMargins left="0.75" right="0.25" top="1.25" bottom="0.5" header="0.75" footer="0.25"/>
  <pageSetup scale="88" orientation="portrait" r:id="rId1"/>
  <headerFooter alignWithMargins="0">
    <oddHeader>&amp;C&amp;"Times New Roman,Bold"&amp;12ENVIRONMENTAL
&amp;U&amp;A</oddHeader>
    <oddFooter>&amp;LPrepared by Professional Services&amp;RNovember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0"/>
  <sheetViews>
    <sheetView workbookViewId="0">
      <selection activeCell="P10" sqref="P10"/>
    </sheetView>
  </sheetViews>
  <sheetFormatPr defaultColWidth="9.140625" defaultRowHeight="15" x14ac:dyDescent="0.25"/>
  <cols>
    <col min="1" max="1" width="6.7109375" style="14" bestFit="1" customWidth="1"/>
    <col min="2" max="2" width="19.42578125" style="15" customWidth="1"/>
    <col min="3" max="3" width="41.28515625" style="15" customWidth="1"/>
    <col min="4" max="4" width="19.7109375" style="15" customWidth="1"/>
    <col min="5" max="10" width="3.7109375" style="16" customWidth="1"/>
    <col min="11" max="16384" width="9.140625" style="13"/>
  </cols>
  <sheetData>
    <row r="1" spans="1:10" ht="40.5" customHeight="1" x14ac:dyDescent="0.25">
      <c r="A1" s="104" t="s">
        <v>63</v>
      </c>
      <c r="B1" s="60"/>
      <c r="C1" s="41" t="str">
        <f>'Quality Checklist'!C1</f>
        <v>Consultant name here</v>
      </c>
      <c r="D1" s="38" t="s">
        <v>62</v>
      </c>
      <c r="E1" s="77" t="s">
        <v>30</v>
      </c>
      <c r="F1" s="77" t="s">
        <v>31</v>
      </c>
      <c r="G1" s="77" t="s">
        <v>32</v>
      </c>
      <c r="H1" s="77" t="s">
        <v>33</v>
      </c>
      <c r="I1" s="77" t="s">
        <v>34</v>
      </c>
      <c r="J1" s="77" t="s">
        <v>35</v>
      </c>
    </row>
    <row r="2" spans="1:10" ht="30" customHeight="1" x14ac:dyDescent="0.25">
      <c r="A2" s="97" t="s">
        <v>64</v>
      </c>
      <c r="B2" s="97"/>
      <c r="C2" s="98">
        <f>'CES rating form'!C5:K5</f>
        <v>0</v>
      </c>
      <c r="D2" s="99">
        <f>'CES rating form'!K6</f>
        <v>33</v>
      </c>
      <c r="E2" s="77"/>
      <c r="F2" s="77"/>
      <c r="G2" s="77"/>
      <c r="H2" s="77"/>
      <c r="I2" s="77"/>
      <c r="J2" s="77"/>
    </row>
    <row r="3" spans="1:10" ht="25.5" customHeight="1" x14ac:dyDescent="0.25">
      <c r="A3" s="97"/>
      <c r="B3" s="97"/>
      <c r="C3" s="98"/>
      <c r="D3" s="100"/>
      <c r="E3" s="77"/>
      <c r="F3" s="77"/>
      <c r="G3" s="77"/>
      <c r="H3" s="77"/>
      <c r="I3" s="77"/>
      <c r="J3" s="77"/>
    </row>
    <row r="4" spans="1:10" ht="39" customHeight="1" x14ac:dyDescent="0.25">
      <c r="A4" s="95" t="s">
        <v>89</v>
      </c>
      <c r="B4" s="96"/>
      <c r="C4" s="96"/>
      <c r="D4" s="96"/>
      <c r="E4" s="31">
        <v>5</v>
      </c>
      <c r="F4" s="31">
        <v>4</v>
      </c>
      <c r="G4" s="31">
        <v>3</v>
      </c>
      <c r="H4" s="31">
        <v>2</v>
      </c>
      <c r="I4" s="31">
        <v>1</v>
      </c>
      <c r="J4" s="32" t="s">
        <v>25</v>
      </c>
    </row>
    <row r="5" spans="1:10" ht="39" customHeight="1" x14ac:dyDescent="0.25">
      <c r="A5" s="92" t="s">
        <v>28</v>
      </c>
      <c r="B5" s="93"/>
      <c r="C5" s="93"/>
      <c r="D5" s="93"/>
      <c r="E5" s="33"/>
      <c r="F5" s="33"/>
      <c r="G5" s="33"/>
      <c r="H5" s="33"/>
      <c r="I5" s="33"/>
      <c r="J5" s="34"/>
    </row>
    <row r="6" spans="1:10" ht="30.95" customHeight="1" x14ac:dyDescent="0.25">
      <c r="A6" s="36">
        <v>-1</v>
      </c>
      <c r="B6" s="86" t="s">
        <v>41</v>
      </c>
      <c r="C6" s="86"/>
      <c r="D6" s="86"/>
      <c r="E6" s="24"/>
      <c r="F6" s="24"/>
      <c r="G6" s="24"/>
      <c r="H6" s="24"/>
      <c r="I6" s="24"/>
      <c r="J6" s="24"/>
    </row>
    <row r="7" spans="1:10" ht="30.95" customHeight="1" x14ac:dyDescent="0.25">
      <c r="A7" s="36">
        <f t="shared" ref="A7:A13" si="0">A6-1</f>
        <v>-2</v>
      </c>
      <c r="B7" s="86" t="s">
        <v>43</v>
      </c>
      <c r="C7" s="86"/>
      <c r="D7" s="86"/>
      <c r="E7" s="24"/>
      <c r="F7" s="24"/>
      <c r="G7" s="24"/>
      <c r="H7" s="24"/>
      <c r="I7" s="24"/>
      <c r="J7" s="24"/>
    </row>
    <row r="8" spans="1:10" ht="30.95" customHeight="1" x14ac:dyDescent="0.25">
      <c r="A8" s="36">
        <f t="shared" si="0"/>
        <v>-3</v>
      </c>
      <c r="B8" s="86" t="s">
        <v>57</v>
      </c>
      <c r="C8" s="86"/>
      <c r="D8" s="86"/>
      <c r="E8" s="24"/>
      <c r="F8" s="24"/>
      <c r="G8" s="24"/>
      <c r="H8" s="24"/>
      <c r="I8" s="24"/>
      <c r="J8" s="24"/>
    </row>
    <row r="9" spans="1:10" ht="30.95" customHeight="1" x14ac:dyDescent="0.25">
      <c r="A9" s="36">
        <f t="shared" si="0"/>
        <v>-4</v>
      </c>
      <c r="B9" s="86" t="s">
        <v>42</v>
      </c>
      <c r="C9" s="86"/>
      <c r="D9" s="86"/>
      <c r="E9" s="24"/>
      <c r="F9" s="24"/>
      <c r="G9" s="24"/>
      <c r="H9" s="24"/>
      <c r="I9" s="24"/>
      <c r="J9" s="24"/>
    </row>
    <row r="10" spans="1:10" ht="30.95" customHeight="1" x14ac:dyDescent="0.25">
      <c r="A10" s="36">
        <f t="shared" si="0"/>
        <v>-5</v>
      </c>
      <c r="B10" s="86" t="s">
        <v>49</v>
      </c>
      <c r="C10" s="86"/>
      <c r="D10" s="86"/>
      <c r="E10" s="24"/>
      <c r="F10" s="24"/>
      <c r="G10" s="24"/>
      <c r="H10" s="24"/>
      <c r="I10" s="24"/>
      <c r="J10" s="24"/>
    </row>
    <row r="11" spans="1:10" ht="30.95" customHeight="1" x14ac:dyDescent="0.25">
      <c r="A11" s="36">
        <f t="shared" si="0"/>
        <v>-6</v>
      </c>
      <c r="B11" s="86" t="s">
        <v>46</v>
      </c>
      <c r="C11" s="86"/>
      <c r="D11" s="86"/>
      <c r="E11" s="24"/>
      <c r="F11" s="24"/>
      <c r="G11" s="24"/>
      <c r="H11" s="24"/>
      <c r="I11" s="24"/>
      <c r="J11" s="24"/>
    </row>
    <row r="12" spans="1:10" ht="30.75" customHeight="1" x14ac:dyDescent="0.25">
      <c r="A12" s="36">
        <f t="shared" si="0"/>
        <v>-7</v>
      </c>
      <c r="B12" s="86" t="s">
        <v>44</v>
      </c>
      <c r="C12" s="86"/>
      <c r="D12" s="86"/>
      <c r="E12" s="24"/>
      <c r="F12" s="24"/>
      <c r="G12" s="24"/>
      <c r="H12" s="24"/>
      <c r="I12" s="24"/>
      <c r="J12" s="24"/>
    </row>
    <row r="13" spans="1:10" ht="30.75" customHeight="1" x14ac:dyDescent="0.25">
      <c r="A13" s="36">
        <f t="shared" si="0"/>
        <v>-8</v>
      </c>
      <c r="B13" s="86" t="s">
        <v>45</v>
      </c>
      <c r="C13" s="86"/>
      <c r="D13" s="86"/>
      <c r="E13" s="24"/>
      <c r="F13" s="24"/>
      <c r="G13" s="24"/>
      <c r="H13" s="24"/>
      <c r="I13" s="24"/>
      <c r="J13" s="24"/>
    </row>
    <row r="14" spans="1:10" ht="30.75" customHeight="1" x14ac:dyDescent="0.25">
      <c r="A14" s="36">
        <f>A13-1</f>
        <v>-9</v>
      </c>
      <c r="B14" s="86" t="s">
        <v>58</v>
      </c>
      <c r="C14" s="86"/>
      <c r="D14" s="86"/>
      <c r="E14" s="24"/>
      <c r="F14" s="24"/>
      <c r="G14" s="24"/>
      <c r="H14" s="24"/>
      <c r="I14" s="24"/>
      <c r="J14" s="24"/>
    </row>
    <row r="15" spans="1:10" ht="30.75" customHeight="1" x14ac:dyDescent="0.25">
      <c r="A15" s="36">
        <f>A14-1</f>
        <v>-10</v>
      </c>
      <c r="B15" s="86" t="s">
        <v>74</v>
      </c>
      <c r="C15" s="86"/>
      <c r="D15" s="86"/>
      <c r="E15" s="24"/>
      <c r="F15" s="24"/>
      <c r="G15" s="24"/>
      <c r="H15" s="24"/>
      <c r="I15" s="24"/>
      <c r="J15" s="24"/>
    </row>
    <row r="16" spans="1:10" ht="30.95" customHeight="1" x14ac:dyDescent="0.25">
      <c r="A16" s="36">
        <f>A15-1</f>
        <v>-11</v>
      </c>
      <c r="B16" s="86" t="s">
        <v>65</v>
      </c>
      <c r="C16" s="86"/>
      <c r="D16" s="86"/>
      <c r="E16" s="24"/>
      <c r="F16" s="24"/>
      <c r="G16" s="24"/>
      <c r="H16" s="24"/>
      <c r="I16" s="24"/>
      <c r="J16" s="24"/>
    </row>
    <row r="17" spans="1:10" ht="25.5" customHeight="1" x14ac:dyDescent="0.25">
      <c r="A17" s="101" t="s">
        <v>27</v>
      </c>
      <c r="B17" s="102"/>
      <c r="C17" s="102"/>
      <c r="D17" s="103"/>
      <c r="E17" s="24">
        <f t="shared" ref="E17:J17" si="1">COUNTIF(E6:E16,"X")</f>
        <v>0</v>
      </c>
      <c r="F17" s="24">
        <f t="shared" si="1"/>
        <v>0</v>
      </c>
      <c r="G17" s="24">
        <f t="shared" si="1"/>
        <v>0</v>
      </c>
      <c r="H17" s="24">
        <f t="shared" si="1"/>
        <v>0</v>
      </c>
      <c r="I17" s="24">
        <f t="shared" si="1"/>
        <v>0</v>
      </c>
      <c r="J17" s="24">
        <f t="shared" si="1"/>
        <v>0</v>
      </c>
    </row>
    <row r="18" spans="1:10" customFormat="1" ht="13.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customFormat="1" ht="30.95" hidden="1" customHeight="1" x14ac:dyDescent="0.2">
      <c r="A19" s="2"/>
      <c r="B19" s="2"/>
      <c r="C19" s="2"/>
      <c r="D19" s="2"/>
      <c r="E19" s="25">
        <f>E17*5</f>
        <v>0</v>
      </c>
      <c r="F19" s="25">
        <f>F17*4</f>
        <v>0</v>
      </c>
      <c r="G19" s="25">
        <f>G17*3</f>
        <v>0</v>
      </c>
      <c r="H19" s="25">
        <f>H17*2</f>
        <v>0</v>
      </c>
      <c r="I19" s="25">
        <f>I17*1</f>
        <v>0</v>
      </c>
      <c r="J19" s="25">
        <f>J17*1</f>
        <v>0</v>
      </c>
    </row>
    <row r="20" spans="1:10" customFormat="1" ht="30.95" hidden="1" customHeight="1" x14ac:dyDescent="0.2">
      <c r="A20" s="2"/>
      <c r="B20" s="2"/>
      <c r="C20" s="2"/>
      <c r="D20" s="2"/>
      <c r="E20" s="25">
        <f>E19+F19+G19+H19+I19</f>
        <v>0</v>
      </c>
      <c r="F20" s="25">
        <f>11-J19</f>
        <v>11</v>
      </c>
      <c r="G20" s="2"/>
      <c r="H20" s="2"/>
      <c r="I20" s="2"/>
      <c r="J20" s="2"/>
    </row>
    <row r="21" spans="1:10" customFormat="1" ht="30.95" customHeight="1" x14ac:dyDescent="0.2">
      <c r="A21" s="2"/>
      <c r="B21" s="2"/>
      <c r="C21" s="2"/>
      <c r="D21" s="2"/>
      <c r="E21" s="81" t="s">
        <v>26</v>
      </c>
      <c r="F21" s="82"/>
      <c r="G21" s="82"/>
      <c r="H21" s="82"/>
      <c r="I21" s="83"/>
      <c r="J21" s="26">
        <f>E20/F20</f>
        <v>0</v>
      </c>
    </row>
    <row r="22" spans="1:10" customFormat="1" ht="30.95" customHeight="1" x14ac:dyDescent="0.2"/>
    <row r="23" spans="1:10" customFormat="1" ht="30.95" customHeight="1" x14ac:dyDescent="0.2"/>
    <row r="24" spans="1:10" customFormat="1" ht="30.95" customHeight="1" x14ac:dyDescent="0.2"/>
    <row r="25" spans="1:10" customFormat="1" ht="28.5" customHeight="1" x14ac:dyDescent="0.2"/>
    <row r="26" spans="1:10" customFormat="1" ht="12.75" hidden="1" x14ac:dyDescent="0.2"/>
    <row r="27" spans="1:10" customFormat="1" ht="12.75" hidden="1" x14ac:dyDescent="0.2"/>
    <row r="28" spans="1:10" customFormat="1" ht="12.75" hidden="1" x14ac:dyDescent="0.2"/>
    <row r="29" spans="1:10" customFormat="1" ht="12.75" hidden="1" x14ac:dyDescent="0.2"/>
    <row r="30" spans="1:10" customFormat="1" ht="12.75" x14ac:dyDescent="0.2"/>
    <row r="31" spans="1:10" customFormat="1" ht="38.25" customHeight="1" x14ac:dyDescent="0.2"/>
    <row r="32" spans="1:10" customFormat="1" ht="12.75" x14ac:dyDescent="0.2"/>
    <row r="33" customFormat="1" ht="12.75" x14ac:dyDescent="0.2"/>
    <row r="34" customFormat="1" ht="12.75" x14ac:dyDescent="0.2"/>
    <row r="35" customFormat="1" ht="12.75" x14ac:dyDescent="0.2"/>
    <row r="36" customFormat="1" ht="12.75" x14ac:dyDescent="0.2"/>
    <row r="37" customFormat="1" ht="12.75" x14ac:dyDescent="0.2"/>
    <row r="38" customFormat="1" ht="12.75" x14ac:dyDescent="0.2"/>
    <row r="39" customFormat="1" ht="12.75" x14ac:dyDescent="0.2"/>
    <row r="40" customFormat="1" ht="12.75" x14ac:dyDescent="0.2"/>
  </sheetData>
  <mergeCells count="25">
    <mergeCell ref="E21:I21"/>
    <mergeCell ref="B11:D11"/>
    <mergeCell ref="B12:D12"/>
    <mergeCell ref="B16:D16"/>
    <mergeCell ref="B8:D8"/>
    <mergeCell ref="B10:D10"/>
    <mergeCell ref="B9:D9"/>
    <mergeCell ref="B15:D15"/>
    <mergeCell ref="B14:D14"/>
    <mergeCell ref="B13:D13"/>
    <mergeCell ref="J1:J3"/>
    <mergeCell ref="A2:B3"/>
    <mergeCell ref="C2:C3"/>
    <mergeCell ref="D2:D3"/>
    <mergeCell ref="A17:D17"/>
    <mergeCell ref="E1:E3"/>
    <mergeCell ref="F1:F3"/>
    <mergeCell ref="G1:G3"/>
    <mergeCell ref="H1:H3"/>
    <mergeCell ref="I1:I3"/>
    <mergeCell ref="B7:D7"/>
    <mergeCell ref="A1:B1"/>
    <mergeCell ref="A4:D4"/>
    <mergeCell ref="B6:D6"/>
    <mergeCell ref="A5:D5"/>
  </mergeCells>
  <phoneticPr fontId="12" type="noConversion"/>
  <pageMargins left="0.75" right="0.75" top="1.25" bottom="1" header="0.75" footer="0.25"/>
  <pageSetup scale="83" orientation="portrait" r:id="rId1"/>
  <headerFooter alignWithMargins="0">
    <oddHeader>&amp;C&amp;"Times New Roman,Bold"&amp;12ENVIRONMENTAL&amp;U
&amp;A</oddHeader>
    <oddFooter>&amp;LPrepared by Professional Services&amp;RNovember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6"/>
  <sheetViews>
    <sheetView workbookViewId="0">
      <selection activeCell="I31" sqref="I31"/>
    </sheetView>
  </sheetViews>
  <sheetFormatPr defaultRowHeight="12.75" x14ac:dyDescent="0.2"/>
  <cols>
    <col min="1" max="1" width="16.7109375" customWidth="1"/>
    <col min="2" max="2" width="23.5703125" customWidth="1"/>
  </cols>
  <sheetData>
    <row r="1" spans="1:8" x14ac:dyDescent="0.2">
      <c r="A1" s="7"/>
      <c r="B1" s="7"/>
      <c r="C1" s="7"/>
      <c r="D1" s="7"/>
      <c r="E1" s="7"/>
      <c r="F1" s="7"/>
      <c r="G1" s="7"/>
      <c r="H1">
        <v>1</v>
      </c>
    </row>
    <row r="2" spans="1:8" x14ac:dyDescent="0.2">
      <c r="A2" s="7"/>
      <c r="B2" s="7"/>
      <c r="C2" s="7"/>
      <c r="D2" s="7"/>
      <c r="E2" s="7"/>
      <c r="F2" s="7"/>
      <c r="G2" s="7"/>
      <c r="H2">
        <f>H1+1</f>
        <v>2</v>
      </c>
    </row>
    <row r="3" spans="1:8" x14ac:dyDescent="0.2">
      <c r="A3" s="7" t="s">
        <v>6</v>
      </c>
      <c r="B3" s="7"/>
      <c r="C3" s="7"/>
      <c r="D3" s="7"/>
      <c r="E3" s="7" t="s">
        <v>19</v>
      </c>
      <c r="F3" s="7"/>
      <c r="G3" s="7"/>
      <c r="H3">
        <f t="shared" ref="H3:H25" si="0">H2+1</f>
        <v>3</v>
      </c>
    </row>
    <row r="4" spans="1:8" x14ac:dyDescent="0.2">
      <c r="A4" s="8">
        <f>IF('CES rating form'!C12="Structural Evaluation",0.1,0)</f>
        <v>0</v>
      </c>
      <c r="B4" s="8"/>
      <c r="C4" s="8"/>
      <c r="D4" s="8"/>
      <c r="E4" s="8">
        <f>SUM(A4:C4)</f>
        <v>0</v>
      </c>
      <c r="F4" s="8"/>
      <c r="G4" s="7"/>
      <c r="H4">
        <f t="shared" si="0"/>
        <v>4</v>
      </c>
    </row>
    <row r="5" spans="1:8" x14ac:dyDescent="0.2">
      <c r="A5" s="7" t="s">
        <v>5</v>
      </c>
      <c r="B5" s="7" t="s">
        <v>7</v>
      </c>
      <c r="C5" s="7"/>
      <c r="D5" s="7"/>
      <c r="E5" s="7" t="s">
        <v>8</v>
      </c>
      <c r="F5" s="7"/>
      <c r="G5" s="7"/>
      <c r="H5">
        <f t="shared" si="0"/>
        <v>5</v>
      </c>
    </row>
    <row r="6" spans="1:8" x14ac:dyDescent="0.2">
      <c r="A6" s="8">
        <f>IF('CES rating form'!C12="DESIGN-Design Phase",1,0)</f>
        <v>0</v>
      </c>
      <c r="B6" s="8">
        <f>IF('CES rating form'!C12="Planning",1,0)</f>
        <v>0</v>
      </c>
      <c r="C6" s="8"/>
      <c r="D6" s="8"/>
      <c r="E6" s="8">
        <f>SUM(A6:C6)</f>
        <v>0</v>
      </c>
      <c r="F6" s="8"/>
      <c r="G6" s="7"/>
      <c r="H6">
        <f t="shared" si="0"/>
        <v>6</v>
      </c>
    </row>
    <row r="7" spans="1:8" ht="25.5" x14ac:dyDescent="0.2">
      <c r="A7" s="9" t="s">
        <v>10</v>
      </c>
      <c r="B7" s="8" t="s">
        <v>39</v>
      </c>
      <c r="C7" s="8"/>
      <c r="D7" s="8"/>
      <c r="E7" s="8" t="s">
        <v>11</v>
      </c>
      <c r="F7" s="8"/>
      <c r="G7" s="7"/>
      <c r="H7">
        <f t="shared" si="0"/>
        <v>7</v>
      </c>
    </row>
    <row r="8" spans="1:8" x14ac:dyDescent="0.2">
      <c r="A8" s="8">
        <f>IF('CES rating form'!C12="Construction Inspection",10,0)</f>
        <v>0</v>
      </c>
      <c r="B8" s="8">
        <f>IF('CES rating form'!C12="ENVIRONMENTAL - Asbestos",10,0)</f>
        <v>0</v>
      </c>
      <c r="C8" s="8"/>
      <c r="D8" s="8"/>
      <c r="E8" s="8">
        <f>SUM(A8:C8)</f>
        <v>0</v>
      </c>
      <c r="F8" s="8"/>
      <c r="G8" s="7"/>
      <c r="H8">
        <f t="shared" si="0"/>
        <v>8</v>
      </c>
    </row>
    <row r="9" spans="1:8" ht="25.5" x14ac:dyDescent="0.2">
      <c r="A9" s="9" t="s">
        <v>12</v>
      </c>
      <c r="B9" s="8"/>
      <c r="C9" s="8"/>
      <c r="D9" s="8"/>
      <c r="E9" s="8" t="s">
        <v>9</v>
      </c>
      <c r="F9" s="8"/>
      <c r="G9" s="7"/>
      <c r="H9">
        <f t="shared" si="0"/>
        <v>9</v>
      </c>
    </row>
    <row r="10" spans="1:8" x14ac:dyDescent="0.2">
      <c r="A10" s="8">
        <f>IF('CES rating form'!C12="DESIGN-Construction Phase",100,0)</f>
        <v>0</v>
      </c>
      <c r="B10" s="8"/>
      <c r="C10" s="8"/>
      <c r="D10" s="8"/>
      <c r="E10" s="8">
        <f>SUM(A10:C10)</f>
        <v>0</v>
      </c>
      <c r="F10" s="8"/>
      <c r="G10" s="7"/>
      <c r="H10">
        <f t="shared" si="0"/>
        <v>10</v>
      </c>
    </row>
    <row r="11" spans="1:8" x14ac:dyDescent="0.2">
      <c r="A11" s="8" t="s">
        <v>13</v>
      </c>
      <c r="B11" s="8"/>
      <c r="C11" s="8"/>
      <c r="D11" s="8"/>
      <c r="E11" s="8" t="s">
        <v>14</v>
      </c>
      <c r="F11" s="8"/>
      <c r="G11" s="7"/>
      <c r="H11">
        <f t="shared" si="0"/>
        <v>11</v>
      </c>
    </row>
    <row r="12" spans="1:8" x14ac:dyDescent="0.2">
      <c r="A12" s="8">
        <f>IF('CES rating form'!C12="DESIGN-Overall Quality",1000,0)</f>
        <v>0</v>
      </c>
      <c r="B12" s="8"/>
      <c r="C12" s="8"/>
      <c r="D12" s="8"/>
      <c r="E12" s="8">
        <f>SUM(A12:C12)</f>
        <v>0</v>
      </c>
      <c r="F12" s="8"/>
      <c r="G12" s="7"/>
      <c r="H12">
        <f t="shared" si="0"/>
        <v>12</v>
      </c>
    </row>
    <row r="13" spans="1:8" x14ac:dyDescent="0.2">
      <c r="A13" s="8" t="s">
        <v>22</v>
      </c>
      <c r="B13" s="8"/>
      <c r="C13" s="8"/>
      <c r="D13" s="8"/>
      <c r="E13" s="8" t="s">
        <v>23</v>
      </c>
      <c r="F13" s="8"/>
      <c r="G13" s="7"/>
      <c r="H13">
        <f t="shared" si="0"/>
        <v>13</v>
      </c>
    </row>
    <row r="14" spans="1:8" x14ac:dyDescent="0.2">
      <c r="A14" s="8">
        <f>IF('CES rating form'!C12="ENVIRONMENTAL",10000,0)</f>
        <v>0</v>
      </c>
      <c r="B14" s="8"/>
      <c r="C14" s="8"/>
      <c r="D14" s="8"/>
      <c r="E14" s="8">
        <f>SUM(A14:C14)</f>
        <v>0</v>
      </c>
      <c r="F14" s="8"/>
      <c r="G14" s="7"/>
      <c r="H14">
        <f t="shared" si="0"/>
        <v>14</v>
      </c>
    </row>
    <row r="15" spans="1:8" x14ac:dyDescent="0.2">
      <c r="A15" s="7"/>
      <c r="B15" s="7"/>
      <c r="C15" s="7"/>
      <c r="D15" s="7"/>
      <c r="E15" s="7"/>
      <c r="F15" s="7"/>
      <c r="G15" s="7"/>
      <c r="H15">
        <f t="shared" si="0"/>
        <v>15</v>
      </c>
    </row>
    <row r="16" spans="1:8" x14ac:dyDescent="0.2">
      <c r="A16" s="10">
        <f>SUM(E4,E6,E8,E10,E12,E14)</f>
        <v>0</v>
      </c>
      <c r="B16" s="7"/>
      <c r="C16" s="7"/>
      <c r="D16" s="7"/>
      <c r="E16" s="7"/>
      <c r="F16" s="7"/>
      <c r="G16" s="7"/>
      <c r="H16">
        <f t="shared" si="0"/>
        <v>16</v>
      </c>
    </row>
    <row r="17" spans="1:8" x14ac:dyDescent="0.2">
      <c r="A17" s="7"/>
      <c r="B17" s="7"/>
      <c r="C17" s="7"/>
      <c r="D17" s="7"/>
      <c r="E17" s="7"/>
      <c r="F17" s="7"/>
      <c r="G17" s="7"/>
      <c r="H17">
        <f t="shared" si="0"/>
        <v>17</v>
      </c>
    </row>
    <row r="18" spans="1:8" x14ac:dyDescent="0.2">
      <c r="A18" s="7"/>
      <c r="B18" s="7"/>
      <c r="C18" s="7"/>
      <c r="D18" s="7"/>
      <c r="E18" s="7"/>
      <c r="F18" s="7"/>
      <c r="G18" s="7"/>
      <c r="H18">
        <f t="shared" si="0"/>
        <v>18</v>
      </c>
    </row>
    <row r="19" spans="1:8" x14ac:dyDescent="0.2">
      <c r="A19" s="11">
        <f>'CES rating form'!C14*'CES rating form'!D14</f>
        <v>0</v>
      </c>
      <c r="B19" s="11">
        <f>'CES rating form'!C14*'CES rating form'!E14</f>
        <v>0</v>
      </c>
      <c r="C19" s="11">
        <f>'CES rating form'!C14*'CES rating form'!F14</f>
        <v>0</v>
      </c>
      <c r="D19" s="11">
        <f>'CES rating form'!C14*'CES rating form'!G14</f>
        <v>0</v>
      </c>
      <c r="E19" s="11">
        <f>'CES rating form'!C14*'CES rating form'!H14</f>
        <v>0</v>
      </c>
      <c r="F19" s="11">
        <f>'CES rating form'!C14*'CES rating form'!I14</f>
        <v>0</v>
      </c>
      <c r="G19" s="11">
        <f>SUM(A19:F19)</f>
        <v>0</v>
      </c>
      <c r="H19">
        <f t="shared" si="0"/>
        <v>19</v>
      </c>
    </row>
    <row r="20" spans="1:8" x14ac:dyDescent="0.2">
      <c r="A20" s="11"/>
      <c r="B20" s="11"/>
      <c r="C20" s="11"/>
      <c r="D20" s="11"/>
      <c r="E20" s="11"/>
      <c r="F20" s="11"/>
      <c r="G20" s="11"/>
      <c r="H20">
        <f t="shared" si="0"/>
        <v>20</v>
      </c>
    </row>
    <row r="21" spans="1:8" x14ac:dyDescent="0.2">
      <c r="A21" s="11"/>
      <c r="B21" s="11"/>
      <c r="C21" s="11"/>
      <c r="D21" s="11"/>
      <c r="E21" s="11"/>
      <c r="F21" s="11"/>
      <c r="G21" s="11"/>
      <c r="H21">
        <f t="shared" si="0"/>
        <v>21</v>
      </c>
    </row>
    <row r="22" spans="1:8" x14ac:dyDescent="0.2">
      <c r="A22" s="11">
        <f>'CES rating form'!C17*'CES rating form'!D17</f>
        <v>0</v>
      </c>
      <c r="B22" s="11">
        <f>'CES rating form'!C17*'CES rating form'!E17</f>
        <v>0</v>
      </c>
      <c r="C22" s="11">
        <f>'CES rating form'!C17*'CES rating form'!F17</f>
        <v>0</v>
      </c>
      <c r="D22" s="11">
        <f>'CES rating form'!C17*'CES rating form'!G17</f>
        <v>0</v>
      </c>
      <c r="E22" s="11">
        <f>'CES rating form'!C17*'CES rating form'!H17</f>
        <v>0</v>
      </c>
      <c r="F22" s="11">
        <f>'CES rating form'!C17*'CES rating form'!I17</f>
        <v>0</v>
      </c>
      <c r="G22" s="11">
        <f>SUM(A22:F22)</f>
        <v>0</v>
      </c>
      <c r="H22">
        <f t="shared" si="0"/>
        <v>22</v>
      </c>
    </row>
    <row r="23" spans="1:8" x14ac:dyDescent="0.2">
      <c r="A23" s="11"/>
      <c r="B23" s="11"/>
      <c r="C23" s="11"/>
      <c r="D23" s="11"/>
      <c r="E23" s="11"/>
      <c r="F23" s="11"/>
      <c r="G23" s="11"/>
      <c r="H23">
        <f t="shared" si="0"/>
        <v>23</v>
      </c>
    </row>
    <row r="24" spans="1:8" x14ac:dyDescent="0.2">
      <c r="A24" s="11"/>
      <c r="B24" s="11"/>
      <c r="C24" s="11"/>
      <c r="D24" s="11"/>
      <c r="E24" s="11"/>
      <c r="F24" s="11"/>
      <c r="G24" s="11"/>
      <c r="H24">
        <f t="shared" si="0"/>
        <v>24</v>
      </c>
    </row>
    <row r="25" spans="1:8" x14ac:dyDescent="0.2">
      <c r="A25" s="11">
        <f>'CES rating form'!C20*'CES rating form'!D20</f>
        <v>0</v>
      </c>
      <c r="B25" s="11">
        <f>'CES rating form'!C20*'CES rating form'!E20</f>
        <v>0</v>
      </c>
      <c r="C25" s="11">
        <f>'CES rating form'!C20*'CES rating form'!F20</f>
        <v>0</v>
      </c>
      <c r="D25" s="11">
        <f>'CES rating form'!C20*'CES rating form'!G20</f>
        <v>0</v>
      </c>
      <c r="E25" s="11">
        <f>'CES rating form'!C20*'CES rating form'!H20</f>
        <v>0</v>
      </c>
      <c r="F25" s="11">
        <f>'CES rating form'!C20*'CES rating form'!I20</f>
        <v>0</v>
      </c>
      <c r="G25" s="11">
        <f>SUM(A25:F25)</f>
        <v>0</v>
      </c>
      <c r="H25">
        <f t="shared" si="0"/>
        <v>25</v>
      </c>
    </row>
    <row r="26" spans="1:8" x14ac:dyDescent="0.2">
      <c r="A26" t="s">
        <v>66</v>
      </c>
      <c r="B26" t="s">
        <v>67</v>
      </c>
      <c r="C26" t="s">
        <v>68</v>
      </c>
      <c r="D26" t="s">
        <v>69</v>
      </c>
      <c r="E26" t="s">
        <v>70</v>
      </c>
      <c r="F26" t="s">
        <v>71</v>
      </c>
      <c r="G26" t="s">
        <v>72</v>
      </c>
    </row>
  </sheetData>
  <sheetProtection password="DC85" sheet="1" objects="1" scenarios="1"/>
  <phoneticPr fontId="0" type="noConversion"/>
  <pageMargins left="0.75" right="0.75" top="1" bottom="1" header="0.5" footer="0.5"/>
  <pageSetup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"/>
  <sheetViews>
    <sheetView workbookViewId="0">
      <selection activeCell="D33" sqref="D33"/>
    </sheetView>
  </sheetViews>
  <sheetFormatPr defaultRowHeight="12.75" x14ac:dyDescent="0.2"/>
  <cols>
    <col min="1" max="1" width="17.85546875" bestFit="1" customWidth="1"/>
    <col min="4" max="4" width="22.5703125" bestFit="1" customWidth="1"/>
  </cols>
  <sheetData>
    <row r="1" spans="1:4" x14ac:dyDescent="0.2">
      <c r="A1" s="3" t="s">
        <v>3</v>
      </c>
      <c r="B1" s="6"/>
      <c r="C1" s="1"/>
      <c r="D1" s="3" t="s">
        <v>40</v>
      </c>
    </row>
    <row r="2" spans="1:4" x14ac:dyDescent="0.2">
      <c r="A2" s="2" t="s">
        <v>86</v>
      </c>
      <c r="B2" s="6">
        <v>5</v>
      </c>
      <c r="D2" t="s">
        <v>86</v>
      </c>
    </row>
    <row r="3" spans="1:4" x14ac:dyDescent="0.2">
      <c r="A3" t="s">
        <v>73</v>
      </c>
      <c r="B3" s="6">
        <v>4.5</v>
      </c>
      <c r="D3" t="s">
        <v>91</v>
      </c>
    </row>
    <row r="4" spans="1:4" x14ac:dyDescent="0.2">
      <c r="A4" t="s">
        <v>47</v>
      </c>
      <c r="B4" s="6">
        <v>4</v>
      </c>
      <c r="D4" s="2" t="s">
        <v>92</v>
      </c>
    </row>
    <row r="5" spans="1:4" x14ac:dyDescent="0.2">
      <c r="A5" t="s">
        <v>4</v>
      </c>
      <c r="B5" s="6">
        <v>3.5</v>
      </c>
    </row>
    <row r="6" spans="1:4" x14ac:dyDescent="0.2">
      <c r="A6" t="s">
        <v>16</v>
      </c>
      <c r="B6" s="6">
        <v>3</v>
      </c>
    </row>
    <row r="7" spans="1:4" x14ac:dyDescent="0.2">
      <c r="A7" t="s">
        <v>24</v>
      </c>
      <c r="B7" s="6">
        <v>2.5</v>
      </c>
    </row>
    <row r="8" spans="1:4" x14ac:dyDescent="0.2">
      <c r="B8" s="6">
        <v>2</v>
      </c>
    </row>
    <row r="9" spans="1:4" x14ac:dyDescent="0.2">
      <c r="B9" s="6">
        <v>1.5</v>
      </c>
    </row>
    <row r="10" spans="1:4" x14ac:dyDescent="0.2">
      <c r="B10" s="6">
        <v>1</v>
      </c>
    </row>
    <row r="11" spans="1:4" x14ac:dyDescent="0.2">
      <c r="B11" s="6">
        <v>0.5</v>
      </c>
    </row>
    <row r="12" spans="1:4" x14ac:dyDescent="0.2">
      <c r="B12" s="6">
        <v>0</v>
      </c>
    </row>
  </sheetData>
  <sheetProtection algorithmName="SHA-512" hashValue="dhbC+RNvQJSe7AhZC0pDh9gJoRbc2uJsHQ4GLdSQLztVNps4XUpTPZtlSnQ3wrNmBqSdRm5ykCtNi5WcJvQ59Q==" saltValue="5348Pex+9YvaN8Vo9zctG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CES rating form</vt:lpstr>
      <vt:lpstr>Quality Checklist</vt:lpstr>
      <vt:lpstr>Project Management Checklist</vt:lpstr>
      <vt:lpstr>formulas</vt:lpstr>
      <vt:lpstr>drop down info</vt:lpstr>
      <vt:lpstr>'CES rating form'!Print_Area</vt:lpstr>
      <vt:lpstr>formulas!Print_Area</vt:lpstr>
      <vt:lpstr>'Project Management Checklist'!Print_Area</vt:lpstr>
      <vt:lpstr>'Quality Checklist'!Print_Area</vt:lpstr>
    </vt:vector>
  </TitlesOfParts>
  <Company>NJDOT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TPWSIND</dc:creator>
  <cp:lastModifiedBy>Brown, Kwincy [DOT]</cp:lastModifiedBy>
  <cp:lastPrinted>2023-11-28T19:28:56Z</cp:lastPrinted>
  <dcterms:created xsi:type="dcterms:W3CDTF">2003-06-03T14:32:19Z</dcterms:created>
  <dcterms:modified xsi:type="dcterms:W3CDTF">2023-12-04T15:35:31Z</dcterms:modified>
</cp:coreProperties>
</file>