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28830" windowHeight="11640"/>
  </bookViews>
  <sheets>
    <sheet name="Conc on Steel &amp; P.S. I" sheetId="5" r:id="rId1"/>
  </sheets>
  <definedNames>
    <definedName name="_xlnm.Print_Area" localSheetId="0">'Conc on Steel &amp; P.S. I'!$A$1:$AK$202</definedName>
    <definedName name="_xlnm.Print_Titles" localSheetId="0">'Conc on Steel &amp; P.S. I'!$1:$5</definedName>
  </definedNames>
  <calcPr calcId="125725"/>
</workbook>
</file>

<file path=xl/calcChain.xml><?xml version="1.0" encoding="utf-8"?>
<calcChain xmlns="http://schemas.openxmlformats.org/spreadsheetml/2006/main">
  <c r="O116" i="5"/>
  <c r="J58"/>
  <c r="R41"/>
  <c r="M69"/>
  <c r="K70" l="1"/>
  <c r="M64"/>
  <c r="H65" l="1"/>
  <c r="O65" s="1"/>
  <c r="H69" s="1"/>
  <c r="T69" s="1"/>
  <c r="O84"/>
  <c r="X84" s="1"/>
  <c r="H93" s="1"/>
  <c r="T92" l="1"/>
  <c r="H92"/>
  <c r="O86"/>
  <c r="X86" s="1"/>
  <c r="F70"/>
  <c r="N70" s="1"/>
  <c r="H71" s="1"/>
  <c r="T93" l="1"/>
  <c r="H72"/>
  <c r="H91"/>
  <c r="T91" l="1"/>
  <c r="J121" l="1"/>
  <c r="R123" s="1"/>
  <c r="T94" l="1"/>
  <c r="H94" l="1"/>
  <c r="O117"/>
  <c r="N123" s="1"/>
  <c r="O112"/>
  <c r="O113" s="1"/>
  <c r="J123" s="1"/>
  <c r="W29"/>
  <c r="K23"/>
  <c r="Y35" l="1"/>
  <c r="E123"/>
  <c r="V123" s="1"/>
  <c r="F124" s="1"/>
  <c r="Q23"/>
  <c r="P124" l="1"/>
  <c r="J194" l="1"/>
  <c r="J193"/>
  <c r="J187"/>
  <c r="Y188"/>
  <c r="U188"/>
  <c r="Q188"/>
  <c r="N188"/>
  <c r="AC162"/>
  <c r="V162" s="1"/>
  <c r="R167"/>
  <c r="J189" l="1"/>
  <c r="J167"/>
  <c r="N167"/>
  <c r="I166"/>
  <c r="I168" l="1"/>
</calcChain>
</file>

<file path=xl/sharedStrings.xml><?xml version="1.0" encoding="utf-8"?>
<sst xmlns="http://schemas.openxmlformats.org/spreadsheetml/2006/main" count="213" uniqueCount="137">
  <si>
    <t>BY</t>
  </si>
  <si>
    <t>CHKD. BY</t>
  </si>
  <si>
    <t>SUBJECT</t>
  </si>
  <si>
    <t>DATE</t>
  </si>
  <si>
    <t>SHEET NO.</t>
  </si>
  <si>
    <t>JOB NO.</t>
  </si>
  <si>
    <t>OF</t>
  </si>
  <si>
    <t>ft</t>
  </si>
  <si>
    <t>Number of Lanes =</t>
  </si>
  <si>
    <t>=</t>
  </si>
  <si>
    <t>/</t>
  </si>
  <si>
    <t>ft x</t>
  </si>
  <si>
    <t>ft )</t>
  </si>
  <si>
    <t>x</t>
  </si>
  <si>
    <t xml:space="preserve">SHEAR </t>
  </si>
  <si>
    <t>D.F. =</t>
  </si>
  <si>
    <t>AASHTO 3.23.1</t>
  </si>
  <si>
    <t>MOMENT</t>
  </si>
  <si>
    <t>(Same as Shear)</t>
  </si>
  <si>
    <t>]</t>
  </si>
  <si>
    <t>(Not to Scale)</t>
  </si>
  <si>
    <t>[(</t>
  </si>
  <si>
    <t>) /</t>
  </si>
  <si>
    <t>ft ]</t>
  </si>
  <si>
    <t xml:space="preserve">ft  + </t>
  </si>
  <si>
    <t>per Wheel</t>
  </si>
  <si>
    <t>SHEAR  - LEVER RULE</t>
  </si>
  <si>
    <t>[</t>
  </si>
  <si>
    <t xml:space="preserve"> + (</t>
  </si>
  <si>
    <t>ft /</t>
  </si>
  <si>
    <t>ft ) +</t>
  </si>
  <si>
    <t xml:space="preserve"> (</t>
  </si>
  <si>
    <t>EXTERIOR GIRDERS</t>
  </si>
  <si>
    <t>AASHTO 3.23.1 (LFD)</t>
  </si>
  <si>
    <t>ft.</t>
  </si>
  <si>
    <t>ksi</t>
  </si>
  <si>
    <r>
      <t xml:space="preserve">ft </t>
    </r>
    <r>
      <rPr>
        <i/>
        <sz val="8"/>
        <rFont val="Arial"/>
        <family val="2"/>
      </rPr>
      <t>(Rail face to C.L. beam)</t>
    </r>
  </si>
  <si>
    <t xml:space="preserve"> [ S /</t>
  </si>
  <si>
    <t>Interior Beam</t>
  </si>
  <si>
    <t>Say =</t>
  </si>
  <si>
    <t xml:space="preserve">RATINGS: </t>
  </si>
  <si>
    <t>BRIDGE TYPE:</t>
  </si>
  <si>
    <t>BEAMS RATED:</t>
  </si>
  <si>
    <t>BRIDGE CROSS-SECTION:</t>
  </si>
  <si>
    <t>CROSS SECTION INFORMATION:</t>
  </si>
  <si>
    <t>Curb to Curb =</t>
  </si>
  <si>
    <t>Ft</t>
  </si>
  <si>
    <t>Width (Out-to-Out) (W) =</t>
  </si>
  <si>
    <t>Span Length (L) =</t>
  </si>
  <si>
    <t>"</t>
  </si>
  <si>
    <t>EFFECTIVE SLAB THICKNESS:</t>
  </si>
  <si>
    <t>lbs/C.F. =</t>
  </si>
  <si>
    <t>lbs/ft</t>
  </si>
  <si>
    <t>in.</t>
  </si>
  <si>
    <t>Total =</t>
  </si>
  <si>
    <t>lbs/ft /</t>
  </si>
  <si>
    <t>beams =</t>
  </si>
  <si>
    <t>lbs/ft per beam</t>
  </si>
  <si>
    <t>lbs</t>
  </si>
  <si>
    <t>ft =</t>
  </si>
  <si>
    <t>lbs /</t>
  </si>
  <si>
    <t>COMPOSITE DEADLOAD DL2</t>
  </si>
  <si>
    <t>Bridge Material Information</t>
  </si>
  <si>
    <r>
      <t>Deck Concrete f'</t>
    </r>
    <r>
      <rPr>
        <vertAlign val="subscript"/>
        <sz val="8"/>
        <rFont val="Arial"/>
        <family val="2"/>
      </rPr>
      <t>c</t>
    </r>
    <r>
      <rPr>
        <sz val="8"/>
        <rFont val="Arial"/>
        <family val="2"/>
      </rPr>
      <t xml:space="preserve"> =</t>
    </r>
  </si>
  <si>
    <t>Original Beam :</t>
  </si>
  <si>
    <t>Fy =</t>
  </si>
  <si>
    <t>DECK</t>
  </si>
  <si>
    <t>Diaphragms</t>
  </si>
  <si>
    <t>lbs/ft for interior beams</t>
  </si>
  <si>
    <t>lbs/ft for exterior beams</t>
  </si>
  <si>
    <t>TOTAL DEADLOAD DL1</t>
  </si>
  <si>
    <t>Say Total DL 2=</t>
  </si>
  <si>
    <t>C-C spacing =</t>
  </si>
  <si>
    <t>EFFECTIVE FLANGE WIDTH - LFD</t>
  </si>
  <si>
    <t>Use</t>
  </si>
  <si>
    <t>(AASHTO Standard Specifications 10.38.3)</t>
  </si>
  <si>
    <t>Minimum of:</t>
  </si>
  <si>
    <t>Overhang width =</t>
  </si>
  <si>
    <t>ft. =</t>
  </si>
  <si>
    <t>Two Parapets =</t>
  </si>
  <si>
    <t>Two Rails =</t>
  </si>
  <si>
    <t>FULL SLAB THICKNESS:</t>
  </si>
  <si>
    <t>SINGLE SPAN, WELDED STEEL PLATE MULTIPLE STRINGERS</t>
  </si>
  <si>
    <t xml:space="preserve">WITH COMPOSITE CONCRETE DECK </t>
  </si>
  <si>
    <t>S.I.P. Forms</t>
  </si>
  <si>
    <t>Interior Beams =</t>
  </si>
  <si>
    <t>lbs/SF x</t>
  </si>
  <si>
    <t>ft (beam spacing) =</t>
  </si>
  <si>
    <t>Exterior Beams =</t>
  </si>
  <si>
    <t>ft (1/2 beam spacing) =</t>
  </si>
  <si>
    <t>Top &amp; bottom total length =</t>
  </si>
  <si>
    <t>X-Bracing Total Length =</t>
  </si>
  <si>
    <t>ft. (Conservative)</t>
  </si>
  <si>
    <t>Angle Total Length =</t>
  </si>
  <si>
    <t>lbs/ft =</t>
  </si>
  <si>
    <t>Total = (</t>
  </si>
  <si>
    <t>lbs +</t>
  </si>
  <si>
    <t>lbs ) x</t>
  </si>
  <si>
    <t>lbs.</t>
  </si>
  <si>
    <t>(NJDOT Bridge Load Rating Manual - Appendix E)</t>
  </si>
  <si>
    <t>Welded Steel Plate Stringers (Both Exterior and Interior)</t>
  </si>
  <si>
    <t>Haunch =</t>
  </si>
  <si>
    <t>Diaphragms =</t>
  </si>
  <si>
    <t>S.I.P. Forms =</t>
  </si>
  <si>
    <t>TOTAL =</t>
  </si>
  <si>
    <t>Stiffeners =</t>
  </si>
  <si>
    <t>lbs/ft +</t>
  </si>
  <si>
    <t>LFD - Concrete Deck on Steel Stringers</t>
  </si>
  <si>
    <t>Exterior Beam G1</t>
  </si>
  <si>
    <t>(Interior beams all equivalent)</t>
  </si>
  <si>
    <t>INTERIOR GIRDERS</t>
  </si>
  <si>
    <t>New Jersey Departmrnt of Transportation</t>
  </si>
  <si>
    <t xml:space="preserve">COMPUTE 1ST CYCLE RATINGS USING BENTLEY </t>
  </si>
  <si>
    <t>EXTERIOR BEAMS G01 &amp; G07 AND INTERIOR BEAMS G02, G03, G04, G05, &amp; G06</t>
  </si>
  <si>
    <t>Six (6) Interior Diaphragms: X-Frames</t>
  </si>
  <si>
    <t>2 - 4" x 4" x 1/2" angles - 12.8 lbs/ft (Conservative)</t>
  </si>
  <si>
    <t>2 - 3.5 x 3.5" x 3/8" angles - 8.5 lbs/ft (Conservative)</t>
  </si>
  <si>
    <t>Assume 15% additional weight for connections and gusset plates</t>
  </si>
  <si>
    <t>Concrete Parapet: 2.67' high x 1' wide</t>
  </si>
  <si>
    <t>Concrete Sidewalk:</t>
  </si>
  <si>
    <t>Two Sdwk =</t>
  </si>
  <si>
    <t>6'-0" Chain link fence</t>
  </si>
  <si>
    <t xml:space="preserve">Min Deck Thickness = 9.5" - 0.5" integral wearing surface = </t>
  </si>
  <si>
    <t>Exterior Beam</t>
  </si>
  <si>
    <t>Half spacing + Overhang =</t>
  </si>
  <si>
    <t xml:space="preserve"> +</t>
  </si>
  <si>
    <t xml:space="preserve"> =</t>
  </si>
  <si>
    <t>90.6 in.</t>
  </si>
  <si>
    <t>Two (2) Interior End Diaphragms: X-Frames</t>
  </si>
  <si>
    <t>W 16 x 45.0     -  45.0 lbs/ft</t>
  </si>
  <si>
    <t>2 x 45.0 x Bm s =</t>
  </si>
  <si>
    <t>0.583' high x 7' wide</t>
  </si>
  <si>
    <t>JAS</t>
  </si>
  <si>
    <t>JBB</t>
  </si>
  <si>
    <t>Sample Load Ratings</t>
  </si>
  <si>
    <t xml:space="preserve">LARS BRIDGE </t>
  </si>
  <si>
    <t>SAMPLE RATINGS FOR BRIDGE 7777-777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</si>
</sst>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6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u/>
      <sz val="9"/>
      <name val="Arial"/>
      <family val="2"/>
    </font>
    <font>
      <sz val="8"/>
      <color indexed="12"/>
      <name val="Arial"/>
      <family val="2"/>
    </font>
    <font>
      <i/>
      <sz val="6"/>
      <name val="Arial"/>
      <family val="2"/>
    </font>
    <font>
      <u/>
      <sz val="8"/>
      <name val="Arial"/>
      <family val="2"/>
    </font>
    <font>
      <b/>
      <i/>
      <sz val="8"/>
      <name val="Arial"/>
      <family val="2"/>
    </font>
    <font>
      <vertAlign val="subscript"/>
      <sz val="8"/>
      <name val="Arial"/>
      <family val="2"/>
    </font>
    <font>
      <b/>
      <u/>
      <sz val="9"/>
      <name val="Arial"/>
      <family val="2"/>
    </font>
    <font>
      <sz val="8"/>
      <color rgb="FF0070C0"/>
      <name val="Arial"/>
      <family val="2"/>
    </font>
    <font>
      <b/>
      <sz val="8"/>
      <color rgb="FF0070C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color indexed="12"/>
      <name val="Arial"/>
      <family val="2"/>
    </font>
    <font>
      <b/>
      <u/>
      <sz val="12"/>
      <name val="Arial"/>
      <family val="2"/>
    </font>
    <font>
      <u/>
      <sz val="10"/>
      <name val="Arial"/>
      <family val="2"/>
    </font>
    <font>
      <b/>
      <sz val="9"/>
      <color indexed="12"/>
      <name val="Arial"/>
      <family val="2"/>
    </font>
    <font>
      <b/>
      <sz val="8"/>
      <color indexed="12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40"/>
      </bottom>
      <diagonal/>
    </border>
    <border>
      <left/>
      <right/>
      <top style="thin">
        <color indexed="40"/>
      </top>
      <bottom style="thin">
        <color indexed="40"/>
      </bottom>
      <diagonal/>
    </border>
  </borders>
  <cellStyleXfs count="2">
    <xf numFmtId="0" fontId="0" fillId="0" borderId="0"/>
    <xf numFmtId="0" fontId="18" fillId="0" borderId="0"/>
  </cellStyleXfs>
  <cellXfs count="18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 applyProtection="1">
      <alignment horizontal="left"/>
      <protection locked="0"/>
    </xf>
    <xf numFmtId="0" fontId="7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2" fontId="10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6" fillId="0" borderId="0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left"/>
    </xf>
    <xf numFmtId="165" fontId="5" fillId="0" borderId="0" xfId="0" applyNumberFormat="1" applyFont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/>
    </xf>
    <xf numFmtId="0" fontId="13" fillId="0" borderId="0" xfId="0" applyFont="1" applyFill="1" applyBorder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8" fillId="0" borderId="0" xfId="0" quotePrefix="1" applyFont="1" applyFill="1" applyBorder="1" applyAlignment="1" applyProtection="1">
      <alignment horizontal="left"/>
      <protection locked="0"/>
    </xf>
    <xf numFmtId="0" fontId="8" fillId="0" borderId="0" xfId="0" quotePrefix="1" applyFont="1" applyFill="1" applyBorder="1" applyAlignment="1" applyProtection="1">
      <protection locked="0"/>
    </xf>
    <xf numFmtId="0" fontId="8" fillId="0" borderId="0" xfId="0" quotePrefix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/>
    <xf numFmtId="0" fontId="12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>
      <alignment horizontal="left"/>
    </xf>
    <xf numFmtId="0" fontId="1" fillId="0" borderId="0" xfId="0" applyFont="1" applyBorder="1" applyAlignment="1" applyProtection="1">
      <alignment horizontal="right"/>
      <protection locked="0"/>
    </xf>
    <xf numFmtId="0" fontId="1" fillId="0" borderId="0" xfId="0" quotePrefix="1" applyFont="1" applyBorder="1" applyAlignment="1" applyProtection="1">
      <alignment horizontal="left"/>
      <protection locked="0"/>
    </xf>
    <xf numFmtId="0" fontId="1" fillId="0" borderId="0" xfId="0" applyFont="1" applyBorder="1" applyAlignment="1">
      <alignment horizontal="left"/>
    </xf>
    <xf numFmtId="0" fontId="1" fillId="0" borderId="0" xfId="0" quotePrefix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2" fontId="20" fillId="0" borderId="0" xfId="0" applyNumberFormat="1" applyFont="1" applyFill="1" applyBorder="1" applyAlignment="1" applyProtection="1">
      <alignment horizontal="right"/>
      <protection locked="0"/>
    </xf>
    <xf numFmtId="2" fontId="20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horizontal="right"/>
      <protection locked="0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2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2" fillId="0" borderId="0" xfId="0" applyFont="1" applyFill="1" applyBorder="1" applyAlignment="1"/>
    <xf numFmtId="0" fontId="1" fillId="0" borderId="0" xfId="0" applyFont="1" applyBorder="1" applyAlignment="1">
      <alignment horizontal="center"/>
    </xf>
    <xf numFmtId="165" fontId="10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165" fontId="1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/>
    <xf numFmtId="164" fontId="1" fillId="0" borderId="0" xfId="0" applyNumberFormat="1" applyFont="1" applyAlignment="1"/>
    <xf numFmtId="164" fontId="8" fillId="0" borderId="0" xfId="0" applyNumberFormat="1" applyFont="1" applyAlignment="1"/>
    <xf numFmtId="1" fontId="8" fillId="0" borderId="0" xfId="0" applyNumberFormat="1" applyFont="1" applyAlignment="1">
      <alignment horizontal="center"/>
    </xf>
    <xf numFmtId="2" fontId="20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3" fillId="0" borderId="0" xfId="0" applyFont="1" applyFill="1" applyBorder="1" applyAlignment="1" applyProtection="1">
      <alignment horizontal="right"/>
      <protection locked="0"/>
    </xf>
    <xf numFmtId="2" fontId="20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2" fillId="0" borderId="0" xfId="0" quotePrefix="1" applyFont="1" applyBorder="1" applyAlignment="1">
      <alignment horizontal="left"/>
    </xf>
    <xf numFmtId="0" fontId="2" fillId="0" borderId="0" xfId="0" quotePrefix="1" applyFont="1" applyBorder="1" applyAlignment="1">
      <alignment horizontal="center"/>
    </xf>
    <xf numFmtId="0" fontId="20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164" fontId="1" fillId="0" borderId="0" xfId="0" applyNumberFormat="1" applyFont="1" applyFill="1" applyBorder="1" applyAlignment="1" applyProtection="1">
      <alignment horizontal="center"/>
      <protection locked="0"/>
    </xf>
    <xf numFmtId="164" fontId="1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 applyProtection="1">
      <alignment horizontal="center"/>
      <protection locked="0"/>
    </xf>
    <xf numFmtId="2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 applyProtection="1">
      <alignment horizontal="left"/>
      <protection locked="0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164" fontId="10" fillId="0" borderId="0" xfId="0" applyNumberFormat="1" applyFont="1" applyFill="1" applyBorder="1" applyAlignment="1"/>
    <xf numFmtId="0" fontId="10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25" fillId="0" borderId="0" xfId="0" applyFont="1" applyBorder="1" applyAlignment="1">
      <alignment horizontal="left"/>
    </xf>
    <xf numFmtId="0" fontId="25" fillId="0" borderId="0" xfId="0" applyFont="1" applyBorder="1" applyAlignment="1" applyProtection="1">
      <alignment horizontal="left"/>
      <protection locked="0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Border="1" applyAlignment="1" applyProtection="1">
      <alignment horizontal="center"/>
      <protection locked="0"/>
    </xf>
    <xf numFmtId="164" fontId="1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" fontId="8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6" fillId="2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" fontId="24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2" fontId="20" fillId="0" borderId="0" xfId="0" applyNumberFormat="1" applyFont="1" applyFill="1" applyBorder="1" applyAlignment="1" applyProtection="1">
      <alignment horizontal="right"/>
      <protection locked="0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/>
      <protection locked="0"/>
    </xf>
    <xf numFmtId="164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2" fontId="20" fillId="0" borderId="0" xfId="0" applyNumberFormat="1" applyFont="1" applyFill="1" applyBorder="1" applyAlignment="1" applyProtection="1">
      <alignment horizontal="center"/>
      <protection locked="0"/>
    </xf>
    <xf numFmtId="164" fontId="16" fillId="2" borderId="0" xfId="0" applyNumberFormat="1" applyFont="1" applyFill="1" applyBorder="1" applyAlignment="1">
      <alignment horizontal="center"/>
    </xf>
    <xf numFmtId="2" fontId="1" fillId="0" borderId="0" xfId="0" applyNumberFormat="1" applyFont="1" applyBorder="1" applyAlignment="1" applyProtection="1">
      <alignment horizontal="left"/>
      <protection locked="0"/>
    </xf>
    <xf numFmtId="2" fontId="5" fillId="0" borderId="0" xfId="0" applyNumberFormat="1" applyFont="1" applyFill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2" fontId="23" fillId="0" borderId="0" xfId="0" applyNumberFormat="1" applyFont="1" applyFill="1" applyBorder="1" applyAlignment="1" applyProtection="1">
      <alignment horizontal="center"/>
      <protection locked="0"/>
    </xf>
    <xf numFmtId="164" fontId="3" fillId="4" borderId="0" xfId="0" applyNumberFormat="1" applyFont="1" applyFill="1" applyBorder="1" applyAlignment="1" applyProtection="1">
      <alignment horizontal="center"/>
      <protection locked="0"/>
    </xf>
    <xf numFmtId="164" fontId="17" fillId="3" borderId="0" xfId="0" applyNumberFormat="1" applyFont="1" applyFill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0C0C0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178</xdr:row>
      <xdr:rowOff>0</xdr:rowOff>
    </xdr:from>
    <xdr:to>
      <xdr:col>25</xdr:col>
      <xdr:colOff>171450</xdr:colOff>
      <xdr:row>178</xdr:row>
      <xdr:rowOff>0</xdr:rowOff>
    </xdr:to>
    <xdr:sp macro="" textlink="">
      <xdr:nvSpPr>
        <xdr:cNvPr id="12509" name="Line 30"/>
        <xdr:cNvSpPr>
          <a:spLocks noChangeShapeType="1"/>
        </xdr:cNvSpPr>
      </xdr:nvSpPr>
      <xdr:spPr bwMode="auto">
        <a:xfrm>
          <a:off x="4438650" y="5705475"/>
          <a:ext cx="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25</xdr:col>
      <xdr:colOff>200025</xdr:colOff>
      <xdr:row>178</xdr:row>
      <xdr:rowOff>0</xdr:rowOff>
    </xdr:from>
    <xdr:to>
      <xdr:col>25</xdr:col>
      <xdr:colOff>171450</xdr:colOff>
      <xdr:row>178</xdr:row>
      <xdr:rowOff>0</xdr:rowOff>
    </xdr:to>
    <xdr:sp macro="" textlink="">
      <xdr:nvSpPr>
        <xdr:cNvPr id="12510" name="Line 34"/>
        <xdr:cNvSpPr>
          <a:spLocks noChangeShapeType="1"/>
        </xdr:cNvSpPr>
      </xdr:nvSpPr>
      <xdr:spPr bwMode="auto">
        <a:xfrm>
          <a:off x="4438650" y="5705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123825</xdr:colOff>
      <xdr:row>178</xdr:row>
      <xdr:rowOff>0</xdr:rowOff>
    </xdr:from>
    <xdr:to>
      <xdr:col>18</xdr:col>
      <xdr:colOff>123825</xdr:colOff>
      <xdr:row>178</xdr:row>
      <xdr:rowOff>0</xdr:rowOff>
    </xdr:to>
    <xdr:sp macro="" textlink="">
      <xdr:nvSpPr>
        <xdr:cNvPr id="12512" name="Line 36"/>
        <xdr:cNvSpPr>
          <a:spLocks noChangeShapeType="1"/>
        </xdr:cNvSpPr>
      </xdr:nvSpPr>
      <xdr:spPr bwMode="auto">
        <a:xfrm>
          <a:off x="3190875" y="5705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21</xdr:col>
      <xdr:colOff>114300</xdr:colOff>
      <xdr:row>178</xdr:row>
      <xdr:rowOff>0</xdr:rowOff>
    </xdr:from>
    <xdr:to>
      <xdr:col>22</xdr:col>
      <xdr:colOff>104775</xdr:colOff>
      <xdr:row>178</xdr:row>
      <xdr:rowOff>0</xdr:rowOff>
    </xdr:to>
    <xdr:sp macro="" textlink="">
      <xdr:nvSpPr>
        <xdr:cNvPr id="82" name="Text Box 44"/>
        <xdr:cNvSpPr txBox="1">
          <a:spLocks noChangeArrowheads="1"/>
        </xdr:cNvSpPr>
      </xdr:nvSpPr>
      <xdr:spPr bwMode="auto">
        <a:xfrm>
          <a:off x="3743325" y="18468975"/>
          <a:ext cx="16192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xdr:txBody>
    </xdr:sp>
    <xdr:clientData/>
  </xdr:twoCellAnchor>
  <xdr:twoCellAnchor>
    <xdr:from>
      <xdr:col>19</xdr:col>
      <xdr:colOff>142875</xdr:colOff>
      <xdr:row>178</xdr:row>
      <xdr:rowOff>0</xdr:rowOff>
    </xdr:from>
    <xdr:to>
      <xdr:col>19</xdr:col>
      <xdr:colOff>142875</xdr:colOff>
      <xdr:row>178</xdr:row>
      <xdr:rowOff>0</xdr:rowOff>
    </xdr:to>
    <xdr:sp macro="" textlink="">
      <xdr:nvSpPr>
        <xdr:cNvPr id="12517" name="Line 48"/>
        <xdr:cNvSpPr>
          <a:spLocks noChangeShapeType="1"/>
        </xdr:cNvSpPr>
      </xdr:nvSpPr>
      <xdr:spPr bwMode="auto">
        <a:xfrm flipV="1">
          <a:off x="3381375" y="5705475"/>
          <a:ext cx="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23</xdr:col>
      <xdr:colOff>9525</xdr:colOff>
      <xdr:row>177</xdr:row>
      <xdr:rowOff>0</xdr:rowOff>
    </xdr:from>
    <xdr:to>
      <xdr:col>23</xdr:col>
      <xdr:colOff>9525</xdr:colOff>
      <xdr:row>177</xdr:row>
      <xdr:rowOff>171450</xdr:rowOff>
    </xdr:to>
    <xdr:sp macro="" textlink="">
      <xdr:nvSpPr>
        <xdr:cNvPr id="12528" name="Line 78"/>
        <xdr:cNvSpPr>
          <a:spLocks noChangeShapeType="1"/>
        </xdr:cNvSpPr>
      </xdr:nvSpPr>
      <xdr:spPr bwMode="auto">
        <a:xfrm>
          <a:off x="3933825" y="5514975"/>
          <a:ext cx="0" cy="171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23</xdr:col>
      <xdr:colOff>9525</xdr:colOff>
      <xdr:row>176</xdr:row>
      <xdr:rowOff>180975</xdr:rowOff>
    </xdr:from>
    <xdr:to>
      <xdr:col>26</xdr:col>
      <xdr:colOff>123825</xdr:colOff>
      <xdr:row>176</xdr:row>
      <xdr:rowOff>180975</xdr:rowOff>
    </xdr:to>
    <xdr:sp macro="" textlink="">
      <xdr:nvSpPr>
        <xdr:cNvPr id="12529" name="Line 79"/>
        <xdr:cNvSpPr>
          <a:spLocks noChangeShapeType="1"/>
        </xdr:cNvSpPr>
      </xdr:nvSpPr>
      <xdr:spPr bwMode="auto">
        <a:xfrm>
          <a:off x="3933825" y="5505450"/>
          <a:ext cx="628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26</xdr:col>
      <xdr:colOff>123825</xdr:colOff>
      <xdr:row>176</xdr:row>
      <xdr:rowOff>95250</xdr:rowOff>
    </xdr:from>
    <xdr:to>
      <xdr:col>35</xdr:col>
      <xdr:colOff>57150</xdr:colOff>
      <xdr:row>177</xdr:row>
      <xdr:rowOff>57150</xdr:rowOff>
    </xdr:to>
    <xdr:sp macro="" textlink="">
      <xdr:nvSpPr>
        <xdr:cNvPr id="98" name="Text Box 80"/>
        <xdr:cNvSpPr txBox="1">
          <a:spLocks noChangeArrowheads="1"/>
        </xdr:cNvSpPr>
      </xdr:nvSpPr>
      <xdr:spPr bwMode="auto">
        <a:xfrm>
          <a:off x="4562475" y="42319575"/>
          <a:ext cx="14763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PASSING DISTANCE</a:t>
          </a:r>
        </a:p>
      </xdr:txBody>
    </xdr:sp>
    <xdr:clientData/>
  </xdr:twoCellAnchor>
  <xdr:twoCellAnchor>
    <xdr:from>
      <xdr:col>16</xdr:col>
      <xdr:colOff>161925</xdr:colOff>
      <xdr:row>159</xdr:row>
      <xdr:rowOff>114300</xdr:rowOff>
    </xdr:from>
    <xdr:to>
      <xdr:col>28</xdr:col>
      <xdr:colOff>161925</xdr:colOff>
      <xdr:row>160</xdr:row>
      <xdr:rowOff>0</xdr:rowOff>
    </xdr:to>
    <xdr:sp macro="" textlink="">
      <xdr:nvSpPr>
        <xdr:cNvPr id="12537" name="Rectangle 101"/>
        <xdr:cNvSpPr>
          <a:spLocks noChangeArrowheads="1"/>
        </xdr:cNvSpPr>
      </xdr:nvSpPr>
      <xdr:spPr bwMode="auto">
        <a:xfrm>
          <a:off x="2886075" y="2009775"/>
          <a:ext cx="2057400" cy="76200"/>
        </a:xfrm>
        <a:prstGeom prst="rect">
          <a:avLst/>
        </a:prstGeom>
        <a:noFill/>
        <a:ln w="12700">
          <a:solidFill>
            <a:srgbClr val="0070C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19</xdr:col>
      <xdr:colOff>66675</xdr:colOff>
      <xdr:row>161</xdr:row>
      <xdr:rowOff>28575</xdr:rowOff>
    </xdr:from>
    <xdr:to>
      <xdr:col>19</xdr:col>
      <xdr:colOff>66675</xdr:colOff>
      <xdr:row>162</xdr:row>
      <xdr:rowOff>171450</xdr:rowOff>
    </xdr:to>
    <xdr:sp macro="" textlink="">
      <xdr:nvSpPr>
        <xdr:cNvPr id="12538" name="Line 102"/>
        <xdr:cNvSpPr>
          <a:spLocks noChangeShapeType="1"/>
        </xdr:cNvSpPr>
      </xdr:nvSpPr>
      <xdr:spPr bwMode="auto">
        <a:xfrm>
          <a:off x="3305175" y="2305050"/>
          <a:ext cx="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26</xdr:col>
      <xdr:colOff>142875</xdr:colOff>
      <xdr:row>161</xdr:row>
      <xdr:rowOff>38100</xdr:rowOff>
    </xdr:from>
    <xdr:to>
      <xdr:col>26</xdr:col>
      <xdr:colOff>142875</xdr:colOff>
      <xdr:row>163</xdr:row>
      <xdr:rowOff>38100</xdr:rowOff>
    </xdr:to>
    <xdr:sp macro="" textlink="">
      <xdr:nvSpPr>
        <xdr:cNvPr id="12539" name="Line 103"/>
        <xdr:cNvSpPr>
          <a:spLocks noChangeShapeType="1"/>
        </xdr:cNvSpPr>
      </xdr:nvSpPr>
      <xdr:spPr bwMode="auto">
        <a:xfrm>
          <a:off x="4581525" y="2314575"/>
          <a:ext cx="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95250</xdr:colOff>
      <xdr:row>160</xdr:row>
      <xdr:rowOff>28575</xdr:rowOff>
    </xdr:from>
    <xdr:to>
      <xdr:col>27</xdr:col>
      <xdr:colOff>95250</xdr:colOff>
      <xdr:row>162</xdr:row>
      <xdr:rowOff>28575</xdr:rowOff>
    </xdr:to>
    <xdr:sp macro="" textlink="">
      <xdr:nvSpPr>
        <xdr:cNvPr id="12540" name="Line 104"/>
        <xdr:cNvSpPr>
          <a:spLocks noChangeShapeType="1"/>
        </xdr:cNvSpPr>
      </xdr:nvSpPr>
      <xdr:spPr bwMode="auto">
        <a:xfrm>
          <a:off x="4705350" y="2114550"/>
          <a:ext cx="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19</xdr:col>
      <xdr:colOff>57150</xdr:colOff>
      <xdr:row>162</xdr:row>
      <xdr:rowOff>161925</xdr:rowOff>
    </xdr:from>
    <xdr:to>
      <xdr:col>26</xdr:col>
      <xdr:colOff>133350</xdr:colOff>
      <xdr:row>162</xdr:row>
      <xdr:rowOff>161925</xdr:rowOff>
    </xdr:to>
    <xdr:sp macro="" textlink="">
      <xdr:nvSpPr>
        <xdr:cNvPr id="12541" name="Line 105"/>
        <xdr:cNvSpPr>
          <a:spLocks noChangeShapeType="1"/>
        </xdr:cNvSpPr>
      </xdr:nvSpPr>
      <xdr:spPr bwMode="auto">
        <a:xfrm>
          <a:off x="3295650" y="2628900"/>
          <a:ext cx="1276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47625</xdr:colOff>
      <xdr:row>157</xdr:row>
      <xdr:rowOff>152400</xdr:rowOff>
    </xdr:from>
    <xdr:to>
      <xdr:col>20</xdr:col>
      <xdr:colOff>47625</xdr:colOff>
      <xdr:row>159</xdr:row>
      <xdr:rowOff>114300</xdr:rowOff>
    </xdr:to>
    <xdr:sp macro="" textlink="">
      <xdr:nvSpPr>
        <xdr:cNvPr id="12542" name="Line 106"/>
        <xdr:cNvSpPr>
          <a:spLocks noChangeShapeType="1"/>
        </xdr:cNvSpPr>
      </xdr:nvSpPr>
      <xdr:spPr bwMode="auto">
        <a:xfrm>
          <a:off x="3457575" y="1666875"/>
          <a:ext cx="0" cy="3429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142875</xdr:colOff>
      <xdr:row>157</xdr:row>
      <xdr:rowOff>161925</xdr:rowOff>
    </xdr:from>
    <xdr:to>
      <xdr:col>24</xdr:col>
      <xdr:colOff>142875</xdr:colOff>
      <xdr:row>159</xdr:row>
      <xdr:rowOff>123825</xdr:rowOff>
    </xdr:to>
    <xdr:sp macro="" textlink="">
      <xdr:nvSpPr>
        <xdr:cNvPr id="12543" name="Line 107"/>
        <xdr:cNvSpPr>
          <a:spLocks noChangeShapeType="1"/>
        </xdr:cNvSpPr>
      </xdr:nvSpPr>
      <xdr:spPr bwMode="auto">
        <a:xfrm>
          <a:off x="4238625" y="1676400"/>
          <a:ext cx="0" cy="3429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38100</xdr:colOff>
      <xdr:row>156</xdr:row>
      <xdr:rowOff>47625</xdr:rowOff>
    </xdr:from>
    <xdr:to>
      <xdr:col>24</xdr:col>
      <xdr:colOff>133350</xdr:colOff>
      <xdr:row>156</xdr:row>
      <xdr:rowOff>47625</xdr:rowOff>
    </xdr:to>
    <xdr:sp macro="" textlink="">
      <xdr:nvSpPr>
        <xdr:cNvPr id="12544" name="Line 108"/>
        <xdr:cNvSpPr>
          <a:spLocks noChangeShapeType="1"/>
        </xdr:cNvSpPr>
      </xdr:nvSpPr>
      <xdr:spPr bwMode="auto">
        <a:xfrm>
          <a:off x="3448050" y="1371600"/>
          <a:ext cx="781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85725</xdr:colOff>
      <xdr:row>162</xdr:row>
      <xdr:rowOff>9525</xdr:rowOff>
    </xdr:from>
    <xdr:to>
      <xdr:col>28</xdr:col>
      <xdr:colOff>66675</xdr:colOff>
      <xdr:row>162</xdr:row>
      <xdr:rowOff>9525</xdr:rowOff>
    </xdr:to>
    <xdr:sp macro="" textlink="">
      <xdr:nvSpPr>
        <xdr:cNvPr id="12545" name="Line 109"/>
        <xdr:cNvSpPr>
          <a:spLocks noChangeShapeType="1"/>
        </xdr:cNvSpPr>
      </xdr:nvSpPr>
      <xdr:spPr bwMode="auto">
        <a:xfrm flipH="1">
          <a:off x="4695825" y="2476500"/>
          <a:ext cx="152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19</xdr:col>
      <xdr:colOff>9525</xdr:colOff>
      <xdr:row>157</xdr:row>
      <xdr:rowOff>152400</xdr:rowOff>
    </xdr:from>
    <xdr:to>
      <xdr:col>20</xdr:col>
      <xdr:colOff>0</xdr:colOff>
      <xdr:row>158</xdr:row>
      <xdr:rowOff>114300</xdr:rowOff>
    </xdr:to>
    <xdr:sp macro="" textlink="">
      <xdr:nvSpPr>
        <xdr:cNvPr id="114" name="Text Box 110"/>
        <xdr:cNvSpPr txBox="1">
          <a:spLocks noChangeArrowheads="1"/>
        </xdr:cNvSpPr>
      </xdr:nvSpPr>
      <xdr:spPr bwMode="auto">
        <a:xfrm>
          <a:off x="3295650" y="13287375"/>
          <a:ext cx="161925" cy="1524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xdr:txBody>
    </xdr:sp>
    <xdr:clientData/>
  </xdr:twoCellAnchor>
  <xdr:twoCellAnchor>
    <xdr:from>
      <xdr:col>23</xdr:col>
      <xdr:colOff>133350</xdr:colOff>
      <xdr:row>157</xdr:row>
      <xdr:rowOff>171450</xdr:rowOff>
    </xdr:from>
    <xdr:to>
      <xdr:col>24</xdr:col>
      <xdr:colOff>114300</xdr:colOff>
      <xdr:row>158</xdr:row>
      <xdr:rowOff>133350</xdr:rowOff>
    </xdr:to>
    <xdr:sp macro="" textlink="">
      <xdr:nvSpPr>
        <xdr:cNvPr id="115" name="Text Box 111"/>
        <xdr:cNvSpPr txBox="1">
          <a:spLocks noChangeArrowheads="1"/>
        </xdr:cNvSpPr>
      </xdr:nvSpPr>
      <xdr:spPr bwMode="auto">
        <a:xfrm>
          <a:off x="4105275" y="13306425"/>
          <a:ext cx="152400" cy="1524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xdr:txBody>
    </xdr:sp>
    <xdr:clientData/>
  </xdr:twoCellAnchor>
  <xdr:twoCellAnchor>
    <xdr:from>
      <xdr:col>18</xdr:col>
      <xdr:colOff>142875</xdr:colOff>
      <xdr:row>160</xdr:row>
      <xdr:rowOff>28575</xdr:rowOff>
    </xdr:from>
    <xdr:to>
      <xdr:col>19</xdr:col>
      <xdr:colOff>161925</xdr:colOff>
      <xdr:row>161</xdr:row>
      <xdr:rowOff>0</xdr:rowOff>
    </xdr:to>
    <xdr:grpSp>
      <xdr:nvGrpSpPr>
        <xdr:cNvPr id="12548" name="Group 112"/>
        <xdr:cNvGrpSpPr>
          <a:grpSpLocks/>
        </xdr:cNvGrpSpPr>
      </xdr:nvGrpSpPr>
      <xdr:grpSpPr bwMode="auto">
        <a:xfrm>
          <a:off x="3294063" y="27500263"/>
          <a:ext cx="193675" cy="153987"/>
          <a:chOff x="193" y="320"/>
          <a:chExt cx="20" cy="17"/>
        </a:xfrm>
      </xdr:grpSpPr>
      <xdr:sp macro="" textlink="">
        <xdr:nvSpPr>
          <xdr:cNvPr id="12643" name="Line 113"/>
          <xdr:cNvSpPr>
            <a:spLocks noChangeShapeType="1"/>
          </xdr:cNvSpPr>
        </xdr:nvSpPr>
        <xdr:spPr bwMode="auto">
          <a:xfrm>
            <a:off x="203" y="320"/>
            <a:ext cx="0" cy="1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44" name="Line 114"/>
          <xdr:cNvSpPr>
            <a:spLocks noChangeShapeType="1"/>
          </xdr:cNvSpPr>
        </xdr:nvSpPr>
        <xdr:spPr bwMode="auto">
          <a:xfrm>
            <a:off x="194" y="337"/>
            <a:ext cx="19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45" name="Line 115"/>
          <xdr:cNvSpPr>
            <a:spLocks noChangeShapeType="1"/>
          </xdr:cNvSpPr>
        </xdr:nvSpPr>
        <xdr:spPr bwMode="auto">
          <a:xfrm>
            <a:off x="193" y="321"/>
            <a:ext cx="19" cy="0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>
    <xdr:from>
      <xdr:col>24</xdr:col>
      <xdr:colOff>142875</xdr:colOff>
      <xdr:row>156</xdr:row>
      <xdr:rowOff>47625</xdr:rowOff>
    </xdr:from>
    <xdr:to>
      <xdr:col>27</xdr:col>
      <xdr:colOff>95250</xdr:colOff>
      <xdr:row>156</xdr:row>
      <xdr:rowOff>47625</xdr:rowOff>
    </xdr:to>
    <xdr:sp macro="" textlink="">
      <xdr:nvSpPr>
        <xdr:cNvPr id="12549" name="Line 116"/>
        <xdr:cNvSpPr>
          <a:spLocks noChangeShapeType="1"/>
        </xdr:cNvSpPr>
      </xdr:nvSpPr>
      <xdr:spPr bwMode="auto">
        <a:xfrm flipV="1">
          <a:off x="4238625" y="1371600"/>
          <a:ext cx="466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104775</xdr:colOff>
      <xdr:row>159</xdr:row>
      <xdr:rowOff>9525</xdr:rowOff>
    </xdr:from>
    <xdr:to>
      <xdr:col>27</xdr:col>
      <xdr:colOff>104775</xdr:colOff>
      <xdr:row>159</xdr:row>
      <xdr:rowOff>114300</xdr:rowOff>
    </xdr:to>
    <xdr:sp macro="" textlink="">
      <xdr:nvSpPr>
        <xdr:cNvPr id="12550" name="Line 117"/>
        <xdr:cNvSpPr>
          <a:spLocks noChangeShapeType="1"/>
        </xdr:cNvSpPr>
      </xdr:nvSpPr>
      <xdr:spPr bwMode="auto">
        <a:xfrm flipV="1">
          <a:off x="4714875" y="1905000"/>
          <a:ext cx="0" cy="104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104775</xdr:colOff>
      <xdr:row>158</xdr:row>
      <xdr:rowOff>190500</xdr:rowOff>
    </xdr:from>
    <xdr:to>
      <xdr:col>27</xdr:col>
      <xdr:colOff>171450</xdr:colOff>
      <xdr:row>159</xdr:row>
      <xdr:rowOff>9525</xdr:rowOff>
    </xdr:to>
    <xdr:sp macro="" textlink="">
      <xdr:nvSpPr>
        <xdr:cNvPr id="12551" name="Line 118"/>
        <xdr:cNvSpPr>
          <a:spLocks noChangeShapeType="1"/>
        </xdr:cNvSpPr>
      </xdr:nvSpPr>
      <xdr:spPr bwMode="auto">
        <a:xfrm flipV="1">
          <a:off x="4714875" y="1895475"/>
          <a:ext cx="666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171450</xdr:colOff>
      <xdr:row>156</xdr:row>
      <xdr:rowOff>180975</xdr:rowOff>
    </xdr:from>
    <xdr:to>
      <xdr:col>28</xdr:col>
      <xdr:colOff>28575</xdr:colOff>
      <xdr:row>158</xdr:row>
      <xdr:rowOff>190500</xdr:rowOff>
    </xdr:to>
    <xdr:sp macro="" textlink="">
      <xdr:nvSpPr>
        <xdr:cNvPr id="12552" name="Line 119"/>
        <xdr:cNvSpPr>
          <a:spLocks noChangeShapeType="1"/>
        </xdr:cNvSpPr>
      </xdr:nvSpPr>
      <xdr:spPr bwMode="auto">
        <a:xfrm flipV="1">
          <a:off x="4781550" y="1504950"/>
          <a:ext cx="28575" cy="390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28</xdr:col>
      <xdr:colOff>28575</xdr:colOff>
      <xdr:row>156</xdr:row>
      <xdr:rowOff>180975</xdr:rowOff>
    </xdr:from>
    <xdr:to>
      <xdr:col>28</xdr:col>
      <xdr:colOff>152400</xdr:colOff>
      <xdr:row>156</xdr:row>
      <xdr:rowOff>180975</xdr:rowOff>
    </xdr:to>
    <xdr:sp macro="" textlink="">
      <xdr:nvSpPr>
        <xdr:cNvPr id="12553" name="Line 120"/>
        <xdr:cNvSpPr>
          <a:spLocks noChangeShapeType="1"/>
        </xdr:cNvSpPr>
      </xdr:nvSpPr>
      <xdr:spPr bwMode="auto">
        <a:xfrm>
          <a:off x="4810125" y="1504950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28</xdr:col>
      <xdr:colOff>152400</xdr:colOff>
      <xdr:row>156</xdr:row>
      <xdr:rowOff>180975</xdr:rowOff>
    </xdr:from>
    <xdr:to>
      <xdr:col>28</xdr:col>
      <xdr:colOff>161925</xdr:colOff>
      <xdr:row>159</xdr:row>
      <xdr:rowOff>114300</xdr:rowOff>
    </xdr:to>
    <xdr:sp macro="" textlink="">
      <xdr:nvSpPr>
        <xdr:cNvPr id="12554" name="Line 121"/>
        <xdr:cNvSpPr>
          <a:spLocks noChangeShapeType="1"/>
        </xdr:cNvSpPr>
      </xdr:nvSpPr>
      <xdr:spPr bwMode="auto">
        <a:xfrm>
          <a:off x="4933950" y="1504950"/>
          <a:ext cx="9525" cy="504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47625</xdr:colOff>
      <xdr:row>155</xdr:row>
      <xdr:rowOff>180975</xdr:rowOff>
    </xdr:from>
    <xdr:to>
      <xdr:col>20</xdr:col>
      <xdr:colOff>47625</xdr:colOff>
      <xdr:row>157</xdr:row>
      <xdr:rowOff>123825</xdr:rowOff>
    </xdr:to>
    <xdr:sp macro="" textlink="">
      <xdr:nvSpPr>
        <xdr:cNvPr id="12555" name="Line 122"/>
        <xdr:cNvSpPr>
          <a:spLocks noChangeShapeType="1"/>
        </xdr:cNvSpPr>
      </xdr:nvSpPr>
      <xdr:spPr bwMode="auto">
        <a:xfrm>
          <a:off x="3457575" y="131445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142875</xdr:colOff>
      <xdr:row>155</xdr:row>
      <xdr:rowOff>171450</xdr:rowOff>
    </xdr:from>
    <xdr:to>
      <xdr:col>24</xdr:col>
      <xdr:colOff>142875</xdr:colOff>
      <xdr:row>157</xdr:row>
      <xdr:rowOff>123825</xdr:rowOff>
    </xdr:to>
    <xdr:sp macro="" textlink="">
      <xdr:nvSpPr>
        <xdr:cNvPr id="12556" name="Line 123"/>
        <xdr:cNvSpPr>
          <a:spLocks noChangeShapeType="1"/>
        </xdr:cNvSpPr>
      </xdr:nvSpPr>
      <xdr:spPr bwMode="auto">
        <a:xfrm>
          <a:off x="4238625" y="1304925"/>
          <a:ext cx="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95250</xdr:colOff>
      <xdr:row>156</xdr:row>
      <xdr:rowOff>9525</xdr:rowOff>
    </xdr:from>
    <xdr:to>
      <xdr:col>27</xdr:col>
      <xdr:colOff>95250</xdr:colOff>
      <xdr:row>158</xdr:row>
      <xdr:rowOff>142875</xdr:rowOff>
    </xdr:to>
    <xdr:sp macro="" textlink="">
      <xdr:nvSpPr>
        <xdr:cNvPr id="12557" name="Line 124"/>
        <xdr:cNvSpPr>
          <a:spLocks noChangeShapeType="1"/>
        </xdr:cNvSpPr>
      </xdr:nvSpPr>
      <xdr:spPr bwMode="auto">
        <a:xfrm flipV="1">
          <a:off x="4705350" y="1333500"/>
          <a:ext cx="0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26</xdr:col>
      <xdr:colOff>47625</xdr:colOff>
      <xdr:row>160</xdr:row>
      <xdr:rowOff>28575</xdr:rowOff>
    </xdr:from>
    <xdr:to>
      <xdr:col>27</xdr:col>
      <xdr:colOff>66675</xdr:colOff>
      <xdr:row>161</xdr:row>
      <xdr:rowOff>0</xdr:rowOff>
    </xdr:to>
    <xdr:grpSp>
      <xdr:nvGrpSpPr>
        <xdr:cNvPr id="12558" name="Group 130"/>
        <xdr:cNvGrpSpPr>
          <a:grpSpLocks/>
        </xdr:cNvGrpSpPr>
      </xdr:nvGrpSpPr>
      <xdr:grpSpPr bwMode="auto">
        <a:xfrm>
          <a:off x="4595813" y="27500263"/>
          <a:ext cx="193675" cy="153987"/>
          <a:chOff x="193" y="320"/>
          <a:chExt cx="20" cy="17"/>
        </a:xfrm>
      </xdr:grpSpPr>
      <xdr:sp macro="" textlink="">
        <xdr:nvSpPr>
          <xdr:cNvPr id="12640" name="Line 131"/>
          <xdr:cNvSpPr>
            <a:spLocks noChangeShapeType="1"/>
          </xdr:cNvSpPr>
        </xdr:nvSpPr>
        <xdr:spPr bwMode="auto">
          <a:xfrm>
            <a:off x="203" y="320"/>
            <a:ext cx="0" cy="1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41" name="Line 132"/>
          <xdr:cNvSpPr>
            <a:spLocks noChangeShapeType="1"/>
          </xdr:cNvSpPr>
        </xdr:nvSpPr>
        <xdr:spPr bwMode="auto">
          <a:xfrm>
            <a:off x="194" y="337"/>
            <a:ext cx="19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42" name="Line 133"/>
          <xdr:cNvSpPr>
            <a:spLocks noChangeShapeType="1"/>
          </xdr:cNvSpPr>
        </xdr:nvSpPr>
        <xdr:spPr bwMode="auto">
          <a:xfrm>
            <a:off x="193" y="321"/>
            <a:ext cx="19" cy="0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>
    <xdr:from>
      <xdr:col>20</xdr:col>
      <xdr:colOff>47625</xdr:colOff>
      <xdr:row>160</xdr:row>
      <xdr:rowOff>57150</xdr:rowOff>
    </xdr:from>
    <xdr:to>
      <xdr:col>20</xdr:col>
      <xdr:colOff>47625</xdr:colOff>
      <xdr:row>162</xdr:row>
      <xdr:rowOff>76200</xdr:rowOff>
    </xdr:to>
    <xdr:sp macro="" textlink="">
      <xdr:nvSpPr>
        <xdr:cNvPr id="12559" name="Line 134"/>
        <xdr:cNvSpPr>
          <a:spLocks noChangeShapeType="1"/>
        </xdr:cNvSpPr>
      </xdr:nvSpPr>
      <xdr:spPr bwMode="auto">
        <a:xfrm>
          <a:off x="3457575" y="2143125"/>
          <a:ext cx="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47625</xdr:colOff>
      <xdr:row>162</xdr:row>
      <xdr:rowOff>19050</xdr:rowOff>
    </xdr:from>
    <xdr:to>
      <xdr:col>26</xdr:col>
      <xdr:colOff>142875</xdr:colOff>
      <xdr:row>162</xdr:row>
      <xdr:rowOff>19050</xdr:rowOff>
    </xdr:to>
    <xdr:sp macro="" textlink="">
      <xdr:nvSpPr>
        <xdr:cNvPr id="12560" name="Line 135"/>
        <xdr:cNvSpPr>
          <a:spLocks noChangeShapeType="1"/>
        </xdr:cNvSpPr>
      </xdr:nvSpPr>
      <xdr:spPr bwMode="auto">
        <a:xfrm>
          <a:off x="3457575" y="2486025"/>
          <a:ext cx="11239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182</xdr:row>
      <xdr:rowOff>114300</xdr:rowOff>
    </xdr:from>
    <xdr:to>
      <xdr:col>34</xdr:col>
      <xdr:colOff>123825</xdr:colOff>
      <xdr:row>183</xdr:row>
      <xdr:rowOff>28575</xdr:rowOff>
    </xdr:to>
    <xdr:sp macro="" textlink="">
      <xdr:nvSpPr>
        <xdr:cNvPr id="12561" name="Rectangle 136"/>
        <xdr:cNvSpPr>
          <a:spLocks noChangeArrowheads="1"/>
        </xdr:cNvSpPr>
      </xdr:nvSpPr>
      <xdr:spPr bwMode="auto">
        <a:xfrm>
          <a:off x="2895600" y="6581775"/>
          <a:ext cx="3038475" cy="104775"/>
        </a:xfrm>
        <a:prstGeom prst="rect">
          <a:avLst/>
        </a:prstGeom>
        <a:noFill/>
        <a:ln w="12700">
          <a:solidFill>
            <a:srgbClr val="0070C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25</xdr:col>
      <xdr:colOff>66675</xdr:colOff>
      <xdr:row>184</xdr:row>
      <xdr:rowOff>28575</xdr:rowOff>
    </xdr:from>
    <xdr:to>
      <xdr:col>25</xdr:col>
      <xdr:colOff>66675</xdr:colOff>
      <xdr:row>184</xdr:row>
      <xdr:rowOff>180975</xdr:rowOff>
    </xdr:to>
    <xdr:sp macro="" textlink="">
      <xdr:nvSpPr>
        <xdr:cNvPr id="12562" name="Line 137"/>
        <xdr:cNvSpPr>
          <a:spLocks noChangeShapeType="1"/>
        </xdr:cNvSpPr>
      </xdr:nvSpPr>
      <xdr:spPr bwMode="auto">
        <a:xfrm>
          <a:off x="4333875" y="6877050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32</xdr:col>
      <xdr:colOff>142875</xdr:colOff>
      <xdr:row>184</xdr:row>
      <xdr:rowOff>38100</xdr:rowOff>
    </xdr:from>
    <xdr:to>
      <xdr:col>32</xdr:col>
      <xdr:colOff>142875</xdr:colOff>
      <xdr:row>185</xdr:row>
      <xdr:rowOff>19050</xdr:rowOff>
    </xdr:to>
    <xdr:sp macro="" textlink="">
      <xdr:nvSpPr>
        <xdr:cNvPr id="12563" name="Line 138"/>
        <xdr:cNvSpPr>
          <a:spLocks noChangeShapeType="1"/>
        </xdr:cNvSpPr>
      </xdr:nvSpPr>
      <xdr:spPr bwMode="auto">
        <a:xfrm>
          <a:off x="5610225" y="6886575"/>
          <a:ext cx="0" cy="171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25</xdr:col>
      <xdr:colOff>57150</xdr:colOff>
      <xdr:row>184</xdr:row>
      <xdr:rowOff>142875</xdr:rowOff>
    </xdr:from>
    <xdr:to>
      <xdr:col>32</xdr:col>
      <xdr:colOff>133350</xdr:colOff>
      <xdr:row>184</xdr:row>
      <xdr:rowOff>142875</xdr:rowOff>
    </xdr:to>
    <xdr:sp macro="" textlink="">
      <xdr:nvSpPr>
        <xdr:cNvPr id="12564" name="Line 139"/>
        <xdr:cNvSpPr>
          <a:spLocks noChangeShapeType="1"/>
        </xdr:cNvSpPr>
      </xdr:nvSpPr>
      <xdr:spPr bwMode="auto">
        <a:xfrm>
          <a:off x="4324350" y="6991350"/>
          <a:ext cx="1276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25</xdr:col>
      <xdr:colOff>47625</xdr:colOff>
      <xdr:row>180</xdr:row>
      <xdr:rowOff>152400</xdr:rowOff>
    </xdr:from>
    <xdr:to>
      <xdr:col>25</xdr:col>
      <xdr:colOff>47625</xdr:colOff>
      <xdr:row>182</xdr:row>
      <xdr:rowOff>114300</xdr:rowOff>
    </xdr:to>
    <xdr:sp macro="" textlink="">
      <xdr:nvSpPr>
        <xdr:cNvPr id="12565" name="Line 140"/>
        <xdr:cNvSpPr>
          <a:spLocks noChangeShapeType="1"/>
        </xdr:cNvSpPr>
      </xdr:nvSpPr>
      <xdr:spPr bwMode="auto">
        <a:xfrm>
          <a:off x="4314825" y="6238875"/>
          <a:ext cx="0" cy="3429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29</xdr:col>
      <xdr:colOff>142875</xdr:colOff>
      <xdr:row>180</xdr:row>
      <xdr:rowOff>161925</xdr:rowOff>
    </xdr:from>
    <xdr:to>
      <xdr:col>29</xdr:col>
      <xdr:colOff>142875</xdr:colOff>
      <xdr:row>182</xdr:row>
      <xdr:rowOff>123825</xdr:rowOff>
    </xdr:to>
    <xdr:sp macro="" textlink="">
      <xdr:nvSpPr>
        <xdr:cNvPr id="12566" name="Line 141"/>
        <xdr:cNvSpPr>
          <a:spLocks noChangeShapeType="1"/>
        </xdr:cNvSpPr>
      </xdr:nvSpPr>
      <xdr:spPr bwMode="auto">
        <a:xfrm>
          <a:off x="5095875" y="6248400"/>
          <a:ext cx="0" cy="3429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25</xdr:col>
      <xdr:colOff>38100</xdr:colOff>
      <xdr:row>179</xdr:row>
      <xdr:rowOff>47625</xdr:rowOff>
    </xdr:from>
    <xdr:to>
      <xdr:col>29</xdr:col>
      <xdr:colOff>133350</xdr:colOff>
      <xdr:row>179</xdr:row>
      <xdr:rowOff>47625</xdr:rowOff>
    </xdr:to>
    <xdr:sp macro="" textlink="">
      <xdr:nvSpPr>
        <xdr:cNvPr id="12567" name="Line 142"/>
        <xdr:cNvSpPr>
          <a:spLocks noChangeShapeType="1"/>
        </xdr:cNvSpPr>
      </xdr:nvSpPr>
      <xdr:spPr bwMode="auto">
        <a:xfrm>
          <a:off x="4305300" y="5943600"/>
          <a:ext cx="781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9525</xdr:colOff>
      <xdr:row>180</xdr:row>
      <xdr:rowOff>152400</xdr:rowOff>
    </xdr:from>
    <xdr:to>
      <xdr:col>25</xdr:col>
      <xdr:colOff>0</xdr:colOff>
      <xdr:row>181</xdr:row>
      <xdr:rowOff>114300</xdr:rowOff>
    </xdr:to>
    <xdr:sp macro="" textlink="">
      <xdr:nvSpPr>
        <xdr:cNvPr id="142" name="Text Box 143"/>
        <xdr:cNvSpPr txBox="1">
          <a:spLocks noChangeArrowheads="1"/>
        </xdr:cNvSpPr>
      </xdr:nvSpPr>
      <xdr:spPr bwMode="auto">
        <a:xfrm>
          <a:off x="4152900" y="19002375"/>
          <a:ext cx="161925" cy="1524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xdr:txBody>
    </xdr:sp>
    <xdr:clientData/>
  </xdr:twoCellAnchor>
  <xdr:twoCellAnchor>
    <xdr:from>
      <xdr:col>28</xdr:col>
      <xdr:colOff>133350</xdr:colOff>
      <xdr:row>180</xdr:row>
      <xdr:rowOff>171450</xdr:rowOff>
    </xdr:from>
    <xdr:to>
      <xdr:col>29</xdr:col>
      <xdr:colOff>114300</xdr:colOff>
      <xdr:row>181</xdr:row>
      <xdr:rowOff>133350</xdr:rowOff>
    </xdr:to>
    <xdr:sp macro="" textlink="">
      <xdr:nvSpPr>
        <xdr:cNvPr id="143" name="Text Box 144"/>
        <xdr:cNvSpPr txBox="1">
          <a:spLocks noChangeArrowheads="1"/>
        </xdr:cNvSpPr>
      </xdr:nvSpPr>
      <xdr:spPr bwMode="auto">
        <a:xfrm>
          <a:off x="5000625" y="19021425"/>
          <a:ext cx="152400" cy="1524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xdr:txBody>
    </xdr:sp>
    <xdr:clientData/>
  </xdr:twoCellAnchor>
  <xdr:twoCellAnchor>
    <xdr:from>
      <xdr:col>24</xdr:col>
      <xdr:colOff>142875</xdr:colOff>
      <xdr:row>183</xdr:row>
      <xdr:rowOff>28575</xdr:rowOff>
    </xdr:from>
    <xdr:to>
      <xdr:col>25</xdr:col>
      <xdr:colOff>161925</xdr:colOff>
      <xdr:row>184</xdr:row>
      <xdr:rowOff>0</xdr:rowOff>
    </xdr:to>
    <xdr:grpSp>
      <xdr:nvGrpSpPr>
        <xdr:cNvPr id="12570" name="Group 145"/>
        <xdr:cNvGrpSpPr>
          <a:grpSpLocks/>
        </xdr:cNvGrpSpPr>
      </xdr:nvGrpSpPr>
      <xdr:grpSpPr bwMode="auto">
        <a:xfrm>
          <a:off x="4341813" y="31699200"/>
          <a:ext cx="193675" cy="153988"/>
          <a:chOff x="193" y="320"/>
          <a:chExt cx="20" cy="17"/>
        </a:xfrm>
      </xdr:grpSpPr>
      <xdr:sp macro="" textlink="">
        <xdr:nvSpPr>
          <xdr:cNvPr id="12637" name="Line 146"/>
          <xdr:cNvSpPr>
            <a:spLocks noChangeShapeType="1"/>
          </xdr:cNvSpPr>
        </xdr:nvSpPr>
        <xdr:spPr bwMode="auto">
          <a:xfrm>
            <a:off x="203" y="320"/>
            <a:ext cx="0" cy="1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38" name="Line 147"/>
          <xdr:cNvSpPr>
            <a:spLocks noChangeShapeType="1"/>
          </xdr:cNvSpPr>
        </xdr:nvSpPr>
        <xdr:spPr bwMode="auto">
          <a:xfrm>
            <a:off x="194" y="337"/>
            <a:ext cx="19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39" name="Line 148"/>
          <xdr:cNvSpPr>
            <a:spLocks noChangeShapeType="1"/>
          </xdr:cNvSpPr>
        </xdr:nvSpPr>
        <xdr:spPr bwMode="auto">
          <a:xfrm>
            <a:off x="193" y="321"/>
            <a:ext cx="19" cy="0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>
    <xdr:from>
      <xdr:col>21</xdr:col>
      <xdr:colOff>85725</xdr:colOff>
      <xdr:row>179</xdr:row>
      <xdr:rowOff>47625</xdr:rowOff>
    </xdr:from>
    <xdr:to>
      <xdr:col>25</xdr:col>
      <xdr:colOff>19050</xdr:colOff>
      <xdr:row>179</xdr:row>
      <xdr:rowOff>47625</xdr:rowOff>
    </xdr:to>
    <xdr:sp macro="" textlink="">
      <xdr:nvSpPr>
        <xdr:cNvPr id="12571" name="Line 149"/>
        <xdr:cNvSpPr>
          <a:spLocks noChangeShapeType="1"/>
        </xdr:cNvSpPr>
      </xdr:nvSpPr>
      <xdr:spPr bwMode="auto">
        <a:xfrm flipV="1">
          <a:off x="3667125" y="5943600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25</xdr:col>
      <xdr:colOff>47625</xdr:colOff>
      <xdr:row>178</xdr:row>
      <xdr:rowOff>180975</xdr:rowOff>
    </xdr:from>
    <xdr:to>
      <xdr:col>25</xdr:col>
      <xdr:colOff>47625</xdr:colOff>
      <xdr:row>180</xdr:row>
      <xdr:rowOff>123825</xdr:rowOff>
    </xdr:to>
    <xdr:sp macro="" textlink="">
      <xdr:nvSpPr>
        <xdr:cNvPr id="12572" name="Line 150"/>
        <xdr:cNvSpPr>
          <a:spLocks noChangeShapeType="1"/>
        </xdr:cNvSpPr>
      </xdr:nvSpPr>
      <xdr:spPr bwMode="auto">
        <a:xfrm>
          <a:off x="4314825" y="588645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29</xdr:col>
      <xdr:colOff>142875</xdr:colOff>
      <xdr:row>178</xdr:row>
      <xdr:rowOff>171450</xdr:rowOff>
    </xdr:from>
    <xdr:to>
      <xdr:col>29</xdr:col>
      <xdr:colOff>142875</xdr:colOff>
      <xdr:row>180</xdr:row>
      <xdr:rowOff>123825</xdr:rowOff>
    </xdr:to>
    <xdr:sp macro="" textlink="">
      <xdr:nvSpPr>
        <xdr:cNvPr id="12573" name="Line 151"/>
        <xdr:cNvSpPr>
          <a:spLocks noChangeShapeType="1"/>
        </xdr:cNvSpPr>
      </xdr:nvSpPr>
      <xdr:spPr bwMode="auto">
        <a:xfrm>
          <a:off x="5095875" y="5876925"/>
          <a:ext cx="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32</xdr:col>
      <xdr:colOff>47625</xdr:colOff>
      <xdr:row>183</xdr:row>
      <xdr:rowOff>28575</xdr:rowOff>
    </xdr:from>
    <xdr:to>
      <xdr:col>33</xdr:col>
      <xdr:colOff>66675</xdr:colOff>
      <xdr:row>184</xdr:row>
      <xdr:rowOff>0</xdr:rowOff>
    </xdr:to>
    <xdr:grpSp>
      <xdr:nvGrpSpPr>
        <xdr:cNvPr id="12574" name="Group 152"/>
        <xdr:cNvGrpSpPr>
          <a:grpSpLocks/>
        </xdr:cNvGrpSpPr>
      </xdr:nvGrpSpPr>
      <xdr:grpSpPr bwMode="auto">
        <a:xfrm>
          <a:off x="5643563" y="31699200"/>
          <a:ext cx="193675" cy="153988"/>
          <a:chOff x="193" y="320"/>
          <a:chExt cx="20" cy="17"/>
        </a:xfrm>
      </xdr:grpSpPr>
      <xdr:sp macro="" textlink="">
        <xdr:nvSpPr>
          <xdr:cNvPr id="12634" name="Line 153"/>
          <xdr:cNvSpPr>
            <a:spLocks noChangeShapeType="1"/>
          </xdr:cNvSpPr>
        </xdr:nvSpPr>
        <xdr:spPr bwMode="auto">
          <a:xfrm>
            <a:off x="203" y="320"/>
            <a:ext cx="0" cy="1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35" name="Line 154"/>
          <xdr:cNvSpPr>
            <a:spLocks noChangeShapeType="1"/>
          </xdr:cNvSpPr>
        </xdr:nvSpPr>
        <xdr:spPr bwMode="auto">
          <a:xfrm>
            <a:off x="194" y="337"/>
            <a:ext cx="19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36" name="Line 155"/>
          <xdr:cNvSpPr>
            <a:spLocks noChangeShapeType="1"/>
          </xdr:cNvSpPr>
        </xdr:nvSpPr>
        <xdr:spPr bwMode="auto">
          <a:xfrm>
            <a:off x="193" y="321"/>
            <a:ext cx="19" cy="0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>
    <xdr:from>
      <xdr:col>21</xdr:col>
      <xdr:colOff>95250</xdr:colOff>
      <xdr:row>180</xdr:row>
      <xdr:rowOff>142875</xdr:rowOff>
    </xdr:from>
    <xdr:to>
      <xdr:col>21</xdr:col>
      <xdr:colOff>95250</xdr:colOff>
      <xdr:row>182</xdr:row>
      <xdr:rowOff>104775</xdr:rowOff>
    </xdr:to>
    <xdr:sp macro="" textlink="">
      <xdr:nvSpPr>
        <xdr:cNvPr id="12575" name="Line 156"/>
        <xdr:cNvSpPr>
          <a:spLocks noChangeShapeType="1"/>
        </xdr:cNvSpPr>
      </xdr:nvSpPr>
      <xdr:spPr bwMode="auto">
        <a:xfrm>
          <a:off x="3676650" y="6229350"/>
          <a:ext cx="0" cy="3429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17</xdr:col>
      <xdr:colOff>85725</xdr:colOff>
      <xdr:row>183</xdr:row>
      <xdr:rowOff>38100</xdr:rowOff>
    </xdr:from>
    <xdr:to>
      <xdr:col>18</xdr:col>
      <xdr:colOff>104775</xdr:colOff>
      <xdr:row>184</xdr:row>
      <xdr:rowOff>9525</xdr:rowOff>
    </xdr:to>
    <xdr:grpSp>
      <xdr:nvGrpSpPr>
        <xdr:cNvPr id="12576" name="Group 157"/>
        <xdr:cNvGrpSpPr>
          <a:grpSpLocks/>
        </xdr:cNvGrpSpPr>
      </xdr:nvGrpSpPr>
      <xdr:grpSpPr bwMode="auto">
        <a:xfrm>
          <a:off x="3062288" y="31708725"/>
          <a:ext cx="193675" cy="153988"/>
          <a:chOff x="193" y="320"/>
          <a:chExt cx="20" cy="17"/>
        </a:xfrm>
      </xdr:grpSpPr>
      <xdr:sp macro="" textlink="">
        <xdr:nvSpPr>
          <xdr:cNvPr id="12631" name="Line 158"/>
          <xdr:cNvSpPr>
            <a:spLocks noChangeShapeType="1"/>
          </xdr:cNvSpPr>
        </xdr:nvSpPr>
        <xdr:spPr bwMode="auto">
          <a:xfrm>
            <a:off x="203" y="320"/>
            <a:ext cx="0" cy="17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32" name="Line 159"/>
          <xdr:cNvSpPr>
            <a:spLocks noChangeShapeType="1"/>
          </xdr:cNvSpPr>
        </xdr:nvSpPr>
        <xdr:spPr bwMode="auto">
          <a:xfrm>
            <a:off x="194" y="337"/>
            <a:ext cx="19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33" name="Line 160"/>
          <xdr:cNvSpPr>
            <a:spLocks noChangeShapeType="1"/>
          </xdr:cNvSpPr>
        </xdr:nvSpPr>
        <xdr:spPr bwMode="auto">
          <a:xfrm>
            <a:off x="193" y="321"/>
            <a:ext cx="19" cy="0"/>
          </a:xfrm>
          <a:prstGeom prst="line">
            <a:avLst/>
          </a:prstGeom>
          <a:noFill/>
          <a:ln w="158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>
    <xdr:from>
      <xdr:col>18</xdr:col>
      <xdr:colOff>9525</xdr:colOff>
      <xdr:row>184</xdr:row>
      <xdr:rowOff>19050</xdr:rowOff>
    </xdr:from>
    <xdr:to>
      <xdr:col>18</xdr:col>
      <xdr:colOff>9525</xdr:colOff>
      <xdr:row>184</xdr:row>
      <xdr:rowOff>171450</xdr:rowOff>
    </xdr:to>
    <xdr:sp macro="" textlink="">
      <xdr:nvSpPr>
        <xdr:cNvPr id="12577" name="Line 161"/>
        <xdr:cNvSpPr>
          <a:spLocks noChangeShapeType="1"/>
        </xdr:cNvSpPr>
      </xdr:nvSpPr>
      <xdr:spPr bwMode="auto">
        <a:xfrm>
          <a:off x="3076575" y="6867525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9525</xdr:colOff>
      <xdr:row>184</xdr:row>
      <xdr:rowOff>142875</xdr:rowOff>
    </xdr:from>
    <xdr:to>
      <xdr:col>25</xdr:col>
      <xdr:colOff>57150</xdr:colOff>
      <xdr:row>184</xdr:row>
      <xdr:rowOff>142875</xdr:rowOff>
    </xdr:to>
    <xdr:sp macro="" textlink="">
      <xdr:nvSpPr>
        <xdr:cNvPr id="12578" name="Line 162"/>
        <xdr:cNvSpPr>
          <a:spLocks noChangeShapeType="1"/>
        </xdr:cNvSpPr>
      </xdr:nvSpPr>
      <xdr:spPr bwMode="auto">
        <a:xfrm>
          <a:off x="3076575" y="6991350"/>
          <a:ext cx="1247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21</xdr:col>
      <xdr:colOff>85725</xdr:colOff>
      <xdr:row>178</xdr:row>
      <xdr:rowOff>180975</xdr:rowOff>
    </xdr:from>
    <xdr:to>
      <xdr:col>21</xdr:col>
      <xdr:colOff>85725</xdr:colOff>
      <xdr:row>180</xdr:row>
      <xdr:rowOff>123825</xdr:rowOff>
    </xdr:to>
    <xdr:sp macro="" textlink="">
      <xdr:nvSpPr>
        <xdr:cNvPr id="12579" name="Line 163"/>
        <xdr:cNvSpPr>
          <a:spLocks noChangeShapeType="1"/>
        </xdr:cNvSpPr>
      </xdr:nvSpPr>
      <xdr:spPr bwMode="auto">
        <a:xfrm>
          <a:off x="3667125" y="588645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28</xdr:col>
      <xdr:colOff>161925</xdr:colOff>
      <xdr:row>162</xdr:row>
      <xdr:rowOff>28575</xdr:rowOff>
    </xdr:from>
    <xdr:to>
      <xdr:col>28</xdr:col>
      <xdr:colOff>161925</xdr:colOff>
      <xdr:row>163</xdr:row>
      <xdr:rowOff>38100</xdr:rowOff>
    </xdr:to>
    <xdr:sp macro="" textlink="">
      <xdr:nvSpPr>
        <xdr:cNvPr id="12580" name="Line 308"/>
        <xdr:cNvSpPr>
          <a:spLocks noChangeShapeType="1"/>
        </xdr:cNvSpPr>
      </xdr:nvSpPr>
      <xdr:spPr bwMode="auto">
        <a:xfrm>
          <a:off x="4943475" y="2495550"/>
          <a:ext cx="0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26</xdr:col>
      <xdr:colOff>133350</xdr:colOff>
      <xdr:row>162</xdr:row>
      <xdr:rowOff>161925</xdr:rowOff>
    </xdr:from>
    <xdr:to>
      <xdr:col>28</xdr:col>
      <xdr:colOff>161925</xdr:colOff>
      <xdr:row>162</xdr:row>
      <xdr:rowOff>161925</xdr:rowOff>
    </xdr:to>
    <xdr:sp macro="" textlink="">
      <xdr:nvSpPr>
        <xdr:cNvPr id="12581" name="Line 309"/>
        <xdr:cNvSpPr>
          <a:spLocks noChangeShapeType="1"/>
        </xdr:cNvSpPr>
      </xdr:nvSpPr>
      <xdr:spPr bwMode="auto">
        <a:xfrm>
          <a:off x="4572000" y="2628900"/>
          <a:ext cx="371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28</xdr:col>
      <xdr:colOff>161925</xdr:colOff>
      <xdr:row>160</xdr:row>
      <xdr:rowOff>38100</xdr:rowOff>
    </xdr:from>
    <xdr:to>
      <xdr:col>28</xdr:col>
      <xdr:colOff>161925</xdr:colOff>
      <xdr:row>161</xdr:row>
      <xdr:rowOff>28575</xdr:rowOff>
    </xdr:to>
    <xdr:sp macro="" textlink="">
      <xdr:nvSpPr>
        <xdr:cNvPr id="12582" name="Line 310"/>
        <xdr:cNvSpPr>
          <a:spLocks noChangeShapeType="1"/>
        </xdr:cNvSpPr>
      </xdr:nvSpPr>
      <xdr:spPr bwMode="auto">
        <a:xfrm flipV="1">
          <a:off x="4943475" y="2124075"/>
          <a:ext cx="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156</xdr:row>
      <xdr:rowOff>0</xdr:rowOff>
    </xdr:from>
    <xdr:to>
      <xdr:col>29</xdr:col>
      <xdr:colOff>0</xdr:colOff>
      <xdr:row>156</xdr:row>
      <xdr:rowOff>180975</xdr:rowOff>
    </xdr:to>
    <xdr:sp macro="" textlink="">
      <xdr:nvSpPr>
        <xdr:cNvPr id="12583" name="Line 310"/>
        <xdr:cNvSpPr>
          <a:spLocks noChangeShapeType="1"/>
        </xdr:cNvSpPr>
      </xdr:nvSpPr>
      <xdr:spPr bwMode="auto">
        <a:xfrm flipV="1">
          <a:off x="4953000" y="1323975"/>
          <a:ext cx="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95250</xdr:colOff>
      <xdr:row>156</xdr:row>
      <xdr:rowOff>47625</xdr:rowOff>
    </xdr:from>
    <xdr:to>
      <xdr:col>29</xdr:col>
      <xdr:colOff>19050</xdr:colOff>
      <xdr:row>156</xdr:row>
      <xdr:rowOff>47625</xdr:rowOff>
    </xdr:to>
    <xdr:sp macro="" textlink="">
      <xdr:nvSpPr>
        <xdr:cNvPr id="12584" name="Line 309"/>
        <xdr:cNvSpPr>
          <a:spLocks noChangeShapeType="1"/>
        </xdr:cNvSpPr>
      </xdr:nvSpPr>
      <xdr:spPr bwMode="auto">
        <a:xfrm>
          <a:off x="4705350" y="1371600"/>
          <a:ext cx="266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26</xdr:col>
      <xdr:colOff>152401</xdr:colOff>
      <xdr:row>38</xdr:row>
      <xdr:rowOff>151281</xdr:rowOff>
    </xdr:from>
    <xdr:to>
      <xdr:col>29</xdr:col>
      <xdr:colOff>141193</xdr:colOff>
      <xdr:row>40</xdr:row>
      <xdr:rowOff>128310</xdr:rowOff>
    </xdr:to>
    <xdr:sp macro="" textlink="">
      <xdr:nvSpPr>
        <xdr:cNvPr id="8" name="TextBox 7"/>
        <xdr:cNvSpPr txBox="1"/>
      </xdr:nvSpPr>
      <xdr:spPr>
        <a:xfrm>
          <a:off x="4591051" y="6942606"/>
          <a:ext cx="503142" cy="358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400"/>
        </a:p>
      </xdr:txBody>
    </xdr:sp>
    <xdr:clientData/>
  </xdr:twoCellAnchor>
  <xdr:twoCellAnchor>
    <xdr:from>
      <xdr:col>8</xdr:col>
      <xdr:colOff>152400</xdr:colOff>
      <xdr:row>37</xdr:row>
      <xdr:rowOff>186019</xdr:rowOff>
    </xdr:from>
    <xdr:to>
      <xdr:col>11</xdr:col>
      <xdr:colOff>150157</xdr:colOff>
      <xdr:row>39</xdr:row>
      <xdr:rowOff>163048</xdr:rowOff>
    </xdr:to>
    <xdr:sp macro="" textlink="">
      <xdr:nvSpPr>
        <xdr:cNvPr id="227" name="TextBox 226"/>
        <xdr:cNvSpPr txBox="1"/>
      </xdr:nvSpPr>
      <xdr:spPr>
        <a:xfrm>
          <a:off x="1504950" y="6786844"/>
          <a:ext cx="512107" cy="358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400"/>
        </a:p>
      </xdr:txBody>
    </xdr:sp>
    <xdr:clientData/>
  </xdr:twoCellAnchor>
  <xdr:twoCellAnchor>
    <xdr:from>
      <xdr:col>27</xdr:col>
      <xdr:colOff>0</xdr:colOff>
      <xdr:row>40</xdr:row>
      <xdr:rowOff>137274</xdr:rowOff>
    </xdr:from>
    <xdr:to>
      <xdr:col>31</xdr:col>
      <xdr:colOff>138391</xdr:colOff>
      <xdr:row>42</xdr:row>
      <xdr:rowOff>114303</xdr:rowOff>
    </xdr:to>
    <xdr:sp macro="" textlink="">
      <xdr:nvSpPr>
        <xdr:cNvPr id="284" name="TextBox 283"/>
        <xdr:cNvSpPr txBox="1"/>
      </xdr:nvSpPr>
      <xdr:spPr>
        <a:xfrm>
          <a:off x="4527176" y="7342656"/>
          <a:ext cx="810744" cy="358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400"/>
        </a:p>
      </xdr:txBody>
    </xdr:sp>
    <xdr:clientData/>
  </xdr:twoCellAnchor>
  <xdr:twoCellAnchor>
    <xdr:from>
      <xdr:col>3</xdr:col>
      <xdr:colOff>0</xdr:colOff>
      <xdr:row>81</xdr:row>
      <xdr:rowOff>0</xdr:rowOff>
    </xdr:from>
    <xdr:to>
      <xdr:col>34</xdr:col>
      <xdr:colOff>161925</xdr:colOff>
      <xdr:row>82</xdr:row>
      <xdr:rowOff>180975</xdr:rowOff>
    </xdr:to>
    <xdr:sp macro="" textlink="">
      <xdr:nvSpPr>
        <xdr:cNvPr id="286" name="Text Box 1303"/>
        <xdr:cNvSpPr txBox="1">
          <a:spLocks noChangeArrowheads="1"/>
        </xdr:cNvSpPr>
      </xdr:nvSpPr>
      <xdr:spPr bwMode="auto">
        <a:xfrm>
          <a:off x="495300" y="27612975"/>
          <a:ext cx="5476875" cy="3714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Since exact type of S.I.P. forms not specified in plans, assume typical weight as specified in NJDOT Bridge Load Rating Manual - Appendix E.</a:t>
          </a:r>
        </a:p>
      </xdr:txBody>
    </xdr:sp>
    <xdr:clientData/>
  </xdr:twoCellAnchor>
  <xdr:twoCellAnchor>
    <xdr:from>
      <xdr:col>2</xdr:col>
      <xdr:colOff>95249</xdr:colOff>
      <xdr:row>155</xdr:row>
      <xdr:rowOff>66675</xdr:rowOff>
    </xdr:from>
    <xdr:to>
      <xdr:col>16</xdr:col>
      <xdr:colOff>85724</xdr:colOff>
      <xdr:row>158</xdr:row>
      <xdr:rowOff>95250</xdr:rowOff>
    </xdr:to>
    <xdr:sp macro="" textlink="">
      <xdr:nvSpPr>
        <xdr:cNvPr id="365" name="TextBox 364"/>
        <xdr:cNvSpPr txBox="1"/>
      </xdr:nvSpPr>
      <xdr:spPr>
        <a:xfrm>
          <a:off x="419099" y="56616600"/>
          <a:ext cx="2390775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>
            <a:lnSpc>
              <a:spcPct val="100000"/>
            </a:lnSpc>
          </a:pPr>
          <a:r>
            <a:rPr lang="en-US" sz="1000" i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Note: Average overhang for G07 used throughout - Conservative for G01.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547"/>
  <sheetViews>
    <sheetView tabSelected="1" view="pageBreakPreview" zoomScale="120" zoomScaleNormal="125" zoomScaleSheetLayoutView="120" workbookViewId="0">
      <selection activeCell="H16" sqref="H16"/>
    </sheetView>
  </sheetViews>
  <sheetFormatPr defaultColWidth="3.28515625" defaultRowHeight="12"/>
  <cols>
    <col min="1" max="1" width="2.28515625" style="1" customWidth="1"/>
    <col min="2" max="9" width="2.5703125" style="1" customWidth="1"/>
    <col min="10" max="10" width="3.140625" style="1" customWidth="1"/>
    <col min="11" max="36" width="2.5703125" style="1" customWidth="1"/>
    <col min="37" max="37" width="2.28515625" style="1" customWidth="1"/>
    <col min="38" max="38" width="10.7109375" style="1" customWidth="1"/>
    <col min="39" max="39" width="3.28515625" style="1"/>
    <col min="40" max="40" width="8.42578125" style="1" bestFit="1" customWidth="1"/>
    <col min="41" max="41" width="7.28515625" style="1" customWidth="1"/>
    <col min="42" max="42" width="8.7109375" style="1" customWidth="1"/>
    <col min="43" max="43" width="3.28515625" style="1"/>
    <col min="44" max="44" width="7.85546875" style="1" bestFit="1" customWidth="1"/>
    <col min="45" max="45" width="5" style="1" bestFit="1" customWidth="1"/>
    <col min="46" max="46" width="6.28515625" style="1" customWidth="1"/>
    <col min="47" max="47" width="5.7109375" style="1" customWidth="1"/>
    <col min="48" max="48" width="9.28515625" style="1" customWidth="1"/>
    <col min="49" max="16384" width="3.28515625" style="1"/>
  </cols>
  <sheetData>
    <row r="1" spans="1:54" ht="3.95" customHeight="1"/>
    <row r="2" spans="1:54" ht="12" customHeight="1">
      <c r="A2" s="6" t="s">
        <v>0</v>
      </c>
      <c r="B2" s="6"/>
      <c r="C2" s="7"/>
      <c r="D2" s="164" t="s">
        <v>132</v>
      </c>
      <c r="E2" s="164"/>
      <c r="F2" s="164"/>
      <c r="G2" s="171" t="s">
        <v>3</v>
      </c>
      <c r="H2" s="171"/>
      <c r="I2" s="163"/>
      <c r="J2" s="164"/>
      <c r="K2" s="164"/>
      <c r="L2" s="3"/>
      <c r="M2" s="165" t="s">
        <v>111</v>
      </c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4"/>
      <c r="AA2" s="6" t="s">
        <v>4</v>
      </c>
      <c r="AB2" s="6"/>
      <c r="AC2" s="6"/>
      <c r="AD2" s="10"/>
      <c r="AE2" s="164"/>
      <c r="AF2" s="164"/>
      <c r="AG2" s="8"/>
      <c r="AH2" s="6" t="s">
        <v>6</v>
      </c>
      <c r="AI2" s="164"/>
      <c r="AJ2" s="164"/>
      <c r="AK2" s="7"/>
      <c r="AN2" s="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</row>
    <row r="3" spans="1:54" ht="12" customHeight="1">
      <c r="A3" s="6" t="s">
        <v>1</v>
      </c>
      <c r="B3" s="6"/>
      <c r="C3" s="6"/>
      <c r="D3" s="164" t="s">
        <v>133</v>
      </c>
      <c r="E3" s="164"/>
      <c r="F3" s="164"/>
      <c r="G3" s="171" t="s">
        <v>3</v>
      </c>
      <c r="H3" s="171"/>
      <c r="I3" s="163"/>
      <c r="J3" s="164"/>
      <c r="K3" s="164"/>
      <c r="L3" s="4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4"/>
      <c r="AA3" s="6" t="s">
        <v>5</v>
      </c>
      <c r="AB3" s="6"/>
      <c r="AC3" s="11"/>
      <c r="AD3" s="9"/>
      <c r="AE3" s="164"/>
      <c r="AF3" s="164"/>
      <c r="AG3" s="164"/>
      <c r="AH3" s="164"/>
      <c r="AI3" s="164"/>
      <c r="AJ3" s="164"/>
      <c r="AK3" s="12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</row>
    <row r="4" spans="1:54" ht="12" customHeight="1">
      <c r="A4" s="6" t="s">
        <v>2</v>
      </c>
      <c r="B4" s="6"/>
      <c r="C4" s="6"/>
      <c r="D4" s="164" t="s">
        <v>134</v>
      </c>
      <c r="E4" s="164"/>
      <c r="F4" s="164"/>
      <c r="G4" s="164"/>
      <c r="H4" s="164"/>
      <c r="I4" s="164"/>
      <c r="J4" s="164"/>
      <c r="K4" s="164"/>
      <c r="L4" s="4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2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</row>
    <row r="5" spans="1:54" ht="5.0999999999999996" customHeight="1">
      <c r="S5" s="2"/>
    </row>
    <row r="6" spans="1:54" s="13" customFormat="1" ht="15" customHeight="1">
      <c r="B6" s="58" t="s">
        <v>136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</row>
    <row r="7" spans="1:54" s="13" customFormat="1" ht="15" customHeight="1">
      <c r="B7" s="59"/>
      <c r="C7" s="59"/>
      <c r="D7" s="59"/>
      <c r="E7" s="59" t="s">
        <v>40</v>
      </c>
      <c r="F7" s="59"/>
      <c r="G7" s="59"/>
      <c r="H7" s="59"/>
      <c r="I7" s="59"/>
      <c r="J7" s="59"/>
      <c r="K7" s="59"/>
      <c r="L7" s="60" t="s">
        <v>112</v>
      </c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</row>
    <row r="8" spans="1:54" s="13" customFormat="1" ht="15" customHeight="1">
      <c r="B8" s="59"/>
      <c r="C8" s="59"/>
      <c r="D8" s="59"/>
      <c r="E8" s="59"/>
      <c r="F8" s="59"/>
      <c r="G8" s="59"/>
      <c r="H8" s="59"/>
      <c r="I8" s="59"/>
      <c r="J8" s="59"/>
      <c r="K8" s="59"/>
      <c r="L8" s="60" t="s">
        <v>135</v>
      </c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</row>
    <row r="9" spans="1:54" s="13" customFormat="1" ht="15" customHeight="1"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</row>
    <row r="10" spans="1:54" s="13" customFormat="1" ht="15" customHeight="1">
      <c r="B10" s="59"/>
      <c r="C10" s="59"/>
      <c r="D10" s="59"/>
      <c r="E10" s="59" t="s">
        <v>41</v>
      </c>
      <c r="F10" s="59"/>
      <c r="G10" s="59"/>
      <c r="H10" s="59"/>
      <c r="I10" s="59"/>
      <c r="J10" s="59"/>
      <c r="K10" s="59"/>
      <c r="L10" s="59" t="s">
        <v>82</v>
      </c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</row>
    <row r="11" spans="1:54" s="13" customFormat="1" ht="15" customHeight="1"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 t="s">
        <v>83</v>
      </c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61"/>
      <c r="X11" s="62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</row>
    <row r="12" spans="1:54" s="13" customFormat="1" ht="15" customHeight="1">
      <c r="B12" s="59"/>
      <c r="C12" s="59"/>
      <c r="D12" s="59"/>
      <c r="E12" s="59"/>
      <c r="F12" s="59"/>
      <c r="G12" s="59"/>
      <c r="H12" s="59"/>
      <c r="I12" s="59"/>
      <c r="J12" s="59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4"/>
      <c r="X12" s="65"/>
      <c r="Y12" s="63"/>
      <c r="Z12" s="63"/>
      <c r="AA12" s="63"/>
      <c r="AB12" s="63"/>
      <c r="AC12" s="59"/>
      <c r="AD12" s="59"/>
      <c r="AE12" s="59"/>
      <c r="AF12" s="59"/>
      <c r="AG12" s="59"/>
      <c r="AH12" s="59"/>
      <c r="AI12" s="59"/>
      <c r="AJ12" s="59"/>
      <c r="AK12" s="59"/>
    </row>
    <row r="13" spans="1:54" s="13" customFormat="1" ht="15" customHeight="1">
      <c r="B13" s="59"/>
      <c r="C13" s="59"/>
      <c r="D13" s="59"/>
      <c r="E13" s="59" t="s">
        <v>42</v>
      </c>
      <c r="F13" s="59"/>
      <c r="G13" s="59"/>
      <c r="H13" s="59"/>
      <c r="I13" s="59"/>
      <c r="J13" s="59"/>
      <c r="K13" s="66"/>
      <c r="L13" s="63" t="s">
        <v>113</v>
      </c>
      <c r="M13" s="63"/>
      <c r="N13" s="63"/>
      <c r="O13" s="63"/>
      <c r="P13" s="63"/>
      <c r="Q13" s="63"/>
      <c r="R13" s="65"/>
      <c r="S13" s="63"/>
      <c r="T13" s="63"/>
      <c r="U13" s="63"/>
      <c r="V13" s="63"/>
      <c r="W13" s="64"/>
      <c r="X13" s="65"/>
      <c r="Y13" s="63"/>
      <c r="Z13" s="63"/>
      <c r="AA13" s="63"/>
      <c r="AB13" s="63"/>
      <c r="AC13" s="59"/>
      <c r="AD13" s="59"/>
      <c r="AE13" s="59"/>
      <c r="AF13" s="59"/>
      <c r="AG13" s="59"/>
      <c r="AH13" s="59"/>
      <c r="AI13" s="59"/>
      <c r="AJ13" s="59"/>
      <c r="AK13" s="59"/>
    </row>
    <row r="14" spans="1:54" s="13" customFormat="1" ht="15" customHeight="1">
      <c r="B14" s="59"/>
      <c r="C14" s="59"/>
      <c r="D14" s="59"/>
      <c r="E14" s="59"/>
      <c r="F14" s="59"/>
      <c r="G14" s="59"/>
      <c r="H14" s="59"/>
      <c r="I14" s="59"/>
      <c r="J14" s="59"/>
      <c r="K14" s="66"/>
      <c r="L14" s="63" t="s">
        <v>109</v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4"/>
      <c r="X14" s="65"/>
      <c r="Y14" s="63"/>
      <c r="Z14" s="63"/>
      <c r="AA14" s="63"/>
      <c r="AB14" s="63"/>
      <c r="AC14" s="59"/>
      <c r="AD14" s="59"/>
      <c r="AE14" s="59"/>
      <c r="AF14" s="59"/>
      <c r="AG14" s="59"/>
      <c r="AH14" s="59"/>
      <c r="AI14" s="59"/>
      <c r="AJ14" s="59"/>
      <c r="AK14" s="59"/>
    </row>
    <row r="15" spans="1:54" s="13" customFormat="1" ht="15" customHeight="1">
      <c r="A15" s="66"/>
      <c r="B15" s="63"/>
      <c r="C15" s="63"/>
      <c r="D15" s="63"/>
      <c r="E15" s="63"/>
      <c r="F15" s="63"/>
      <c r="G15" s="63"/>
      <c r="H15" s="63"/>
      <c r="I15" s="63"/>
      <c r="J15" s="63"/>
      <c r="K15" s="66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4"/>
      <c r="X15" s="65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</row>
    <row r="16" spans="1:54" s="13" customFormat="1" ht="15" customHeight="1">
      <c r="A16" s="66"/>
      <c r="B16" s="63"/>
      <c r="C16" s="63"/>
      <c r="D16" s="63"/>
      <c r="E16" s="63"/>
      <c r="F16" s="63"/>
      <c r="G16" s="63"/>
      <c r="H16" s="63"/>
      <c r="I16" s="63"/>
      <c r="J16" s="63"/>
      <c r="K16" s="66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4"/>
      <c r="X16" s="65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</row>
    <row r="17" spans="1:38" s="13" customFormat="1" ht="15" customHeight="1">
      <c r="A17" s="66"/>
      <c r="B17" s="57" t="s">
        <v>43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</row>
    <row r="18" spans="1:38" s="13" customFormat="1" ht="15" customHeight="1">
      <c r="A18" s="66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</row>
    <row r="19" spans="1:38" s="13" customFormat="1" ht="15" customHeight="1">
      <c r="A19" s="66"/>
      <c r="B19" s="57" t="s">
        <v>44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AH19" s="63"/>
      <c r="AI19" s="63"/>
      <c r="AJ19" s="63"/>
      <c r="AK19" s="63"/>
    </row>
    <row r="20" spans="1:38" s="13" customFormat="1" ht="15" customHeight="1">
      <c r="A20" s="66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AH20" s="63"/>
      <c r="AI20" s="63"/>
      <c r="AJ20" s="63"/>
      <c r="AK20" s="63"/>
    </row>
    <row r="21" spans="1:38" s="13" customFormat="1" ht="15" customHeight="1">
      <c r="A21" s="66"/>
      <c r="B21" s="36"/>
      <c r="C21" s="62"/>
      <c r="D21" s="62"/>
      <c r="E21" s="62"/>
      <c r="F21" s="62"/>
      <c r="G21" s="62"/>
      <c r="H21" s="62"/>
      <c r="I21" s="62"/>
      <c r="J21" s="67" t="s">
        <v>45</v>
      </c>
      <c r="K21" s="155">
        <v>47.25</v>
      </c>
      <c r="L21" s="155"/>
      <c r="M21" s="62" t="s">
        <v>46</v>
      </c>
      <c r="O21" s="62"/>
      <c r="P21" s="62"/>
      <c r="Q21" s="62"/>
      <c r="R21" s="62"/>
      <c r="S21" s="62"/>
      <c r="T21" s="62"/>
      <c r="U21" s="67" t="s">
        <v>47</v>
      </c>
      <c r="V21" s="155">
        <v>61.02</v>
      </c>
      <c r="W21" s="155"/>
      <c r="X21" s="68" t="s">
        <v>46</v>
      </c>
      <c r="Y21" s="62"/>
      <c r="Z21" s="62"/>
      <c r="AA21" s="62"/>
      <c r="AB21" s="62"/>
      <c r="AC21" s="62"/>
      <c r="AD21" s="67" t="s">
        <v>48</v>
      </c>
      <c r="AE21" s="173">
        <v>160.1</v>
      </c>
      <c r="AF21" s="173"/>
      <c r="AG21" s="62" t="s">
        <v>46</v>
      </c>
      <c r="AH21" s="63"/>
      <c r="AI21" s="63"/>
      <c r="AJ21" s="63"/>
      <c r="AK21" s="63"/>
    </row>
    <row r="22" spans="1:38" s="13" customFormat="1" ht="15" customHeight="1">
      <c r="A22" s="66"/>
      <c r="B22" s="36"/>
      <c r="C22" s="62"/>
      <c r="D22" s="62"/>
      <c r="E22" s="62"/>
      <c r="F22" s="62"/>
      <c r="G22" s="62"/>
      <c r="H22" s="62"/>
      <c r="I22" s="50"/>
      <c r="J22" s="50"/>
      <c r="K22" s="50"/>
      <c r="L22" s="50"/>
      <c r="M22" s="50"/>
      <c r="N22" s="50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3"/>
      <c r="AI22" s="63"/>
      <c r="AJ22" s="63"/>
      <c r="AK22" s="63"/>
    </row>
    <row r="23" spans="1:38" s="13" customFormat="1" ht="15" customHeight="1">
      <c r="A23" s="66"/>
      <c r="B23" s="36"/>
      <c r="C23" s="62"/>
      <c r="D23" s="62"/>
      <c r="E23" s="62"/>
      <c r="F23" s="62"/>
      <c r="G23" s="62"/>
      <c r="H23" s="62"/>
      <c r="I23" s="62"/>
      <c r="J23" s="67" t="s">
        <v>8</v>
      </c>
      <c r="K23" s="174">
        <f>K21</f>
        <v>47.25</v>
      </c>
      <c r="L23" s="159"/>
      <c r="M23" s="70" t="s">
        <v>10</v>
      </c>
      <c r="N23" s="159">
        <v>12</v>
      </c>
      <c r="O23" s="159"/>
      <c r="P23" s="65" t="s">
        <v>9</v>
      </c>
      <c r="Q23" s="160">
        <f>K23/N23</f>
        <v>3.9375</v>
      </c>
      <c r="R23" s="160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3"/>
      <c r="AI23" s="63"/>
      <c r="AJ23" s="63"/>
      <c r="AK23" s="63"/>
    </row>
    <row r="24" spans="1:38" s="13" customFormat="1" ht="15" customHeight="1">
      <c r="A24" s="66"/>
      <c r="B24" s="62"/>
      <c r="C24" s="62"/>
      <c r="D24" s="62"/>
      <c r="E24" s="62"/>
      <c r="F24" s="62"/>
      <c r="G24" s="62"/>
      <c r="H24" s="62"/>
      <c r="I24" s="62"/>
      <c r="J24" s="67" t="s">
        <v>39</v>
      </c>
      <c r="K24" s="161">
        <v>3</v>
      </c>
      <c r="L24" s="161"/>
      <c r="M24" s="62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3"/>
      <c r="AI24" s="63"/>
      <c r="AJ24" s="63"/>
      <c r="AK24" s="63"/>
    </row>
    <row r="25" spans="1:38" s="13" customFormat="1" ht="15" customHeight="1">
      <c r="A25" s="66"/>
      <c r="C25" s="57" t="s">
        <v>66</v>
      </c>
      <c r="D25" s="62"/>
      <c r="E25" s="62"/>
      <c r="F25" s="62"/>
      <c r="G25" s="62"/>
      <c r="H25" s="62"/>
      <c r="I25" s="62"/>
      <c r="J25" s="62"/>
      <c r="K25" s="67"/>
      <c r="L25" s="80"/>
      <c r="M25" s="80"/>
      <c r="N25" s="62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2"/>
      <c r="AL25" s="59"/>
    </row>
    <row r="26" spans="1:38" s="13" customFormat="1" ht="15" customHeight="1">
      <c r="A26" s="66"/>
      <c r="B26" s="66"/>
      <c r="C26" s="63"/>
      <c r="D26" s="63" t="s">
        <v>81</v>
      </c>
      <c r="E26" s="63"/>
      <c r="F26" s="66"/>
      <c r="G26" s="66"/>
      <c r="H26" s="66"/>
      <c r="I26" s="66"/>
      <c r="L26" s="162">
        <v>9.5</v>
      </c>
      <c r="M26" s="162"/>
      <c r="N26" s="63" t="s">
        <v>49</v>
      </c>
      <c r="O26" s="66"/>
      <c r="Q26" s="63"/>
      <c r="R26" s="76"/>
      <c r="S26" s="162"/>
      <c r="T26" s="162"/>
      <c r="U26" s="63"/>
      <c r="Y26" s="66"/>
      <c r="Z26" s="66"/>
      <c r="AA26" s="66"/>
      <c r="AB26" s="66"/>
      <c r="AC26" s="66"/>
      <c r="AD26" s="66"/>
      <c r="AE26" s="66"/>
      <c r="AF26" s="66"/>
      <c r="AG26" s="72"/>
      <c r="AH26" s="66"/>
      <c r="AI26" s="66"/>
      <c r="AJ26" s="66"/>
      <c r="AK26" s="66"/>
      <c r="AL26" s="63"/>
    </row>
    <row r="27" spans="1:38" s="13" customFormat="1" ht="23.25" customHeight="1">
      <c r="A27" s="66"/>
      <c r="B27" s="66"/>
      <c r="C27" s="63"/>
      <c r="D27" s="63"/>
      <c r="E27" s="63"/>
      <c r="F27" s="66"/>
      <c r="G27" s="66"/>
      <c r="H27" s="66"/>
      <c r="I27" s="66"/>
      <c r="J27" s="74"/>
      <c r="K27" s="74"/>
      <c r="L27" s="63"/>
      <c r="M27" s="66"/>
      <c r="N27" s="66"/>
      <c r="O27" s="66"/>
      <c r="P27" s="75"/>
      <c r="Q27" s="75"/>
      <c r="R27" s="66"/>
      <c r="S27" s="66"/>
      <c r="T27" s="66"/>
      <c r="U27" s="66"/>
      <c r="V27" s="63"/>
      <c r="W27" s="63"/>
      <c r="X27" s="66"/>
      <c r="Y27" s="66"/>
      <c r="Z27" s="66"/>
      <c r="AA27" s="66"/>
      <c r="AB27" s="66"/>
      <c r="AC27" s="66"/>
      <c r="AD27" s="66"/>
      <c r="AE27" s="66"/>
      <c r="AF27" s="66"/>
      <c r="AG27" s="72"/>
      <c r="AH27" s="66"/>
      <c r="AI27" s="66"/>
      <c r="AJ27" s="66"/>
      <c r="AK27" s="66"/>
      <c r="AL27" s="63"/>
    </row>
    <row r="28" spans="1:38" s="13" customFormat="1" ht="23.25" customHeight="1">
      <c r="A28" s="66"/>
      <c r="B28" s="66"/>
      <c r="C28" s="63"/>
      <c r="D28" s="63" t="s">
        <v>50</v>
      </c>
      <c r="E28" s="66"/>
      <c r="F28" s="63"/>
      <c r="G28" s="63"/>
      <c r="H28" s="63"/>
      <c r="I28" s="63"/>
      <c r="J28" s="63"/>
      <c r="K28" s="66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</row>
    <row r="29" spans="1:38" s="13" customFormat="1" ht="15" customHeight="1">
      <c r="A29" s="66"/>
      <c r="B29" s="66"/>
      <c r="C29" s="63"/>
      <c r="D29" s="63"/>
      <c r="E29" s="63" t="s">
        <v>122</v>
      </c>
      <c r="F29" s="63"/>
      <c r="G29" s="63"/>
      <c r="H29" s="63"/>
      <c r="I29" s="63"/>
      <c r="J29" s="63"/>
      <c r="K29" s="66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172">
        <f>L26-0.5</f>
        <v>9</v>
      </c>
      <c r="X29" s="172"/>
      <c r="Y29" s="63" t="s">
        <v>49</v>
      </c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</row>
    <row r="30" spans="1:38" s="13" customFormat="1" ht="15" customHeight="1">
      <c r="A30" s="66"/>
      <c r="B30" s="66"/>
      <c r="C30" s="63"/>
      <c r="D30" s="63"/>
      <c r="E30" s="63"/>
      <c r="F30" s="63"/>
      <c r="G30" s="63"/>
      <c r="H30" s="63"/>
      <c r="I30" s="63"/>
      <c r="J30" s="63"/>
      <c r="K30" s="66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</row>
    <row r="31" spans="1:38">
      <c r="B31" s="66"/>
      <c r="C31" s="63"/>
      <c r="D31" s="63" t="s">
        <v>73</v>
      </c>
      <c r="E31" s="63"/>
      <c r="F31" s="63"/>
      <c r="G31" s="63"/>
      <c r="H31" s="63"/>
      <c r="I31" s="63"/>
      <c r="J31" s="103"/>
      <c r="K31" s="103"/>
      <c r="L31" s="63"/>
      <c r="M31" s="63"/>
      <c r="N31" s="63"/>
      <c r="O31" s="63"/>
      <c r="P31" s="63"/>
      <c r="Q31" s="63"/>
      <c r="R31" s="13"/>
      <c r="S31" s="13"/>
      <c r="T31" s="13"/>
      <c r="U31" s="13"/>
      <c r="V31" s="1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</row>
    <row r="32" spans="1:38">
      <c r="B32" s="66"/>
      <c r="C32" s="63"/>
      <c r="D32" s="63"/>
      <c r="E32" s="63" t="s">
        <v>38</v>
      </c>
      <c r="F32" s="63"/>
      <c r="G32" s="63"/>
      <c r="H32" s="63"/>
      <c r="I32" s="63"/>
      <c r="J32" s="103"/>
      <c r="K32" s="103"/>
      <c r="L32" s="63"/>
      <c r="M32" s="63"/>
      <c r="N32" s="63"/>
      <c r="O32" s="63"/>
      <c r="P32" s="63"/>
      <c r="Q32" s="63"/>
      <c r="R32" s="13"/>
      <c r="S32" s="13"/>
      <c r="T32" s="13"/>
      <c r="U32" s="13"/>
      <c r="V32" s="1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55" t="s">
        <v>75</v>
      </c>
      <c r="AK32" s="63"/>
      <c r="AL32" s="63"/>
    </row>
    <row r="33" spans="2:38">
      <c r="B33" s="66"/>
      <c r="C33" s="63"/>
      <c r="D33" s="63"/>
      <c r="E33" s="63"/>
      <c r="F33" s="13"/>
      <c r="G33" s="63" t="s">
        <v>76</v>
      </c>
      <c r="H33" s="63"/>
      <c r="I33" s="63"/>
      <c r="J33" s="103"/>
      <c r="K33" s="103"/>
      <c r="L33" s="63"/>
      <c r="M33" s="63"/>
      <c r="N33" s="63"/>
      <c r="O33" s="63"/>
      <c r="P33" s="63"/>
      <c r="Q33" s="63"/>
      <c r="R33" s="13"/>
      <c r="S33" s="13"/>
      <c r="T33" s="13"/>
      <c r="U33" s="13"/>
      <c r="V33" s="1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</row>
    <row r="34" spans="2:38">
      <c r="B34" s="66"/>
      <c r="C34" s="63"/>
      <c r="D34" s="63"/>
      <c r="E34" s="63"/>
      <c r="F34" s="63"/>
      <c r="G34" s="63"/>
      <c r="H34" s="63"/>
      <c r="I34" s="13"/>
      <c r="J34" s="13"/>
      <c r="K34" s="13"/>
      <c r="L34" s="76"/>
      <c r="M34" s="172"/>
      <c r="N34" s="172"/>
      <c r="O34" s="63"/>
      <c r="P34" s="63"/>
      <c r="Q34" s="63"/>
      <c r="R34" s="13"/>
      <c r="S34" s="13"/>
      <c r="T34" s="13"/>
      <c r="U34" s="13"/>
      <c r="V34" s="13"/>
      <c r="W34" s="13"/>
      <c r="X34" s="1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</row>
    <row r="35" spans="2:38">
      <c r="B35" s="66"/>
      <c r="C35" s="63"/>
      <c r="D35" s="63"/>
      <c r="E35" s="63"/>
      <c r="F35" s="63"/>
      <c r="G35" s="63"/>
      <c r="H35" s="63"/>
      <c r="I35" s="13"/>
      <c r="J35" s="13"/>
      <c r="K35" s="13"/>
      <c r="L35" s="76" t="s">
        <v>72</v>
      </c>
      <c r="M35" s="172">
        <v>9.1859999999999999</v>
      </c>
      <c r="N35" s="172"/>
      <c r="O35" s="63" t="s">
        <v>34</v>
      </c>
      <c r="P35" s="63"/>
      <c r="Q35" s="13"/>
      <c r="R35" s="13"/>
      <c r="S35" s="13"/>
      <c r="T35" s="108" t="s">
        <v>74</v>
      </c>
      <c r="U35" s="181">
        <v>9.19</v>
      </c>
      <c r="V35" s="181"/>
      <c r="W35" s="57" t="s">
        <v>78</v>
      </c>
      <c r="X35" s="63"/>
      <c r="Y35" s="182">
        <f>U35*12</f>
        <v>110.28</v>
      </c>
      <c r="Z35" s="182"/>
      <c r="AA35" s="57" t="s">
        <v>53</v>
      </c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</row>
    <row r="36" spans="2:38">
      <c r="B36" s="66"/>
      <c r="C36" s="63"/>
      <c r="D36" s="63"/>
      <c r="E36" s="63"/>
      <c r="F36" s="63"/>
      <c r="G36" s="63"/>
      <c r="H36" s="63"/>
      <c r="I36" s="13"/>
      <c r="J36" s="13"/>
      <c r="K36" s="13"/>
      <c r="L36" s="76"/>
      <c r="M36" s="172"/>
      <c r="N36" s="172"/>
      <c r="O36" s="63"/>
      <c r="P36" s="63"/>
      <c r="Q36" s="63"/>
      <c r="R36" s="13"/>
      <c r="S36" s="13"/>
      <c r="T36" s="13"/>
      <c r="U36" s="13"/>
      <c r="V36" s="1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</row>
    <row r="37" spans="2:38">
      <c r="B37" s="66"/>
      <c r="C37" s="63"/>
      <c r="D37" s="63"/>
      <c r="E37" s="63"/>
      <c r="F37" s="63"/>
      <c r="G37" s="63"/>
      <c r="H37" s="63"/>
      <c r="I37" s="13"/>
      <c r="J37" s="13"/>
      <c r="K37" s="13"/>
      <c r="L37" s="76"/>
      <c r="M37" s="109"/>
      <c r="N37" s="109"/>
      <c r="O37" s="63"/>
      <c r="P37" s="63"/>
      <c r="Q37" s="63"/>
      <c r="R37" s="13"/>
      <c r="S37" s="13"/>
      <c r="T37" s="13"/>
      <c r="U37" s="13"/>
      <c r="V37" s="1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</row>
    <row r="38" spans="2:38" s="13" customFormat="1" ht="15" customHeight="1">
      <c r="B38" s="62"/>
      <c r="C38" s="62"/>
      <c r="D38" s="62"/>
      <c r="E38" s="62"/>
      <c r="F38" s="62"/>
      <c r="G38" s="62"/>
      <c r="H38" s="63"/>
      <c r="I38" s="63"/>
      <c r="J38" s="63"/>
      <c r="K38" s="66"/>
      <c r="L38" s="76" t="s">
        <v>77</v>
      </c>
      <c r="M38" s="172">
        <v>2.95</v>
      </c>
      <c r="N38" s="172"/>
      <c r="O38" s="63" t="s">
        <v>34</v>
      </c>
      <c r="P38" s="62"/>
      <c r="Q38" s="62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2"/>
      <c r="AK38" s="59"/>
    </row>
    <row r="39" spans="2:38" ht="15" customHeight="1">
      <c r="S39" s="2"/>
    </row>
    <row r="40" spans="2:38" s="13" customFormat="1" ht="15" customHeight="1">
      <c r="E40" s="63" t="s">
        <v>123</v>
      </c>
    </row>
    <row r="41" spans="2:38" s="13" customFormat="1" ht="15" customHeight="1">
      <c r="J41" s="13" t="s">
        <v>124</v>
      </c>
      <c r="R41" s="185">
        <f>U35/2</f>
        <v>4.5949999999999998</v>
      </c>
      <c r="S41" s="186"/>
      <c r="T41" s="13" t="s">
        <v>125</v>
      </c>
      <c r="U41" s="185">
        <v>2.95</v>
      </c>
      <c r="V41" s="186"/>
      <c r="W41" s="13" t="s">
        <v>126</v>
      </c>
      <c r="Y41" s="13" t="s">
        <v>127</v>
      </c>
    </row>
    <row r="42" spans="2:38" s="13" customFormat="1" ht="15" customHeight="1"/>
    <row r="43" spans="2:38" s="13" customFormat="1" ht="15" customHeight="1"/>
    <row r="44" spans="2:38" s="13" customFormat="1" ht="15" customHeight="1">
      <c r="C44" s="138"/>
    </row>
    <row r="45" spans="2:38" s="13" customFormat="1" ht="15" customHeight="1">
      <c r="B45" s="62"/>
      <c r="D45" s="62"/>
      <c r="E45" s="62"/>
      <c r="F45" s="62"/>
      <c r="G45" s="62"/>
      <c r="H45" s="62"/>
      <c r="I45" s="62"/>
      <c r="J45" s="67"/>
      <c r="K45" s="71"/>
      <c r="L45" s="71"/>
      <c r="M45" s="62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2"/>
      <c r="AK45" s="59"/>
    </row>
    <row r="46" spans="2:38" s="13" customFormat="1" ht="15" customHeight="1">
      <c r="B46" s="62"/>
      <c r="C46" s="139"/>
      <c r="D46" s="62"/>
      <c r="E46" s="62"/>
      <c r="F46" s="62"/>
      <c r="G46" s="62"/>
      <c r="H46" s="62"/>
      <c r="I46" s="62"/>
      <c r="J46" s="67"/>
      <c r="K46" s="80"/>
      <c r="L46" s="80"/>
      <c r="M46" s="62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2"/>
      <c r="AK46" s="59"/>
    </row>
    <row r="47" spans="2:38" s="13" customFormat="1" ht="15" customHeight="1"/>
    <row r="48" spans="2:38" s="13" customFormat="1" ht="15" customHeight="1"/>
    <row r="49" spans="1:49" s="13" customFormat="1" ht="15" customHeight="1">
      <c r="A49" s="66"/>
      <c r="AH49" s="63"/>
      <c r="AI49" s="63"/>
      <c r="AJ49" s="63"/>
      <c r="AK49" s="63"/>
    </row>
    <row r="50" spans="1:49" s="13" customFormat="1" ht="15" customHeight="1">
      <c r="A50" s="66"/>
      <c r="AH50" s="63"/>
      <c r="AI50" s="63"/>
      <c r="AJ50" s="63"/>
      <c r="AK50" s="63"/>
    </row>
    <row r="51" spans="1:49" s="13" customFormat="1" ht="15" customHeight="1">
      <c r="AH51" s="62"/>
      <c r="AI51" s="62"/>
      <c r="AJ51" s="62"/>
      <c r="AK51" s="59"/>
    </row>
    <row r="52" spans="1:49" s="13" customFormat="1" ht="15" customHeight="1">
      <c r="AH52" s="62"/>
      <c r="AI52" s="62"/>
      <c r="AJ52" s="62"/>
      <c r="AK52" s="59"/>
    </row>
    <row r="53" spans="1:49" s="13" customFormat="1" ht="15" customHeight="1">
      <c r="AH53" s="62"/>
      <c r="AI53" s="62"/>
      <c r="AJ53" s="62"/>
      <c r="AK53" s="59"/>
    </row>
    <row r="54" spans="1:49" s="13" customFormat="1" ht="15" customHeight="1">
      <c r="AH54" s="65"/>
      <c r="AI54" s="65"/>
      <c r="AJ54" s="62"/>
      <c r="AK54" s="59"/>
    </row>
    <row r="55" spans="1:49" ht="15" customHeight="1">
      <c r="C55" s="90" t="s">
        <v>67</v>
      </c>
      <c r="D55" s="2"/>
      <c r="E55" s="2"/>
      <c r="G55" s="77"/>
      <c r="H55" s="77"/>
      <c r="J55" s="2"/>
      <c r="K55" s="2"/>
      <c r="N55" s="78"/>
      <c r="O55" s="168"/>
      <c r="P55" s="168"/>
      <c r="Q55" s="53"/>
      <c r="S55" s="2"/>
      <c r="AL55" s="66"/>
      <c r="AM55" s="13"/>
      <c r="AQ55" s="13"/>
      <c r="AR55" s="13"/>
      <c r="AS55" s="13"/>
      <c r="AT55" s="13"/>
      <c r="AU55" s="13"/>
      <c r="AV55" s="13"/>
      <c r="AW55" s="13"/>
    </row>
    <row r="56" spans="1:49" ht="15" customHeight="1">
      <c r="A56" s="73"/>
      <c r="B56" s="73"/>
      <c r="C56" s="73"/>
      <c r="D56" s="73" t="s">
        <v>128</v>
      </c>
      <c r="E56" s="123"/>
      <c r="F56" s="123"/>
      <c r="G56" s="73"/>
      <c r="H56" s="122"/>
      <c r="I56" s="122"/>
      <c r="J56" s="73"/>
      <c r="K56" s="123"/>
      <c r="L56" s="123"/>
      <c r="M56" s="73"/>
      <c r="N56" s="73"/>
      <c r="O56" s="96"/>
      <c r="P56" s="117"/>
      <c r="Q56" s="117"/>
      <c r="R56" s="97"/>
      <c r="S56" s="73"/>
      <c r="T56" s="12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66"/>
      <c r="AM56" s="13"/>
      <c r="AQ56" s="13"/>
      <c r="AR56" s="13"/>
      <c r="AS56" s="13"/>
      <c r="AT56" s="13"/>
      <c r="AU56" s="13"/>
      <c r="AV56" s="13"/>
      <c r="AW56" s="13"/>
    </row>
    <row r="57" spans="1:49" ht="15" customHeight="1">
      <c r="A57" s="73"/>
      <c r="B57" s="73"/>
      <c r="C57" s="73"/>
      <c r="D57" s="73"/>
      <c r="G57" s="73"/>
      <c r="H57" s="148" t="s">
        <v>129</v>
      </c>
      <c r="I57" s="147"/>
      <c r="J57" s="73"/>
      <c r="K57" s="146"/>
      <c r="L57" s="146"/>
      <c r="M57" s="73"/>
      <c r="N57" s="73"/>
      <c r="O57" s="96"/>
      <c r="P57" s="117"/>
      <c r="Q57" s="117"/>
      <c r="R57" s="97"/>
      <c r="S57" s="73"/>
      <c r="T57" s="146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66"/>
      <c r="AM57" s="13"/>
      <c r="AQ57" s="13"/>
      <c r="AR57" s="13"/>
      <c r="AS57" s="13"/>
      <c r="AT57" s="13"/>
      <c r="AU57" s="13"/>
      <c r="AV57" s="13"/>
      <c r="AW57" s="13"/>
    </row>
    <row r="58" spans="1:49" ht="15" customHeight="1">
      <c r="A58" s="73"/>
      <c r="B58" s="73"/>
      <c r="C58" s="73"/>
      <c r="D58" s="73"/>
      <c r="E58" s="1" t="s">
        <v>130</v>
      </c>
      <c r="G58" s="73"/>
      <c r="H58" s="146"/>
      <c r="I58" s="147"/>
      <c r="J58" s="73">
        <f>2*45*M35</f>
        <v>826.74</v>
      </c>
      <c r="K58" s="146" t="s">
        <v>58</v>
      </c>
      <c r="L58" s="146"/>
      <c r="M58" s="73"/>
      <c r="N58" s="73"/>
      <c r="O58" s="96"/>
      <c r="P58" s="117"/>
      <c r="Q58" s="117"/>
      <c r="R58" s="97"/>
      <c r="S58" s="73"/>
      <c r="T58" s="146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66"/>
      <c r="AM58" s="13"/>
      <c r="AQ58" s="13"/>
      <c r="AR58" s="13"/>
      <c r="AS58" s="13"/>
      <c r="AT58" s="13"/>
      <c r="AU58" s="13"/>
      <c r="AV58" s="13"/>
      <c r="AW58" s="13"/>
    </row>
    <row r="59" spans="1:49" ht="15" customHeight="1">
      <c r="A59" s="73"/>
      <c r="B59" s="73"/>
      <c r="C59" s="73"/>
      <c r="D59" s="73" t="s">
        <v>114</v>
      </c>
      <c r="F59" s="123"/>
      <c r="G59" s="73"/>
      <c r="H59" s="122"/>
      <c r="I59" s="122"/>
      <c r="J59" s="73"/>
      <c r="K59" s="123"/>
      <c r="L59" s="123"/>
      <c r="M59" s="73"/>
      <c r="N59" s="73"/>
      <c r="O59" s="96"/>
      <c r="P59" s="117"/>
      <c r="Q59" s="117"/>
      <c r="R59" s="97"/>
      <c r="S59" s="73"/>
      <c r="T59" s="12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66"/>
      <c r="AM59" s="13"/>
      <c r="AQ59" s="13"/>
      <c r="AR59" s="13"/>
      <c r="AS59" s="13"/>
      <c r="AT59" s="13"/>
      <c r="AU59" s="13"/>
      <c r="AV59" s="13"/>
      <c r="AW59" s="13"/>
    </row>
    <row r="60" spans="1:49" ht="15" customHeight="1">
      <c r="A60" s="73"/>
      <c r="B60" s="73"/>
      <c r="C60" s="73"/>
      <c r="D60" s="73"/>
      <c r="E60" s="73" t="s">
        <v>115</v>
      </c>
      <c r="F60" s="146"/>
      <c r="G60" s="73"/>
      <c r="H60" s="147"/>
      <c r="I60" s="147"/>
      <c r="J60" s="73"/>
      <c r="K60" s="146"/>
      <c r="L60" s="146"/>
      <c r="M60" s="73"/>
      <c r="N60" s="73"/>
      <c r="O60" s="96"/>
      <c r="P60" s="117"/>
      <c r="Q60" s="117"/>
      <c r="R60" s="97"/>
      <c r="S60" s="73"/>
      <c r="T60" s="146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66"/>
      <c r="AM60" s="13"/>
      <c r="AQ60" s="13"/>
      <c r="AR60" s="13"/>
      <c r="AS60" s="13"/>
      <c r="AT60" s="13"/>
      <c r="AU60" s="13"/>
      <c r="AV60" s="13"/>
      <c r="AW60" s="13"/>
    </row>
    <row r="61" spans="1:49" ht="15" customHeight="1">
      <c r="A61" s="73"/>
      <c r="B61" s="73"/>
      <c r="C61" s="73"/>
      <c r="D61" s="73"/>
      <c r="E61" s="73" t="s">
        <v>116</v>
      </c>
      <c r="F61" s="146"/>
      <c r="G61" s="73"/>
      <c r="H61" s="147"/>
      <c r="I61" s="147"/>
      <c r="J61" s="73"/>
      <c r="K61" s="146"/>
      <c r="L61" s="146"/>
      <c r="M61" s="73"/>
      <c r="N61" s="73"/>
      <c r="O61" s="96"/>
      <c r="P61" s="117"/>
      <c r="Q61" s="117"/>
      <c r="R61" s="97"/>
      <c r="S61" s="73"/>
      <c r="T61" s="146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66"/>
      <c r="AM61" s="13"/>
      <c r="AQ61" s="13"/>
      <c r="AR61" s="13"/>
      <c r="AS61" s="13"/>
      <c r="AT61" s="13"/>
      <c r="AU61" s="13"/>
      <c r="AV61" s="13"/>
      <c r="AW61" s="13"/>
    </row>
    <row r="62" spans="1:49" ht="15" customHeight="1">
      <c r="A62" s="73"/>
      <c r="B62" s="73"/>
      <c r="C62" s="73"/>
      <c r="D62" s="73"/>
      <c r="E62" s="123"/>
      <c r="F62" s="73"/>
      <c r="G62" s="73"/>
      <c r="H62" s="122"/>
      <c r="I62" s="73"/>
      <c r="J62" s="73"/>
      <c r="K62" s="73"/>
      <c r="L62" s="49" t="s">
        <v>90</v>
      </c>
      <c r="M62" s="154">
        <v>18.36</v>
      </c>
      <c r="N62" s="154"/>
      <c r="O62" s="123" t="s">
        <v>34</v>
      </c>
      <c r="P62" s="117"/>
      <c r="Q62" s="117"/>
      <c r="R62" s="97"/>
      <c r="S62" s="73"/>
      <c r="T62" s="12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66"/>
      <c r="AM62" s="13"/>
      <c r="AQ62" s="13"/>
      <c r="AR62" s="13"/>
      <c r="AS62" s="13"/>
      <c r="AT62" s="13"/>
      <c r="AU62" s="13"/>
      <c r="AV62" s="13"/>
      <c r="AW62" s="13"/>
    </row>
    <row r="63" spans="1:49" ht="15" customHeight="1">
      <c r="A63" s="73"/>
      <c r="B63" s="73"/>
      <c r="C63" s="73"/>
      <c r="D63" s="73"/>
      <c r="E63" s="123"/>
      <c r="F63" s="123"/>
      <c r="G63" s="73"/>
      <c r="H63" s="122"/>
      <c r="I63" s="73"/>
      <c r="J63" s="73"/>
      <c r="K63" s="73"/>
      <c r="L63" s="126" t="s">
        <v>91</v>
      </c>
      <c r="M63" s="154">
        <v>13.1</v>
      </c>
      <c r="N63" s="154"/>
      <c r="O63" s="73" t="s">
        <v>92</v>
      </c>
      <c r="P63" s="117"/>
      <c r="Q63" s="117"/>
      <c r="R63" s="97"/>
      <c r="S63" s="73"/>
      <c r="T63" s="12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66"/>
      <c r="AM63" s="13"/>
      <c r="AQ63" s="13"/>
      <c r="AR63" s="13"/>
      <c r="AS63" s="13"/>
      <c r="AT63" s="13"/>
      <c r="AU63" s="13"/>
      <c r="AV63" s="13"/>
      <c r="AW63" s="13"/>
    </row>
    <row r="64" spans="1:49" s="13" customFormat="1" ht="15" customHeight="1">
      <c r="A64" s="73"/>
      <c r="B64" s="73"/>
      <c r="C64" s="73"/>
      <c r="D64" s="73"/>
      <c r="E64" s="123"/>
      <c r="F64" s="123"/>
      <c r="G64" s="73"/>
      <c r="H64" s="122"/>
      <c r="I64" s="73"/>
      <c r="J64" s="73"/>
      <c r="K64" s="73"/>
      <c r="L64" s="126" t="s">
        <v>93</v>
      </c>
      <c r="M64" s="154">
        <f>SUM(M62:N63)</f>
        <v>31.46</v>
      </c>
      <c r="N64" s="154"/>
      <c r="O64" s="123" t="s">
        <v>34</v>
      </c>
      <c r="P64" s="117"/>
      <c r="Q64" s="117"/>
      <c r="R64" s="97"/>
      <c r="S64" s="73"/>
      <c r="T64" s="12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</row>
    <row r="65" spans="1:49" s="13" customFormat="1" ht="15" customHeight="1">
      <c r="A65" s="73"/>
      <c r="B65" s="73"/>
      <c r="C65" s="73"/>
      <c r="D65" s="73"/>
      <c r="E65" s="123"/>
      <c r="F65" s="123">
        <v>6</v>
      </c>
      <c r="G65" s="73" t="s">
        <v>13</v>
      </c>
      <c r="H65" s="157">
        <f>M64</f>
        <v>31.46</v>
      </c>
      <c r="I65" s="157"/>
      <c r="J65" s="73" t="s">
        <v>11</v>
      </c>
      <c r="K65" s="154">
        <v>8.1999999999999993</v>
      </c>
      <c r="L65" s="154"/>
      <c r="M65" s="73" t="s">
        <v>94</v>
      </c>
      <c r="N65" s="73"/>
      <c r="O65" s="157">
        <f>F65*H65*K65</f>
        <v>1547.8319999999999</v>
      </c>
      <c r="P65" s="157"/>
      <c r="Q65" s="157"/>
      <c r="R65" s="116" t="s">
        <v>58</v>
      </c>
      <c r="S65" s="73"/>
      <c r="T65" s="12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</row>
    <row r="66" spans="1:49" s="13" customFormat="1" ht="15" customHeight="1">
      <c r="A66" s="73"/>
      <c r="B66" s="73"/>
      <c r="C66" s="73"/>
      <c r="D66" s="73"/>
      <c r="E66" s="123"/>
      <c r="F66" s="122"/>
      <c r="G66" s="122"/>
      <c r="H66" s="73"/>
      <c r="I66" s="123"/>
      <c r="J66" s="123"/>
      <c r="K66" s="73"/>
      <c r="L66" s="73"/>
      <c r="M66" s="116"/>
      <c r="N66" s="116"/>
      <c r="O66" s="127"/>
      <c r="P66" s="73"/>
      <c r="Q66" s="73"/>
      <c r="R66" s="73"/>
      <c r="S66" s="12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</row>
    <row r="67" spans="1:49" ht="15" customHeight="1">
      <c r="A67" s="73"/>
      <c r="B67" s="73"/>
      <c r="C67" s="73"/>
      <c r="D67" s="123"/>
      <c r="E67" s="73"/>
      <c r="F67" s="73"/>
      <c r="G67" s="157"/>
      <c r="H67" s="157"/>
      <c r="I67" s="122"/>
      <c r="J67" s="157"/>
      <c r="K67" s="157"/>
      <c r="L67" s="73"/>
      <c r="M67" s="154"/>
      <c r="N67" s="154"/>
      <c r="O67" s="116"/>
      <c r="P67" s="154"/>
      <c r="Q67" s="154"/>
      <c r="R67" s="73"/>
      <c r="S67" s="157"/>
      <c r="T67" s="157"/>
      <c r="U67" s="73"/>
      <c r="V67" s="73"/>
      <c r="W67" s="73"/>
      <c r="X67" s="154"/>
      <c r="Y67" s="154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66"/>
      <c r="AM67" s="13"/>
      <c r="AQ67" s="13"/>
      <c r="AR67" s="13"/>
      <c r="AS67" s="13"/>
      <c r="AT67" s="13"/>
      <c r="AU67" s="13"/>
      <c r="AV67" s="13"/>
      <c r="AW67" s="13"/>
    </row>
    <row r="68" spans="1:49" ht="15" customHeight="1">
      <c r="A68" s="73"/>
      <c r="B68" s="73"/>
      <c r="C68" s="73"/>
      <c r="D68" s="73" t="s">
        <v>117</v>
      </c>
      <c r="E68" s="73"/>
      <c r="F68" s="73"/>
      <c r="G68" s="122"/>
      <c r="H68" s="122"/>
      <c r="I68" s="73"/>
      <c r="J68" s="123"/>
      <c r="K68" s="123"/>
      <c r="L68" s="73"/>
      <c r="M68" s="73"/>
      <c r="N68" s="73"/>
      <c r="O68" s="116"/>
      <c r="P68" s="116"/>
      <c r="Q68" s="73"/>
      <c r="R68" s="73"/>
      <c r="S68" s="12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66"/>
      <c r="AM68" s="13"/>
      <c r="AQ68" s="13"/>
      <c r="AR68" s="13"/>
      <c r="AS68" s="13"/>
      <c r="AT68" s="13"/>
      <c r="AU68" s="13"/>
      <c r="AV68" s="13"/>
      <c r="AW68" s="13"/>
    </row>
    <row r="69" spans="1:49" ht="15" customHeight="1">
      <c r="A69" s="73"/>
      <c r="B69" s="73"/>
      <c r="C69" s="73"/>
      <c r="D69" s="123"/>
      <c r="E69" s="73" t="s">
        <v>95</v>
      </c>
      <c r="F69" s="73"/>
      <c r="G69" s="100"/>
      <c r="H69" s="157">
        <f>O65</f>
        <v>1547.8319999999999</v>
      </c>
      <c r="I69" s="157"/>
      <c r="J69" s="157"/>
      <c r="K69" s="73" t="s">
        <v>96</v>
      </c>
      <c r="L69" s="123"/>
      <c r="M69" s="154">
        <f>+J58</f>
        <v>826.74</v>
      </c>
      <c r="N69" s="154"/>
      <c r="O69" s="73" t="s">
        <v>97</v>
      </c>
      <c r="P69" s="100"/>
      <c r="Q69" s="169">
        <v>1.1499999999999999</v>
      </c>
      <c r="R69" s="169"/>
      <c r="S69" s="73" t="s">
        <v>9</v>
      </c>
      <c r="T69" s="157">
        <f>(H69+M69)*1.15</f>
        <v>2730.7577999999999</v>
      </c>
      <c r="U69" s="157"/>
      <c r="V69" s="157"/>
      <c r="W69" s="73" t="s">
        <v>98</v>
      </c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66"/>
      <c r="AM69" s="13"/>
      <c r="AQ69" s="13"/>
      <c r="AR69" s="13"/>
      <c r="AS69" s="13"/>
      <c r="AT69" s="13"/>
      <c r="AU69" s="13"/>
      <c r="AV69" s="13"/>
      <c r="AW69" s="13"/>
    </row>
    <row r="70" spans="1:49" ht="15" customHeight="1">
      <c r="A70" s="73"/>
      <c r="B70" s="73"/>
      <c r="C70" s="73"/>
      <c r="D70" s="73"/>
      <c r="E70" s="123"/>
      <c r="F70" s="157">
        <f>T69</f>
        <v>2730.7577999999999</v>
      </c>
      <c r="G70" s="157"/>
      <c r="H70" s="157"/>
      <c r="I70" s="154" t="s">
        <v>60</v>
      </c>
      <c r="J70" s="154"/>
      <c r="K70" s="157">
        <f>AE21</f>
        <v>160.1</v>
      </c>
      <c r="L70" s="157"/>
      <c r="M70" s="73" t="s">
        <v>59</v>
      </c>
      <c r="N70" s="157">
        <f>F70/K70</f>
        <v>17.056575890068707</v>
      </c>
      <c r="O70" s="157"/>
      <c r="P70" s="73" t="s">
        <v>52</v>
      </c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123"/>
      <c r="AK70" s="99"/>
      <c r="AL70" s="66"/>
      <c r="AM70" s="13"/>
      <c r="AQ70" s="13"/>
      <c r="AR70" s="13"/>
      <c r="AS70" s="13"/>
      <c r="AT70" s="13"/>
      <c r="AU70" s="13"/>
      <c r="AV70" s="13"/>
      <c r="AW70" s="13"/>
    </row>
    <row r="71" spans="1:49" ht="15" customHeight="1">
      <c r="A71" s="73"/>
      <c r="B71" s="73"/>
      <c r="C71" s="73"/>
      <c r="D71" s="73"/>
      <c r="E71" s="123"/>
      <c r="F71" s="73"/>
      <c r="G71" s="49" t="s">
        <v>54</v>
      </c>
      <c r="H71" s="157">
        <f>N70</f>
        <v>17.056575890068707</v>
      </c>
      <c r="I71" s="157"/>
      <c r="J71" s="73" t="s">
        <v>68</v>
      </c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100"/>
      <c r="AG71" s="100"/>
      <c r="AH71" s="100"/>
      <c r="AI71" s="73"/>
      <c r="AJ71" s="123"/>
      <c r="AK71" s="99"/>
      <c r="AL71" s="66"/>
      <c r="AM71" s="13"/>
      <c r="AQ71" s="13"/>
      <c r="AR71" s="13"/>
      <c r="AS71" s="13"/>
      <c r="AT71" s="13"/>
      <c r="AU71" s="13"/>
      <c r="AV71" s="13"/>
      <c r="AW71" s="13"/>
    </row>
    <row r="72" spans="1:49" ht="15" customHeight="1">
      <c r="A72" s="73"/>
      <c r="B72" s="73"/>
      <c r="C72" s="73"/>
      <c r="D72" s="73"/>
      <c r="E72" s="123"/>
      <c r="F72" s="73"/>
      <c r="G72" s="96"/>
      <c r="H72" s="157">
        <f>H71/2</f>
        <v>8.5282879450343536</v>
      </c>
      <c r="I72" s="157"/>
      <c r="J72" s="73" t="s">
        <v>69</v>
      </c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100"/>
      <c r="AG72" s="100"/>
      <c r="AH72" s="100"/>
      <c r="AI72" s="73"/>
      <c r="AJ72" s="123"/>
      <c r="AK72" s="99"/>
      <c r="AL72" s="66"/>
      <c r="AM72" s="13"/>
      <c r="AQ72" s="13"/>
      <c r="AR72" s="13"/>
      <c r="AS72" s="13"/>
      <c r="AT72" s="13"/>
      <c r="AU72" s="13"/>
      <c r="AV72" s="13"/>
      <c r="AW72" s="13"/>
    </row>
    <row r="73" spans="1:49" ht="15" hidden="1" customHeight="1">
      <c r="A73" s="73"/>
      <c r="B73" s="73"/>
      <c r="C73" s="73"/>
      <c r="D73" s="73"/>
      <c r="E73" s="144"/>
      <c r="F73" s="73"/>
      <c r="G73" s="96"/>
      <c r="H73" s="145"/>
      <c r="I73" s="145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100"/>
      <c r="AG73" s="100"/>
      <c r="AH73" s="100"/>
      <c r="AI73" s="73"/>
      <c r="AJ73" s="144"/>
      <c r="AK73" s="99"/>
      <c r="AL73" s="66"/>
      <c r="AM73" s="13"/>
      <c r="AQ73" s="13"/>
      <c r="AR73" s="13"/>
      <c r="AS73" s="13"/>
      <c r="AT73" s="13"/>
      <c r="AU73" s="13"/>
      <c r="AV73" s="13"/>
      <c r="AW73" s="13"/>
    </row>
    <row r="74" spans="1:49" ht="15" hidden="1" customHeight="1">
      <c r="A74" s="130"/>
      <c r="B74" s="130"/>
      <c r="C74" s="90"/>
      <c r="D74" s="131"/>
      <c r="E74" s="131"/>
      <c r="F74" s="130"/>
      <c r="G74" s="130"/>
      <c r="H74" s="130"/>
      <c r="I74" s="130"/>
      <c r="J74" s="130"/>
      <c r="K74" s="130"/>
      <c r="L74" s="132"/>
      <c r="M74" s="133"/>
      <c r="N74" s="133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1"/>
      <c r="AE74" s="130"/>
      <c r="AF74" s="130"/>
      <c r="AG74" s="130"/>
      <c r="AH74" s="130"/>
      <c r="AI74" s="130"/>
      <c r="AJ74" s="130"/>
      <c r="AK74" s="130"/>
    </row>
    <row r="75" spans="1:49" ht="15" hidden="1" customHeight="1">
      <c r="A75" s="130"/>
      <c r="B75" s="130"/>
      <c r="C75" s="130"/>
      <c r="D75" s="130"/>
      <c r="E75" s="131"/>
      <c r="F75" s="130"/>
      <c r="G75" s="130"/>
      <c r="H75" s="130"/>
      <c r="I75" s="130"/>
      <c r="J75" s="130"/>
      <c r="K75" s="130"/>
      <c r="L75" s="132"/>
      <c r="M75" s="133"/>
      <c r="N75" s="133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1"/>
      <c r="AE75" s="130"/>
      <c r="AF75" s="130"/>
      <c r="AG75" s="130"/>
      <c r="AH75" s="130"/>
      <c r="AI75" s="130"/>
      <c r="AJ75" s="52"/>
      <c r="AK75" s="130"/>
    </row>
    <row r="76" spans="1:49" s="73" customFormat="1" ht="15" hidden="1" customHeight="1">
      <c r="A76" s="130"/>
      <c r="B76" s="130"/>
      <c r="C76" s="130"/>
      <c r="D76" s="130"/>
      <c r="E76" s="131"/>
      <c r="F76" s="130"/>
      <c r="G76" s="130"/>
      <c r="H76" s="130"/>
      <c r="I76" s="130"/>
      <c r="J76" s="130"/>
      <c r="K76" s="130"/>
      <c r="L76" s="132"/>
      <c r="M76" s="133"/>
      <c r="N76" s="133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1"/>
      <c r="AE76" s="130"/>
      <c r="AF76" s="130"/>
      <c r="AG76" s="130"/>
      <c r="AH76" s="130"/>
      <c r="AI76" s="130"/>
      <c r="AJ76" s="130"/>
      <c r="AK76" s="130"/>
    </row>
    <row r="77" spans="1:49" s="73" customFormat="1" ht="15" hidden="1" customHeight="1">
      <c r="A77" s="130"/>
      <c r="B77" s="130"/>
      <c r="C77" s="130"/>
      <c r="D77" s="130"/>
      <c r="E77" s="130"/>
      <c r="F77" s="131"/>
      <c r="G77" s="149"/>
      <c r="H77" s="149"/>
      <c r="I77" s="131"/>
      <c r="J77" s="170"/>
      <c r="K77" s="170"/>
      <c r="L77" s="131"/>
      <c r="M77" s="149"/>
      <c r="N77" s="149"/>
      <c r="O77" s="131"/>
      <c r="P77" s="170"/>
      <c r="Q77" s="170"/>
      <c r="R77" s="134"/>
      <c r="S77" s="134"/>
      <c r="T77" s="130"/>
      <c r="U77" s="170"/>
      <c r="V77" s="170"/>
      <c r="W77" s="130"/>
      <c r="X77" s="149"/>
      <c r="Y77" s="149"/>
      <c r="Z77" s="149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0"/>
    </row>
    <row r="78" spans="1:49" ht="15" hidden="1" customHeight="1">
      <c r="A78" s="130"/>
      <c r="B78" s="130"/>
      <c r="C78" s="130"/>
      <c r="D78" s="130"/>
      <c r="E78" s="130"/>
      <c r="F78" s="130"/>
      <c r="G78" s="130"/>
      <c r="H78" s="149"/>
      <c r="I78" s="149"/>
      <c r="J78" s="149"/>
      <c r="K78" s="170"/>
      <c r="L78" s="170"/>
      <c r="M78" s="149"/>
      <c r="N78" s="149"/>
      <c r="O78" s="130"/>
      <c r="P78" s="149"/>
      <c r="Q78" s="149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</row>
    <row r="79" spans="1:49" s="73" customFormat="1" ht="15" hidden="1" customHeight="1">
      <c r="A79" s="130"/>
      <c r="B79" s="130"/>
      <c r="C79" s="130"/>
      <c r="D79" s="131"/>
      <c r="E79" s="131"/>
      <c r="F79" s="130"/>
      <c r="G79" s="135"/>
      <c r="H79" s="130"/>
      <c r="I79" s="130"/>
      <c r="J79" s="130"/>
      <c r="K79" s="130"/>
      <c r="L79" s="136"/>
      <c r="M79" s="149"/>
      <c r="N79" s="149"/>
      <c r="O79" s="130"/>
      <c r="P79" s="130"/>
      <c r="Q79" s="130"/>
      <c r="R79" s="130"/>
      <c r="S79" s="130"/>
      <c r="T79" s="130"/>
      <c r="U79" s="130"/>
      <c r="V79" s="130"/>
      <c r="W79" s="130"/>
      <c r="X79" s="130"/>
      <c r="Y79" s="130"/>
      <c r="Z79" s="130"/>
      <c r="AA79" s="130"/>
      <c r="AB79" s="130"/>
      <c r="AC79" s="130"/>
      <c r="AD79" s="130"/>
      <c r="AE79" s="130"/>
      <c r="AF79" s="130"/>
      <c r="AG79" s="130"/>
      <c r="AH79" s="130"/>
      <c r="AI79" s="130"/>
      <c r="AJ79" s="130"/>
      <c r="AK79" s="130"/>
    </row>
    <row r="80" spans="1:49" s="73" customFormat="1" ht="15" customHeight="1">
      <c r="A80" s="130"/>
      <c r="B80" s="130"/>
      <c r="C80" s="130"/>
      <c r="D80" s="131"/>
      <c r="E80" s="131"/>
      <c r="F80" s="130"/>
      <c r="G80" s="135"/>
      <c r="H80" s="130"/>
      <c r="I80" s="130"/>
      <c r="J80" s="130"/>
      <c r="K80" s="130"/>
      <c r="L80" s="136"/>
      <c r="M80" s="133"/>
      <c r="N80" s="133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30"/>
      <c r="AK80" s="130"/>
    </row>
    <row r="81" spans="1:52" s="73" customFormat="1" ht="15" customHeight="1">
      <c r="A81" s="66"/>
      <c r="B81" s="72"/>
      <c r="C81" s="90" t="s">
        <v>84</v>
      </c>
      <c r="D81" s="72"/>
      <c r="E81" s="119"/>
      <c r="F81" s="119"/>
      <c r="G81" s="72"/>
      <c r="H81" s="65"/>
      <c r="I81" s="72"/>
      <c r="J81" s="120"/>
      <c r="K81" s="120"/>
      <c r="L81" s="65"/>
      <c r="M81" s="65"/>
      <c r="N81" s="115"/>
      <c r="O81" s="115"/>
      <c r="P81" s="65"/>
      <c r="Q81" s="72"/>
      <c r="R81" s="121"/>
      <c r="S81" s="121"/>
      <c r="T81" s="72"/>
      <c r="U81" s="72"/>
      <c r="V81" s="72"/>
      <c r="W81" s="72"/>
      <c r="X81" s="72"/>
      <c r="Y81" s="72"/>
      <c r="Z81" s="72"/>
      <c r="AA81" s="115"/>
      <c r="AB81" s="115"/>
      <c r="AC81" s="115"/>
      <c r="AD81" s="92"/>
      <c r="AE81" s="56"/>
      <c r="AF81" s="65"/>
      <c r="AG81" s="65"/>
      <c r="AH81" s="65"/>
      <c r="AI81" s="65"/>
      <c r="AJ81" s="72"/>
      <c r="AK81" s="66"/>
    </row>
    <row r="82" spans="1:52" ht="15" customHeight="1">
      <c r="A82" s="66"/>
      <c r="B82" s="72"/>
      <c r="C82" s="46"/>
      <c r="D82" s="72"/>
      <c r="E82" s="119"/>
      <c r="F82" s="119"/>
      <c r="G82" s="72"/>
      <c r="H82" s="65"/>
      <c r="I82" s="72"/>
      <c r="J82" s="120"/>
      <c r="K82" s="120"/>
      <c r="L82" s="65"/>
      <c r="M82" s="65"/>
      <c r="N82" s="115"/>
      <c r="O82" s="115"/>
      <c r="P82" s="65"/>
      <c r="Q82" s="72"/>
      <c r="R82" s="121"/>
      <c r="S82" s="121"/>
      <c r="T82" s="72"/>
      <c r="U82" s="72"/>
      <c r="V82" s="72"/>
      <c r="W82" s="72"/>
      <c r="X82" s="72"/>
      <c r="Y82" s="72"/>
      <c r="Z82" s="72"/>
      <c r="AA82" s="115"/>
      <c r="AB82" s="115"/>
      <c r="AC82" s="115"/>
      <c r="AD82" s="92"/>
      <c r="AE82" s="56"/>
      <c r="AF82" s="65"/>
      <c r="AG82" s="65"/>
      <c r="AH82" s="65"/>
      <c r="AI82" s="65"/>
      <c r="AJ82" s="72"/>
      <c r="AK82" s="66"/>
    </row>
    <row r="83" spans="1:52" s="73" customFormat="1" ht="15" customHeight="1">
      <c r="A83" s="66"/>
      <c r="B83" s="72"/>
      <c r="C83" s="46"/>
      <c r="D83" s="72"/>
      <c r="E83" s="119"/>
      <c r="F83" s="119"/>
      <c r="G83" s="72"/>
      <c r="H83" s="65"/>
      <c r="I83" s="72"/>
      <c r="J83" s="120"/>
      <c r="K83" s="120"/>
      <c r="L83" s="65"/>
      <c r="M83" s="65"/>
      <c r="N83" s="115"/>
      <c r="O83" s="115"/>
      <c r="P83" s="65"/>
      <c r="Q83" s="72"/>
      <c r="R83" s="121"/>
      <c r="S83" s="121"/>
      <c r="T83" s="72"/>
      <c r="U83" s="72"/>
      <c r="V83" s="72"/>
      <c r="W83" s="72"/>
      <c r="X83" s="72"/>
      <c r="Y83" s="72"/>
      <c r="Z83" s="72"/>
      <c r="AA83" s="115"/>
      <c r="AB83" s="115"/>
      <c r="AC83" s="115"/>
      <c r="AD83" s="92"/>
      <c r="AE83" s="56"/>
      <c r="AF83" s="65"/>
      <c r="AG83" s="65"/>
      <c r="AH83" s="65"/>
      <c r="AI83" s="65"/>
      <c r="AJ83" s="72"/>
      <c r="AK83" s="66"/>
    </row>
    <row r="84" spans="1:52" s="73" customFormat="1" ht="15" customHeight="1">
      <c r="A84" s="66"/>
      <c r="B84" s="72"/>
      <c r="C84" s="46"/>
      <c r="D84" s="72"/>
      <c r="E84" s="125" t="s">
        <v>85</v>
      </c>
      <c r="F84" s="115"/>
      <c r="G84" s="72"/>
      <c r="H84" s="65"/>
      <c r="I84" s="72"/>
      <c r="J84" s="150">
        <v>12</v>
      </c>
      <c r="K84" s="150"/>
      <c r="L84" s="65" t="s">
        <v>86</v>
      </c>
      <c r="M84" s="65"/>
      <c r="N84" s="115"/>
      <c r="O84" s="150">
        <f>M35</f>
        <v>9.1859999999999999</v>
      </c>
      <c r="P84" s="150"/>
      <c r="Q84" s="72" t="s">
        <v>87</v>
      </c>
      <c r="R84" s="121"/>
      <c r="S84" s="121"/>
      <c r="T84" s="72"/>
      <c r="U84" s="72"/>
      <c r="V84" s="72"/>
      <c r="W84" s="66"/>
      <c r="X84" s="151">
        <f>J84*O84</f>
        <v>110.232</v>
      </c>
      <c r="Y84" s="151"/>
      <c r="Z84" s="72" t="s">
        <v>52</v>
      </c>
      <c r="AA84" s="115"/>
      <c r="AB84" s="115"/>
      <c r="AC84" s="115"/>
      <c r="AD84" s="92"/>
      <c r="AE84" s="56"/>
      <c r="AF84" s="65"/>
      <c r="AG84" s="65"/>
      <c r="AH84" s="65"/>
      <c r="AI84" s="65"/>
      <c r="AJ84" s="72"/>
      <c r="AK84" s="66"/>
    </row>
    <row r="85" spans="1:52" s="73" customFormat="1" ht="15" customHeight="1">
      <c r="A85" s="66"/>
      <c r="B85" s="72"/>
      <c r="C85" s="46"/>
      <c r="D85" s="72"/>
      <c r="E85" s="115"/>
      <c r="F85" s="115"/>
      <c r="G85" s="72"/>
      <c r="H85" s="65"/>
      <c r="I85" s="72"/>
      <c r="J85" s="120"/>
      <c r="K85" s="120"/>
      <c r="L85" s="65"/>
      <c r="M85" s="65"/>
      <c r="N85" s="115"/>
      <c r="O85" s="115"/>
      <c r="P85" s="65"/>
      <c r="Q85" s="72"/>
      <c r="R85" s="121"/>
      <c r="S85" s="121"/>
      <c r="T85" s="72"/>
      <c r="U85" s="72"/>
      <c r="V85" s="72"/>
      <c r="W85" s="72"/>
      <c r="X85" s="66"/>
      <c r="Y85" s="66"/>
      <c r="Z85" s="66"/>
      <c r="AA85" s="115"/>
      <c r="AB85" s="115"/>
      <c r="AC85" s="115"/>
      <c r="AD85" s="92"/>
      <c r="AE85" s="56"/>
      <c r="AF85" s="65"/>
      <c r="AG85" s="65"/>
      <c r="AH85" s="65"/>
      <c r="AI85" s="65"/>
      <c r="AJ85" s="72"/>
      <c r="AK85" s="66"/>
    </row>
    <row r="86" spans="1:52" s="73" customFormat="1" ht="15" customHeight="1">
      <c r="A86" s="66"/>
      <c r="B86" s="72"/>
      <c r="C86" s="46"/>
      <c r="D86" s="72"/>
      <c r="E86" s="125" t="s">
        <v>88</v>
      </c>
      <c r="F86" s="115"/>
      <c r="G86" s="72"/>
      <c r="H86" s="65"/>
      <c r="I86" s="72"/>
      <c r="J86" s="150">
        <v>12</v>
      </c>
      <c r="K86" s="150"/>
      <c r="L86" s="65" t="s">
        <v>86</v>
      </c>
      <c r="M86" s="65"/>
      <c r="N86" s="115"/>
      <c r="O86" s="150">
        <f>O84*0.5</f>
        <v>4.593</v>
      </c>
      <c r="P86" s="150"/>
      <c r="Q86" s="72" t="s">
        <v>89</v>
      </c>
      <c r="R86" s="121"/>
      <c r="S86" s="121"/>
      <c r="T86" s="72"/>
      <c r="U86" s="72"/>
      <c r="V86" s="72"/>
      <c r="W86" s="66"/>
      <c r="X86" s="151">
        <f>J86*O86</f>
        <v>55.116</v>
      </c>
      <c r="Y86" s="151"/>
      <c r="Z86" s="72" t="s">
        <v>52</v>
      </c>
      <c r="AA86" s="115"/>
      <c r="AB86" s="115"/>
      <c r="AC86" s="115"/>
      <c r="AD86" s="92"/>
      <c r="AE86" s="56"/>
      <c r="AF86" s="65"/>
      <c r="AG86" s="65"/>
      <c r="AH86" s="65"/>
      <c r="AI86" s="65"/>
      <c r="AJ86" s="72"/>
      <c r="AK86" s="66"/>
    </row>
    <row r="87" spans="1:52" s="73" customFormat="1" ht="15" customHeight="1">
      <c r="A87" s="66"/>
      <c r="B87" s="72"/>
      <c r="C87" s="46"/>
      <c r="D87" s="72"/>
      <c r="E87" s="125"/>
      <c r="F87" s="115"/>
      <c r="G87" s="72"/>
      <c r="H87" s="65"/>
      <c r="I87" s="72"/>
      <c r="J87" s="120"/>
      <c r="K87" s="120"/>
      <c r="L87" s="65"/>
      <c r="M87" s="65"/>
      <c r="N87" s="115"/>
      <c r="O87" s="120"/>
      <c r="P87" s="120"/>
      <c r="Q87" s="72"/>
      <c r="R87" s="121"/>
      <c r="S87" s="121"/>
      <c r="T87" s="72"/>
      <c r="U87" s="72"/>
      <c r="V87" s="72"/>
      <c r="W87" s="66"/>
      <c r="X87" s="93"/>
      <c r="Y87" s="93"/>
      <c r="Z87" s="72"/>
      <c r="AA87" s="115"/>
      <c r="AB87" s="115"/>
      <c r="AC87" s="115"/>
      <c r="AD87" s="92"/>
      <c r="AE87" s="56"/>
      <c r="AF87" s="65"/>
      <c r="AG87" s="65"/>
      <c r="AH87" s="65"/>
      <c r="AI87" s="65"/>
      <c r="AJ87" s="72"/>
      <c r="AK87" s="66"/>
    </row>
    <row r="88" spans="1:52" s="73" customFormat="1" ht="15" customHeight="1">
      <c r="A88" s="1"/>
      <c r="B88" s="57" t="s">
        <v>70</v>
      </c>
      <c r="C88" s="1"/>
      <c r="D88" s="79"/>
      <c r="E88" s="79"/>
      <c r="F88" s="1"/>
      <c r="G88" s="1"/>
      <c r="H88" s="1"/>
      <c r="J88" s="1"/>
      <c r="K88" s="1"/>
      <c r="L88" s="1"/>
      <c r="M88" s="1"/>
      <c r="N88" s="1"/>
      <c r="O88" s="1"/>
      <c r="P88" s="1"/>
      <c r="Q88" s="1"/>
      <c r="R88" s="1"/>
      <c r="S88" s="79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1:52" s="73" customFormat="1" ht="15" customHeight="1">
      <c r="A89" s="66"/>
      <c r="B89" s="56"/>
      <c r="C89" s="72"/>
      <c r="D89" s="152" t="s">
        <v>38</v>
      </c>
      <c r="E89" s="152"/>
      <c r="F89" s="152"/>
      <c r="G89" s="152"/>
      <c r="H89" s="152"/>
      <c r="I89" s="152"/>
      <c r="J89" s="152"/>
      <c r="K89" s="152"/>
      <c r="L89" s="152"/>
      <c r="M89" s="56"/>
      <c r="N89" s="56"/>
      <c r="O89" s="56"/>
      <c r="P89" s="152" t="s">
        <v>108</v>
      </c>
      <c r="Q89" s="152"/>
      <c r="R89" s="152"/>
      <c r="S89" s="152"/>
      <c r="T89" s="152"/>
      <c r="U89" s="152"/>
      <c r="V89" s="152"/>
      <c r="W89" s="152"/>
      <c r="X89" s="152"/>
      <c r="Y89" s="1"/>
      <c r="Z89" s="1"/>
      <c r="AA89" s="1"/>
      <c r="AB89" s="152"/>
      <c r="AC89" s="152"/>
      <c r="AD89" s="152"/>
      <c r="AE89" s="152"/>
      <c r="AF89" s="152"/>
      <c r="AG89" s="152"/>
      <c r="AH89" s="152"/>
      <c r="AI89" s="152"/>
      <c r="AJ89" s="152"/>
    </row>
    <row r="90" spans="1:52" s="73" customFormat="1" ht="15" customHeight="1">
      <c r="A90" s="66"/>
      <c r="B90" s="56"/>
      <c r="C90" s="72"/>
      <c r="D90" s="72"/>
      <c r="E90" s="72"/>
      <c r="F90" s="72"/>
      <c r="G90" s="52" t="s">
        <v>101</v>
      </c>
      <c r="H90" s="151">
        <v>0</v>
      </c>
      <c r="I90" s="151"/>
      <c r="J90" s="151"/>
      <c r="K90" s="72" t="s">
        <v>52</v>
      </c>
      <c r="L90" s="130"/>
      <c r="M90" s="130"/>
      <c r="N90" s="130"/>
      <c r="O90" s="130"/>
      <c r="P90" s="72"/>
      <c r="Q90" s="72"/>
      <c r="R90" s="72"/>
      <c r="S90" s="52" t="s">
        <v>101</v>
      </c>
      <c r="T90" s="151">
        <v>0</v>
      </c>
      <c r="U90" s="151"/>
      <c r="V90" s="151"/>
      <c r="W90" s="72" t="s">
        <v>52</v>
      </c>
      <c r="X90" s="72"/>
      <c r="Y90" s="1"/>
      <c r="Z90" s="1"/>
      <c r="AA90" s="1"/>
      <c r="AB90" s="72"/>
      <c r="AC90" s="72"/>
      <c r="AD90" s="72"/>
      <c r="AE90" s="52"/>
      <c r="AF90" s="151"/>
      <c r="AG90" s="151"/>
      <c r="AH90" s="151"/>
      <c r="AI90" s="72"/>
      <c r="AJ90" s="72"/>
      <c r="AK90" s="130"/>
    </row>
    <row r="91" spans="1:52" s="73" customFormat="1" ht="15" customHeight="1">
      <c r="A91" s="66"/>
      <c r="B91" s="56"/>
      <c r="C91" s="72"/>
      <c r="D91" s="72"/>
      <c r="E91" s="72"/>
      <c r="F91" s="72"/>
      <c r="G91" s="52" t="s">
        <v>102</v>
      </c>
      <c r="H91" s="151">
        <f>H71</f>
        <v>17.056575890068707</v>
      </c>
      <c r="I91" s="151"/>
      <c r="J91" s="151"/>
      <c r="K91" s="72" t="s">
        <v>52</v>
      </c>
      <c r="L91" s="130"/>
      <c r="M91" s="130"/>
      <c r="N91" s="130"/>
      <c r="O91" s="130"/>
      <c r="P91" s="72"/>
      <c r="Q91" s="72"/>
      <c r="R91" s="72"/>
      <c r="S91" s="52" t="s">
        <v>102</v>
      </c>
      <c r="T91" s="151">
        <f>H72</f>
        <v>8.5282879450343536</v>
      </c>
      <c r="U91" s="151"/>
      <c r="V91" s="151"/>
      <c r="W91" s="72" t="s">
        <v>52</v>
      </c>
      <c r="X91" s="72"/>
      <c r="Y91" s="1"/>
      <c r="Z91" s="1"/>
      <c r="AA91" s="1"/>
      <c r="AB91" s="72"/>
      <c r="AC91" s="72"/>
      <c r="AD91" s="72"/>
      <c r="AE91" s="52"/>
      <c r="AF91" s="151"/>
      <c r="AG91" s="151"/>
      <c r="AH91" s="151"/>
      <c r="AI91" s="72"/>
      <c r="AJ91" s="72"/>
    </row>
    <row r="92" spans="1:52" s="73" customFormat="1" ht="15" customHeight="1">
      <c r="A92" s="66"/>
      <c r="B92" s="56"/>
      <c r="C92" s="72"/>
      <c r="D92" s="72"/>
      <c r="E92" s="72"/>
      <c r="F92" s="72"/>
      <c r="G92" s="52" t="s">
        <v>105</v>
      </c>
      <c r="H92" s="151">
        <f>M79</f>
        <v>0</v>
      </c>
      <c r="I92" s="151"/>
      <c r="J92" s="151"/>
      <c r="K92" s="72" t="s">
        <v>52</v>
      </c>
      <c r="L92" s="130"/>
      <c r="M92" s="130"/>
      <c r="N92" s="130"/>
      <c r="O92" s="130"/>
      <c r="P92" s="72"/>
      <c r="Q92" s="72"/>
      <c r="R92" s="72"/>
      <c r="S92" s="52" t="s">
        <v>105</v>
      </c>
      <c r="T92" s="151">
        <f>M79</f>
        <v>0</v>
      </c>
      <c r="U92" s="151"/>
      <c r="V92" s="151"/>
      <c r="W92" s="72" t="s">
        <v>52</v>
      </c>
      <c r="X92" s="72"/>
      <c r="Y92" s="1"/>
      <c r="Z92" s="1"/>
      <c r="AA92" s="1"/>
      <c r="AB92" s="72"/>
      <c r="AC92" s="72"/>
      <c r="AD92" s="72"/>
      <c r="AE92" s="52"/>
      <c r="AF92" s="151"/>
      <c r="AG92" s="151"/>
      <c r="AH92" s="151"/>
      <c r="AI92" s="72"/>
      <c r="AJ92" s="72"/>
    </row>
    <row r="93" spans="1:52" s="73" customFormat="1" ht="15" customHeight="1">
      <c r="A93" s="66"/>
      <c r="B93" s="56"/>
      <c r="C93" s="72"/>
      <c r="D93" s="72"/>
      <c r="E93" s="72"/>
      <c r="F93" s="72"/>
      <c r="G93" s="52" t="s">
        <v>103</v>
      </c>
      <c r="H93" s="151">
        <f>X84</f>
        <v>110.232</v>
      </c>
      <c r="I93" s="151"/>
      <c r="J93" s="151"/>
      <c r="K93" s="72" t="s">
        <v>52</v>
      </c>
      <c r="L93" s="130"/>
      <c r="M93" s="130"/>
      <c r="N93" s="130"/>
      <c r="O93" s="130"/>
      <c r="P93" s="72"/>
      <c r="Q93" s="72"/>
      <c r="R93" s="72"/>
      <c r="S93" s="52" t="s">
        <v>103</v>
      </c>
      <c r="T93" s="151">
        <f>X86</f>
        <v>55.116</v>
      </c>
      <c r="U93" s="151"/>
      <c r="V93" s="151"/>
      <c r="W93" s="72" t="s">
        <v>52</v>
      </c>
      <c r="X93" s="72"/>
      <c r="Y93" s="1"/>
      <c r="Z93" s="1"/>
      <c r="AA93" s="1"/>
      <c r="AB93" s="72"/>
      <c r="AC93" s="72"/>
      <c r="AD93" s="72"/>
      <c r="AE93" s="52"/>
      <c r="AF93" s="151"/>
      <c r="AG93" s="151"/>
      <c r="AH93" s="151"/>
      <c r="AI93" s="72"/>
      <c r="AJ93" s="72"/>
    </row>
    <row r="94" spans="1:52" s="73" customFormat="1" ht="15" customHeight="1">
      <c r="A94" s="66"/>
      <c r="B94" s="56"/>
      <c r="C94" s="72"/>
      <c r="D94" s="72"/>
      <c r="E94" s="72"/>
      <c r="F94" s="72"/>
      <c r="G94" s="52" t="s">
        <v>104</v>
      </c>
      <c r="H94" s="151">
        <f>SUM(H90:I93)</f>
        <v>127.2885758900687</v>
      </c>
      <c r="I94" s="151"/>
      <c r="J94" s="151"/>
      <c r="K94" s="72" t="s">
        <v>52</v>
      </c>
      <c r="L94" s="130"/>
      <c r="M94" s="130"/>
      <c r="N94" s="130"/>
      <c r="O94" s="130"/>
      <c r="P94" s="72"/>
      <c r="Q94" s="72"/>
      <c r="R94" s="72"/>
      <c r="S94" s="52" t="s">
        <v>104</v>
      </c>
      <c r="T94" s="151">
        <f>SUM(T90:U93)</f>
        <v>63.64428794503435</v>
      </c>
      <c r="U94" s="151"/>
      <c r="V94" s="151"/>
      <c r="W94" s="72" t="s">
        <v>52</v>
      </c>
      <c r="X94" s="72"/>
      <c r="Y94" s="1"/>
      <c r="Z94" s="1"/>
      <c r="AA94" s="1"/>
      <c r="AB94" s="72"/>
      <c r="AC94" s="72"/>
      <c r="AD94" s="72"/>
      <c r="AE94" s="52"/>
      <c r="AF94" s="151"/>
      <c r="AG94" s="151"/>
      <c r="AH94" s="151"/>
      <c r="AI94" s="72"/>
      <c r="AJ94" s="72"/>
    </row>
    <row r="95" spans="1:52" s="73" customFormat="1" ht="15" customHeight="1">
      <c r="A95" s="66"/>
      <c r="B95" s="56"/>
      <c r="C95" s="72"/>
      <c r="D95" s="72"/>
      <c r="E95" s="72"/>
      <c r="F95" s="91"/>
      <c r="G95" s="132" t="s">
        <v>39</v>
      </c>
      <c r="H95" s="158">
        <v>127</v>
      </c>
      <c r="I95" s="158"/>
      <c r="J95" s="158"/>
      <c r="K95" s="91" t="s">
        <v>52</v>
      </c>
      <c r="L95" s="137"/>
      <c r="M95" s="137"/>
      <c r="N95" s="137"/>
      <c r="O95" s="137"/>
      <c r="P95" s="91"/>
      <c r="Q95" s="91"/>
      <c r="R95" s="91"/>
      <c r="S95" s="132" t="s">
        <v>39</v>
      </c>
      <c r="T95" s="158">
        <v>63.5</v>
      </c>
      <c r="U95" s="158"/>
      <c r="V95" s="158"/>
      <c r="W95" s="91" t="s">
        <v>52</v>
      </c>
      <c r="X95" s="91"/>
      <c r="Y95" s="1"/>
      <c r="Z95" s="1"/>
      <c r="AA95" s="1"/>
      <c r="AB95" s="91"/>
      <c r="AC95" s="91"/>
      <c r="AD95" s="91"/>
      <c r="AE95" s="132"/>
      <c r="AF95" s="158"/>
      <c r="AG95" s="158"/>
      <c r="AH95" s="158"/>
      <c r="AI95" s="91"/>
      <c r="AJ95" s="91"/>
    </row>
    <row r="96" spans="1:52" s="73" customFormat="1" ht="15" customHeight="1">
      <c r="D96" s="94"/>
      <c r="E96" s="94"/>
      <c r="G96" s="95"/>
      <c r="H96" s="95"/>
      <c r="J96" s="94"/>
      <c r="K96" s="94"/>
      <c r="L96" s="96"/>
      <c r="M96" s="102"/>
      <c r="N96" s="102"/>
      <c r="O96" s="97"/>
      <c r="P96" s="98"/>
      <c r="S96" s="94"/>
      <c r="AL96" s="111"/>
      <c r="AM96" s="13"/>
      <c r="AN96" s="112"/>
      <c r="AO96" s="13"/>
      <c r="AP96" s="13"/>
      <c r="AQ96" s="111"/>
      <c r="AR96" s="13"/>
      <c r="AS96" s="13"/>
      <c r="AT96" s="113"/>
      <c r="AU96" s="167"/>
      <c r="AV96" s="167"/>
      <c r="AW96" s="167"/>
      <c r="AX96" s="59"/>
      <c r="AY96" s="66"/>
      <c r="AZ96" s="66"/>
    </row>
    <row r="97" spans="1:52" s="73" customFormat="1" ht="15" customHeight="1">
      <c r="D97" s="123"/>
      <c r="E97" s="123"/>
      <c r="G97" s="122"/>
      <c r="H97" s="122"/>
      <c r="J97" s="123"/>
      <c r="K97" s="123"/>
      <c r="L97" s="96"/>
      <c r="M97" s="102"/>
      <c r="N97" s="102"/>
      <c r="O97" s="97"/>
      <c r="P97" s="116"/>
      <c r="S97" s="123"/>
      <c r="AL97" s="111"/>
      <c r="AM97" s="13"/>
      <c r="AN97" s="112"/>
    </row>
    <row r="98" spans="1:52" s="73" customFormat="1" ht="15" customHeight="1">
      <c r="D98" s="123"/>
      <c r="E98" s="123"/>
      <c r="G98" s="122"/>
      <c r="H98" s="122"/>
      <c r="J98" s="123"/>
      <c r="K98" s="123"/>
      <c r="L98" s="96"/>
      <c r="M98" s="102"/>
      <c r="N98" s="102"/>
      <c r="O98" s="97"/>
      <c r="P98" s="116"/>
      <c r="S98" s="123"/>
    </row>
    <row r="99" spans="1:52" s="130" customFormat="1" ht="15" customHeight="1">
      <c r="A99" s="73"/>
      <c r="B99" s="73"/>
      <c r="C99" s="73"/>
      <c r="D99" s="123"/>
      <c r="E99" s="123"/>
      <c r="F99" s="73"/>
      <c r="G99" s="122"/>
      <c r="H99" s="122"/>
      <c r="I99" s="73"/>
      <c r="J99" s="123"/>
      <c r="K99" s="123"/>
      <c r="L99" s="96"/>
      <c r="M99" s="102"/>
      <c r="N99" s="102"/>
      <c r="O99" s="97"/>
      <c r="P99" s="116"/>
      <c r="Q99" s="73"/>
      <c r="R99" s="73"/>
      <c r="S99" s="12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</row>
    <row r="100" spans="1:52" s="73" customFormat="1" ht="15" customHeight="1">
      <c r="D100" s="141"/>
      <c r="E100" s="141"/>
      <c r="G100" s="143"/>
      <c r="H100" s="143"/>
      <c r="J100" s="141"/>
      <c r="K100" s="141"/>
      <c r="L100" s="96"/>
      <c r="M100" s="142"/>
      <c r="N100" s="142"/>
      <c r="O100" s="97"/>
      <c r="P100" s="140"/>
      <c r="S100" s="141"/>
    </row>
    <row r="101" spans="1:52" s="73" customFormat="1" ht="15" customHeight="1">
      <c r="D101" s="141"/>
      <c r="E101" s="141"/>
      <c r="G101" s="143"/>
      <c r="H101" s="143"/>
      <c r="J101" s="141"/>
      <c r="K101" s="141"/>
      <c r="L101" s="96"/>
      <c r="M101" s="142"/>
      <c r="N101" s="142"/>
      <c r="O101" s="97"/>
      <c r="P101" s="140"/>
      <c r="S101" s="141"/>
    </row>
    <row r="102" spans="1:52" s="73" customFormat="1" ht="15" customHeight="1">
      <c r="D102" s="141"/>
      <c r="E102" s="141"/>
      <c r="G102" s="143"/>
      <c r="H102" s="143"/>
      <c r="J102" s="141"/>
      <c r="K102" s="141"/>
      <c r="L102" s="96"/>
      <c r="M102" s="142"/>
      <c r="N102" s="142"/>
      <c r="O102" s="97"/>
      <c r="P102" s="140"/>
      <c r="S102" s="141"/>
    </row>
    <row r="103" spans="1:52" s="73" customFormat="1" ht="15" customHeight="1">
      <c r="D103" s="141"/>
      <c r="E103" s="141"/>
      <c r="G103" s="143"/>
      <c r="H103" s="143"/>
      <c r="J103" s="141"/>
      <c r="K103" s="141"/>
      <c r="L103" s="96"/>
      <c r="M103" s="142"/>
      <c r="N103" s="142"/>
      <c r="O103" s="97"/>
      <c r="P103" s="140"/>
      <c r="S103" s="141"/>
    </row>
    <row r="104" spans="1:52" ht="15" customHeight="1">
      <c r="B104" s="57" t="s">
        <v>61</v>
      </c>
      <c r="S104" s="2"/>
      <c r="AL104" s="66"/>
      <c r="AM104" s="13"/>
    </row>
    <row r="105" spans="1:52" ht="15" hidden="1" customHeight="1">
      <c r="A105" s="73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94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66"/>
      <c r="AM105" s="13"/>
    </row>
    <row r="106" spans="1:52" ht="15" hidden="1" customHeight="1">
      <c r="A106" s="73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49"/>
      <c r="M106" s="169"/>
      <c r="N106" s="169"/>
      <c r="O106" s="73"/>
      <c r="P106" s="73"/>
      <c r="Q106" s="73"/>
      <c r="R106" s="73"/>
      <c r="S106" s="94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3"/>
      <c r="AH106" s="73"/>
      <c r="AI106" s="73"/>
      <c r="AJ106" s="73"/>
      <c r="AK106" s="73"/>
      <c r="AL106" s="66"/>
      <c r="AM106" s="13"/>
    </row>
    <row r="107" spans="1:52" ht="15" hidden="1" customHeight="1">
      <c r="A107" s="73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49"/>
      <c r="M107" s="176"/>
      <c r="N107" s="176"/>
      <c r="O107" s="73"/>
      <c r="P107" s="73"/>
      <c r="Q107" s="73"/>
      <c r="R107" s="73"/>
      <c r="S107" s="94"/>
      <c r="T107" s="73"/>
      <c r="U107" s="73"/>
      <c r="V107" s="73"/>
      <c r="W107" s="73"/>
      <c r="X107" s="73"/>
      <c r="Y107" s="73"/>
      <c r="Z107" s="73"/>
      <c r="AA107" s="73"/>
      <c r="AB107" s="73"/>
      <c r="AC107" s="73"/>
      <c r="AD107" s="73"/>
      <c r="AE107" s="73"/>
      <c r="AF107" s="73"/>
      <c r="AG107" s="73"/>
      <c r="AH107" s="73"/>
      <c r="AI107" s="73"/>
      <c r="AJ107" s="73"/>
      <c r="AK107" s="73"/>
      <c r="AL107" s="66"/>
      <c r="AM107" s="13"/>
    </row>
    <row r="108" spans="1:52" ht="15" hidden="1" customHeight="1">
      <c r="A108" s="73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49"/>
      <c r="M108" s="169"/>
      <c r="N108" s="169"/>
      <c r="O108" s="73"/>
      <c r="P108" s="73"/>
      <c r="Q108" s="73"/>
      <c r="R108" s="73"/>
      <c r="S108" s="157"/>
      <c r="T108" s="157"/>
      <c r="U108" s="73"/>
      <c r="V108" s="73"/>
      <c r="W108" s="73"/>
      <c r="X108" s="73"/>
      <c r="Y108" s="73"/>
      <c r="Z108" s="73"/>
      <c r="AA108" s="73"/>
      <c r="AB108" s="73"/>
      <c r="AC108" s="73"/>
      <c r="AD108" s="73"/>
      <c r="AE108" s="73"/>
      <c r="AF108" s="73"/>
      <c r="AG108" s="73"/>
      <c r="AH108" s="73"/>
      <c r="AI108" s="73"/>
      <c r="AJ108" s="73"/>
      <c r="AK108" s="73"/>
      <c r="AL108" s="66"/>
      <c r="AM108" s="13"/>
      <c r="AP108" s="13"/>
      <c r="AQ108" s="13"/>
      <c r="AR108" s="104"/>
      <c r="AS108" s="105"/>
      <c r="AT108" s="105"/>
      <c r="AU108" s="13"/>
      <c r="AV108" s="13"/>
      <c r="AW108" s="13"/>
      <c r="AX108" s="13"/>
      <c r="AY108" s="13"/>
      <c r="AZ108" s="13"/>
    </row>
    <row r="109" spans="1:52" ht="15" hidden="1" customHeight="1">
      <c r="A109" s="73"/>
      <c r="B109" s="73"/>
      <c r="C109" s="73"/>
      <c r="D109" s="154"/>
      <c r="E109" s="154"/>
      <c r="F109" s="73"/>
      <c r="G109" s="169"/>
      <c r="H109" s="169"/>
      <c r="I109" s="73"/>
      <c r="J109" s="154"/>
      <c r="K109" s="154"/>
      <c r="L109" s="73"/>
      <c r="M109" s="73"/>
      <c r="N109" s="73"/>
      <c r="O109" s="157"/>
      <c r="P109" s="157"/>
      <c r="Q109" s="157"/>
      <c r="R109" s="73"/>
      <c r="S109" s="94"/>
      <c r="T109" s="73"/>
      <c r="U109" s="73"/>
      <c r="V109" s="73"/>
      <c r="W109" s="73"/>
      <c r="X109" s="73"/>
      <c r="Y109" s="73"/>
      <c r="Z109" s="73"/>
      <c r="AA109" s="73"/>
      <c r="AB109" s="73"/>
      <c r="AC109" s="73"/>
      <c r="AD109" s="73"/>
      <c r="AE109" s="73"/>
      <c r="AF109" s="73"/>
      <c r="AG109" s="73"/>
      <c r="AH109" s="73"/>
      <c r="AI109" s="73"/>
      <c r="AJ109" s="73"/>
      <c r="AK109" s="73"/>
      <c r="AL109" s="66"/>
      <c r="AM109" s="13"/>
      <c r="AP109" s="13"/>
      <c r="AQ109" s="13"/>
      <c r="AR109" s="104"/>
      <c r="AS109" s="105"/>
      <c r="AT109" s="105"/>
      <c r="AU109" s="13"/>
      <c r="AV109" s="13"/>
      <c r="AW109" s="13"/>
      <c r="AX109" s="13"/>
      <c r="AY109" s="13"/>
      <c r="AZ109" s="13"/>
    </row>
    <row r="110" spans="1:52" ht="15" hidden="1" customHeight="1">
      <c r="A110" s="73"/>
      <c r="B110" s="73"/>
      <c r="C110" s="73"/>
      <c r="D110" s="94"/>
      <c r="E110" s="94"/>
      <c r="F110" s="98"/>
      <c r="G110" s="98"/>
      <c r="H110" s="73"/>
      <c r="I110" s="73"/>
      <c r="J110" s="94"/>
      <c r="K110" s="94"/>
      <c r="L110" s="73"/>
      <c r="M110" s="73"/>
      <c r="N110" s="73"/>
      <c r="O110" s="98"/>
      <c r="P110" s="98"/>
      <c r="Q110" s="73"/>
      <c r="R110" s="73"/>
      <c r="S110" s="94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66"/>
      <c r="AM110" s="13"/>
      <c r="AP110" s="13"/>
      <c r="AQ110" s="13"/>
      <c r="AR110" s="69"/>
      <c r="AS110" s="87"/>
      <c r="AT110" s="87"/>
      <c r="AU110" s="13"/>
      <c r="AV110" s="13"/>
      <c r="AW110" s="13"/>
      <c r="AX110" s="13"/>
      <c r="AY110" s="13"/>
      <c r="AZ110" s="13"/>
    </row>
    <row r="111" spans="1:52" ht="15" customHeight="1">
      <c r="A111" s="73"/>
      <c r="B111" s="73"/>
      <c r="C111" s="73" t="s">
        <v>118</v>
      </c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94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  <c r="AD111" s="73"/>
      <c r="AE111" s="73"/>
      <c r="AF111" s="73"/>
      <c r="AG111" s="73"/>
      <c r="AH111" s="73"/>
      <c r="AI111" s="73"/>
      <c r="AJ111" s="52"/>
      <c r="AK111" s="73"/>
      <c r="AL111" s="66"/>
      <c r="AM111" s="13"/>
      <c r="AP111" s="13"/>
      <c r="AQ111" s="13"/>
      <c r="AR111" s="69"/>
      <c r="AS111" s="87"/>
      <c r="AT111" s="87"/>
      <c r="AU111" s="13"/>
      <c r="AV111" s="13"/>
      <c r="AW111" s="13"/>
      <c r="AX111" s="13"/>
      <c r="AY111" s="13"/>
      <c r="AZ111" s="13"/>
    </row>
    <row r="112" spans="1:52" ht="15" customHeight="1">
      <c r="A112" s="73"/>
      <c r="B112" s="73"/>
      <c r="C112" s="73"/>
      <c r="D112" s="154">
        <v>2.67</v>
      </c>
      <c r="E112" s="154"/>
      <c r="F112" s="73" t="s">
        <v>11</v>
      </c>
      <c r="G112" s="169">
        <v>1</v>
      </c>
      <c r="H112" s="169"/>
      <c r="I112" s="73" t="s">
        <v>11</v>
      </c>
      <c r="J112" s="154">
        <v>150</v>
      </c>
      <c r="K112" s="154"/>
      <c r="L112" s="73" t="s">
        <v>51</v>
      </c>
      <c r="M112" s="73"/>
      <c r="N112" s="73"/>
      <c r="O112" s="157">
        <f>D112*G112*J112</f>
        <v>400.5</v>
      </c>
      <c r="P112" s="157"/>
      <c r="Q112" s="73" t="s">
        <v>52</v>
      </c>
      <c r="R112" s="73"/>
      <c r="S112" s="94"/>
      <c r="T112" s="73"/>
      <c r="U112" s="73"/>
      <c r="V112" s="73"/>
      <c r="W112" s="73"/>
      <c r="X112" s="73"/>
      <c r="Y112" s="73"/>
      <c r="Z112" s="73"/>
      <c r="AA112" s="73"/>
      <c r="AB112" s="73"/>
      <c r="AC112" s="73"/>
      <c r="AD112" s="73"/>
      <c r="AE112" s="73"/>
      <c r="AF112" s="73"/>
      <c r="AG112" s="73"/>
      <c r="AH112" s="73"/>
      <c r="AI112" s="73"/>
      <c r="AJ112" s="73"/>
      <c r="AK112" s="73"/>
    </row>
    <row r="113" spans="1:37" s="56" customFormat="1" ht="15" customHeight="1">
      <c r="A113" s="73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49" t="s">
        <v>79</v>
      </c>
      <c r="O113" s="154">
        <f>2*O112</f>
        <v>801</v>
      </c>
      <c r="P113" s="154"/>
      <c r="Q113" s="73" t="s">
        <v>52</v>
      </c>
      <c r="R113" s="73"/>
      <c r="S113" s="94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</row>
    <row r="114" spans="1:37" s="56" customFormat="1" ht="15" customHeight="1">
      <c r="A114" s="73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106"/>
      <c r="T114" s="73"/>
      <c r="U114" s="73"/>
      <c r="V114" s="73"/>
      <c r="W114" s="73"/>
      <c r="X114" s="73"/>
      <c r="Y114" s="73"/>
      <c r="Z114" s="73"/>
      <c r="AA114" s="73"/>
      <c r="AB114" s="73"/>
      <c r="AC114" s="73"/>
      <c r="AD114" s="73"/>
      <c r="AE114" s="73"/>
      <c r="AF114" s="73"/>
      <c r="AG114" s="73"/>
      <c r="AH114" s="73"/>
      <c r="AI114" s="73"/>
      <c r="AJ114" s="73"/>
      <c r="AK114" s="73"/>
    </row>
    <row r="115" spans="1:37" ht="15" customHeight="1">
      <c r="A115" s="73"/>
      <c r="B115" s="73"/>
      <c r="C115" s="73" t="s">
        <v>119</v>
      </c>
      <c r="D115" s="73"/>
      <c r="E115" s="73"/>
      <c r="F115" s="73"/>
      <c r="G115" s="73"/>
      <c r="I115" s="73" t="s">
        <v>131</v>
      </c>
      <c r="J115" s="73"/>
      <c r="K115" s="73"/>
      <c r="L115" s="73"/>
      <c r="M115" s="73"/>
      <c r="N115" s="73"/>
      <c r="O115" s="73"/>
      <c r="P115" s="73"/>
      <c r="Q115" s="73"/>
      <c r="R115" s="73"/>
      <c r="S115" s="94"/>
      <c r="T115" s="73"/>
      <c r="U115" s="73"/>
      <c r="V115" s="73"/>
      <c r="W115" s="73"/>
      <c r="X115" s="73"/>
      <c r="Y115" s="73"/>
      <c r="Z115" s="73"/>
      <c r="AA115" s="73"/>
      <c r="AB115" s="73"/>
      <c r="AC115" s="73"/>
      <c r="AD115" s="73"/>
      <c r="AE115" s="73"/>
      <c r="AF115" s="73"/>
      <c r="AG115" s="73"/>
      <c r="AH115" s="73"/>
      <c r="AI115" s="73"/>
      <c r="AJ115" s="52"/>
      <c r="AK115" s="73"/>
    </row>
    <row r="116" spans="1:37" ht="15" customHeight="1">
      <c r="A116" s="73"/>
      <c r="B116" s="73"/>
      <c r="C116" s="73"/>
      <c r="D116" s="154">
        <v>0.58299999999999996</v>
      </c>
      <c r="E116" s="154"/>
      <c r="F116" s="73" t="s">
        <v>11</v>
      </c>
      <c r="G116" s="169">
        <v>7</v>
      </c>
      <c r="H116" s="169"/>
      <c r="I116" s="73" t="s">
        <v>11</v>
      </c>
      <c r="J116" s="154">
        <v>150</v>
      </c>
      <c r="K116" s="154"/>
      <c r="L116" s="73" t="s">
        <v>51</v>
      </c>
      <c r="M116" s="73"/>
      <c r="N116" s="73"/>
      <c r="O116" s="157">
        <f>D116*G116*J116</f>
        <v>612.15</v>
      </c>
      <c r="P116" s="157"/>
      <c r="Q116" s="73" t="s">
        <v>52</v>
      </c>
      <c r="R116" s="73"/>
      <c r="S116" s="94"/>
      <c r="T116" s="73"/>
      <c r="U116" s="73"/>
      <c r="V116" s="73"/>
      <c r="W116" s="73"/>
      <c r="X116" s="73"/>
      <c r="Y116" s="73"/>
      <c r="Z116" s="73"/>
      <c r="AA116" s="73"/>
      <c r="AB116" s="73"/>
      <c r="AC116" s="73"/>
      <c r="AD116" s="73"/>
      <c r="AE116" s="73"/>
      <c r="AF116" s="73"/>
      <c r="AG116" s="73"/>
      <c r="AH116" s="73"/>
      <c r="AI116" s="73"/>
      <c r="AJ116" s="73"/>
      <c r="AK116" s="73"/>
    </row>
    <row r="117" spans="1:37" ht="15" customHeight="1">
      <c r="A117" s="73"/>
      <c r="B117" s="73"/>
      <c r="C117" s="73"/>
      <c r="D117" s="106"/>
      <c r="E117" s="106"/>
      <c r="F117" s="73"/>
      <c r="G117" s="107"/>
      <c r="H117" s="107"/>
      <c r="I117" s="73"/>
      <c r="J117" s="106"/>
      <c r="K117" s="106"/>
      <c r="L117" s="73"/>
      <c r="M117" s="73"/>
      <c r="N117" s="49" t="s">
        <v>120</v>
      </c>
      <c r="O117" s="154">
        <f>2*O116</f>
        <v>1224.3</v>
      </c>
      <c r="P117" s="154"/>
      <c r="Q117" s="73" t="s">
        <v>52</v>
      </c>
      <c r="R117" s="73"/>
      <c r="S117" s="106"/>
      <c r="T117" s="73"/>
      <c r="U117" s="73"/>
      <c r="V117" s="73"/>
      <c r="W117" s="73"/>
      <c r="X117" s="73"/>
      <c r="Y117" s="73"/>
    </row>
    <row r="118" spans="1:37" ht="15" customHeight="1">
      <c r="A118" s="73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94"/>
      <c r="T118" s="73"/>
      <c r="U118" s="73"/>
      <c r="V118" s="73"/>
      <c r="W118" s="73"/>
      <c r="X118" s="73"/>
      <c r="Y118" s="73"/>
    </row>
    <row r="119" spans="1:37" ht="15" customHeight="1">
      <c r="A119" s="73"/>
      <c r="B119" s="73"/>
      <c r="C119" s="73" t="s">
        <v>121</v>
      </c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94"/>
      <c r="T119" s="73"/>
      <c r="U119" s="73"/>
      <c r="V119" s="73"/>
      <c r="W119" s="73"/>
      <c r="X119" s="73"/>
      <c r="Y119" s="73"/>
      <c r="Z119" s="73"/>
      <c r="AA119" s="73"/>
      <c r="AB119" s="73"/>
      <c r="AC119" s="73"/>
      <c r="AD119" s="73"/>
      <c r="AE119" s="73"/>
      <c r="AF119" s="73"/>
      <c r="AG119" s="73"/>
      <c r="AH119" s="73"/>
      <c r="AI119" s="73"/>
      <c r="AJ119" s="73"/>
      <c r="AK119" s="73"/>
    </row>
    <row r="120" spans="1:37" ht="15" customHeight="1">
      <c r="A120" s="73"/>
      <c r="B120" s="73"/>
      <c r="C120" s="73"/>
      <c r="D120" s="154">
        <v>10</v>
      </c>
      <c r="E120" s="154"/>
      <c r="F120" s="73" t="s">
        <v>52</v>
      </c>
      <c r="G120" s="73"/>
      <c r="H120" s="73"/>
      <c r="I120" s="73" t="s">
        <v>99</v>
      </c>
      <c r="J120" s="73"/>
      <c r="K120" s="73"/>
      <c r="L120" s="73"/>
      <c r="M120" s="73"/>
      <c r="N120" s="73"/>
      <c r="O120" s="73"/>
      <c r="P120" s="73"/>
      <c r="Q120" s="73"/>
      <c r="R120" s="73"/>
      <c r="S120" s="123"/>
      <c r="T120" s="73"/>
      <c r="U120" s="73"/>
      <c r="V120" s="73"/>
      <c r="W120" s="73"/>
      <c r="X120" s="73"/>
      <c r="Y120" s="73"/>
      <c r="Z120" s="73"/>
      <c r="AA120" s="73"/>
      <c r="AB120" s="73"/>
      <c r="AC120" s="73"/>
      <c r="AD120" s="73"/>
      <c r="AE120" s="73"/>
      <c r="AF120" s="73"/>
      <c r="AG120" s="73"/>
      <c r="AH120" s="73"/>
      <c r="AI120" s="73"/>
      <c r="AJ120" s="73"/>
      <c r="AK120" s="73"/>
    </row>
    <row r="121" spans="1:37" ht="15" customHeight="1">
      <c r="A121" s="73"/>
      <c r="B121" s="73"/>
      <c r="C121" s="73"/>
      <c r="D121" s="106"/>
      <c r="E121" s="106"/>
      <c r="F121" s="73"/>
      <c r="G121" s="73"/>
      <c r="H121" s="73"/>
      <c r="I121" s="49" t="s">
        <v>80</v>
      </c>
      <c r="J121" s="154">
        <f>2*D120</f>
        <v>20</v>
      </c>
      <c r="K121" s="154"/>
      <c r="L121" s="73" t="s">
        <v>52</v>
      </c>
      <c r="M121" s="73"/>
      <c r="N121" s="73"/>
      <c r="O121" s="73"/>
      <c r="P121" s="73"/>
      <c r="Q121" s="73"/>
      <c r="R121" s="73"/>
      <c r="S121" s="106"/>
      <c r="T121" s="73"/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  <c r="AF121" s="73"/>
      <c r="AG121" s="73"/>
      <c r="AH121" s="73"/>
      <c r="AI121" s="73"/>
      <c r="AJ121" s="73"/>
      <c r="AK121" s="73"/>
    </row>
    <row r="122" spans="1:37" ht="15" customHeight="1">
      <c r="A122" s="73"/>
      <c r="B122" s="73"/>
      <c r="C122" s="73"/>
      <c r="D122" s="94"/>
      <c r="E122" s="94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94"/>
      <c r="T122" s="73"/>
      <c r="U122" s="73"/>
      <c r="V122" s="73"/>
      <c r="W122" s="73"/>
      <c r="X122" s="73"/>
      <c r="Y122" s="73"/>
      <c r="Z122" s="73"/>
      <c r="AA122" s="73"/>
      <c r="AB122" s="73"/>
      <c r="AC122" s="73"/>
      <c r="AD122" s="73"/>
      <c r="AE122" s="73"/>
      <c r="AF122" s="73"/>
      <c r="AG122" s="73"/>
      <c r="AH122" s="73"/>
      <c r="AI122" s="73"/>
      <c r="AJ122" s="73"/>
      <c r="AK122" s="73"/>
    </row>
    <row r="123" spans="1:37" ht="15" customHeight="1">
      <c r="A123" s="73"/>
      <c r="B123" s="73"/>
      <c r="C123" s="73"/>
      <c r="D123" s="49" t="s">
        <v>54</v>
      </c>
      <c r="E123" s="157">
        <f>O109</f>
        <v>0</v>
      </c>
      <c r="F123" s="157"/>
      <c r="G123" s="157"/>
      <c r="H123" s="73" t="s">
        <v>106</v>
      </c>
      <c r="I123" s="73"/>
      <c r="J123" s="154">
        <f>O113</f>
        <v>801</v>
      </c>
      <c r="K123" s="154"/>
      <c r="L123" s="73" t="s">
        <v>106</v>
      </c>
      <c r="M123" s="73"/>
      <c r="N123" s="154">
        <f>O117</f>
        <v>1224.3</v>
      </c>
      <c r="O123" s="154"/>
      <c r="P123" s="73" t="s">
        <v>106</v>
      </c>
      <c r="Q123" s="73"/>
      <c r="R123" s="154">
        <f>J121</f>
        <v>20</v>
      </c>
      <c r="S123" s="154"/>
      <c r="T123" s="73" t="s">
        <v>94</v>
      </c>
      <c r="U123" s="73"/>
      <c r="V123" s="157">
        <f>E123+J123+N123+R123</f>
        <v>2045.3</v>
      </c>
      <c r="W123" s="154"/>
      <c r="X123" s="154"/>
      <c r="Y123" s="73" t="s">
        <v>52</v>
      </c>
      <c r="Z123" s="73"/>
      <c r="AA123" s="73"/>
      <c r="AB123" s="73"/>
      <c r="AC123" s="73"/>
      <c r="AD123" s="73"/>
      <c r="AE123" s="73"/>
      <c r="AF123" s="73"/>
      <c r="AG123" s="73"/>
      <c r="AH123" s="73"/>
      <c r="AI123" s="73"/>
      <c r="AJ123" s="73"/>
      <c r="AK123" s="73"/>
    </row>
    <row r="124" spans="1:37" ht="15" customHeight="1">
      <c r="A124" s="73"/>
      <c r="B124" s="73"/>
      <c r="C124" s="110"/>
      <c r="D124" s="49"/>
      <c r="F124" s="157">
        <f>V123</f>
        <v>2045.3</v>
      </c>
      <c r="G124" s="157"/>
      <c r="H124" s="157"/>
      <c r="I124" s="73" t="s">
        <v>55</v>
      </c>
      <c r="J124" s="73"/>
      <c r="K124" s="154">
        <v>7</v>
      </c>
      <c r="L124" s="154"/>
      <c r="M124" s="73" t="s">
        <v>56</v>
      </c>
      <c r="N124" s="73"/>
      <c r="O124" s="73"/>
      <c r="P124" s="157">
        <f>F124/K124</f>
        <v>292.18571428571425</v>
      </c>
      <c r="Q124" s="157"/>
      <c r="R124" s="73" t="s">
        <v>52</v>
      </c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3"/>
      <c r="AD124" s="73"/>
      <c r="AE124" s="73"/>
      <c r="AF124" s="73"/>
      <c r="AG124" s="73"/>
    </row>
    <row r="125" spans="1:37" ht="15" customHeight="1">
      <c r="A125" s="73"/>
      <c r="B125" s="73"/>
      <c r="C125" s="73"/>
      <c r="D125" s="114"/>
      <c r="F125" s="73"/>
      <c r="G125" s="73"/>
      <c r="H125" s="73"/>
      <c r="I125" s="73"/>
      <c r="J125" s="96" t="s">
        <v>71</v>
      </c>
      <c r="K125" s="153">
        <v>295</v>
      </c>
      <c r="L125" s="153"/>
      <c r="M125" s="97" t="s">
        <v>57</v>
      </c>
      <c r="N125" s="73"/>
      <c r="O125" s="101"/>
      <c r="P125" s="101"/>
      <c r="Q125" s="97"/>
      <c r="R125" s="99"/>
      <c r="S125" s="99"/>
      <c r="T125" s="99"/>
      <c r="U125" s="100"/>
      <c r="V125" s="100"/>
      <c r="W125" s="73"/>
      <c r="X125" s="73"/>
      <c r="Y125" s="73"/>
      <c r="Z125" s="96"/>
      <c r="AA125" s="73"/>
      <c r="AB125" s="73"/>
      <c r="AC125" s="73"/>
      <c r="AD125" s="73"/>
      <c r="AE125" s="73"/>
      <c r="AF125" s="73"/>
      <c r="AG125" s="73"/>
      <c r="AH125" s="73"/>
      <c r="AI125" s="73"/>
      <c r="AJ125" s="73"/>
      <c r="AK125" s="73"/>
    </row>
    <row r="126" spans="1:37" ht="15" customHeight="1">
      <c r="A126" s="73"/>
      <c r="B126" s="73"/>
      <c r="C126" s="73"/>
      <c r="D126" s="110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3"/>
      <c r="AD126" s="73"/>
      <c r="AE126" s="73"/>
      <c r="AF126" s="73"/>
      <c r="AG126" s="73"/>
      <c r="AH126" s="73"/>
      <c r="AI126" s="73"/>
      <c r="AJ126" s="73"/>
      <c r="AK126" s="73"/>
    </row>
    <row r="127" spans="1:37" ht="15" customHeight="1">
      <c r="A127" s="66"/>
      <c r="B127" s="81"/>
      <c r="C127" s="82" t="s">
        <v>62</v>
      </c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83"/>
      <c r="AJ127" s="66"/>
      <c r="AK127" s="66"/>
    </row>
    <row r="128" spans="1:37" ht="15" customHeight="1">
      <c r="A128" s="66"/>
      <c r="B128" s="81"/>
      <c r="C128" s="84"/>
      <c r="D128" s="66"/>
      <c r="E128" s="66"/>
      <c r="F128" s="66"/>
      <c r="G128" s="66"/>
      <c r="H128" s="66"/>
      <c r="I128" s="66"/>
      <c r="J128" s="66"/>
      <c r="K128" s="52" t="s">
        <v>63</v>
      </c>
      <c r="L128" s="156">
        <v>4</v>
      </c>
      <c r="M128" s="156"/>
      <c r="N128" s="72" t="s">
        <v>35</v>
      </c>
      <c r="O128" s="66"/>
      <c r="P128" s="66"/>
      <c r="Q128" s="52" t="s">
        <v>65</v>
      </c>
      <c r="R128" s="156">
        <v>50</v>
      </c>
      <c r="S128" s="156"/>
      <c r="T128" s="72" t="s">
        <v>35</v>
      </c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85"/>
      <c r="AG128" s="86"/>
      <c r="AH128" s="83"/>
      <c r="AI128" s="83"/>
      <c r="AJ128" s="52"/>
      <c r="AK128" s="55"/>
    </row>
    <row r="129" spans="1:37" ht="15" customHeight="1">
      <c r="A129" s="66"/>
      <c r="B129" s="66"/>
      <c r="C129" s="81"/>
      <c r="D129" s="66"/>
      <c r="E129" s="66"/>
      <c r="F129" s="66"/>
      <c r="G129" s="66"/>
      <c r="H129" s="52"/>
      <c r="I129" s="66"/>
      <c r="J129" s="52"/>
      <c r="K129" s="52" t="s">
        <v>64</v>
      </c>
      <c r="L129" s="72" t="s">
        <v>100</v>
      </c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85"/>
      <c r="AG129" s="86"/>
      <c r="AH129" s="83"/>
      <c r="AI129" s="83"/>
      <c r="AJ129" s="52"/>
      <c r="AK129" s="66"/>
    </row>
    <row r="130" spans="1:37" ht="15" customHeight="1">
      <c r="A130" s="66"/>
      <c r="B130" s="66"/>
      <c r="C130" s="81"/>
      <c r="D130" s="66"/>
      <c r="E130" s="66"/>
      <c r="F130" s="66"/>
      <c r="G130" s="66"/>
      <c r="H130" s="52"/>
      <c r="I130" s="66"/>
      <c r="J130" s="52"/>
      <c r="O130" s="66"/>
      <c r="P130" s="72"/>
      <c r="Q130" s="124"/>
      <c r="R130" s="124"/>
      <c r="S130" s="72"/>
      <c r="T130" s="72"/>
      <c r="U130" s="52"/>
      <c r="V130" s="128"/>
      <c r="W130" s="128"/>
      <c r="X130" s="72"/>
      <c r="Y130" s="72"/>
      <c r="Z130" s="72"/>
      <c r="AA130" s="124"/>
      <c r="AB130" s="121"/>
      <c r="AC130" s="66"/>
      <c r="AD130" s="66"/>
      <c r="AE130" s="66"/>
      <c r="AF130" s="85"/>
      <c r="AG130" s="86"/>
      <c r="AH130" s="83"/>
      <c r="AI130" s="83"/>
      <c r="AJ130" s="66"/>
      <c r="AK130" s="66"/>
    </row>
    <row r="131" spans="1:37" ht="15" customHeight="1">
      <c r="A131" s="66"/>
      <c r="B131" s="66"/>
      <c r="C131" s="81"/>
      <c r="D131" s="66"/>
      <c r="E131" s="66"/>
      <c r="F131" s="66"/>
      <c r="G131" s="66"/>
      <c r="H131" s="52"/>
      <c r="I131" s="66"/>
      <c r="J131" s="52"/>
      <c r="K131" s="52"/>
      <c r="L131" s="118"/>
      <c r="M131" s="118"/>
      <c r="N131" s="72"/>
      <c r="O131" s="66"/>
      <c r="P131" s="72"/>
      <c r="Q131" s="124"/>
      <c r="R131" s="124"/>
      <c r="S131" s="72"/>
      <c r="T131" s="72"/>
      <c r="U131" s="52"/>
      <c r="V131" s="118"/>
      <c r="W131" s="118"/>
      <c r="X131" s="72"/>
      <c r="Y131" s="72"/>
      <c r="Z131" s="72"/>
      <c r="AA131" s="124"/>
      <c r="AB131" s="121"/>
      <c r="AC131" s="66"/>
      <c r="AD131" s="66"/>
      <c r="AE131" s="66"/>
      <c r="AF131" s="85"/>
      <c r="AG131" s="86"/>
      <c r="AH131" s="83"/>
      <c r="AI131" s="83"/>
      <c r="AJ131" s="66"/>
      <c r="AK131" s="66"/>
    </row>
    <row r="132" spans="1:37" ht="15" customHeight="1">
      <c r="A132" s="66"/>
      <c r="B132" s="66"/>
      <c r="C132" s="81"/>
      <c r="D132" s="66"/>
      <c r="E132" s="66"/>
      <c r="F132" s="66"/>
      <c r="G132" s="66"/>
      <c r="H132" s="52"/>
      <c r="I132" s="66"/>
      <c r="J132" s="52"/>
      <c r="K132" s="52"/>
      <c r="L132" s="118"/>
      <c r="M132" s="118"/>
      <c r="N132" s="72"/>
      <c r="O132" s="66"/>
      <c r="P132" s="72"/>
      <c r="Q132" s="124"/>
      <c r="R132" s="124"/>
      <c r="S132" s="72"/>
      <c r="T132" s="72"/>
      <c r="U132" s="52"/>
      <c r="V132" s="118"/>
      <c r="W132" s="118"/>
      <c r="X132" s="72"/>
      <c r="Y132" s="72"/>
      <c r="Z132" s="72"/>
      <c r="AA132" s="124"/>
      <c r="AB132" s="121"/>
      <c r="AC132" s="66"/>
      <c r="AD132" s="66"/>
      <c r="AE132" s="66"/>
      <c r="AF132" s="85"/>
      <c r="AG132" s="86"/>
      <c r="AH132" s="83"/>
      <c r="AI132" s="83"/>
      <c r="AJ132" s="66"/>
      <c r="AK132" s="66"/>
    </row>
    <row r="133" spans="1:37" ht="15" customHeight="1">
      <c r="A133" s="66"/>
      <c r="B133" s="66"/>
      <c r="C133" s="81"/>
      <c r="D133" s="66"/>
      <c r="E133" s="66"/>
      <c r="F133" s="66"/>
      <c r="G133" s="66"/>
      <c r="H133" s="52"/>
      <c r="I133" s="66"/>
      <c r="J133" s="52"/>
      <c r="K133" s="52"/>
      <c r="L133" s="118"/>
      <c r="M133" s="118"/>
      <c r="N133" s="72"/>
      <c r="O133" s="66"/>
      <c r="P133" s="72"/>
      <c r="Q133" s="124"/>
      <c r="R133" s="124"/>
      <c r="S133" s="72"/>
      <c r="T133" s="72"/>
      <c r="U133" s="52"/>
      <c r="V133" s="118"/>
      <c r="W133" s="118"/>
      <c r="X133" s="72"/>
      <c r="Y133" s="72"/>
      <c r="Z133" s="72"/>
      <c r="AA133" s="124"/>
      <c r="AB133" s="121"/>
      <c r="AC133" s="66"/>
      <c r="AD133" s="66"/>
      <c r="AE133" s="66"/>
      <c r="AF133" s="85"/>
      <c r="AG133" s="86"/>
      <c r="AH133" s="83"/>
      <c r="AI133" s="83"/>
      <c r="AJ133" s="66"/>
      <c r="AK133" s="66"/>
    </row>
    <row r="134" spans="1:37" ht="15" customHeight="1">
      <c r="A134" s="66"/>
      <c r="B134" s="66"/>
      <c r="C134" s="81"/>
      <c r="D134" s="66"/>
      <c r="E134" s="66"/>
      <c r="F134" s="66"/>
      <c r="G134" s="66"/>
      <c r="H134" s="52"/>
      <c r="I134" s="66"/>
      <c r="J134" s="52"/>
      <c r="K134" s="52"/>
      <c r="L134" s="118"/>
      <c r="M134" s="118"/>
      <c r="N134" s="72"/>
      <c r="O134" s="66"/>
      <c r="P134" s="72"/>
      <c r="Q134" s="124"/>
      <c r="R134" s="124"/>
      <c r="S134" s="72"/>
      <c r="T134" s="72"/>
      <c r="U134" s="52"/>
      <c r="V134" s="118"/>
      <c r="W134" s="118"/>
      <c r="X134" s="72"/>
      <c r="Y134" s="72"/>
      <c r="Z134" s="72"/>
      <c r="AA134" s="124"/>
      <c r="AB134" s="121"/>
      <c r="AC134" s="66"/>
      <c r="AD134" s="66"/>
      <c r="AE134" s="66"/>
      <c r="AF134" s="85"/>
      <c r="AG134" s="86"/>
      <c r="AH134" s="83"/>
      <c r="AI134" s="83"/>
      <c r="AJ134" s="66"/>
      <c r="AK134" s="66"/>
    </row>
    <row r="135" spans="1:37" ht="15" customHeight="1">
      <c r="A135" s="66"/>
      <c r="B135" s="66"/>
      <c r="C135" s="81"/>
      <c r="D135" s="66"/>
      <c r="E135" s="66"/>
      <c r="F135" s="66"/>
      <c r="G135" s="66"/>
      <c r="H135" s="52"/>
      <c r="I135" s="66"/>
      <c r="J135" s="52"/>
      <c r="K135" s="52"/>
      <c r="L135" s="118"/>
      <c r="M135" s="118"/>
      <c r="N135" s="72"/>
      <c r="O135" s="66"/>
      <c r="P135" s="72"/>
      <c r="Q135" s="124"/>
      <c r="R135" s="124"/>
      <c r="S135" s="72"/>
      <c r="T135" s="72"/>
      <c r="U135" s="52"/>
      <c r="V135" s="118"/>
      <c r="W135" s="118"/>
      <c r="X135" s="72"/>
      <c r="Y135" s="72"/>
      <c r="Z135" s="72"/>
      <c r="AA135" s="124"/>
      <c r="AB135" s="121"/>
      <c r="AC135" s="66"/>
      <c r="AD135" s="66"/>
      <c r="AE135" s="66"/>
      <c r="AF135" s="85"/>
      <c r="AG135" s="86"/>
      <c r="AH135" s="83"/>
      <c r="AI135" s="83"/>
      <c r="AJ135" s="66"/>
      <c r="AK135" s="66"/>
    </row>
    <row r="136" spans="1:37" ht="15" customHeight="1">
      <c r="A136" s="66"/>
      <c r="B136" s="66"/>
      <c r="C136" s="81"/>
      <c r="D136" s="66"/>
      <c r="E136" s="66"/>
      <c r="F136" s="66"/>
      <c r="G136" s="66"/>
      <c r="H136" s="52"/>
      <c r="I136" s="66"/>
      <c r="J136" s="52"/>
      <c r="K136" s="52"/>
      <c r="L136" s="118"/>
      <c r="M136" s="118"/>
      <c r="N136" s="72"/>
      <c r="O136" s="66"/>
      <c r="P136" s="72"/>
      <c r="Q136" s="124"/>
      <c r="R136" s="124"/>
      <c r="S136" s="72"/>
      <c r="T136" s="72"/>
      <c r="U136" s="52"/>
      <c r="V136" s="118"/>
      <c r="W136" s="118"/>
      <c r="X136" s="72"/>
      <c r="Y136" s="72"/>
      <c r="Z136" s="72"/>
      <c r="AA136" s="124"/>
      <c r="AB136" s="121"/>
      <c r="AC136" s="66"/>
      <c r="AD136" s="66"/>
      <c r="AE136" s="66"/>
      <c r="AF136" s="85"/>
      <c r="AG136" s="86"/>
      <c r="AH136" s="83"/>
      <c r="AI136" s="83"/>
      <c r="AJ136" s="66"/>
      <c r="AK136" s="66"/>
    </row>
    <row r="137" spans="1:37" ht="15" customHeight="1">
      <c r="A137" s="66"/>
      <c r="B137" s="66"/>
      <c r="C137" s="81"/>
      <c r="D137" s="66"/>
      <c r="E137" s="66"/>
      <c r="F137" s="66"/>
      <c r="G137" s="66"/>
      <c r="H137" s="52"/>
      <c r="I137" s="66"/>
      <c r="J137" s="52"/>
      <c r="K137" s="52"/>
      <c r="L137" s="118"/>
      <c r="M137" s="118"/>
      <c r="N137" s="72"/>
      <c r="O137" s="66"/>
      <c r="P137" s="72"/>
      <c r="Q137" s="124"/>
      <c r="R137" s="124"/>
      <c r="S137" s="72"/>
      <c r="T137" s="72"/>
      <c r="U137" s="52"/>
      <c r="V137" s="118"/>
      <c r="W137" s="118"/>
      <c r="X137" s="72"/>
      <c r="Y137" s="72"/>
      <c r="Z137" s="72"/>
      <c r="AA137" s="124"/>
      <c r="AB137" s="121"/>
      <c r="AC137" s="66"/>
      <c r="AD137" s="66"/>
      <c r="AE137" s="66"/>
      <c r="AF137" s="85"/>
      <c r="AG137" s="86"/>
      <c r="AH137" s="83"/>
      <c r="AI137" s="83"/>
      <c r="AJ137" s="66"/>
      <c r="AK137" s="66"/>
    </row>
    <row r="138" spans="1:37" ht="15" customHeight="1">
      <c r="A138" s="66"/>
      <c r="B138" s="66"/>
      <c r="C138" s="81"/>
      <c r="D138" s="66"/>
      <c r="E138" s="66"/>
      <c r="F138" s="66"/>
      <c r="G138" s="66"/>
      <c r="H138" s="52"/>
      <c r="I138" s="66"/>
      <c r="J138" s="52"/>
      <c r="K138" s="52"/>
      <c r="L138" s="118"/>
      <c r="M138" s="118"/>
      <c r="N138" s="72"/>
      <c r="O138" s="66"/>
      <c r="P138" s="72"/>
      <c r="Q138" s="124"/>
      <c r="R138" s="124"/>
      <c r="S138" s="72"/>
      <c r="T138" s="72"/>
      <c r="U138" s="52"/>
      <c r="V138" s="118"/>
      <c r="W138" s="118"/>
      <c r="X138" s="72"/>
      <c r="Y138" s="72"/>
      <c r="Z138" s="72"/>
      <c r="AA138" s="124"/>
      <c r="AB138" s="121"/>
      <c r="AC138" s="66"/>
      <c r="AD138" s="66"/>
      <c r="AE138" s="66"/>
      <c r="AF138" s="85"/>
      <c r="AG138" s="86"/>
      <c r="AH138" s="83"/>
      <c r="AI138" s="83"/>
      <c r="AJ138" s="66"/>
      <c r="AK138" s="66"/>
    </row>
    <row r="139" spans="1:37" ht="15" customHeight="1">
      <c r="A139" s="66"/>
      <c r="B139" s="66"/>
      <c r="C139" s="81"/>
      <c r="D139" s="66"/>
      <c r="E139" s="66"/>
      <c r="F139" s="66"/>
      <c r="G139" s="66"/>
      <c r="H139" s="52"/>
      <c r="I139" s="66"/>
      <c r="J139" s="52"/>
      <c r="K139" s="52"/>
      <c r="L139" s="118"/>
      <c r="M139" s="118"/>
      <c r="N139" s="72"/>
      <c r="O139" s="66"/>
      <c r="P139" s="72"/>
      <c r="Q139" s="124"/>
      <c r="R139" s="124"/>
      <c r="S139" s="72"/>
      <c r="T139" s="72"/>
      <c r="U139" s="52"/>
      <c r="V139" s="118"/>
      <c r="W139" s="118"/>
      <c r="X139" s="72"/>
      <c r="Y139" s="72"/>
      <c r="Z139" s="72"/>
      <c r="AA139" s="124"/>
      <c r="AB139" s="121"/>
      <c r="AC139" s="66"/>
      <c r="AD139" s="66"/>
      <c r="AE139" s="66"/>
      <c r="AF139" s="85"/>
      <c r="AG139" s="86"/>
      <c r="AH139" s="83"/>
      <c r="AI139" s="83"/>
      <c r="AJ139" s="66"/>
      <c r="AK139" s="66"/>
    </row>
    <row r="140" spans="1:37" ht="15" customHeight="1">
      <c r="A140" s="66"/>
      <c r="B140" s="66"/>
      <c r="C140" s="81"/>
      <c r="D140" s="66"/>
      <c r="E140" s="66"/>
      <c r="F140" s="66"/>
      <c r="G140" s="66"/>
      <c r="H140" s="52"/>
      <c r="I140" s="66"/>
      <c r="J140" s="52"/>
      <c r="K140" s="52"/>
      <c r="L140" s="118"/>
      <c r="M140" s="118"/>
      <c r="N140" s="72"/>
      <c r="O140" s="66"/>
      <c r="P140" s="72"/>
      <c r="Q140" s="124"/>
      <c r="R140" s="124"/>
      <c r="S140" s="72"/>
      <c r="T140" s="72"/>
      <c r="U140" s="52"/>
      <c r="V140" s="118"/>
      <c r="W140" s="118"/>
      <c r="X140" s="72"/>
      <c r="Y140" s="72"/>
      <c r="Z140" s="72"/>
      <c r="AA140" s="124"/>
      <c r="AB140" s="121"/>
      <c r="AC140" s="66"/>
      <c r="AD140" s="66"/>
      <c r="AE140" s="66"/>
      <c r="AF140" s="85"/>
      <c r="AG140" s="86"/>
      <c r="AH140" s="83"/>
      <c r="AI140" s="83"/>
      <c r="AJ140" s="66"/>
      <c r="AK140" s="66"/>
    </row>
    <row r="141" spans="1:37" ht="15" customHeight="1">
      <c r="A141" s="66"/>
      <c r="B141" s="66"/>
      <c r="C141" s="81"/>
      <c r="D141" s="66"/>
      <c r="E141" s="66"/>
      <c r="F141" s="66"/>
      <c r="G141" s="66"/>
      <c r="H141" s="52"/>
      <c r="I141" s="66"/>
      <c r="J141" s="52"/>
      <c r="K141" s="52"/>
      <c r="L141" s="118"/>
      <c r="M141" s="118"/>
      <c r="N141" s="72"/>
      <c r="O141" s="66"/>
      <c r="P141" s="72"/>
      <c r="Q141" s="124"/>
      <c r="R141" s="124"/>
      <c r="S141" s="72"/>
      <c r="T141" s="72"/>
      <c r="U141" s="52"/>
      <c r="V141" s="118"/>
      <c r="W141" s="118"/>
      <c r="X141" s="72"/>
      <c r="Y141" s="72"/>
      <c r="Z141" s="72"/>
      <c r="AA141" s="124"/>
      <c r="AB141" s="121"/>
      <c r="AC141" s="66"/>
      <c r="AD141" s="66"/>
      <c r="AE141" s="66"/>
      <c r="AF141" s="85"/>
      <c r="AG141" s="86"/>
      <c r="AH141" s="83"/>
      <c r="AI141" s="83"/>
      <c r="AJ141" s="66"/>
      <c r="AK141" s="66"/>
    </row>
    <row r="142" spans="1:37" ht="15" customHeight="1">
      <c r="A142" s="66"/>
      <c r="B142" s="66"/>
      <c r="C142" s="81"/>
      <c r="D142" s="66"/>
      <c r="E142" s="66"/>
      <c r="F142" s="66"/>
      <c r="G142" s="66"/>
      <c r="H142" s="52"/>
      <c r="I142" s="66"/>
      <c r="J142" s="52"/>
      <c r="K142" s="52"/>
      <c r="L142" s="118"/>
      <c r="M142" s="118"/>
      <c r="N142" s="72"/>
      <c r="O142" s="66"/>
      <c r="P142" s="72"/>
      <c r="Q142" s="124"/>
      <c r="R142" s="124"/>
      <c r="S142" s="72"/>
      <c r="T142" s="72"/>
      <c r="U142" s="52"/>
      <c r="V142" s="118"/>
      <c r="W142" s="118"/>
      <c r="X142" s="72"/>
      <c r="Y142" s="72"/>
      <c r="Z142" s="72"/>
      <c r="AA142" s="124"/>
      <c r="AB142" s="121"/>
      <c r="AC142" s="66"/>
      <c r="AD142" s="66"/>
      <c r="AE142" s="66"/>
      <c r="AF142" s="85"/>
      <c r="AG142" s="86"/>
      <c r="AH142" s="83"/>
      <c r="AI142" s="83"/>
      <c r="AJ142" s="66"/>
      <c r="AK142" s="66"/>
    </row>
    <row r="143" spans="1:37" ht="15" customHeight="1">
      <c r="A143" s="66"/>
      <c r="B143" s="66"/>
      <c r="C143" s="81"/>
      <c r="D143" s="66"/>
      <c r="E143" s="66"/>
      <c r="F143" s="66"/>
      <c r="G143" s="66"/>
      <c r="H143" s="52"/>
      <c r="I143" s="66"/>
      <c r="J143" s="52"/>
      <c r="K143" s="52"/>
      <c r="L143" s="118"/>
      <c r="M143" s="118"/>
      <c r="N143" s="72"/>
      <c r="O143" s="66"/>
      <c r="P143" s="72"/>
      <c r="Q143" s="124"/>
      <c r="R143" s="124"/>
      <c r="S143" s="72"/>
      <c r="T143" s="72"/>
      <c r="U143" s="52"/>
      <c r="V143" s="118"/>
      <c r="W143" s="118"/>
      <c r="X143" s="72"/>
      <c r="Y143" s="72"/>
      <c r="Z143" s="72"/>
      <c r="AA143" s="124"/>
      <c r="AB143" s="121"/>
      <c r="AC143" s="66"/>
      <c r="AD143" s="66"/>
      <c r="AE143" s="66"/>
      <c r="AF143" s="85"/>
      <c r="AG143" s="86"/>
      <c r="AH143" s="83"/>
      <c r="AI143" s="83"/>
      <c r="AJ143" s="66"/>
      <c r="AK143" s="66"/>
    </row>
    <row r="144" spans="1:37" ht="15" customHeight="1">
      <c r="A144" s="66"/>
      <c r="B144" s="66"/>
      <c r="C144" s="81"/>
      <c r="D144" s="66"/>
      <c r="E144" s="66"/>
      <c r="F144" s="66"/>
      <c r="G144" s="66"/>
      <c r="H144" s="52"/>
      <c r="I144" s="66"/>
      <c r="J144" s="52"/>
      <c r="K144" s="52"/>
      <c r="L144" s="118"/>
      <c r="M144" s="118"/>
      <c r="N144" s="72"/>
      <c r="O144" s="66"/>
      <c r="P144" s="72"/>
      <c r="Q144" s="124"/>
      <c r="R144" s="124"/>
      <c r="S144" s="72"/>
      <c r="T144" s="72"/>
      <c r="U144" s="52"/>
      <c r="V144" s="118"/>
      <c r="W144" s="118"/>
      <c r="X144" s="72"/>
      <c r="Y144" s="72"/>
      <c r="Z144" s="72"/>
      <c r="AA144" s="124"/>
      <c r="AB144" s="121"/>
      <c r="AC144" s="66"/>
      <c r="AD144" s="66"/>
      <c r="AE144" s="66"/>
      <c r="AF144" s="85"/>
      <c r="AG144" s="86"/>
      <c r="AH144" s="83"/>
      <c r="AI144" s="83"/>
      <c r="AJ144" s="66"/>
      <c r="AK144" s="66"/>
    </row>
    <row r="145" spans="1:37" ht="15" customHeight="1">
      <c r="A145" s="66"/>
      <c r="B145" s="66"/>
      <c r="C145" s="81"/>
      <c r="D145" s="66"/>
      <c r="E145" s="66"/>
      <c r="F145" s="66"/>
      <c r="G145" s="66"/>
      <c r="H145" s="52"/>
      <c r="I145" s="66"/>
      <c r="J145" s="52"/>
      <c r="K145" s="52"/>
      <c r="L145" s="118"/>
      <c r="M145" s="118"/>
      <c r="N145" s="72"/>
      <c r="O145" s="66"/>
      <c r="P145" s="72"/>
      <c r="Q145" s="124"/>
      <c r="R145" s="124"/>
      <c r="S145" s="72"/>
      <c r="T145" s="72"/>
      <c r="U145" s="52"/>
      <c r="V145" s="118"/>
      <c r="W145" s="118"/>
      <c r="X145" s="72"/>
      <c r="Y145" s="72"/>
      <c r="Z145" s="72"/>
      <c r="AA145" s="124"/>
      <c r="AB145" s="121"/>
      <c r="AC145" s="66"/>
      <c r="AD145" s="66"/>
      <c r="AE145" s="66"/>
      <c r="AF145" s="85"/>
      <c r="AG145" s="86"/>
      <c r="AH145" s="83"/>
      <c r="AI145" s="83"/>
      <c r="AJ145" s="66"/>
      <c r="AK145" s="66"/>
    </row>
    <row r="146" spans="1:37" ht="15" customHeight="1">
      <c r="A146" s="66"/>
      <c r="B146" s="66"/>
      <c r="C146" s="81"/>
      <c r="D146" s="66"/>
      <c r="E146" s="66"/>
      <c r="F146" s="66"/>
      <c r="G146" s="66"/>
      <c r="H146" s="52"/>
      <c r="I146" s="66"/>
      <c r="J146" s="52"/>
      <c r="K146" s="52"/>
      <c r="L146" s="118"/>
      <c r="M146" s="118"/>
      <c r="N146" s="72"/>
      <c r="O146" s="66"/>
      <c r="P146" s="72"/>
      <c r="Q146" s="124"/>
      <c r="R146" s="124"/>
      <c r="S146" s="72"/>
      <c r="T146" s="72"/>
      <c r="U146" s="52"/>
      <c r="V146" s="118"/>
      <c r="W146" s="118"/>
      <c r="X146" s="72"/>
      <c r="Y146" s="72"/>
      <c r="Z146" s="72"/>
      <c r="AA146" s="124"/>
      <c r="AB146" s="121"/>
      <c r="AC146" s="66"/>
      <c r="AD146" s="66"/>
      <c r="AE146" s="66"/>
      <c r="AF146" s="85"/>
      <c r="AG146" s="86"/>
      <c r="AH146" s="83"/>
      <c r="AI146" s="83"/>
      <c r="AJ146" s="66"/>
      <c r="AK146" s="66"/>
    </row>
    <row r="147" spans="1:37" ht="15" customHeight="1">
      <c r="A147" s="66"/>
      <c r="B147" s="66"/>
      <c r="C147" s="81"/>
      <c r="D147" s="66"/>
      <c r="E147" s="66"/>
      <c r="F147" s="66"/>
      <c r="G147" s="66"/>
      <c r="H147" s="52"/>
      <c r="I147" s="66"/>
      <c r="J147" s="52"/>
      <c r="K147" s="52"/>
      <c r="L147" s="118"/>
      <c r="M147" s="118"/>
      <c r="N147" s="72"/>
      <c r="O147" s="66"/>
      <c r="P147" s="72"/>
      <c r="Q147" s="124"/>
      <c r="R147" s="124"/>
      <c r="S147" s="72"/>
      <c r="T147" s="72"/>
      <c r="U147" s="52"/>
      <c r="V147" s="118"/>
      <c r="W147" s="118"/>
      <c r="X147" s="72"/>
      <c r="Y147" s="72"/>
      <c r="Z147" s="72"/>
      <c r="AA147" s="124"/>
      <c r="AB147" s="121"/>
      <c r="AC147" s="66"/>
      <c r="AD147" s="66"/>
      <c r="AE147" s="66"/>
      <c r="AF147" s="85"/>
      <c r="AG147" s="86"/>
      <c r="AH147" s="83"/>
      <c r="AI147" s="83"/>
      <c r="AJ147" s="66"/>
      <c r="AK147" s="66"/>
    </row>
    <row r="148" spans="1:37" ht="15" customHeight="1">
      <c r="A148" s="66"/>
      <c r="B148" s="66"/>
      <c r="C148" s="81"/>
      <c r="D148" s="66"/>
      <c r="E148" s="66"/>
      <c r="F148" s="66"/>
      <c r="G148" s="66"/>
      <c r="H148" s="52"/>
      <c r="I148" s="66"/>
      <c r="J148" s="52"/>
      <c r="K148" s="52"/>
      <c r="L148" s="118"/>
      <c r="M148" s="118"/>
      <c r="N148" s="72"/>
      <c r="O148" s="66"/>
      <c r="P148" s="72"/>
      <c r="Q148" s="124"/>
      <c r="R148" s="124"/>
      <c r="S148" s="72"/>
      <c r="T148" s="72"/>
      <c r="U148" s="52"/>
      <c r="V148" s="118"/>
      <c r="W148" s="118"/>
      <c r="X148" s="72"/>
      <c r="Y148" s="72"/>
      <c r="Z148" s="72"/>
      <c r="AA148" s="124"/>
      <c r="AB148" s="121"/>
      <c r="AC148" s="66"/>
      <c r="AD148" s="66"/>
      <c r="AE148" s="66"/>
      <c r="AF148" s="85"/>
      <c r="AG148" s="86"/>
      <c r="AH148" s="83"/>
      <c r="AI148" s="83"/>
      <c r="AJ148" s="66"/>
      <c r="AK148" s="66"/>
    </row>
    <row r="149" spans="1:37" ht="15" customHeight="1">
      <c r="A149" s="66"/>
      <c r="B149" s="66"/>
      <c r="C149" s="81"/>
      <c r="D149" s="66"/>
      <c r="E149" s="66"/>
      <c r="F149" s="66"/>
      <c r="G149" s="66"/>
      <c r="H149" s="52"/>
      <c r="I149" s="66"/>
      <c r="J149" s="52"/>
      <c r="K149" s="52"/>
      <c r="L149" s="39"/>
      <c r="M149" s="72"/>
      <c r="N149" s="66"/>
      <c r="O149" s="66"/>
      <c r="P149" s="72"/>
      <c r="Q149" s="129"/>
      <c r="R149" s="129"/>
      <c r="S149" s="72"/>
      <c r="T149" s="83"/>
      <c r="U149" s="72"/>
      <c r="V149" s="129"/>
      <c r="W149" s="129"/>
      <c r="X149" s="72"/>
      <c r="Y149" s="72"/>
      <c r="Z149" s="72"/>
      <c r="AA149" s="88"/>
      <c r="AB149" s="88"/>
      <c r="AC149" s="66"/>
      <c r="AD149" s="66"/>
      <c r="AE149" s="66"/>
      <c r="AF149" s="85"/>
      <c r="AG149" s="86"/>
      <c r="AH149" s="83"/>
      <c r="AI149" s="83"/>
      <c r="AJ149" s="66"/>
      <c r="AK149" s="66"/>
    </row>
    <row r="150" spans="1:37" ht="15" customHeight="1">
      <c r="A150" s="66"/>
      <c r="B150" s="66"/>
      <c r="C150" s="81"/>
      <c r="D150" s="66"/>
      <c r="E150" s="66"/>
      <c r="F150" s="66"/>
      <c r="G150" s="66"/>
      <c r="H150" s="52"/>
      <c r="I150" s="66"/>
      <c r="J150" s="52"/>
      <c r="K150" s="52"/>
      <c r="L150" s="39"/>
      <c r="M150" s="72"/>
      <c r="N150" s="66"/>
      <c r="O150" s="66"/>
      <c r="P150" s="72"/>
      <c r="Q150" s="129"/>
      <c r="R150" s="129"/>
      <c r="S150" s="72"/>
      <c r="T150" s="83"/>
      <c r="U150" s="52"/>
      <c r="V150" s="129"/>
      <c r="W150" s="129"/>
      <c r="X150" s="72"/>
      <c r="Y150" s="72"/>
      <c r="Z150" s="72"/>
      <c r="AA150" s="124"/>
      <c r="AB150" s="124"/>
      <c r="AC150" s="66"/>
      <c r="AD150" s="66"/>
      <c r="AE150" s="66"/>
      <c r="AF150" s="85"/>
      <c r="AG150" s="86"/>
      <c r="AH150" s="83"/>
      <c r="AI150" s="83"/>
      <c r="AJ150" s="66"/>
      <c r="AK150" s="66"/>
    </row>
    <row r="151" spans="1:37" ht="15" customHeight="1">
      <c r="A151" s="66"/>
      <c r="B151" s="66"/>
      <c r="C151" s="66"/>
      <c r="D151" s="72"/>
      <c r="E151" s="72"/>
      <c r="F151" s="72"/>
      <c r="G151" s="66"/>
      <c r="H151" s="72"/>
      <c r="I151" s="72"/>
      <c r="J151" s="39"/>
      <c r="K151" s="72"/>
      <c r="L151" s="66"/>
      <c r="M151" s="66"/>
      <c r="N151" s="72"/>
      <c r="O151" s="89"/>
      <c r="P151" s="124"/>
      <c r="Q151" s="72"/>
      <c r="R151" s="72"/>
      <c r="S151" s="124"/>
      <c r="T151" s="124"/>
      <c r="U151" s="72"/>
      <c r="V151" s="83"/>
      <c r="W151" s="52"/>
      <c r="X151" s="124"/>
      <c r="Y151" s="124"/>
      <c r="Z151" s="72"/>
      <c r="AA151" s="72"/>
      <c r="AB151" s="72"/>
      <c r="AC151" s="66"/>
      <c r="AD151" s="66"/>
      <c r="AE151" s="66"/>
      <c r="AF151" s="85"/>
      <c r="AG151" s="86"/>
      <c r="AH151" s="83"/>
      <c r="AI151" s="83"/>
      <c r="AJ151" s="66"/>
      <c r="AK151" s="66"/>
    </row>
    <row r="152" spans="1:37" ht="15" customHeight="1">
      <c r="A152" s="66"/>
      <c r="B152" s="66"/>
      <c r="C152" s="66"/>
      <c r="D152" s="72"/>
      <c r="E152" s="72"/>
      <c r="F152" s="72"/>
      <c r="G152" s="66"/>
      <c r="H152" s="72"/>
      <c r="I152" s="72"/>
      <c r="J152" s="39"/>
      <c r="K152" s="72"/>
      <c r="L152" s="66"/>
      <c r="M152" s="66"/>
      <c r="N152" s="72"/>
      <c r="O152" s="124"/>
      <c r="P152" s="124"/>
      <c r="Q152" s="72"/>
      <c r="R152" s="72"/>
      <c r="S152" s="124"/>
      <c r="T152" s="124"/>
      <c r="U152" s="72"/>
      <c r="V152" s="83"/>
      <c r="W152" s="52"/>
      <c r="X152" s="124"/>
      <c r="Y152" s="124"/>
      <c r="Z152" s="72"/>
      <c r="AA152" s="72"/>
      <c r="AB152" s="72"/>
      <c r="AC152" s="66"/>
      <c r="AD152" s="66"/>
      <c r="AE152" s="66"/>
      <c r="AF152" s="85"/>
      <c r="AG152" s="86"/>
      <c r="AH152" s="83"/>
      <c r="AI152" s="83"/>
      <c r="AJ152" s="66"/>
      <c r="AK152" s="66"/>
    </row>
    <row r="153" spans="1:37" ht="14.85" customHeight="1">
      <c r="A153" s="13"/>
      <c r="B153" s="60"/>
      <c r="C153" s="59"/>
      <c r="D153" s="59"/>
      <c r="E153" s="59"/>
      <c r="F153" s="59"/>
      <c r="G153" s="59"/>
      <c r="H153" s="59"/>
      <c r="I153" s="59"/>
      <c r="J153" s="59"/>
      <c r="K153" s="59"/>
      <c r="L153" s="20"/>
      <c r="M153" s="20"/>
      <c r="N153" s="20"/>
      <c r="O153" s="20"/>
      <c r="P153" s="20"/>
      <c r="Q153" s="20"/>
      <c r="R153" s="20"/>
      <c r="S153" s="20"/>
      <c r="T153" s="59"/>
      <c r="U153" s="59"/>
      <c r="V153" s="59"/>
      <c r="W153" s="62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</row>
    <row r="154" spans="1:37" s="56" customFormat="1" ht="14.85" customHeight="1">
      <c r="A154" s="23"/>
      <c r="B154" s="51" t="s">
        <v>107</v>
      </c>
      <c r="C154" s="54"/>
      <c r="D154" s="27"/>
      <c r="E154" s="27"/>
      <c r="F154" s="27"/>
      <c r="G154" s="27"/>
      <c r="H154" s="23"/>
      <c r="I154" s="23"/>
      <c r="J154" s="23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5"/>
      <c r="W154" s="25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3"/>
      <c r="AJ154" s="55"/>
      <c r="AK154" s="27"/>
    </row>
    <row r="155" spans="1:37" s="56" customFormat="1" ht="14.85" customHeight="1">
      <c r="A155" s="15"/>
      <c r="B155" s="15"/>
      <c r="C155" s="17" t="s">
        <v>32</v>
      </c>
      <c r="D155" s="27"/>
      <c r="E155" s="27"/>
      <c r="F155" s="27"/>
      <c r="G155" s="27"/>
      <c r="H155" s="23"/>
      <c r="I155" s="23"/>
      <c r="J155" s="23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5"/>
      <c r="W155" s="25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15"/>
      <c r="AJ155" s="26"/>
      <c r="AK155" s="21"/>
    </row>
    <row r="156" spans="1:37" s="56" customFormat="1" ht="14.85" customHeight="1">
      <c r="A156" s="16"/>
      <c r="B156" s="16"/>
      <c r="C156" s="20"/>
      <c r="D156" s="30"/>
      <c r="E156" s="31"/>
      <c r="F156" s="30"/>
      <c r="G156" s="30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155">
        <v>6</v>
      </c>
      <c r="W156" s="155"/>
      <c r="X156" s="24" t="s">
        <v>7</v>
      </c>
      <c r="Y156" s="24"/>
      <c r="Z156" s="155">
        <v>2</v>
      </c>
      <c r="AA156" s="155"/>
      <c r="AB156" s="24" t="s">
        <v>7</v>
      </c>
      <c r="AC156" s="155">
        <v>6.89</v>
      </c>
      <c r="AD156" s="155"/>
      <c r="AE156" s="24" t="s">
        <v>7</v>
      </c>
      <c r="AF156" s="24"/>
      <c r="AG156" s="24"/>
      <c r="AH156" s="24"/>
      <c r="AI156" s="16"/>
      <c r="AJ156" s="26"/>
      <c r="AK156" s="21"/>
    </row>
    <row r="157" spans="1:37" ht="14.85" customHeight="1">
      <c r="A157" s="16"/>
      <c r="B157" s="16"/>
      <c r="C157" s="32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16"/>
      <c r="AJ157" s="26"/>
      <c r="AK157" s="21"/>
    </row>
    <row r="158" spans="1:37" ht="14.85" customHeight="1">
      <c r="A158" s="16"/>
      <c r="B158" s="16"/>
      <c r="C158" s="20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16"/>
      <c r="AJ158" s="16"/>
      <c r="AK158" s="21"/>
    </row>
    <row r="159" spans="1:37" ht="14.85" customHeight="1">
      <c r="A159" s="16"/>
      <c r="B159" s="16"/>
      <c r="C159" s="16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16"/>
      <c r="AJ159" s="16"/>
      <c r="AK159" s="21"/>
    </row>
    <row r="160" spans="1:37" ht="14.25" customHeight="1">
      <c r="A160" s="16"/>
      <c r="B160" s="16"/>
      <c r="C160" s="16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2" t="s">
        <v>20</v>
      </c>
      <c r="AG160" s="24"/>
      <c r="AH160" s="24"/>
      <c r="AI160" s="16"/>
      <c r="AJ160" s="16"/>
      <c r="AK160" s="21"/>
    </row>
    <row r="161" spans="1:37" ht="14.85" customHeight="1">
      <c r="A161" s="16"/>
      <c r="B161" s="16"/>
      <c r="C161" s="16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16"/>
      <c r="AJ161" s="16"/>
      <c r="AK161" s="21"/>
    </row>
    <row r="162" spans="1:37" ht="14.85" customHeight="1">
      <c r="A162" s="16"/>
      <c r="B162" s="16"/>
      <c r="C162" s="16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175">
        <f>V156+Z156-AC162</f>
        <v>11.94</v>
      </c>
      <c r="W162" s="175"/>
      <c r="X162" s="24" t="s">
        <v>7</v>
      </c>
      <c r="Y162" s="24"/>
      <c r="Z162" s="24"/>
      <c r="AA162" s="24"/>
      <c r="AB162" s="24"/>
      <c r="AC162" s="175">
        <f>AB164-AC156</f>
        <v>-3.9399999999999995</v>
      </c>
      <c r="AD162" s="175"/>
      <c r="AE162" s="24" t="s">
        <v>36</v>
      </c>
      <c r="AF162" s="24"/>
      <c r="AG162" s="24"/>
      <c r="AH162" s="24"/>
      <c r="AI162" s="16"/>
      <c r="AJ162" s="16"/>
      <c r="AK162" s="21"/>
    </row>
    <row r="163" spans="1:37" ht="14.85" customHeight="1">
      <c r="A163" s="16"/>
      <c r="B163" s="16"/>
      <c r="C163" s="16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16"/>
      <c r="AJ163" s="16"/>
      <c r="AK163" s="21"/>
    </row>
    <row r="164" spans="1:37" ht="14.85" customHeight="1">
      <c r="A164" s="16"/>
      <c r="B164" s="16"/>
      <c r="C164" s="16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155">
        <v>9.1859999999999999</v>
      </c>
      <c r="W164" s="155"/>
      <c r="X164" s="24" t="s">
        <v>7</v>
      </c>
      <c r="Y164" s="24"/>
      <c r="Z164" s="24"/>
      <c r="AA164" s="24"/>
      <c r="AB164" s="155">
        <v>2.95</v>
      </c>
      <c r="AC164" s="155"/>
      <c r="AD164" s="24" t="s">
        <v>7</v>
      </c>
      <c r="AE164" s="16"/>
      <c r="AF164" s="24"/>
      <c r="AG164" s="24"/>
      <c r="AH164" s="24"/>
      <c r="AI164" s="16"/>
      <c r="AJ164" s="16"/>
      <c r="AK164" s="21"/>
    </row>
    <row r="165" spans="1:37" ht="14.85" customHeight="1">
      <c r="A165" s="16"/>
      <c r="B165" s="16"/>
      <c r="C165" s="16" t="s">
        <v>26</v>
      </c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16"/>
      <c r="AJ165" s="16"/>
      <c r="AK165" s="21"/>
    </row>
    <row r="166" spans="1:37" ht="14.85" customHeight="1">
      <c r="A166" s="16"/>
      <c r="B166" s="16"/>
      <c r="C166" s="16"/>
      <c r="D166" s="24"/>
      <c r="E166" s="24"/>
      <c r="F166" s="24"/>
      <c r="G166" s="24"/>
      <c r="H166" s="29" t="s">
        <v>15</v>
      </c>
      <c r="I166" s="24" t="str">
        <f>CONCATENATE("[ ( ",TEXT(V164,"0.00")," ft - ",TEXT(V162,"0.00")," ft ) + ( ",TEXT(V164,"0.00")," ft  - ",TEXT(V162-V156,"0.00")," ) / ",TEXT(V164,"0.00")," ft ]")</f>
        <v>[ ( 9.19 ft - 11.94 ft ) + ( 9.19 ft  - 5.94 ) / 9.19 ft ]</v>
      </c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16"/>
      <c r="AJ166" s="26" t="s">
        <v>33</v>
      </c>
      <c r="AK166" s="21"/>
    </row>
    <row r="167" spans="1:37" ht="14.85" customHeight="1">
      <c r="A167" s="16"/>
      <c r="B167" s="16"/>
      <c r="C167" s="16"/>
      <c r="D167" s="24"/>
      <c r="E167" s="24"/>
      <c r="F167" s="24"/>
      <c r="G167" s="24"/>
      <c r="H167" s="29" t="s">
        <v>9</v>
      </c>
      <c r="I167" s="24" t="s">
        <v>21</v>
      </c>
      <c r="J167" s="177">
        <f>IF((V164-V162)&lt;=0,0,(V164-V162))</f>
        <v>0</v>
      </c>
      <c r="K167" s="177"/>
      <c r="L167" s="24" t="s">
        <v>24</v>
      </c>
      <c r="M167" s="24"/>
      <c r="N167" s="177">
        <f>IF((V164-V162+V156)&lt;=0,0,(V164-V162+V156))</f>
        <v>3.2460000000000004</v>
      </c>
      <c r="O167" s="177"/>
      <c r="P167" s="24" t="s">
        <v>7</v>
      </c>
      <c r="Q167" s="45" t="s">
        <v>22</v>
      </c>
      <c r="R167" s="175">
        <f>V164</f>
        <v>9.1859999999999999</v>
      </c>
      <c r="S167" s="177"/>
      <c r="T167" s="24" t="s">
        <v>23</v>
      </c>
      <c r="U167" s="16"/>
      <c r="V167" s="15"/>
      <c r="W167" s="15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16"/>
      <c r="AJ167" s="26"/>
      <c r="AK167" s="21"/>
    </row>
    <row r="168" spans="1:37" ht="14.85" customHeight="1">
      <c r="A168" s="16"/>
      <c r="B168" s="16"/>
      <c r="C168" s="16"/>
      <c r="D168" s="16"/>
      <c r="E168" s="16"/>
      <c r="F168" s="16"/>
      <c r="G168" s="16"/>
      <c r="H168" s="18" t="s">
        <v>9</v>
      </c>
      <c r="I168" s="178">
        <f>(J167+N167)/R167</f>
        <v>0.35336381450032661</v>
      </c>
      <c r="J168" s="178"/>
      <c r="K168" s="16" t="s">
        <v>25</v>
      </c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21"/>
    </row>
    <row r="169" spans="1:37" ht="14.85" customHeight="1">
      <c r="A169" s="16"/>
      <c r="B169" s="16"/>
      <c r="C169" s="16"/>
      <c r="D169" s="16"/>
      <c r="E169" s="16"/>
      <c r="F169" s="16"/>
      <c r="G169" s="16"/>
      <c r="H169" s="16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21"/>
    </row>
    <row r="170" spans="1:37" ht="14.85" customHeight="1">
      <c r="A170" s="16"/>
      <c r="B170" s="16"/>
      <c r="C170" s="16"/>
      <c r="D170" s="16"/>
      <c r="E170" s="16"/>
      <c r="F170" s="16"/>
      <c r="G170" s="16"/>
      <c r="H170" s="18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26"/>
      <c r="AK170" s="21"/>
    </row>
    <row r="171" spans="1:37" ht="14.85" customHeight="1">
      <c r="A171" s="16"/>
      <c r="B171" s="16"/>
      <c r="C171" s="16" t="s">
        <v>17</v>
      </c>
      <c r="D171" s="16"/>
      <c r="E171" s="16"/>
      <c r="F171" s="16"/>
      <c r="G171" s="16" t="s">
        <v>18</v>
      </c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26" t="s">
        <v>16</v>
      </c>
      <c r="AK171" s="21"/>
    </row>
    <row r="172" spans="1:37" ht="14.85" customHeight="1">
      <c r="A172" s="16"/>
      <c r="B172" s="16"/>
      <c r="C172" s="16"/>
      <c r="D172" s="16"/>
      <c r="E172" s="16"/>
      <c r="F172" s="16"/>
      <c r="G172" s="16"/>
      <c r="H172" s="47" t="s">
        <v>15</v>
      </c>
      <c r="I172" s="179">
        <v>0.35299999999999998</v>
      </c>
      <c r="J172" s="180"/>
      <c r="K172" s="17" t="s">
        <v>25</v>
      </c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26"/>
      <c r="AK172" s="21"/>
    </row>
    <row r="173" spans="1:37" ht="14.85" customHeight="1">
      <c r="A173" s="16"/>
      <c r="B173" s="16"/>
      <c r="C173" s="16"/>
      <c r="D173" s="16"/>
      <c r="E173" s="16"/>
      <c r="F173" s="16"/>
      <c r="G173" s="16"/>
      <c r="H173" s="47"/>
      <c r="I173" s="179"/>
      <c r="J173" s="180"/>
      <c r="K173" s="17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21"/>
    </row>
    <row r="174" spans="1:37" ht="14.85" customHeight="1">
      <c r="A174" s="16"/>
      <c r="B174" s="16"/>
      <c r="C174" s="16"/>
      <c r="D174" s="16"/>
      <c r="E174" s="16"/>
      <c r="F174" s="16"/>
      <c r="G174" s="16"/>
      <c r="H174" s="16"/>
      <c r="I174" s="33"/>
      <c r="J174" s="14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21"/>
    </row>
    <row r="175" spans="1:37" ht="14.85" customHeight="1">
      <c r="A175" s="16"/>
      <c r="B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K175" s="21"/>
    </row>
    <row r="176" spans="1:37" ht="14.85" customHeight="1">
      <c r="A176" s="16"/>
      <c r="B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26"/>
      <c r="AK176" s="21"/>
    </row>
    <row r="177" spans="1:37" ht="14.85" customHeight="1">
      <c r="A177" s="16"/>
      <c r="B177" s="16"/>
      <c r="C177" s="16"/>
      <c r="D177" s="24"/>
      <c r="E177" s="24"/>
      <c r="F177" s="24"/>
      <c r="G177" s="24"/>
      <c r="H177" s="29"/>
      <c r="I177" s="34"/>
      <c r="J177" s="35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16"/>
      <c r="AJ177" s="26"/>
      <c r="AK177" s="21"/>
    </row>
    <row r="178" spans="1:37" ht="14.85" customHeight="1">
      <c r="A178" s="16"/>
      <c r="B178" s="36"/>
      <c r="C178" s="17" t="s">
        <v>110</v>
      </c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30"/>
      <c r="AB178" s="30"/>
      <c r="AC178" s="30"/>
      <c r="AD178" s="30"/>
      <c r="AE178" s="30"/>
      <c r="AF178" s="30"/>
      <c r="AG178" s="30"/>
      <c r="AH178" s="30"/>
      <c r="AI178" s="30"/>
      <c r="AJ178" s="30"/>
      <c r="AK178" s="21"/>
    </row>
    <row r="179" spans="1:37" ht="14.85" customHeight="1">
      <c r="A179" s="16"/>
      <c r="B179" s="36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24"/>
      <c r="R179" s="24"/>
      <c r="S179" s="24"/>
      <c r="T179" s="24"/>
      <c r="U179" s="24"/>
      <c r="V179" s="24"/>
      <c r="W179" s="155">
        <v>4</v>
      </c>
      <c r="X179" s="155"/>
      <c r="Y179" s="24"/>
      <c r="Z179" s="24"/>
      <c r="AA179" s="155">
        <v>6</v>
      </c>
      <c r="AB179" s="155"/>
      <c r="AC179" s="24" t="s">
        <v>7</v>
      </c>
      <c r="AD179" s="24"/>
      <c r="AE179" s="24"/>
      <c r="AF179" s="24"/>
      <c r="AG179" s="29"/>
      <c r="AH179" s="24"/>
      <c r="AI179" s="16"/>
      <c r="AJ179" s="30"/>
      <c r="AK179" s="21"/>
    </row>
    <row r="180" spans="1:37" ht="14.85" customHeight="1">
      <c r="A180" s="16"/>
      <c r="B180" s="36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9"/>
      <c r="AH180" s="24"/>
      <c r="AI180" s="16"/>
      <c r="AJ180" s="30"/>
      <c r="AK180" s="21"/>
    </row>
    <row r="181" spans="1:37" ht="14.85" customHeight="1">
      <c r="A181" s="16"/>
      <c r="B181" s="31"/>
      <c r="C181" s="16"/>
      <c r="D181" s="30"/>
      <c r="E181" s="30"/>
      <c r="F181" s="37"/>
      <c r="G181" s="38"/>
      <c r="H181" s="37"/>
      <c r="I181" s="37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16"/>
      <c r="AJ181" s="16"/>
      <c r="AK181" s="26"/>
    </row>
    <row r="182" spans="1:37" ht="14.85" customHeight="1">
      <c r="A182" s="16"/>
      <c r="B182" s="31"/>
      <c r="C182" s="16"/>
      <c r="D182" s="24"/>
      <c r="E182" s="24"/>
      <c r="F182" s="39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16"/>
      <c r="AJ182" s="16"/>
      <c r="AK182" s="26"/>
    </row>
    <row r="183" spans="1:37" ht="14.85" customHeight="1">
      <c r="A183" s="16"/>
      <c r="B183" s="31"/>
      <c r="C183" s="16"/>
      <c r="D183" s="24"/>
      <c r="E183" s="24"/>
      <c r="F183" s="39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16"/>
      <c r="AJ183" s="16"/>
      <c r="AK183" s="26"/>
    </row>
    <row r="184" spans="1:37" ht="14.85" customHeight="1">
      <c r="A184" s="16"/>
      <c r="B184" s="31"/>
      <c r="C184" s="16"/>
      <c r="D184" s="24"/>
      <c r="E184" s="24"/>
      <c r="F184" s="39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16"/>
      <c r="AJ184" s="16"/>
      <c r="AK184" s="26"/>
    </row>
    <row r="185" spans="1:37" ht="14.85" customHeight="1">
      <c r="A185" s="16"/>
      <c r="B185" s="31"/>
      <c r="C185" s="16"/>
      <c r="D185" s="24"/>
      <c r="E185" s="24"/>
      <c r="F185" s="39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175"/>
      <c r="AC185" s="175"/>
      <c r="AD185" s="24"/>
      <c r="AE185" s="24"/>
      <c r="AF185" s="24"/>
      <c r="AG185" s="24"/>
      <c r="AH185" s="24"/>
      <c r="AI185" s="16"/>
      <c r="AJ185" s="16"/>
      <c r="AK185" s="26"/>
    </row>
    <row r="186" spans="1:37" ht="14.85" customHeight="1">
      <c r="A186" s="16"/>
      <c r="B186" s="31"/>
      <c r="C186" s="16" t="s">
        <v>14</v>
      </c>
      <c r="D186" s="24"/>
      <c r="E186" s="24"/>
      <c r="F186" s="39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155">
        <v>9.1859999999999999</v>
      </c>
      <c r="V186" s="155"/>
      <c r="W186" s="24" t="s">
        <v>7</v>
      </c>
      <c r="X186" s="24"/>
      <c r="Y186" s="24"/>
      <c r="Z186" s="24"/>
      <c r="AA186" s="24"/>
      <c r="AB186" s="155">
        <v>9.1859999999999999</v>
      </c>
      <c r="AC186" s="155"/>
      <c r="AD186" s="24" t="s">
        <v>7</v>
      </c>
      <c r="AE186" s="24"/>
      <c r="AF186" s="24"/>
      <c r="AG186" s="24"/>
      <c r="AH186" s="24"/>
      <c r="AI186" s="16"/>
      <c r="AJ186" s="16"/>
      <c r="AK186" s="26"/>
    </row>
    <row r="187" spans="1:37" ht="14.85" customHeight="1">
      <c r="A187" s="16"/>
      <c r="B187" s="31"/>
      <c r="C187" s="16"/>
      <c r="D187" s="24"/>
      <c r="E187" s="24"/>
      <c r="F187" s="24"/>
      <c r="G187" s="24"/>
      <c r="H187" s="24"/>
      <c r="I187" s="29" t="s">
        <v>15</v>
      </c>
      <c r="J187" s="24" t="str">
        <f>CONCATENATE(" [ 1 + ( ",TEXT(U186,"0.00")," ft - ",TEXT(W179,"0.00")," ft) / ",TEXT(U186,"0.00")," ft ) + ( ",TEXT(AB186,"0.00")," ft - ",TEXT(AA179,"0.00")," ) / ",TEXT(AB186,"0.00")," ft ) ]")</f>
        <v xml:space="preserve"> [ 1 + ( 9.19 ft - 4.00 ft) / 9.19 ft ) + ( 9.19 ft - 6.00 ) / 9.19 ft ) ]</v>
      </c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16"/>
      <c r="AJ187" s="26" t="s">
        <v>33</v>
      </c>
      <c r="AK187" s="28"/>
    </row>
    <row r="188" spans="1:37" ht="14.85" customHeight="1">
      <c r="A188" s="16"/>
      <c r="B188" s="31"/>
      <c r="C188" s="16"/>
      <c r="D188" s="24"/>
      <c r="E188" s="24"/>
      <c r="F188" s="24"/>
      <c r="G188" s="24"/>
      <c r="H188" s="24"/>
      <c r="I188" s="29" t="s">
        <v>9</v>
      </c>
      <c r="J188" s="24" t="s">
        <v>27</v>
      </c>
      <c r="K188" s="177">
        <v>1</v>
      </c>
      <c r="L188" s="177"/>
      <c r="M188" s="24" t="s">
        <v>28</v>
      </c>
      <c r="N188" s="177">
        <f>IF((U186-W179)&lt;=0,0,(U186-W179))</f>
        <v>5.1859999999999999</v>
      </c>
      <c r="O188" s="177"/>
      <c r="P188" s="45" t="s">
        <v>29</v>
      </c>
      <c r="Q188" s="175">
        <f>U186</f>
        <v>9.1859999999999999</v>
      </c>
      <c r="R188" s="177"/>
      <c r="S188" s="24" t="s">
        <v>30</v>
      </c>
      <c r="T188" s="15" t="s">
        <v>31</v>
      </c>
      <c r="U188" s="177">
        <f>IF((AB186-AA179)&lt;=0,0,(AB186-AA179))</f>
        <v>3.1859999999999999</v>
      </c>
      <c r="V188" s="177"/>
      <c r="W188" s="24" t="s">
        <v>12</v>
      </c>
      <c r="X188" s="45" t="s">
        <v>10</v>
      </c>
      <c r="Y188" s="175">
        <f>AB186</f>
        <v>9.1859999999999999</v>
      </c>
      <c r="Z188" s="177"/>
      <c r="AA188" s="24" t="s">
        <v>23</v>
      </c>
      <c r="AB188" s="20"/>
      <c r="AC188" s="20"/>
      <c r="AD188" s="15"/>
      <c r="AE188" s="24"/>
      <c r="AF188" s="24"/>
      <c r="AG188" s="24"/>
      <c r="AH188" s="24"/>
      <c r="AI188" s="16"/>
      <c r="AJ188" s="26"/>
      <c r="AK188" s="28"/>
    </row>
    <row r="189" spans="1:37" ht="14.85" customHeight="1">
      <c r="A189" s="16"/>
      <c r="B189" s="31"/>
      <c r="C189" s="16"/>
      <c r="D189" s="24"/>
      <c r="E189" s="24"/>
      <c r="F189" s="24"/>
      <c r="G189" s="24"/>
      <c r="H189" s="24"/>
      <c r="I189" s="48" t="s">
        <v>9</v>
      </c>
      <c r="J189" s="184">
        <f>(K188+(N188/Q188)+(U188/Y188))</f>
        <v>1.911386893098193</v>
      </c>
      <c r="K189" s="184"/>
      <c r="L189" s="17" t="s">
        <v>25</v>
      </c>
      <c r="M189" s="24"/>
      <c r="N189" s="24"/>
      <c r="O189" s="24"/>
      <c r="P189" s="15"/>
      <c r="Q189" s="15"/>
      <c r="R189" s="15"/>
      <c r="S189" s="24"/>
      <c r="T189" s="24"/>
      <c r="U189" s="24"/>
      <c r="V189" s="15"/>
      <c r="W189" s="15"/>
      <c r="X189" s="15"/>
      <c r="Y189" s="15"/>
      <c r="Z189" s="15"/>
      <c r="AA189" s="24"/>
      <c r="AB189" s="24"/>
      <c r="AC189" s="24"/>
      <c r="AD189" s="24"/>
      <c r="AE189" s="24"/>
      <c r="AF189" s="24"/>
      <c r="AG189" s="24"/>
      <c r="AH189" s="24"/>
      <c r="AI189" s="16"/>
      <c r="AJ189" s="16"/>
      <c r="AK189" s="15"/>
    </row>
    <row r="190" spans="1:37" ht="14.85" customHeight="1">
      <c r="A190" s="16"/>
      <c r="B190" s="31"/>
      <c r="C190" s="16"/>
      <c r="D190" s="24"/>
      <c r="E190" s="24"/>
      <c r="F190" s="24"/>
      <c r="G190" s="24"/>
      <c r="H190" s="24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4"/>
      <c r="AB190" s="24"/>
      <c r="AC190" s="24"/>
      <c r="AD190" s="24"/>
      <c r="AE190" s="24"/>
      <c r="AF190" s="24"/>
      <c r="AG190" s="24"/>
      <c r="AH190" s="24"/>
      <c r="AI190" s="16"/>
      <c r="AJ190" s="16"/>
      <c r="AK190" s="15"/>
    </row>
    <row r="191" spans="1:37" ht="14.85" customHeight="1">
      <c r="A191" s="16"/>
      <c r="B191" s="30"/>
      <c r="C191" s="30" t="s">
        <v>17</v>
      </c>
      <c r="D191" s="24"/>
      <c r="E191" s="30"/>
      <c r="F191" s="37"/>
      <c r="G191" s="37"/>
      <c r="H191" s="37"/>
      <c r="I191" s="37"/>
      <c r="J191" s="24"/>
      <c r="K191" s="24"/>
      <c r="L191" s="20"/>
      <c r="M191" s="20"/>
      <c r="N191" s="20"/>
      <c r="O191" s="24"/>
      <c r="P191" s="24"/>
      <c r="Q191" s="38"/>
      <c r="R191" s="37"/>
      <c r="S191" s="4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30"/>
      <c r="AG191" s="30"/>
      <c r="AH191" s="30"/>
      <c r="AI191" s="30"/>
      <c r="AJ191" s="26" t="s">
        <v>33</v>
      </c>
      <c r="AK191" s="21"/>
    </row>
    <row r="192" spans="1:37" ht="14.85" customHeight="1">
      <c r="A192" s="16"/>
      <c r="B192" s="30"/>
      <c r="C192" s="30"/>
      <c r="D192" s="30"/>
      <c r="E192" s="30"/>
      <c r="F192" s="37"/>
      <c r="G192" s="37"/>
      <c r="H192" s="24"/>
      <c r="I192" s="29" t="s">
        <v>15</v>
      </c>
      <c r="J192" s="30" t="s">
        <v>37</v>
      </c>
      <c r="K192" s="24"/>
      <c r="L192" s="183">
        <v>5.5</v>
      </c>
      <c r="M192" s="183"/>
      <c r="N192" s="24" t="s">
        <v>19</v>
      </c>
      <c r="O192" s="20"/>
      <c r="P192" s="24"/>
      <c r="Q192" s="24"/>
      <c r="R192" s="24"/>
      <c r="S192" s="24"/>
      <c r="T192" s="24"/>
      <c r="U192" s="24"/>
      <c r="V192" s="24"/>
      <c r="W192" s="24"/>
      <c r="X192" s="42"/>
      <c r="Y192" s="42"/>
      <c r="Z192" s="43"/>
      <c r="AA192" s="43"/>
      <c r="AB192" s="37"/>
      <c r="AC192" s="30"/>
      <c r="AD192" s="30"/>
      <c r="AE192" s="30"/>
      <c r="AF192" s="30"/>
      <c r="AG192" s="30"/>
      <c r="AH192" s="30"/>
      <c r="AI192" s="30"/>
      <c r="AJ192" s="30"/>
      <c r="AK192" s="21"/>
    </row>
    <row r="193" spans="1:37" ht="14.85" customHeight="1">
      <c r="A193" s="16"/>
      <c r="B193" s="30"/>
      <c r="C193" s="30"/>
      <c r="D193" s="30"/>
      <c r="E193" s="30"/>
      <c r="F193" s="37"/>
      <c r="G193" s="37"/>
      <c r="H193" s="24"/>
      <c r="I193" s="29" t="s">
        <v>9</v>
      </c>
      <c r="J193" s="24" t="str">
        <f>CONCATENATE(" [ ",TEXT(U186,"0.00")," ft / ",TEXT(L192,"0.0")," ] ")</f>
        <v xml:space="preserve"> [ 9.19 ft / 5.5 ] </v>
      </c>
      <c r="K193" s="24"/>
      <c r="L193" s="24"/>
      <c r="M193" s="41"/>
      <c r="N193" s="41"/>
      <c r="O193" s="24"/>
      <c r="P193" s="24"/>
      <c r="Q193" s="24"/>
      <c r="R193" s="24"/>
      <c r="S193" s="24"/>
      <c r="T193" s="24"/>
      <c r="U193" s="24"/>
      <c r="V193" s="24"/>
      <c r="W193" s="24"/>
      <c r="X193" s="42"/>
      <c r="Y193" s="42"/>
      <c r="Z193" s="44"/>
      <c r="AA193" s="44"/>
      <c r="AB193" s="37"/>
      <c r="AC193" s="30"/>
      <c r="AD193" s="30"/>
      <c r="AE193" s="30"/>
      <c r="AF193" s="30"/>
      <c r="AG193" s="30"/>
      <c r="AH193" s="30"/>
      <c r="AI193" s="30"/>
      <c r="AJ193" s="30"/>
      <c r="AK193" s="21"/>
    </row>
    <row r="194" spans="1:37" ht="14.85" customHeight="1">
      <c r="A194" s="16"/>
      <c r="B194" s="30"/>
      <c r="C194" s="30"/>
      <c r="D194" s="30"/>
      <c r="E194" s="30"/>
      <c r="F194" s="37"/>
      <c r="G194" s="37"/>
      <c r="H194" s="24"/>
      <c r="I194" s="48" t="s">
        <v>9</v>
      </c>
      <c r="J194" s="184">
        <f>(U186/L192)</f>
        <v>1.6701818181818182</v>
      </c>
      <c r="K194" s="184"/>
      <c r="L194" s="17" t="s">
        <v>25</v>
      </c>
      <c r="M194" s="41"/>
      <c r="N194" s="41"/>
      <c r="O194" s="24"/>
      <c r="P194" s="24"/>
      <c r="Q194" s="24"/>
      <c r="R194" s="24"/>
      <c r="S194" s="24"/>
      <c r="T194" s="24"/>
      <c r="U194" s="24"/>
      <c r="V194" s="24"/>
      <c r="W194" s="24"/>
      <c r="X194" s="42"/>
      <c r="Y194" s="42"/>
      <c r="Z194" s="44"/>
      <c r="AA194" s="44"/>
      <c r="AB194" s="37"/>
      <c r="AC194" s="30"/>
      <c r="AD194" s="30"/>
      <c r="AE194" s="30"/>
      <c r="AF194" s="30"/>
      <c r="AG194" s="30"/>
      <c r="AH194" s="30"/>
      <c r="AI194" s="30"/>
      <c r="AJ194" s="30"/>
      <c r="AK194" s="21"/>
    </row>
    <row r="195" spans="1:37" ht="14.85" customHeight="1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</row>
    <row r="196" spans="1:37" ht="14.85" customHeight="1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</row>
    <row r="197" spans="1:37" ht="14.85" customHeight="1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</row>
    <row r="198" spans="1:37" ht="14.85" customHeight="1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</row>
    <row r="199" spans="1:37" ht="14.85" customHeight="1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</row>
    <row r="200" spans="1:37" ht="14.85" customHeight="1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</row>
    <row r="201" spans="1:37" ht="14.85" customHeight="1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</row>
    <row r="202" spans="1:37" ht="14.85" customHeight="1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</row>
    <row r="203" spans="1:37" ht="14.85" customHeight="1"/>
    <row r="204" spans="1:37" ht="14.85" customHeight="1"/>
    <row r="205" spans="1:37" ht="14.85" customHeight="1"/>
    <row r="206" spans="1:37" ht="14.85" customHeight="1"/>
    <row r="207" spans="1:37" ht="14.85" customHeight="1"/>
    <row r="208" spans="1:37" ht="14.85" customHeight="1"/>
    <row r="209" ht="14.85" customHeight="1"/>
    <row r="210" ht="14.85" customHeight="1"/>
    <row r="211" ht="14.85" customHeight="1"/>
    <row r="212" ht="14.85" customHeight="1"/>
    <row r="213" ht="14.85" customHeight="1"/>
    <row r="214" ht="14.85" customHeight="1"/>
    <row r="215" ht="14.85" customHeight="1"/>
    <row r="216" ht="14.85" customHeight="1"/>
    <row r="217" ht="14.85" customHeight="1"/>
    <row r="218" ht="14.85" customHeight="1"/>
    <row r="219" ht="14.85" customHeight="1"/>
    <row r="220" ht="14.85" customHeight="1"/>
    <row r="221" ht="14.85" customHeight="1"/>
    <row r="222" ht="14.85" customHeight="1"/>
    <row r="223" ht="14.85" customHeight="1"/>
    <row r="224" ht="14.85" customHeight="1"/>
    <row r="225" ht="14.85" customHeight="1"/>
    <row r="226" ht="14.85" customHeight="1"/>
    <row r="227" ht="14.85" customHeight="1"/>
    <row r="228" ht="14.85" customHeight="1"/>
    <row r="229" ht="14.85" customHeight="1"/>
    <row r="230" ht="14.85" customHeight="1"/>
    <row r="231" ht="14.85" customHeight="1"/>
    <row r="232" ht="14.85" customHeight="1"/>
    <row r="233" ht="14.85" customHeight="1"/>
    <row r="234" ht="14.85" customHeight="1"/>
    <row r="235" ht="14.85" customHeight="1"/>
    <row r="236" ht="14.85" customHeight="1"/>
    <row r="237" ht="14.85" customHeight="1"/>
    <row r="238" ht="14.85" customHeight="1"/>
    <row r="239" ht="14.85" customHeight="1"/>
    <row r="240" ht="14.85" customHeight="1"/>
    <row r="241" ht="14.85" customHeight="1"/>
    <row r="242" ht="14.85" customHeight="1"/>
    <row r="243" ht="14.85" customHeight="1"/>
    <row r="244" ht="14.85" customHeight="1"/>
    <row r="245" ht="14.85" customHeight="1"/>
    <row r="246" ht="14.85" customHeight="1"/>
    <row r="247" ht="14.85" customHeight="1"/>
    <row r="248" ht="14.85" customHeight="1"/>
    <row r="249" ht="14.85" customHeight="1"/>
    <row r="250" ht="14.85" customHeight="1"/>
    <row r="251" ht="14.85" customHeight="1"/>
    <row r="252" ht="14.85" customHeight="1"/>
    <row r="253" ht="14.85" customHeight="1"/>
    <row r="254" ht="14.85" customHeight="1"/>
    <row r="255" ht="14.85" customHeight="1"/>
    <row r="256" ht="14.85" customHeight="1"/>
    <row r="257" ht="14.85" customHeight="1"/>
    <row r="258" ht="14.85" customHeight="1"/>
    <row r="259" ht="14.85" customHeight="1"/>
    <row r="260" ht="14.85" customHeight="1"/>
    <row r="261" ht="14.85" customHeight="1"/>
    <row r="262" ht="14.85" customHeight="1"/>
    <row r="263" ht="14.85" customHeight="1"/>
    <row r="264" ht="14.85" customHeight="1"/>
    <row r="265" ht="14.85" customHeight="1"/>
    <row r="266" ht="14.85" customHeight="1"/>
    <row r="267" ht="14.85" customHeight="1"/>
    <row r="268" ht="14.85" customHeight="1"/>
    <row r="269" ht="14.85" customHeight="1"/>
    <row r="270" ht="14.85" customHeight="1"/>
    <row r="271" ht="14.85" customHeight="1"/>
    <row r="272" ht="14.85" customHeight="1"/>
    <row r="273" ht="14.85" customHeight="1"/>
    <row r="274" ht="14.85" customHeight="1"/>
    <row r="275" ht="14.85" customHeight="1"/>
    <row r="276" ht="14.85" customHeight="1"/>
    <row r="277" ht="14.85" customHeight="1"/>
    <row r="278" ht="14.85" customHeight="1"/>
    <row r="279" ht="14.85" customHeight="1"/>
    <row r="280" ht="14.85" customHeight="1"/>
    <row r="281" ht="14.85" customHeight="1"/>
    <row r="282" ht="14.85" customHeight="1"/>
    <row r="283" ht="14.85" customHeight="1"/>
    <row r="284" ht="14.85" customHeight="1"/>
    <row r="285" ht="14.85" customHeight="1"/>
    <row r="286" ht="14.85" customHeight="1"/>
    <row r="287" ht="14.85" customHeight="1"/>
    <row r="288" ht="14.85" customHeight="1"/>
    <row r="289" ht="14.85" customHeight="1"/>
    <row r="290" ht="14.85" customHeight="1"/>
    <row r="291" ht="14.85" customHeight="1"/>
    <row r="292" ht="14.85" customHeight="1"/>
    <row r="293" ht="14.85" customHeight="1"/>
    <row r="294" ht="14.85" customHeight="1"/>
    <row r="295" ht="14.85" customHeight="1"/>
    <row r="296" ht="14.85" customHeight="1"/>
    <row r="297" ht="14.85" customHeight="1"/>
    <row r="298" ht="14.85" customHeight="1"/>
    <row r="299" ht="14.85" customHeight="1"/>
    <row r="300" ht="14.85" customHeight="1"/>
    <row r="301" ht="14.85" customHeight="1"/>
    <row r="302" ht="14.85" customHeight="1"/>
    <row r="303" ht="14.85" customHeight="1"/>
    <row r="304" ht="14.85" customHeight="1"/>
    <row r="305" ht="14.85" customHeight="1"/>
    <row r="306" ht="14.85" customHeight="1"/>
    <row r="307" ht="14.85" customHeight="1"/>
    <row r="308" ht="14.85" customHeight="1"/>
    <row r="309" ht="14.85" customHeight="1"/>
    <row r="310" ht="14.85" customHeight="1"/>
    <row r="311" ht="14.85" customHeight="1"/>
    <row r="312" ht="14.85" customHeight="1"/>
    <row r="313" ht="14.85" customHeight="1"/>
    <row r="314" ht="14.85" customHeight="1"/>
    <row r="315" ht="14.85" customHeight="1"/>
    <row r="316" ht="14.85" customHeight="1"/>
    <row r="317" ht="14.85" customHeight="1"/>
    <row r="318" ht="14.85" customHeight="1"/>
    <row r="319" ht="14.85" customHeight="1"/>
    <row r="320" ht="14.85" customHeight="1"/>
    <row r="321" ht="14.85" customHeight="1"/>
    <row r="322" ht="14.85" customHeight="1"/>
    <row r="323" ht="14.85" customHeight="1"/>
    <row r="324" ht="14.85" customHeight="1"/>
    <row r="325" ht="14.85" customHeight="1"/>
    <row r="326" ht="14.85" customHeight="1"/>
    <row r="327" ht="14.85" customHeight="1"/>
    <row r="328" ht="14.85" customHeight="1"/>
    <row r="329" ht="14.85" customHeight="1"/>
    <row r="330" ht="14.85" customHeight="1"/>
    <row r="331" ht="14.85" customHeight="1"/>
    <row r="332" ht="14.85" customHeight="1"/>
    <row r="333" ht="14.85" customHeight="1"/>
    <row r="334" ht="14.85" customHeight="1"/>
    <row r="335" ht="14.85" customHeight="1"/>
    <row r="336" ht="14.85" customHeight="1"/>
    <row r="337" ht="14.85" customHeight="1"/>
    <row r="338" ht="14.85" customHeight="1"/>
    <row r="339" ht="14.85" customHeight="1"/>
    <row r="340" ht="14.85" customHeight="1"/>
    <row r="341" ht="14.85" customHeight="1"/>
    <row r="342" ht="14.85" customHeight="1"/>
    <row r="343" ht="14.85" customHeight="1"/>
    <row r="344" ht="14.85" customHeight="1"/>
    <row r="345" ht="14.85" customHeight="1"/>
    <row r="346" ht="14.85" customHeight="1"/>
    <row r="347" ht="14.85" customHeight="1"/>
    <row r="348" ht="14.85" customHeight="1"/>
    <row r="349" ht="14.85" customHeight="1"/>
    <row r="350" ht="14.85" customHeight="1"/>
    <row r="351" ht="14.85" customHeight="1"/>
    <row r="352" ht="14.85" customHeight="1"/>
    <row r="353" ht="14.85" customHeight="1"/>
    <row r="354" ht="14.85" customHeight="1"/>
    <row r="355" ht="14.85" customHeight="1"/>
    <row r="356" ht="14.85" customHeight="1"/>
    <row r="357" ht="14.85" customHeight="1"/>
    <row r="358" ht="14.85" customHeight="1"/>
    <row r="359" ht="14.85" customHeight="1"/>
    <row r="360" ht="14.85" customHeight="1"/>
    <row r="361" ht="14.85" customHeight="1"/>
    <row r="362" ht="14.85" customHeight="1"/>
    <row r="363" ht="14.85" customHeight="1"/>
    <row r="364" ht="14.85" customHeight="1"/>
    <row r="365" ht="14.85" customHeight="1"/>
    <row r="366" ht="14.85" customHeight="1"/>
    <row r="367" ht="14.85" customHeight="1"/>
    <row r="368" ht="14.85" customHeight="1"/>
    <row r="369" ht="14.85" customHeight="1"/>
    <row r="370" ht="14.85" customHeight="1"/>
    <row r="371" ht="14.85" customHeight="1"/>
    <row r="372" ht="14.85" customHeight="1"/>
    <row r="373" ht="14.85" customHeight="1"/>
    <row r="374" ht="14.85" customHeight="1"/>
    <row r="375" ht="14.85" customHeight="1"/>
    <row r="376" ht="14.85" customHeight="1"/>
    <row r="377" ht="14.85" customHeight="1"/>
    <row r="378" ht="14.85" customHeight="1"/>
    <row r="379" ht="14.85" customHeight="1"/>
    <row r="380" ht="14.85" customHeight="1"/>
    <row r="381" ht="14.85" customHeight="1"/>
    <row r="382" ht="14.85" customHeight="1"/>
    <row r="383" ht="14.85" customHeight="1"/>
    <row r="384" ht="14.85" customHeight="1"/>
    <row r="385" ht="14.85" customHeight="1"/>
    <row r="386" ht="14.85" customHeight="1"/>
    <row r="387" ht="14.85" customHeight="1"/>
    <row r="388" ht="14.85" customHeight="1"/>
    <row r="389" ht="14.85" customHeight="1"/>
    <row r="390" ht="14.85" customHeight="1"/>
    <row r="391" ht="14.85" customHeight="1"/>
    <row r="392" ht="14.85" customHeight="1"/>
    <row r="393" ht="14.85" customHeight="1"/>
    <row r="394" ht="14.85" customHeight="1"/>
    <row r="395" ht="14.85" customHeight="1"/>
    <row r="396" ht="14.85" customHeight="1"/>
    <row r="397" ht="14.85" customHeight="1"/>
    <row r="398" ht="14.85" customHeight="1"/>
    <row r="399" ht="14.85" customHeight="1"/>
    <row r="400" ht="14.85" customHeight="1"/>
    <row r="401" ht="14.85" customHeight="1"/>
    <row r="402" ht="14.85" customHeight="1"/>
    <row r="403" ht="14.85" customHeight="1"/>
    <row r="404" ht="14.85" customHeight="1"/>
    <row r="405" ht="14.85" customHeight="1"/>
    <row r="406" ht="14.85" customHeight="1"/>
    <row r="407" ht="14.85" customHeight="1"/>
    <row r="408" ht="14.85" customHeight="1"/>
    <row r="409" ht="14.85" customHeight="1"/>
    <row r="410" ht="14.85" customHeight="1"/>
    <row r="411" ht="14.85" customHeight="1"/>
    <row r="412" ht="14.85" customHeight="1"/>
    <row r="413" ht="14.85" customHeight="1"/>
    <row r="414" ht="14.85" customHeight="1"/>
    <row r="415" ht="14.85" customHeight="1"/>
    <row r="416" ht="14.85" customHeight="1"/>
    <row r="417" ht="14.85" customHeight="1"/>
    <row r="418" ht="14.85" customHeight="1"/>
    <row r="419" ht="14.85" customHeight="1"/>
    <row r="420" ht="14.85" customHeight="1"/>
    <row r="421" ht="14.85" customHeight="1"/>
    <row r="422" ht="14.85" customHeight="1"/>
    <row r="423" ht="14.85" customHeight="1"/>
    <row r="424" ht="14.85" customHeight="1"/>
    <row r="425" ht="14.85" customHeight="1"/>
    <row r="426" ht="14.85" customHeight="1"/>
    <row r="427" ht="14.85" customHeight="1"/>
    <row r="428" ht="14.85" customHeight="1"/>
    <row r="429" ht="14.85" customHeight="1"/>
    <row r="430" ht="14.85" customHeight="1"/>
    <row r="431" ht="14.85" customHeight="1"/>
    <row r="432" ht="14.85" customHeight="1"/>
    <row r="433" ht="14.85" customHeight="1"/>
    <row r="434" ht="14.85" customHeight="1"/>
    <row r="435" ht="14.85" customHeight="1"/>
    <row r="436" ht="14.85" customHeight="1"/>
    <row r="437" ht="14.85" customHeight="1"/>
    <row r="438" ht="14.85" customHeight="1"/>
    <row r="439" ht="14.85" customHeight="1"/>
    <row r="440" ht="14.85" customHeight="1"/>
    <row r="441" ht="14.85" customHeight="1"/>
    <row r="442" ht="14.85" customHeight="1"/>
    <row r="443" ht="14.85" customHeight="1"/>
    <row r="444" ht="14.85" customHeight="1"/>
    <row r="445" ht="14.85" customHeight="1"/>
    <row r="446" ht="14.85" customHeight="1"/>
    <row r="447" ht="14.85" customHeight="1"/>
    <row r="448" ht="14.85" customHeight="1"/>
    <row r="449" ht="14.85" customHeight="1"/>
    <row r="450" ht="14.85" customHeight="1"/>
    <row r="451" ht="14.85" customHeight="1"/>
    <row r="452" ht="14.85" customHeight="1"/>
    <row r="453" ht="14.85" customHeight="1"/>
    <row r="454" ht="14.85" customHeight="1"/>
    <row r="455" ht="14.85" customHeight="1"/>
    <row r="456" ht="14.85" customHeight="1"/>
    <row r="457" ht="14.85" customHeight="1"/>
    <row r="458" ht="14.85" customHeight="1"/>
    <row r="459" ht="14.85" customHeight="1"/>
    <row r="460" ht="14.85" customHeight="1"/>
    <row r="461" ht="14.85" customHeight="1"/>
    <row r="462" ht="14.85" customHeight="1"/>
    <row r="463" ht="14.85" customHeight="1"/>
    <row r="464" ht="14.85" customHeight="1"/>
    <row r="465" ht="14.85" customHeight="1"/>
    <row r="466" ht="14.85" customHeight="1"/>
    <row r="467" ht="14.85" customHeight="1"/>
    <row r="468" ht="14.85" customHeight="1"/>
    <row r="469" ht="14.85" customHeight="1"/>
    <row r="470" ht="14.85" customHeight="1"/>
    <row r="471" ht="14.85" customHeight="1"/>
    <row r="472" ht="14.85" customHeight="1"/>
    <row r="473" ht="14.85" customHeight="1"/>
    <row r="474" ht="14.85" customHeight="1"/>
    <row r="475" ht="14.85" customHeight="1"/>
    <row r="476" ht="14.85" customHeight="1"/>
    <row r="477" ht="14.85" customHeight="1"/>
    <row r="478" ht="14.85" customHeight="1"/>
    <row r="479" ht="14.85" customHeight="1"/>
    <row r="480" ht="14.85" customHeight="1"/>
    <row r="481" ht="14.85" customHeight="1"/>
    <row r="482" ht="14.85" customHeight="1"/>
    <row r="483" ht="14.85" customHeight="1"/>
    <row r="484" ht="14.85" customHeight="1"/>
    <row r="485" ht="14.85" customHeight="1"/>
    <row r="486" ht="14.85" customHeight="1"/>
    <row r="487" ht="14.85" customHeight="1"/>
    <row r="488" ht="14.85" customHeight="1"/>
    <row r="489" ht="14.85" customHeight="1"/>
    <row r="490" ht="14.85" customHeight="1"/>
    <row r="491" ht="14.85" customHeight="1"/>
    <row r="492" ht="14.85" customHeight="1"/>
    <row r="493" ht="14.85" customHeight="1"/>
    <row r="494" ht="14.85" customHeight="1"/>
    <row r="495" ht="14.85" customHeight="1"/>
    <row r="496" ht="14.85" customHeight="1"/>
    <row r="497" ht="14.85" customHeight="1"/>
    <row r="498" ht="14.85" customHeight="1"/>
    <row r="499" ht="14.85" customHeight="1"/>
    <row r="500" ht="14.85" customHeight="1"/>
    <row r="501" ht="14.85" customHeight="1"/>
    <row r="502" ht="14.85" customHeight="1"/>
    <row r="503" ht="14.85" customHeight="1"/>
    <row r="504" ht="14.85" customHeight="1"/>
    <row r="505" ht="14.85" customHeight="1"/>
    <row r="506" ht="14.85" customHeight="1"/>
    <row r="507" ht="14.85" customHeight="1"/>
    <row r="508" ht="14.85" customHeight="1"/>
    <row r="509" ht="14.85" customHeight="1"/>
    <row r="510" ht="14.85" customHeight="1"/>
    <row r="511" ht="14.85" customHeight="1"/>
    <row r="512" ht="14.85" customHeight="1"/>
    <row r="513" ht="14.85" customHeight="1"/>
    <row r="514" ht="14.85" customHeight="1"/>
    <row r="515" ht="14.85" customHeight="1"/>
    <row r="516" ht="14.85" customHeight="1"/>
    <row r="517" ht="14.85" customHeight="1"/>
    <row r="518" ht="14.85" customHeight="1"/>
    <row r="519" ht="14.85" customHeight="1"/>
    <row r="520" ht="14.85" customHeight="1"/>
    <row r="521" ht="14.85" customHeight="1"/>
    <row r="522" ht="14.85" customHeight="1"/>
    <row r="523" ht="14.85" customHeight="1"/>
    <row r="524" ht="14.85" customHeight="1"/>
    <row r="525" ht="14.85" customHeight="1"/>
    <row r="526" ht="14.85" customHeight="1"/>
    <row r="527" ht="14.85" customHeight="1"/>
    <row r="528" ht="14.85" customHeight="1"/>
    <row r="529" ht="14.85" customHeight="1"/>
    <row r="530" ht="14.85" customHeight="1"/>
    <row r="531" ht="14.85" customHeight="1"/>
    <row r="532" ht="14.85" customHeight="1"/>
    <row r="533" ht="14.85" customHeight="1"/>
    <row r="534" ht="14.85" customHeight="1"/>
    <row r="535" ht="14.85" customHeight="1"/>
    <row r="536" ht="14.85" customHeight="1"/>
    <row r="537" ht="14.85" customHeight="1"/>
    <row r="538" ht="14.85" customHeight="1"/>
    <row r="539" ht="14.85" customHeight="1"/>
    <row r="540" ht="14.85" customHeight="1"/>
    <row r="541" ht="14.85" customHeight="1"/>
    <row r="542" ht="14.85" customHeight="1"/>
    <row r="543" ht="14.85" customHeight="1"/>
    <row r="544" ht="14.85" customHeight="1"/>
    <row r="545" ht="14.85" customHeight="1"/>
    <row r="546" ht="14.85" customHeight="1"/>
    <row r="547" ht="14.85" customHeight="1"/>
  </sheetData>
  <sheetProtection formatCells="0" insertRows="0" insertHyperlinks="0" deleteRows="0" sort="0" autoFilter="0" pivotTables="0"/>
  <mergeCells count="149">
    <mergeCell ref="L192:M192"/>
    <mergeCell ref="R167:S167"/>
    <mergeCell ref="J189:K189"/>
    <mergeCell ref="Q188:R188"/>
    <mergeCell ref="W179:X179"/>
    <mergeCell ref="J194:K194"/>
    <mergeCell ref="I173:J173"/>
    <mergeCell ref="U41:V41"/>
    <mergeCell ref="R41:S41"/>
    <mergeCell ref="U188:V188"/>
    <mergeCell ref="V164:W164"/>
    <mergeCell ref="J77:K77"/>
    <mergeCell ref="H78:J78"/>
    <mergeCell ref="K78:L78"/>
    <mergeCell ref="M79:N79"/>
    <mergeCell ref="D89:L89"/>
    <mergeCell ref="H90:J90"/>
    <mergeCell ref="H91:J91"/>
    <mergeCell ref="H95:J95"/>
    <mergeCell ref="J84:K84"/>
    <mergeCell ref="J86:K86"/>
    <mergeCell ref="O86:P86"/>
    <mergeCell ref="X86:Y86"/>
    <mergeCell ref="V156:W156"/>
    <mergeCell ref="AC162:AD162"/>
    <mergeCell ref="M34:N34"/>
    <mergeCell ref="M35:N35"/>
    <mergeCell ref="M36:N36"/>
    <mergeCell ref="U35:V35"/>
    <mergeCell ref="Y35:Z35"/>
    <mergeCell ref="F70:H70"/>
    <mergeCell ref="I70:J70"/>
    <mergeCell ref="K70:L70"/>
    <mergeCell ref="N70:O70"/>
    <mergeCell ref="T69:V69"/>
    <mergeCell ref="M38:N38"/>
    <mergeCell ref="H71:I71"/>
    <mergeCell ref="H65:I65"/>
    <mergeCell ref="K65:L65"/>
    <mergeCell ref="O65:Q65"/>
    <mergeCell ref="G67:H67"/>
    <mergeCell ref="J67:K67"/>
    <mergeCell ref="M67:N67"/>
    <mergeCell ref="P67:Q67"/>
    <mergeCell ref="H72:I72"/>
    <mergeCell ref="H69:J69"/>
    <mergeCell ref="G77:H77"/>
    <mergeCell ref="M77:N77"/>
    <mergeCell ref="AB164:AC164"/>
    <mergeCell ref="AA179:AB179"/>
    <mergeCell ref="AB185:AC185"/>
    <mergeCell ref="U186:V186"/>
    <mergeCell ref="AB186:AC186"/>
    <mergeCell ref="Y188:Z188"/>
    <mergeCell ref="J167:K167"/>
    <mergeCell ref="N167:O167"/>
    <mergeCell ref="I168:J168"/>
    <mergeCell ref="K188:L188"/>
    <mergeCell ref="N188:O188"/>
    <mergeCell ref="I172:J172"/>
    <mergeCell ref="V162:W162"/>
    <mergeCell ref="T95:V95"/>
    <mergeCell ref="D120:E120"/>
    <mergeCell ref="M106:N106"/>
    <mergeCell ref="M107:N107"/>
    <mergeCell ref="M108:N108"/>
    <mergeCell ref="D109:E109"/>
    <mergeCell ref="G109:H109"/>
    <mergeCell ref="J109:K109"/>
    <mergeCell ref="D116:E116"/>
    <mergeCell ref="G116:H116"/>
    <mergeCell ref="J116:K116"/>
    <mergeCell ref="D112:E112"/>
    <mergeCell ref="G112:H112"/>
    <mergeCell ref="J112:K112"/>
    <mergeCell ref="S108:T108"/>
    <mergeCell ref="O109:Q109"/>
    <mergeCell ref="AI2:AJ2"/>
    <mergeCell ref="D3:F3"/>
    <mergeCell ref="G3:H3"/>
    <mergeCell ref="I3:K3"/>
    <mergeCell ref="AE3:AJ3"/>
    <mergeCell ref="D4:K4"/>
    <mergeCell ref="AA4:AJ4"/>
    <mergeCell ref="W29:X29"/>
    <mergeCell ref="S26:T26"/>
    <mergeCell ref="D2:F2"/>
    <mergeCell ref="G2:H2"/>
    <mergeCell ref="AE2:AF2"/>
    <mergeCell ref="K21:L21"/>
    <mergeCell ref="V21:W21"/>
    <mergeCell ref="AE21:AF21"/>
    <mergeCell ref="K23:L23"/>
    <mergeCell ref="K24:L24"/>
    <mergeCell ref="L26:M26"/>
    <mergeCell ref="I2:K2"/>
    <mergeCell ref="M2:Y4"/>
    <mergeCell ref="AU96:AW96"/>
    <mergeCell ref="F124:H124"/>
    <mergeCell ref="K124:L124"/>
    <mergeCell ref="P124:Q124"/>
    <mergeCell ref="M78:N78"/>
    <mergeCell ref="O55:P55"/>
    <mergeCell ref="S67:T67"/>
    <mergeCell ref="X67:Y67"/>
    <mergeCell ref="M69:N69"/>
    <mergeCell ref="AB89:AJ89"/>
    <mergeCell ref="AF90:AH90"/>
    <mergeCell ref="Q69:R69"/>
    <mergeCell ref="M62:N62"/>
    <mergeCell ref="M63:N63"/>
    <mergeCell ref="M64:N64"/>
    <mergeCell ref="P77:Q77"/>
    <mergeCell ref="U77:V77"/>
    <mergeCell ref="X77:Z77"/>
    <mergeCell ref="O117:P117"/>
    <mergeCell ref="E123:G123"/>
    <mergeCell ref="AC156:AD156"/>
    <mergeCell ref="R128:S128"/>
    <mergeCell ref="AF91:AH91"/>
    <mergeCell ref="AF92:AH92"/>
    <mergeCell ref="AF93:AH93"/>
    <mergeCell ref="AF94:AH94"/>
    <mergeCell ref="AF95:AH95"/>
    <mergeCell ref="N23:O23"/>
    <mergeCell ref="Q23:R23"/>
    <mergeCell ref="N123:O123"/>
    <mergeCell ref="R123:S123"/>
    <mergeCell ref="O112:P112"/>
    <mergeCell ref="O116:P116"/>
    <mergeCell ref="O113:P113"/>
    <mergeCell ref="T91:V91"/>
    <mergeCell ref="T94:V94"/>
    <mergeCell ref="T92:V92"/>
    <mergeCell ref="T93:V93"/>
    <mergeCell ref="P78:Q78"/>
    <mergeCell ref="O84:P84"/>
    <mergeCell ref="X84:Y84"/>
    <mergeCell ref="P89:X89"/>
    <mergeCell ref="T90:V90"/>
    <mergeCell ref="K125:L125"/>
    <mergeCell ref="J121:K121"/>
    <mergeCell ref="Z156:AA156"/>
    <mergeCell ref="L128:M128"/>
    <mergeCell ref="V123:X123"/>
    <mergeCell ref="J123:K123"/>
    <mergeCell ref="H92:J92"/>
    <mergeCell ref="H93:J93"/>
    <mergeCell ref="H94:J94"/>
  </mergeCells>
  <printOptions horizontalCentered="1"/>
  <pageMargins left="0.5" right="0.35" top="0.25" bottom="0.25" header="0.25" footer="0.25"/>
  <pageSetup scale="97" orientation="portrait" r:id="rId1"/>
  <headerFooter alignWithMargins="0"/>
  <drawing r:id="rId2"/>
  <legacyDrawing r:id="rId3"/>
  <oleObjects>
    <oleObject progId="Visio.Drawing.11" shapeId="1031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Conc on Steel &amp; P.S. I</vt:lpstr>
      <vt:lpstr>'Conc on Steel &amp; P.S. I'!Print_Area</vt:lpstr>
      <vt:lpstr>'Conc on Steel &amp; P.S. I'!Print_Titles</vt:lpstr>
    </vt:vector>
  </TitlesOfParts>
  <Company>Cherry, Weber,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T. Johnson</dc:creator>
  <cp:lastModifiedBy>TPXTINT</cp:lastModifiedBy>
  <cp:lastPrinted>2012-11-29T19:26:04Z</cp:lastPrinted>
  <dcterms:created xsi:type="dcterms:W3CDTF">2003-05-19T13:45:47Z</dcterms:created>
  <dcterms:modified xsi:type="dcterms:W3CDTF">2013-06-26T20:08:35Z</dcterms:modified>
</cp:coreProperties>
</file>