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http://treassp19/sites/taxation/propadmin/Equalization/Table Version (Web)/2024/"/>
    </mc:Choice>
  </mc:AlternateContent>
  <bookViews>
    <workbookView xWindow="120" yWindow="120" windowWidth="9375" windowHeight="44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Table'!$A$1:$AN$42</definedName>
    <definedName name="_xlnm.Print_Titles" localSheetId="0">'Equalization Table'!$A:$D,'Equalization Table'!$1:$14</definedName>
  </definedNames>
  <calcPr calcId="162913"/>
</workbook>
</file>

<file path=xl/calcChain.xml><?xml version="1.0" encoding="utf-8"?>
<calcChain xmlns="http://schemas.openxmlformats.org/spreadsheetml/2006/main">
  <c r="P16" i="1" l="1"/>
  <c r="R16" i="1" s="1"/>
  <c r="P17" i="1"/>
  <c r="R17" i="1" s="1"/>
  <c r="P18" i="1"/>
  <c r="R18" i="1" s="1"/>
  <c r="P19" i="1"/>
  <c r="R19" i="1" s="1"/>
  <c r="P20" i="1"/>
  <c r="R20" i="1" s="1"/>
  <c r="P21" i="1"/>
  <c r="R21" i="1" s="1"/>
  <c r="P22" i="1"/>
  <c r="R22" i="1" s="1"/>
  <c r="P23" i="1"/>
  <c r="R23" i="1" s="1"/>
  <c r="P24" i="1"/>
  <c r="R24" i="1" s="1"/>
  <c r="P25" i="1"/>
  <c r="R25" i="1" s="1"/>
  <c r="P26" i="1"/>
  <c r="R26" i="1" s="1"/>
  <c r="P27" i="1"/>
  <c r="R27" i="1" s="1"/>
  <c r="P28" i="1"/>
  <c r="R28" i="1" s="1"/>
  <c r="P29" i="1"/>
  <c r="R29" i="1" s="1"/>
  <c r="P30" i="1"/>
  <c r="R30" i="1" s="1"/>
  <c r="P31" i="1"/>
  <c r="R31" i="1" s="1"/>
  <c r="P32" i="1"/>
  <c r="R32" i="1" s="1"/>
  <c r="P33" i="1"/>
  <c r="R33" i="1" s="1"/>
  <c r="P34" i="1"/>
  <c r="R34" i="1" s="1"/>
  <c r="P35" i="1"/>
  <c r="R35" i="1" s="1"/>
  <c r="P36" i="1"/>
  <c r="R36" i="1" s="1"/>
  <c r="P37" i="1"/>
  <c r="R37" i="1" s="1"/>
  <c r="P15" i="1"/>
  <c r="R15" i="1" s="1"/>
  <c r="N39" i="1"/>
  <c r="S39" i="1" l="1"/>
  <c r="U39" i="1"/>
  <c r="K15" i="1"/>
  <c r="L15" i="1" s="1"/>
  <c r="AA2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K37" i="1"/>
  <c r="L37" i="1" s="1"/>
  <c r="M37" i="1" s="1"/>
  <c r="K36" i="1"/>
  <c r="L36" i="1" s="1"/>
  <c r="M36" i="1" s="1"/>
  <c r="K35" i="1"/>
  <c r="L35" i="1" s="1"/>
  <c r="M35" i="1" s="1"/>
  <c r="K34" i="1"/>
  <c r="L34" i="1" s="1"/>
  <c r="M34" i="1" s="1"/>
  <c r="K33" i="1"/>
  <c r="L33" i="1" s="1"/>
  <c r="M33" i="1" s="1"/>
  <c r="K32" i="1"/>
  <c r="L32" i="1" s="1"/>
  <c r="M32" i="1" s="1"/>
  <c r="K31" i="1"/>
  <c r="L31" i="1" s="1"/>
  <c r="M31" i="1" s="1"/>
  <c r="K30" i="1"/>
  <c r="L30" i="1" s="1"/>
  <c r="M30" i="1" s="1"/>
  <c r="K29" i="1"/>
  <c r="L29" i="1" s="1"/>
  <c r="M29" i="1" s="1"/>
  <c r="K28" i="1"/>
  <c r="L28" i="1" s="1"/>
  <c r="M28" i="1" s="1"/>
  <c r="K27" i="1"/>
  <c r="L27" i="1" s="1"/>
  <c r="M27" i="1" s="1"/>
  <c r="K26" i="1"/>
  <c r="L26" i="1" s="1"/>
  <c r="M26" i="1" s="1"/>
  <c r="K25" i="1"/>
  <c r="L25" i="1" s="1"/>
  <c r="M25" i="1" s="1"/>
  <c r="K24" i="1"/>
  <c r="L24" i="1" s="1"/>
  <c r="M24" i="1" s="1"/>
  <c r="K23" i="1"/>
  <c r="L23" i="1" s="1"/>
  <c r="M23" i="1" s="1"/>
  <c r="K22" i="1"/>
  <c r="L22" i="1" s="1"/>
  <c r="M22" i="1" s="1"/>
  <c r="K21" i="1"/>
  <c r="L21" i="1" s="1"/>
  <c r="M21" i="1" s="1"/>
  <c r="K20" i="1"/>
  <c r="L20" i="1" s="1"/>
  <c r="M20" i="1" s="1"/>
  <c r="K19" i="1"/>
  <c r="L19" i="1" s="1"/>
  <c r="M19" i="1" s="1"/>
  <c r="K18" i="1"/>
  <c r="L18" i="1" s="1"/>
  <c r="M18" i="1" s="1"/>
  <c r="K17" i="1"/>
  <c r="L17" i="1" s="1"/>
  <c r="M17" i="1" s="1"/>
  <c r="K16" i="1"/>
  <c r="L16" i="1" s="1"/>
  <c r="M16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15" i="1"/>
  <c r="X39" i="1"/>
  <c r="V39" i="1"/>
  <c r="I39" i="1"/>
  <c r="E39" i="1"/>
  <c r="P2" i="1"/>
  <c r="AN39" i="1" l="1"/>
  <c r="R39" i="1"/>
  <c r="P39" i="1"/>
  <c r="W36" i="1"/>
  <c r="W34" i="1"/>
  <c r="W33" i="1"/>
  <c r="W32" i="1"/>
  <c r="W31" i="1"/>
  <c r="W30" i="1"/>
  <c r="W29" i="1"/>
  <c r="W28" i="1"/>
  <c r="W27" i="1"/>
  <c r="W24" i="1"/>
  <c r="W21" i="1"/>
  <c r="W20" i="1"/>
  <c r="W18" i="1"/>
  <c r="W17" i="1"/>
  <c r="W16" i="1"/>
  <c r="M15" i="1"/>
  <c r="M39" i="1" s="1"/>
  <c r="L39" i="1"/>
  <c r="K39" i="1"/>
  <c r="W37" i="1"/>
  <c r="W35" i="1"/>
  <c r="W26" i="1"/>
  <c r="W25" i="1"/>
  <c r="W23" i="1"/>
  <c r="W22" i="1"/>
  <c r="W19" i="1"/>
  <c r="G39" i="1"/>
  <c r="H15" i="1"/>
  <c r="H39" i="1" l="1"/>
  <c r="W15" i="1"/>
  <c r="W39" i="1" s="1"/>
</calcChain>
</file>

<file path=xl/sharedStrings.xml><?xml version="1.0" encoding="utf-8"?>
<sst xmlns="http://schemas.openxmlformats.org/spreadsheetml/2006/main" count="164" uniqueCount="129">
  <si>
    <t>Real Property Exclusive of Class II Railroad Property</t>
  </si>
  <si>
    <t>Business Personal Property Locally Assessed N.J.S.A. 54:4-2.47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</si>
  <si>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</si>
  <si>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</si>
  <si>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Assumed Equalized Value In Lieu Tax Payment</t>
  </si>
  <si>
    <t>Net Amount of (Col 1D + Col 2E + Col 3E - Col 4C + Col 5)</t>
  </si>
  <si>
    <t>Assessed Values of Limited Exemptions and Abatements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</si>
  <si>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</si>
  <si>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</si>
  <si>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</si>
  <si>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</si>
  <si>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</si>
  <si>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</si>
  <si>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</si>
  <si>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</si>
  <si>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</si>
  <si>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</si>
  <si>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</si>
  <si>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</si>
  <si>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</si>
  <si>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</si>
  <si>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</si>
  <si>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</si>
  <si>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</si>
  <si>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 xml:space="preserve">A </t>
  </si>
  <si>
    <t xml:space="preserve">B 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</si>
  <si>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</si>
  <si>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</si>
  <si>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</si>
  <si>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</si>
  <si>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</si>
  <si>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</si>
  <si>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</si>
  <si>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</si>
  <si>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</si>
  <si>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</si>
  <si>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</si>
  <si>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</si>
  <si>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</si>
  <si>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</si>
  <si>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</si>
  <si>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foot notes</t>
  </si>
  <si>
    <t>Municipality</t>
  </si>
  <si>
    <t>Aggregate Assessed Value (Excluding Limited Exemptions and Abatements)</t>
  </si>
  <si>
    <t>Real Property Ratio of Aggregate Assessed to Aggregate True Value</t>
  </si>
  <si>
    <t>Aggregate True Value                                                 (Col 1A/ Col 1B)</t>
  </si>
  <si>
    <t>Amount By Which Col1A Should be Increased or Decreased to Correspond to Col 1C</t>
  </si>
  <si>
    <t>Aggregate Assessed Value</t>
  </si>
  <si>
    <t xml:space="preserve">Taxable % Level (The Lower of the County % Assessment Level or the Pre-Tax Year's School Aid District Ratio) </t>
  </si>
  <si>
    <t>Aggregate True Value 
(Col 2A / Col 2B)</t>
  </si>
  <si>
    <t>Aggregate Equalized Valuation                                            (Col 2C * Col 2B)</t>
  </si>
  <si>
    <t>Amount By Which Col 2A Should be Increased or Decreased to Correspond to Col 2D</t>
  </si>
  <si>
    <t>Business Personal Property Replacement Revenue Received during Preceding Year (PL 1966 C 135 as amended)</t>
  </si>
  <si>
    <t xml:space="preserve">Preceding Year General Tax Rate 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</si>
  <si>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</si>
  <si>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</si>
  <si>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Assumed  Equalized Value of Amount in                                           Col 3C                                          (Col 3C / Col 3D)</t>
  </si>
  <si>
    <t>Real Property Ratio of Aggregate Assessed to Aggregate True</t>
  </si>
  <si>
    <t>Aggregate True Value 
(Col 4A / Col 4B)</t>
  </si>
  <si>
    <t>In Lieu True Value                     (C 441 PL 1991) N.J.S.A. 40A:21-1 et seq.</t>
  </si>
  <si>
    <t>Transfer to Col 10 County Abstract of Ratables</t>
  </si>
  <si>
    <t>Pollution Control N.J.S.A. 54:4-3.56</t>
  </si>
  <si>
    <t>Fire Suppression N.J.S.A. 
54:4-3.13</t>
  </si>
  <si>
    <t>Fallout Shelter N.J.S.A. 54:4-3.48</t>
  </si>
  <si>
    <t>Water Sewer Facility  N.J.S.A. 54:4-3.59</t>
  </si>
  <si>
    <t>Renewable Energy
N.J.S.A. 54:4-3.113a - 113g</t>
  </si>
  <si>
    <t>UEZ Residential Abatement  N.J.S.A. 54:4-3.139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</si>
  <si>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</si>
  <si>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</si>
  <si>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</si>
  <si>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>Dwelling Abatement  N.J.S.A. 40A:21-5</t>
  </si>
  <si>
    <t>Dwelling Exemption N.J.S.A. 40A:21-5</t>
  </si>
  <si>
    <t>New Dwelling Conversion Abatement  N.J.S.A. 40A:21-5</t>
  </si>
  <si>
    <t>New Dwelling Conversion Exemption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</si>
  <si>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</si>
  <si>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</si>
  <si>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</si>
  <si>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 xml:space="preserve">Total Value (Sum of A Through P) </t>
  </si>
  <si>
    <t>(N.J.S.A. 54:1-35.2)</t>
  </si>
  <si>
    <t>01</t>
  </si>
  <si>
    <t>ABSECON CITY</t>
  </si>
  <si>
    <t>02</t>
  </si>
  <si>
    <t>ATLANTIC CITY CITY</t>
  </si>
  <si>
    <t>03</t>
  </si>
  <si>
    <t>BRIGANTINE CITY</t>
  </si>
  <si>
    <t>04</t>
  </si>
  <si>
    <t>BUENA BORO</t>
  </si>
  <si>
    <t>05</t>
  </si>
  <si>
    <t>BUENA VISTA TWP</t>
  </si>
  <si>
    <t>06</t>
  </si>
  <si>
    <t>CORBIN CITY CITY</t>
  </si>
  <si>
    <t>07</t>
  </si>
  <si>
    <t>EGG HARBOR CITY</t>
  </si>
  <si>
    <t>08</t>
  </si>
  <si>
    <t>EGG HARBOR TWP</t>
  </si>
  <si>
    <t>09</t>
  </si>
  <si>
    <t>ESTELL MANOR CITY</t>
  </si>
  <si>
    <t>10</t>
  </si>
  <si>
    <t>FOLSOM BORO</t>
  </si>
  <si>
    <t>11</t>
  </si>
  <si>
    <t>GALLOWAY TWP</t>
  </si>
  <si>
    <t>12</t>
  </si>
  <si>
    <t>HAMILTON TWP</t>
  </si>
  <si>
    <t>13</t>
  </si>
  <si>
    <t>HAMMONTON TOWN</t>
  </si>
  <si>
    <t>14</t>
  </si>
  <si>
    <t>LINWOOD CITY</t>
  </si>
  <si>
    <t>15</t>
  </si>
  <si>
    <t>LONGPORT BORO</t>
  </si>
  <si>
    <t>16</t>
  </si>
  <si>
    <t>MARGATE CITY CITY</t>
  </si>
  <si>
    <t>17</t>
  </si>
  <si>
    <t>MULLICA TWP</t>
  </si>
  <si>
    <t>18</t>
  </si>
  <si>
    <t>NORTHFIELD CITY</t>
  </si>
  <si>
    <t>19</t>
  </si>
  <si>
    <t>PLEASANTVILLE CITY</t>
  </si>
  <si>
    <t>20</t>
  </si>
  <si>
    <t>PORT REPUBLIC CITY</t>
  </si>
  <si>
    <t>21</t>
  </si>
  <si>
    <t>SOMERS POINT CITY</t>
  </si>
  <si>
    <t>22</t>
  </si>
  <si>
    <t>VENTNOR CITY</t>
  </si>
  <si>
    <t>23</t>
  </si>
  <si>
    <t>WEYMOUTH TWP</t>
  </si>
  <si>
    <t>TOTAL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</si>
  <si>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</si>
  <si>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</si>
  <si>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Final Equalization Table, County of Atlantic for the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</si>
</sst>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#,##0.00000000000000"/>
    <numFmt numFmtId="166" formatCode="_(* #,##0_);_(* \(#,##0\);_(* &quot;-&quot;??_);_(@_)"/>
    <numFmt numFmtId="167" formatCode="0.000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4" fontId="0" fillId="2" borderId="0" xfId="0" applyNumberFormat="1" applyFill="1"/>
    <xf numFmtId="165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4" fontId="0" fillId="2" borderId="0" xfId="0" applyNumberFormat="1" applyFill="1" applyAlignment="1">
      <alignment horizontal="center"/>
    </xf>
    <xf numFmtId="0" fontId="0" fillId="2" borderId="1" xfId="0" quotePrefix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2" fillId="2" borderId="0" xfId="0" applyFont="1" applyFill="1"/>
    <xf numFmtId="3" fontId="2" fillId="2" borderId="0" xfId="0" applyNumberFormat="1" applyFont="1" applyFill="1"/>
    <xf numFmtId="0" fontId="2" fillId="2" borderId="0" xfId="0" applyFont="1" applyFill="1" applyAlignment="1">
      <alignment wrapText="1"/>
    </xf>
    <xf numFmtId="3" fontId="2" fillId="2" borderId="0" xfId="0" applyNumberFormat="1" applyFont="1" applyFill="1" applyAlignment="1"/>
    <xf numFmtId="0" fontId="3" fillId="2" borderId="0" xfId="0" applyFont="1" applyFill="1"/>
    <xf numFmtId="0" fontId="0" fillId="0" borderId="1" xfId="0" applyBorder="1"/>
    <xf numFmtId="49" fontId="0" fillId="2" borderId="1" xfId="0" applyNumberFormat="1" applyFill="1" applyBorder="1" applyAlignment="1">
      <alignment horizontal="right" vertical="center"/>
    </xf>
    <xf numFmtId="3" fontId="0" fillId="2" borderId="5" xfId="0" applyNumberFormat="1" applyFill="1" applyBorder="1"/>
    <xf numFmtId="4" fontId="0" fillId="2" borderId="5" xfId="0" applyNumberFormat="1" applyFill="1" applyBorder="1"/>
    <xf numFmtId="49" fontId="0" fillId="2" borderId="4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3" fontId="0" fillId="2" borderId="5" xfId="0" applyNumberFormat="1" applyFill="1" applyBorder="1" applyAlignment="1">
      <alignment horizontal="right"/>
    </xf>
    <xf numFmtId="3" fontId="0" fillId="2" borderId="5" xfId="0" applyNumberForma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quotePrefix="1" applyFont="1" applyFill="1" applyAlignment="1">
      <alignment horizontal="left"/>
    </xf>
    <xf numFmtId="3" fontId="1" fillId="2" borderId="0" xfId="0" quotePrefix="1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3" fontId="1" fillId="2" borderId="5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0" fillId="2" borderId="4" xfId="0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left" vertical="center"/>
    </xf>
    <xf numFmtId="3" fontId="0" fillId="0" borderId="5" xfId="0" applyNumberFormat="1" applyFill="1" applyBorder="1" applyAlignment="1">
      <alignment horizontal="right"/>
    </xf>
    <xf numFmtId="39" fontId="0" fillId="0" borderId="5" xfId="0" applyNumberFormat="1" applyFill="1" applyBorder="1" applyAlignment="1">
      <alignment horizontal="right"/>
    </xf>
    <xf numFmtId="166" fontId="0" fillId="0" borderId="1" xfId="0" applyNumberFormat="1" applyFill="1" applyBorder="1" applyAlignment="1">
      <alignment horizontal="right" vertical="center" wrapText="1"/>
    </xf>
    <xf numFmtId="37" fontId="0" fillId="0" borderId="5" xfId="0" applyNumberForma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/>
    <xf numFmtId="3" fontId="1" fillId="2" borderId="5" xfId="0" applyNumberFormat="1" applyFont="1" applyFill="1" applyBorder="1" applyAlignment="1">
      <alignment horizontal="right"/>
    </xf>
    <xf numFmtId="37" fontId="1" fillId="0" borderId="5" xfId="0" applyNumberFormat="1" applyFont="1" applyFill="1" applyBorder="1" applyAlignment="1">
      <alignment horizontal="right"/>
    </xf>
    <xf numFmtId="37" fontId="0" fillId="0" borderId="6" xfId="1" applyNumberFormat="1" applyFont="1" applyFill="1" applyBorder="1" applyAlignment="1">
      <alignment horizontal="right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66" fontId="0" fillId="0" borderId="1" xfId="1" applyNumberFormat="1" applyFont="1" applyFill="1" applyBorder="1" applyAlignment="1">
      <alignment horizontal="right" vertical="center" wrapText="1"/>
    </xf>
    <xf numFmtId="37" fontId="0" fillId="0" borderId="1" xfId="1" applyNumberFormat="1" applyFont="1" applyFill="1" applyBorder="1" applyAlignment="1">
      <alignment horizontal="right" vertical="center" wrapText="1"/>
    </xf>
    <xf numFmtId="2" fontId="0" fillId="0" borderId="3" xfId="0" applyNumberFormat="1" applyFill="1" applyBorder="1" applyAlignment="1">
      <alignment horizontal="center" vertical="center" wrapText="1"/>
    </xf>
    <xf numFmtId="4" fontId="0" fillId="0" borderId="1" xfId="1" applyNumberFormat="1" applyFont="1" applyFill="1" applyBorder="1" applyAlignment="1">
      <alignment horizontal="right" vertical="center" wrapText="1"/>
    </xf>
    <xf numFmtId="167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right" vertical="center" wrapText="1"/>
    </xf>
    <xf numFmtId="37" fontId="0" fillId="0" borderId="1" xfId="1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37" fontId="1" fillId="0" borderId="6" xfId="1" applyNumberFormat="1" applyFont="1" applyFill="1" applyBorder="1" applyAlignment="1">
      <alignment horizontal="right" vertical="center" wrapText="1"/>
    </xf>
    <xf numFmtId="166" fontId="1" fillId="0" borderId="1" xfId="1" applyNumberFormat="1" applyFont="1" applyFill="1" applyBorder="1" applyAlignment="1">
      <alignment horizontal="right" vertical="center" wrapText="1"/>
    </xf>
    <xf numFmtId="166" fontId="1" fillId="0" borderId="1" xfId="0" applyNumberFormat="1" applyFont="1" applyFill="1" applyBorder="1" applyAlignment="1">
      <alignment horizontal="right" vertical="center" wrapText="1"/>
    </xf>
    <xf numFmtId="3" fontId="0" fillId="0" borderId="0" xfId="0" applyNumberFormat="1" applyFill="1" applyAlignment="1">
      <alignment horizontal="right"/>
    </xf>
    <xf numFmtId="2" fontId="0" fillId="0" borderId="0" xfId="0" applyNumberFormat="1" applyFill="1"/>
    <xf numFmtId="1" fontId="0" fillId="0" borderId="0" xfId="0" applyNumberFormat="1" applyFill="1" applyAlignment="1">
      <alignment horizontal="right"/>
    </xf>
    <xf numFmtId="164" fontId="0" fillId="0" borderId="0" xfId="0" applyNumberFormat="1" applyFill="1"/>
    <xf numFmtId="4" fontId="0" fillId="0" borderId="0" xfId="0" applyNumberFormat="1" applyFill="1" applyAlignment="1">
      <alignment horizontal="right"/>
    </xf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right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44" fontId="0" fillId="2" borderId="1" xfId="2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57"/>
  <sheetViews>
    <sheetView tabSelected="1" workbookViewId="0">
      <selection activeCell="J37" sqref="J37"/>
    </sheetView>
  </sheetViews>
  <sheetFormatPr defaultRowHeight="12.75" x14ac:dyDescent="0.2"/>
  <cols>
    <col min="1" max="1" width="3.42578125" style="2" bestFit="1" customWidth="1"/>
    <col min="2" max="2" width="3" style="1" bestFit="1" customWidth="1"/>
    <col min="3" max="3" width="6.140625" style="2" customWidth="1"/>
    <col min="4" max="4" width="35.28515625" style="2" bestFit="1" customWidth="1"/>
    <col min="5" max="5" width="16.140625" style="2" customWidth="1"/>
    <col min="6" max="6" width="17.85546875" style="2" customWidth="1"/>
    <col min="7" max="7" width="16.7109375" style="2" customWidth="1"/>
    <col min="8" max="8" width="19.28515625" style="2" customWidth="1"/>
    <col min="9" max="9" width="15.28515625" style="2" customWidth="1"/>
    <col min="10" max="10" width="19.85546875" style="2" customWidth="1"/>
    <col min="11" max="11" width="16" style="2" customWidth="1"/>
    <col min="12" max="12" width="15.42578125" style="2" customWidth="1"/>
    <col min="13" max="13" width="14" style="2" customWidth="1"/>
    <col min="14" max="14" width="18.5703125" style="2" customWidth="1"/>
    <col min="15" max="15" width="11.7109375" style="2" customWidth="1"/>
    <col min="16" max="16" width="15.7109375" style="2" customWidth="1"/>
    <col min="17" max="17" width="19.28515625" style="2" customWidth="1"/>
    <col min="18" max="18" width="15.5703125" style="2" customWidth="1"/>
    <col min="19" max="19" width="11.42578125" style="2" customWidth="1"/>
    <col min="20" max="20" width="14" style="2" customWidth="1"/>
    <col min="21" max="21" width="14.85546875" style="2" customWidth="1"/>
    <col min="22" max="22" width="16" style="2" customWidth="1"/>
    <col min="23" max="23" width="15" style="2" customWidth="1"/>
    <col min="24" max="24" width="11" style="2" customWidth="1"/>
    <col min="25" max="25" width="13" style="2" customWidth="1"/>
    <col min="26" max="26" width="9.7109375" style="2" customWidth="1"/>
    <col min="27" max="28" width="11" style="2" customWidth="1"/>
    <col min="29" max="29" width="10.7109375" style="2" customWidth="1"/>
    <col min="30" max="30" width="12.85546875" style="2" bestFit="1" customWidth="1"/>
    <col min="31" max="32" width="10.7109375" style="2" customWidth="1"/>
    <col min="33" max="33" width="12" style="2" customWidth="1"/>
    <col min="34" max="34" width="10.140625" style="2" customWidth="1"/>
    <col min="35" max="35" width="11.140625" style="2" customWidth="1"/>
    <col min="36" max="36" width="10.85546875" style="2" customWidth="1"/>
    <col min="37" max="37" width="11.5703125" style="2" customWidth="1"/>
    <col min="38" max="40" width="12" style="2" customWidth="1"/>
    <col min="41" max="16384" width="9.140625" style="2"/>
  </cols>
  <sheetData>
    <row r="2" spans="1:41" ht="15" x14ac:dyDescent="0.2">
      <c r="G2" s="16"/>
      <c r="H2" s="29" t="s">
        <v>128</v>
      </c>
      <c r="P2" s="2" t="str">
        <f>H2</f>
        <v>Final Equalization Table, County of Atlantic for the year 2024</v>
      </c>
      <c r="AA2" s="2" t="str">
        <f>H2</f>
        <v>Final Equalization Table, County of Atlantic for the year 2024</v>
      </c>
    </row>
    <row r="3" spans="1:41" x14ac:dyDescent="0.2">
      <c r="H3" s="30"/>
    </row>
    <row r="5" spans="1:41" ht="27.6" customHeight="1" x14ac:dyDescent="0.2">
      <c r="E5" s="77" t="s">
        <v>0</v>
      </c>
      <c r="F5" s="77"/>
      <c r="G5" s="77"/>
      <c r="H5" s="77"/>
      <c r="I5" s="71" t="s">
        <v>1</v>
      </c>
      <c r="J5" s="71"/>
      <c r="K5" s="71"/>
      <c r="L5" s="71"/>
      <c r="M5" s="71"/>
      <c r="N5" s="77" t="s">
        <v>2</v>
      </c>
      <c r="O5" s="77"/>
      <c r="P5" s="77"/>
      <c r="Q5" s="77"/>
      <c r="R5" s="77"/>
      <c r="S5" s="71" t="s">
        <v>3</v>
      </c>
      <c r="T5" s="71"/>
      <c r="U5" s="71"/>
      <c r="V5" s="71" t="s">
        <v>4</v>
      </c>
      <c r="W5" s="71" t="s">
        <v>5</v>
      </c>
    </row>
    <row r="6" spans="1:41" ht="28.15" customHeight="1" x14ac:dyDescent="0.2">
      <c r="E6" s="77"/>
      <c r="F6" s="77"/>
      <c r="G6" s="77"/>
      <c r="H6" s="77"/>
      <c r="I6" s="71"/>
      <c r="J6" s="71"/>
      <c r="K6" s="71"/>
      <c r="L6" s="71"/>
      <c r="M6" s="71"/>
      <c r="N6" s="77"/>
      <c r="O6" s="77"/>
      <c r="P6" s="77"/>
      <c r="Q6" s="77"/>
      <c r="R6" s="77"/>
      <c r="S6" s="71"/>
      <c r="T6" s="71"/>
      <c r="U6" s="71"/>
      <c r="V6" s="71"/>
      <c r="W6" s="71"/>
    </row>
    <row r="7" spans="1:41" ht="12.75" customHeight="1" x14ac:dyDescent="0.2">
      <c r="E7" s="77"/>
      <c r="F7" s="77"/>
      <c r="G7" s="77"/>
      <c r="H7" s="77"/>
      <c r="I7" s="71"/>
      <c r="J7" s="71"/>
      <c r="K7" s="71"/>
      <c r="L7" s="71"/>
      <c r="M7" s="71"/>
      <c r="N7" s="77"/>
      <c r="O7" s="77"/>
      <c r="P7" s="77"/>
      <c r="Q7" s="77"/>
      <c r="R7" s="77"/>
      <c r="S7" s="71"/>
      <c r="T7" s="71"/>
      <c r="U7" s="71"/>
      <c r="V7" s="71"/>
      <c r="W7" s="71"/>
      <c r="X7" s="79" t="s">
        <v>6</v>
      </c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1"/>
      <c r="AL7" s="81"/>
      <c r="AM7" s="81"/>
      <c r="AN7" s="82"/>
    </row>
    <row r="8" spans="1:41" x14ac:dyDescent="0.2">
      <c r="E8" s="11" t="s">
        <v>7</v>
      </c>
      <c r="F8" s="11" t="s">
        <v>8</v>
      </c>
      <c r="G8" s="11" t="s">
        <v>9</v>
      </c>
      <c r="H8" s="11" t="s">
        <v>10</v>
      </c>
      <c r="I8" s="11" t="s">
        <v>11</v>
      </c>
      <c r="J8" s="11" t="s">
        <v>12</v>
      </c>
      <c r="K8" s="11" t="s">
        <v>13</v>
      </c>
      <c r="L8" s="11" t="s">
        <v>14</v>
      </c>
      <c r="M8" s="11" t="s">
        <v>15</v>
      </c>
      <c r="N8" s="11" t="s">
        <v>16</v>
      </c>
      <c r="O8" s="11" t="s">
        <v>17</v>
      </c>
      <c r="P8" s="11" t="s">
        <v>18</v>
      </c>
      <c r="Q8" s="11" t="s">
        <v>19</v>
      </c>
      <c r="R8" s="11" t="s">
        <v>20</v>
      </c>
      <c r="S8" s="23" t="s">
        <v>21</v>
      </c>
      <c r="T8" s="23" t="s">
        <v>22</v>
      </c>
      <c r="U8" s="23" t="s">
        <v>23</v>
      </c>
      <c r="V8" s="23">
        <v>5</v>
      </c>
      <c r="W8" s="23">
        <v>6</v>
      </c>
      <c r="X8" s="10" t="s">
        <v>24</v>
      </c>
      <c r="Y8" s="10" t="s">
        <v>25</v>
      </c>
      <c r="Z8" s="10" t="s">
        <v>26</v>
      </c>
      <c r="AA8" s="10" t="s">
        <v>27</v>
      </c>
      <c r="AB8" s="10" t="s">
        <v>28</v>
      </c>
      <c r="AC8" s="10" t="s">
        <v>29</v>
      </c>
      <c r="AD8" s="10" t="s">
        <v>30</v>
      </c>
      <c r="AE8" s="10" t="s">
        <v>31</v>
      </c>
      <c r="AF8" s="10" t="s">
        <v>32</v>
      </c>
      <c r="AG8" s="10" t="s">
        <v>33</v>
      </c>
      <c r="AH8" s="10" t="s">
        <v>34</v>
      </c>
      <c r="AI8" s="10" t="s">
        <v>35</v>
      </c>
      <c r="AJ8" s="21" t="s">
        <v>36</v>
      </c>
      <c r="AK8" s="22" t="s">
        <v>37</v>
      </c>
      <c r="AL8" s="22" t="s">
        <v>38</v>
      </c>
      <c r="AM8" s="22" t="s">
        <v>39</v>
      </c>
      <c r="AN8" s="22" t="s">
        <v>40</v>
      </c>
    </row>
    <row r="9" spans="1:41" s="6" customFormat="1" ht="13.15" customHeight="1" x14ac:dyDescent="0.2">
      <c r="B9" s="7"/>
      <c r="C9" s="75" t="s">
        <v>41</v>
      </c>
      <c r="D9" s="76" t="s">
        <v>42</v>
      </c>
      <c r="E9" s="78" t="s">
        <v>43</v>
      </c>
      <c r="F9" s="71" t="s">
        <v>44</v>
      </c>
      <c r="G9" s="71" t="s">
        <v>45</v>
      </c>
      <c r="H9" s="71" t="s">
        <v>46</v>
      </c>
      <c r="I9" s="71" t="s">
        <v>47</v>
      </c>
      <c r="J9" s="72" t="s">
        <v>48</v>
      </c>
      <c r="K9" s="71" t="s">
        <v>49</v>
      </c>
      <c r="L9" s="71" t="s">
        <v>50</v>
      </c>
      <c r="M9" s="71" t="s">
        <v>51</v>
      </c>
      <c r="N9" s="71" t="s">
        <v>52</v>
      </c>
      <c r="O9" s="71" t="s">
        <v>53</v>
      </c>
      <c r="P9" s="71" t="s">
        <v>54</v>
      </c>
      <c r="Q9" s="71" t="s">
        <v>55</v>
      </c>
      <c r="R9" s="71" t="s">
        <v>56</v>
      </c>
      <c r="S9" s="71" t="s">
        <v>47</v>
      </c>
      <c r="T9" s="71" t="s">
        <v>57</v>
      </c>
      <c r="U9" s="71" t="s">
        <v>58</v>
      </c>
      <c r="V9" s="71" t="s">
        <v>59</v>
      </c>
      <c r="W9" s="71" t="s">
        <v>60</v>
      </c>
      <c r="X9" s="71" t="s">
        <v>61</v>
      </c>
      <c r="Y9" s="71" t="s">
        <v>62</v>
      </c>
      <c r="Z9" s="71" t="s">
        <v>63</v>
      </c>
      <c r="AA9" s="71" t="s">
        <v>64</v>
      </c>
      <c r="AB9" s="72" t="s">
        <v>65</v>
      </c>
      <c r="AC9" s="71" t="s">
        <v>66</v>
      </c>
      <c r="AD9" s="72" t="s">
        <v>67</v>
      </c>
      <c r="AE9" s="72" t="s">
        <v>68</v>
      </c>
      <c r="AF9" s="72" t="s">
        <v>69</v>
      </c>
      <c r="AG9" s="71" t="s">
        <v>70</v>
      </c>
      <c r="AH9" s="71" t="s">
        <v>71</v>
      </c>
      <c r="AI9" s="71" t="s">
        <v>72</v>
      </c>
      <c r="AJ9" s="71" t="s">
        <v>73</v>
      </c>
      <c r="AK9" s="74" t="s">
        <v>74</v>
      </c>
      <c r="AL9" s="74" t="s">
        <v>75</v>
      </c>
      <c r="AM9" s="74" t="s">
        <v>76</v>
      </c>
      <c r="AN9" s="74" t="s">
        <v>77</v>
      </c>
    </row>
    <row r="10" spans="1:41" s="6" customFormat="1" x14ac:dyDescent="0.2">
      <c r="B10" s="7"/>
      <c r="C10" s="75"/>
      <c r="D10" s="76"/>
      <c r="E10" s="78"/>
      <c r="F10" s="71"/>
      <c r="G10" s="71"/>
      <c r="H10" s="71"/>
      <c r="I10" s="71"/>
      <c r="J10" s="73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3"/>
      <c r="AC10" s="71"/>
      <c r="AD10" s="73"/>
      <c r="AE10" s="73"/>
      <c r="AF10" s="73"/>
      <c r="AG10" s="71"/>
      <c r="AH10" s="71"/>
      <c r="AI10" s="71"/>
      <c r="AJ10" s="71"/>
      <c r="AK10" s="71"/>
      <c r="AL10" s="71"/>
      <c r="AM10" s="71"/>
      <c r="AN10" s="71"/>
    </row>
    <row r="11" spans="1:41" s="6" customFormat="1" ht="55.9" customHeight="1" x14ac:dyDescent="0.2">
      <c r="B11" s="7"/>
      <c r="C11" s="75"/>
      <c r="D11" s="76"/>
      <c r="E11" s="78"/>
      <c r="F11" s="71"/>
      <c r="G11" s="71"/>
      <c r="H11" s="71"/>
      <c r="I11" s="71"/>
      <c r="J11" s="73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3"/>
      <c r="AC11" s="71"/>
      <c r="AD11" s="73"/>
      <c r="AE11" s="73"/>
      <c r="AF11" s="73"/>
      <c r="AG11" s="71"/>
      <c r="AH11" s="71"/>
      <c r="AI11" s="71"/>
      <c r="AJ11" s="71"/>
      <c r="AK11" s="71"/>
      <c r="AL11" s="71"/>
      <c r="AM11" s="71"/>
      <c r="AN11" s="71"/>
    </row>
    <row r="12" spans="1:41" s="6" customFormat="1" x14ac:dyDescent="0.2">
      <c r="B12" s="7"/>
      <c r="C12" s="75"/>
      <c r="D12" s="76"/>
      <c r="E12" s="78"/>
      <c r="F12" s="71"/>
      <c r="G12" s="71"/>
      <c r="H12" s="71"/>
      <c r="I12" s="71"/>
      <c r="J12" s="73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3"/>
      <c r="AC12" s="71"/>
      <c r="AD12" s="73"/>
      <c r="AE12" s="73"/>
      <c r="AF12" s="73"/>
      <c r="AG12" s="71"/>
      <c r="AH12" s="71"/>
      <c r="AI12" s="71"/>
      <c r="AJ12" s="71"/>
      <c r="AK12" s="71"/>
      <c r="AL12" s="71"/>
      <c r="AM12" s="71"/>
      <c r="AN12" s="71"/>
    </row>
    <row r="13" spans="1:41" s="6" customFormat="1" x14ac:dyDescent="0.2">
      <c r="B13" s="7"/>
      <c r="C13" s="75"/>
      <c r="D13" s="76"/>
      <c r="E13" s="78"/>
      <c r="F13" s="71"/>
      <c r="G13" s="71"/>
      <c r="H13" s="71"/>
      <c r="I13" s="71"/>
      <c r="J13" s="73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3"/>
      <c r="AC13" s="71"/>
      <c r="AD13" s="73"/>
      <c r="AE13" s="73"/>
      <c r="AF13" s="73"/>
      <c r="AG13" s="71"/>
      <c r="AH13" s="71"/>
      <c r="AI13" s="71"/>
      <c r="AJ13" s="71"/>
      <c r="AK13" s="71"/>
      <c r="AL13" s="71"/>
      <c r="AM13" s="71"/>
      <c r="AN13" s="71"/>
    </row>
    <row r="14" spans="1:41" s="6" customFormat="1" x14ac:dyDescent="0.2">
      <c r="B14" s="7"/>
      <c r="C14" s="75"/>
      <c r="D14" s="76"/>
      <c r="E14" s="78"/>
      <c r="F14" s="71"/>
      <c r="G14" s="71"/>
      <c r="H14" s="71"/>
      <c r="I14" s="71"/>
      <c r="J14" s="24" t="s">
        <v>78</v>
      </c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4"/>
      <c r="AC14" s="71"/>
      <c r="AD14" s="74"/>
      <c r="AE14" s="74"/>
      <c r="AF14" s="74"/>
      <c r="AG14" s="71"/>
      <c r="AH14" s="71"/>
      <c r="AI14" s="71"/>
      <c r="AJ14" s="71"/>
      <c r="AK14" s="71"/>
      <c r="AL14" s="71"/>
      <c r="AM14" s="71"/>
      <c r="AN14" s="71"/>
    </row>
    <row r="15" spans="1:41" s="6" customFormat="1" x14ac:dyDescent="0.2">
      <c r="A15" s="18" t="s">
        <v>79</v>
      </c>
      <c r="B15" s="9" t="s">
        <v>79</v>
      </c>
      <c r="C15" s="36" t="s">
        <v>28</v>
      </c>
      <c r="D15" s="17" t="s">
        <v>80</v>
      </c>
      <c r="E15" s="47">
        <v>727055300</v>
      </c>
      <c r="F15" s="48">
        <v>76.239999999999995</v>
      </c>
      <c r="G15" s="49">
        <f t="shared" ref="G15:G37" si="0">ROUND(E15/F15*100,0)</f>
        <v>953640215</v>
      </c>
      <c r="H15" s="41">
        <f t="shared" ref="H15:H37" si="1">G15-E15</f>
        <v>226584915</v>
      </c>
      <c r="I15" s="50">
        <v>0</v>
      </c>
      <c r="J15" s="51">
        <v>76.239999999999995</v>
      </c>
      <c r="K15" s="41">
        <f t="shared" ref="K15:K37" si="2">ROUND(I15/J15*100,0)</f>
        <v>0</v>
      </c>
      <c r="L15" s="49">
        <f t="shared" ref="L15:L37" si="3">ROUND(K15*J15/100,0)</f>
        <v>0</v>
      </c>
      <c r="M15" s="41">
        <f>L15-I15</f>
        <v>0</v>
      </c>
      <c r="N15" s="52">
        <v>31078.98</v>
      </c>
      <c r="O15" s="53">
        <v>3.323</v>
      </c>
      <c r="P15" s="41">
        <f>N15/O15*100</f>
        <v>935268.73307252477</v>
      </c>
      <c r="Q15" s="54">
        <v>84.01</v>
      </c>
      <c r="R15" s="41">
        <f t="shared" ref="R15:R37" si="4">ROUND(P15/Q15*100,0)</f>
        <v>1113283</v>
      </c>
      <c r="S15" s="55">
        <v>0</v>
      </c>
      <c r="T15" s="48">
        <f t="shared" ref="T15:T37" si="5">F15</f>
        <v>76.239999999999995</v>
      </c>
      <c r="U15" s="55">
        <v>0</v>
      </c>
      <c r="V15" s="55">
        <v>0</v>
      </c>
      <c r="W15" s="41">
        <f t="shared" ref="W15:W37" si="6">H15+M15+R15-U15+V15</f>
        <v>227698198</v>
      </c>
      <c r="X15" s="56"/>
      <c r="Y15" s="56">
        <v>339000</v>
      </c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49">
        <f t="shared" ref="AN15:AN37" si="7">SUM(X15:AM15)</f>
        <v>339000</v>
      </c>
      <c r="AO15" s="57"/>
    </row>
    <row r="16" spans="1:41" s="6" customFormat="1" x14ac:dyDescent="0.2">
      <c r="A16" s="18" t="s">
        <v>79</v>
      </c>
      <c r="B16" s="9" t="s">
        <v>81</v>
      </c>
      <c r="C16" s="36" t="s">
        <v>28</v>
      </c>
      <c r="D16" s="17" t="s">
        <v>82</v>
      </c>
      <c r="E16" s="58">
        <v>2406105063</v>
      </c>
      <c r="F16" s="48">
        <v>69.569999999999993</v>
      </c>
      <c r="G16" s="59">
        <f t="shared" si="0"/>
        <v>3458538254</v>
      </c>
      <c r="H16" s="60">
        <f t="shared" si="1"/>
        <v>1052433191</v>
      </c>
      <c r="I16" s="50">
        <v>0</v>
      </c>
      <c r="J16" s="51">
        <v>69.569999999999993</v>
      </c>
      <c r="K16" s="41">
        <f t="shared" si="2"/>
        <v>0</v>
      </c>
      <c r="L16" s="49">
        <f t="shared" si="3"/>
        <v>0</v>
      </c>
      <c r="M16" s="41">
        <f t="shared" ref="M16:M37" si="8">L16-I16</f>
        <v>0</v>
      </c>
      <c r="N16" s="52">
        <v>1699035.14</v>
      </c>
      <c r="O16" s="53">
        <v>3.5649999999999999</v>
      </c>
      <c r="P16" s="41">
        <f t="shared" ref="P16:P37" si="9">ROUND(N16/O16*100,0)</f>
        <v>47658770</v>
      </c>
      <c r="Q16" s="54">
        <v>75.510000000000005</v>
      </c>
      <c r="R16" s="41">
        <f t="shared" si="4"/>
        <v>63115839</v>
      </c>
      <c r="S16" s="55">
        <v>0</v>
      </c>
      <c r="T16" s="48">
        <f t="shared" si="5"/>
        <v>69.569999999999993</v>
      </c>
      <c r="U16" s="55">
        <v>0</v>
      </c>
      <c r="V16" s="55">
        <v>0</v>
      </c>
      <c r="W16" s="60">
        <f t="shared" si="6"/>
        <v>1115549030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>
        <v>52500</v>
      </c>
      <c r="AH16" s="56">
        <v>625000</v>
      </c>
      <c r="AI16" s="56"/>
      <c r="AJ16" s="56">
        <v>1406890</v>
      </c>
      <c r="AK16" s="56"/>
      <c r="AL16" s="56"/>
      <c r="AM16" s="56"/>
      <c r="AN16" s="49">
        <f t="shared" si="7"/>
        <v>2084390</v>
      </c>
      <c r="AO16" s="57"/>
    </row>
    <row r="17" spans="1:41" s="6" customFormat="1" x14ac:dyDescent="0.2">
      <c r="A17" s="18" t="s">
        <v>79</v>
      </c>
      <c r="B17" s="9" t="s">
        <v>83</v>
      </c>
      <c r="C17" s="25"/>
      <c r="D17" s="17" t="s">
        <v>84</v>
      </c>
      <c r="E17" s="47">
        <v>3495385600</v>
      </c>
      <c r="F17" s="48">
        <v>62.77</v>
      </c>
      <c r="G17" s="59">
        <f t="shared" si="0"/>
        <v>5568560777</v>
      </c>
      <c r="H17" s="60">
        <f t="shared" si="1"/>
        <v>2073175177</v>
      </c>
      <c r="I17" s="50">
        <v>0</v>
      </c>
      <c r="J17" s="51">
        <v>62.77</v>
      </c>
      <c r="K17" s="41">
        <f t="shared" si="2"/>
        <v>0</v>
      </c>
      <c r="L17" s="49">
        <f t="shared" si="3"/>
        <v>0</v>
      </c>
      <c r="M17" s="41">
        <f t="shared" si="8"/>
        <v>0</v>
      </c>
      <c r="N17" s="52">
        <v>28361.67</v>
      </c>
      <c r="O17" s="53">
        <v>1.8480000000000001</v>
      </c>
      <c r="P17" s="41">
        <f t="shared" si="9"/>
        <v>1534722</v>
      </c>
      <c r="Q17" s="54">
        <v>73.569999999999993</v>
      </c>
      <c r="R17" s="41">
        <f t="shared" si="4"/>
        <v>2086070</v>
      </c>
      <c r="S17" s="55">
        <v>0</v>
      </c>
      <c r="T17" s="48">
        <f t="shared" si="5"/>
        <v>62.77</v>
      </c>
      <c r="U17" s="55">
        <v>0</v>
      </c>
      <c r="V17" s="55">
        <v>0</v>
      </c>
      <c r="W17" s="41">
        <f t="shared" si="6"/>
        <v>2075261247</v>
      </c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49">
        <f t="shared" si="7"/>
        <v>0</v>
      </c>
      <c r="AO17" s="57"/>
    </row>
    <row r="18" spans="1:41" s="6" customFormat="1" x14ac:dyDescent="0.2">
      <c r="A18" s="18" t="s">
        <v>79</v>
      </c>
      <c r="B18" s="9" t="s">
        <v>85</v>
      </c>
      <c r="C18" s="25"/>
      <c r="D18" s="17" t="s">
        <v>86</v>
      </c>
      <c r="E18" s="47">
        <v>292105300</v>
      </c>
      <c r="F18" s="48">
        <v>85.9</v>
      </c>
      <c r="G18" s="59">
        <f t="shared" si="0"/>
        <v>340052736</v>
      </c>
      <c r="H18" s="60">
        <f t="shared" si="1"/>
        <v>47947436</v>
      </c>
      <c r="I18" s="50">
        <v>0</v>
      </c>
      <c r="J18" s="51">
        <v>85.9</v>
      </c>
      <c r="K18" s="41">
        <f t="shared" si="2"/>
        <v>0</v>
      </c>
      <c r="L18" s="49">
        <f t="shared" si="3"/>
        <v>0</v>
      </c>
      <c r="M18" s="41">
        <f t="shared" si="8"/>
        <v>0</v>
      </c>
      <c r="N18" s="52">
        <v>45562.2</v>
      </c>
      <c r="O18" s="53">
        <v>3.37</v>
      </c>
      <c r="P18" s="41">
        <f t="shared" si="9"/>
        <v>1351994</v>
      </c>
      <c r="Q18" s="54">
        <v>89.07</v>
      </c>
      <c r="R18" s="41">
        <f t="shared" si="4"/>
        <v>1517901</v>
      </c>
      <c r="S18" s="55">
        <v>0</v>
      </c>
      <c r="T18" s="48">
        <f t="shared" si="5"/>
        <v>85.9</v>
      </c>
      <c r="U18" s="55">
        <v>0</v>
      </c>
      <c r="V18" s="55">
        <v>0</v>
      </c>
      <c r="W18" s="41">
        <f t="shared" si="6"/>
        <v>49465337</v>
      </c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49">
        <f t="shared" si="7"/>
        <v>0</v>
      </c>
      <c r="AO18" s="57"/>
    </row>
    <row r="19" spans="1:41" s="6" customFormat="1" x14ac:dyDescent="0.2">
      <c r="A19" s="18" t="s">
        <v>79</v>
      </c>
      <c r="B19" s="9" t="s">
        <v>87</v>
      </c>
      <c r="C19" s="25"/>
      <c r="D19" s="17" t="s">
        <v>88</v>
      </c>
      <c r="E19" s="47">
        <v>648932850</v>
      </c>
      <c r="F19" s="48">
        <v>82.16</v>
      </c>
      <c r="G19" s="59">
        <f t="shared" si="0"/>
        <v>789840372</v>
      </c>
      <c r="H19" s="60">
        <f t="shared" si="1"/>
        <v>140907522</v>
      </c>
      <c r="I19" s="50">
        <v>912400</v>
      </c>
      <c r="J19" s="51">
        <v>82.16</v>
      </c>
      <c r="K19" s="41">
        <f t="shared" si="2"/>
        <v>1110516</v>
      </c>
      <c r="L19" s="49">
        <f t="shared" si="3"/>
        <v>912400</v>
      </c>
      <c r="M19" s="41">
        <f t="shared" si="8"/>
        <v>0</v>
      </c>
      <c r="N19" s="52">
        <v>45571.32</v>
      </c>
      <c r="O19" s="53">
        <v>2.823</v>
      </c>
      <c r="P19" s="41">
        <f t="shared" si="9"/>
        <v>1614287</v>
      </c>
      <c r="Q19" s="54">
        <v>93.85</v>
      </c>
      <c r="R19" s="41">
        <f t="shared" si="4"/>
        <v>1720071</v>
      </c>
      <c r="S19" s="55">
        <v>0</v>
      </c>
      <c r="T19" s="48">
        <f t="shared" si="5"/>
        <v>82.16</v>
      </c>
      <c r="U19" s="55">
        <v>0</v>
      </c>
      <c r="V19" s="55">
        <v>0</v>
      </c>
      <c r="W19" s="41">
        <f t="shared" si="6"/>
        <v>142627593</v>
      </c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49">
        <f t="shared" si="7"/>
        <v>0</v>
      </c>
      <c r="AO19" s="57"/>
    </row>
    <row r="20" spans="1:41" s="6" customFormat="1" x14ac:dyDescent="0.2">
      <c r="A20" s="18" t="s">
        <v>79</v>
      </c>
      <c r="B20" s="9" t="s">
        <v>89</v>
      </c>
      <c r="C20" s="25"/>
      <c r="D20" s="17" t="s">
        <v>90</v>
      </c>
      <c r="E20" s="47">
        <v>51171600</v>
      </c>
      <c r="F20" s="48">
        <v>66.37</v>
      </c>
      <c r="G20" s="59">
        <f t="shared" si="0"/>
        <v>77100497</v>
      </c>
      <c r="H20" s="60">
        <f t="shared" si="1"/>
        <v>25928897</v>
      </c>
      <c r="I20" s="50">
        <v>0</v>
      </c>
      <c r="J20" s="51">
        <v>66.37</v>
      </c>
      <c r="K20" s="41">
        <f t="shared" si="2"/>
        <v>0</v>
      </c>
      <c r="L20" s="49">
        <f t="shared" si="3"/>
        <v>0</v>
      </c>
      <c r="M20" s="41">
        <f t="shared" si="8"/>
        <v>0</v>
      </c>
      <c r="N20" s="52">
        <v>2004.81</v>
      </c>
      <c r="O20" s="53">
        <v>2.105</v>
      </c>
      <c r="P20" s="41">
        <f t="shared" si="9"/>
        <v>95240</v>
      </c>
      <c r="Q20" s="54">
        <v>82.98</v>
      </c>
      <c r="R20" s="41">
        <f t="shared" si="4"/>
        <v>114775</v>
      </c>
      <c r="S20" s="55">
        <v>0</v>
      </c>
      <c r="T20" s="48">
        <f t="shared" si="5"/>
        <v>66.37</v>
      </c>
      <c r="U20" s="55">
        <v>0</v>
      </c>
      <c r="V20" s="55">
        <v>0</v>
      </c>
      <c r="W20" s="41">
        <f t="shared" si="6"/>
        <v>26043672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49">
        <f t="shared" si="7"/>
        <v>0</v>
      </c>
      <c r="AO20" s="57"/>
    </row>
    <row r="21" spans="1:41" s="6" customFormat="1" x14ac:dyDescent="0.2">
      <c r="A21" s="18" t="s">
        <v>79</v>
      </c>
      <c r="B21" s="9" t="s">
        <v>91</v>
      </c>
      <c r="C21" s="37" t="s">
        <v>28</v>
      </c>
      <c r="D21" s="17" t="s">
        <v>92</v>
      </c>
      <c r="E21" s="47">
        <v>205582300</v>
      </c>
      <c r="F21" s="48">
        <v>64.7</v>
      </c>
      <c r="G21" s="59">
        <f t="shared" si="0"/>
        <v>317746986</v>
      </c>
      <c r="H21" s="60">
        <f t="shared" si="1"/>
        <v>112164686</v>
      </c>
      <c r="I21" s="50">
        <v>0</v>
      </c>
      <c r="J21" s="51">
        <v>64.7</v>
      </c>
      <c r="K21" s="41">
        <f t="shared" si="2"/>
        <v>0</v>
      </c>
      <c r="L21" s="49">
        <f t="shared" si="3"/>
        <v>0</v>
      </c>
      <c r="M21" s="41">
        <f t="shared" si="8"/>
        <v>0</v>
      </c>
      <c r="N21" s="52">
        <v>62001</v>
      </c>
      <c r="O21" s="53">
        <v>5.391</v>
      </c>
      <c r="P21" s="41">
        <f t="shared" si="9"/>
        <v>1150083</v>
      </c>
      <c r="Q21" s="54">
        <v>78.05</v>
      </c>
      <c r="R21" s="41">
        <f t="shared" si="4"/>
        <v>1473521</v>
      </c>
      <c r="S21" s="55">
        <v>0</v>
      </c>
      <c r="T21" s="48">
        <f t="shared" si="5"/>
        <v>64.7</v>
      </c>
      <c r="U21" s="55">
        <v>0</v>
      </c>
      <c r="V21" s="55">
        <v>3772185</v>
      </c>
      <c r="W21" s="41">
        <f t="shared" si="6"/>
        <v>117410392</v>
      </c>
      <c r="X21" s="56"/>
      <c r="Y21" s="56"/>
      <c r="Z21" s="56"/>
      <c r="AA21" s="56"/>
      <c r="AB21" s="56">
        <v>8700</v>
      </c>
      <c r="AC21" s="56"/>
      <c r="AD21" s="56"/>
      <c r="AE21" s="56"/>
      <c r="AF21" s="56"/>
      <c r="AG21" s="56"/>
      <c r="AH21" s="56">
        <v>65000</v>
      </c>
      <c r="AI21" s="56"/>
      <c r="AJ21" s="56"/>
      <c r="AK21" s="56"/>
      <c r="AL21" s="56"/>
      <c r="AM21" s="56"/>
      <c r="AN21" s="49">
        <f t="shared" si="7"/>
        <v>73700</v>
      </c>
      <c r="AO21" s="57"/>
    </row>
    <row r="22" spans="1:41" s="6" customFormat="1" x14ac:dyDescent="0.2">
      <c r="A22" s="18" t="s">
        <v>79</v>
      </c>
      <c r="B22" s="9" t="s">
        <v>93</v>
      </c>
      <c r="C22" s="36"/>
      <c r="D22" s="17" t="s">
        <v>94</v>
      </c>
      <c r="E22" s="47">
        <v>4182583300</v>
      </c>
      <c r="F22" s="48">
        <v>71.540000000000006</v>
      </c>
      <c r="G22" s="59">
        <f t="shared" si="0"/>
        <v>5846496086</v>
      </c>
      <c r="H22" s="60">
        <f t="shared" si="1"/>
        <v>1663912786</v>
      </c>
      <c r="I22" s="50">
        <v>100</v>
      </c>
      <c r="J22" s="51">
        <v>71.540000000000006</v>
      </c>
      <c r="K22" s="41">
        <f t="shared" si="2"/>
        <v>140</v>
      </c>
      <c r="L22" s="59">
        <f t="shared" si="3"/>
        <v>100</v>
      </c>
      <c r="M22" s="41">
        <f t="shared" si="8"/>
        <v>0</v>
      </c>
      <c r="N22" s="52">
        <v>115564.15</v>
      </c>
      <c r="O22" s="53">
        <v>3.3479999999999999</v>
      </c>
      <c r="P22" s="41">
        <f t="shared" si="9"/>
        <v>3451737</v>
      </c>
      <c r="Q22" s="54">
        <v>80.27</v>
      </c>
      <c r="R22" s="41">
        <f t="shared" si="4"/>
        <v>4300158</v>
      </c>
      <c r="S22" s="55">
        <v>0</v>
      </c>
      <c r="T22" s="48">
        <f t="shared" si="5"/>
        <v>71.540000000000006</v>
      </c>
      <c r="U22" s="55">
        <v>0</v>
      </c>
      <c r="V22" s="55">
        <v>24034442</v>
      </c>
      <c r="W22" s="41">
        <f t="shared" si="6"/>
        <v>1692247386</v>
      </c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49">
        <f t="shared" si="7"/>
        <v>0</v>
      </c>
      <c r="AO22" s="57"/>
    </row>
    <row r="23" spans="1:41" s="6" customFormat="1" x14ac:dyDescent="0.2">
      <c r="A23" s="18" t="s">
        <v>79</v>
      </c>
      <c r="B23" s="9" t="s">
        <v>95</v>
      </c>
      <c r="C23" s="25"/>
      <c r="D23" s="17" t="s">
        <v>96</v>
      </c>
      <c r="E23" s="58">
        <v>157771700</v>
      </c>
      <c r="F23" s="48">
        <v>69.33</v>
      </c>
      <c r="G23" s="59">
        <f t="shared" si="0"/>
        <v>227566277</v>
      </c>
      <c r="H23" s="60">
        <f t="shared" si="1"/>
        <v>69794577</v>
      </c>
      <c r="I23" s="50">
        <v>700400</v>
      </c>
      <c r="J23" s="51">
        <v>69.33</v>
      </c>
      <c r="K23" s="41">
        <f t="shared" si="2"/>
        <v>1010241</v>
      </c>
      <c r="L23" s="49">
        <f t="shared" si="3"/>
        <v>700400</v>
      </c>
      <c r="M23" s="41">
        <f t="shared" si="8"/>
        <v>0</v>
      </c>
      <c r="N23" s="52">
        <v>7679.48</v>
      </c>
      <c r="O23" s="53">
        <v>2.875</v>
      </c>
      <c r="P23" s="41">
        <f t="shared" si="9"/>
        <v>267112</v>
      </c>
      <c r="Q23" s="54">
        <v>77.42</v>
      </c>
      <c r="R23" s="41">
        <f t="shared" si="4"/>
        <v>345017</v>
      </c>
      <c r="S23" s="55">
        <v>0</v>
      </c>
      <c r="T23" s="48">
        <f t="shared" si="5"/>
        <v>69.33</v>
      </c>
      <c r="U23" s="55">
        <v>0</v>
      </c>
      <c r="V23" s="55">
        <v>0</v>
      </c>
      <c r="W23" s="60">
        <f t="shared" si="6"/>
        <v>70139594</v>
      </c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49">
        <f t="shared" si="7"/>
        <v>0</v>
      </c>
      <c r="AO23" s="57"/>
    </row>
    <row r="24" spans="1:41" s="6" customFormat="1" x14ac:dyDescent="0.2">
      <c r="A24" s="18" t="s">
        <v>79</v>
      </c>
      <c r="B24" s="9" t="s">
        <v>97</v>
      </c>
      <c r="C24" s="25"/>
      <c r="D24" s="17" t="s">
        <v>98</v>
      </c>
      <c r="E24" s="47">
        <v>176484800</v>
      </c>
      <c r="F24" s="48">
        <v>78.7</v>
      </c>
      <c r="G24" s="49">
        <f t="shared" si="0"/>
        <v>224250064</v>
      </c>
      <c r="H24" s="41">
        <f t="shared" si="1"/>
        <v>47765264</v>
      </c>
      <c r="I24" s="50">
        <v>0</v>
      </c>
      <c r="J24" s="51">
        <v>78.7</v>
      </c>
      <c r="K24" s="41">
        <f t="shared" si="2"/>
        <v>0</v>
      </c>
      <c r="L24" s="49">
        <f t="shared" si="3"/>
        <v>0</v>
      </c>
      <c r="M24" s="41">
        <f t="shared" si="8"/>
        <v>0</v>
      </c>
      <c r="N24" s="52">
        <v>22272.58</v>
      </c>
      <c r="O24" s="53">
        <v>2.2040000000000002</v>
      </c>
      <c r="P24" s="41">
        <f t="shared" si="9"/>
        <v>1010553</v>
      </c>
      <c r="Q24" s="54">
        <v>87.02</v>
      </c>
      <c r="R24" s="41">
        <f t="shared" si="4"/>
        <v>1161288</v>
      </c>
      <c r="S24" s="55">
        <v>0</v>
      </c>
      <c r="T24" s="48">
        <f t="shared" si="5"/>
        <v>78.7</v>
      </c>
      <c r="U24" s="55">
        <v>0</v>
      </c>
      <c r="V24" s="55">
        <v>0</v>
      </c>
      <c r="W24" s="41">
        <f t="shared" si="6"/>
        <v>48926552</v>
      </c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49">
        <f t="shared" si="7"/>
        <v>0</v>
      </c>
      <c r="AO24" s="57"/>
    </row>
    <row r="25" spans="1:41" s="6" customFormat="1" x14ac:dyDescent="0.2">
      <c r="A25" s="18" t="s">
        <v>79</v>
      </c>
      <c r="B25" s="9" t="s">
        <v>99</v>
      </c>
      <c r="C25" s="36" t="s">
        <v>28</v>
      </c>
      <c r="D25" s="17" t="s">
        <v>100</v>
      </c>
      <c r="E25" s="47">
        <v>2795801700</v>
      </c>
      <c r="F25" s="48">
        <v>67.92</v>
      </c>
      <c r="G25" s="49">
        <f t="shared" si="0"/>
        <v>4116315813</v>
      </c>
      <c r="H25" s="41">
        <f t="shared" si="1"/>
        <v>1320514113</v>
      </c>
      <c r="I25" s="50">
        <v>100</v>
      </c>
      <c r="J25" s="51">
        <v>67.92</v>
      </c>
      <c r="K25" s="41">
        <f t="shared" si="2"/>
        <v>147</v>
      </c>
      <c r="L25" s="49">
        <f t="shared" si="3"/>
        <v>100</v>
      </c>
      <c r="M25" s="41">
        <f t="shared" si="8"/>
        <v>0</v>
      </c>
      <c r="N25" s="52">
        <v>114459.01</v>
      </c>
      <c r="O25" s="53">
        <v>3.3260000000000001</v>
      </c>
      <c r="P25" s="41">
        <f t="shared" si="9"/>
        <v>3441341</v>
      </c>
      <c r="Q25" s="54">
        <v>76.209999999999994</v>
      </c>
      <c r="R25" s="41">
        <f t="shared" si="4"/>
        <v>4515603</v>
      </c>
      <c r="S25" s="55">
        <v>0</v>
      </c>
      <c r="T25" s="48">
        <f t="shared" si="5"/>
        <v>67.92</v>
      </c>
      <c r="U25" s="55">
        <v>0</v>
      </c>
      <c r="V25" s="55">
        <v>8026501</v>
      </c>
      <c r="W25" s="41">
        <f t="shared" si="6"/>
        <v>1333056217</v>
      </c>
      <c r="X25" s="56"/>
      <c r="Y25" s="56"/>
      <c r="Z25" s="56"/>
      <c r="AA25" s="56"/>
      <c r="AB25" s="56">
        <v>65000</v>
      </c>
      <c r="AC25" s="56"/>
      <c r="AD25" s="56"/>
      <c r="AE25" s="56"/>
      <c r="AF25" s="56"/>
      <c r="AG25" s="56">
        <v>25000</v>
      </c>
      <c r="AH25" s="56">
        <v>25000</v>
      </c>
      <c r="AI25" s="56"/>
      <c r="AJ25" s="56"/>
      <c r="AK25" s="56"/>
      <c r="AL25" s="56"/>
      <c r="AM25" s="56"/>
      <c r="AN25" s="49">
        <f t="shared" si="7"/>
        <v>115000</v>
      </c>
      <c r="AO25" s="57"/>
    </row>
    <row r="26" spans="1:41" s="6" customFormat="1" x14ac:dyDescent="0.2">
      <c r="A26" s="18" t="s">
        <v>79</v>
      </c>
      <c r="B26" s="9" t="s">
        <v>101</v>
      </c>
      <c r="C26" s="36" t="s">
        <v>28</v>
      </c>
      <c r="D26" s="17" t="s">
        <v>102</v>
      </c>
      <c r="E26" s="47">
        <v>2043530800</v>
      </c>
      <c r="F26" s="48">
        <v>68.930000000000007</v>
      </c>
      <c r="G26" s="49">
        <f t="shared" si="0"/>
        <v>2964646453</v>
      </c>
      <c r="H26" s="41">
        <f t="shared" si="1"/>
        <v>921115653</v>
      </c>
      <c r="I26" s="50">
        <v>6471100</v>
      </c>
      <c r="J26" s="51">
        <v>68.930000000000007</v>
      </c>
      <c r="K26" s="41">
        <f t="shared" si="2"/>
        <v>9387930</v>
      </c>
      <c r="L26" s="49">
        <f t="shared" si="3"/>
        <v>6471100</v>
      </c>
      <c r="M26" s="41">
        <f t="shared" si="8"/>
        <v>0</v>
      </c>
      <c r="N26" s="52">
        <v>149576.72</v>
      </c>
      <c r="O26" s="53">
        <v>3.3940000000000001</v>
      </c>
      <c r="P26" s="41">
        <f t="shared" si="9"/>
        <v>4407093</v>
      </c>
      <c r="Q26" s="54">
        <v>75.92</v>
      </c>
      <c r="R26" s="41">
        <f t="shared" si="4"/>
        <v>5804917</v>
      </c>
      <c r="S26" s="55">
        <v>0</v>
      </c>
      <c r="T26" s="48">
        <f t="shared" si="5"/>
        <v>68.930000000000007</v>
      </c>
      <c r="U26" s="55">
        <v>0</v>
      </c>
      <c r="V26" s="55">
        <v>169941</v>
      </c>
      <c r="W26" s="41">
        <f t="shared" si="6"/>
        <v>927090511</v>
      </c>
      <c r="X26" s="56"/>
      <c r="Y26" s="56">
        <v>2211800</v>
      </c>
      <c r="Z26" s="56"/>
      <c r="AA26" s="56"/>
      <c r="AB26" s="56">
        <v>90300</v>
      </c>
      <c r="AC26" s="56"/>
      <c r="AD26" s="56"/>
      <c r="AE26" s="56"/>
      <c r="AF26" s="56"/>
      <c r="AG26" s="56"/>
      <c r="AH26" s="56">
        <v>117700</v>
      </c>
      <c r="AI26" s="56"/>
      <c r="AJ26" s="56"/>
      <c r="AK26" s="56"/>
      <c r="AL26" s="56"/>
      <c r="AM26" s="56"/>
      <c r="AN26" s="49">
        <f t="shared" si="7"/>
        <v>2419800</v>
      </c>
      <c r="AO26" s="57"/>
    </row>
    <row r="27" spans="1:41" s="6" customFormat="1" x14ac:dyDescent="0.2">
      <c r="A27" s="18" t="s">
        <v>79</v>
      </c>
      <c r="B27" s="9" t="s">
        <v>103</v>
      </c>
      <c r="C27" s="36"/>
      <c r="D27" s="17" t="s">
        <v>104</v>
      </c>
      <c r="E27" s="47">
        <v>1417513000</v>
      </c>
      <c r="F27" s="48">
        <v>81.12</v>
      </c>
      <c r="G27" s="49">
        <f t="shared" si="0"/>
        <v>1747427268</v>
      </c>
      <c r="H27" s="41">
        <f t="shared" si="1"/>
        <v>329914268</v>
      </c>
      <c r="I27" s="50">
        <v>0</v>
      </c>
      <c r="J27" s="51">
        <v>81.12</v>
      </c>
      <c r="K27" s="41">
        <f t="shared" si="2"/>
        <v>0</v>
      </c>
      <c r="L27" s="49">
        <f t="shared" si="3"/>
        <v>0</v>
      </c>
      <c r="M27" s="41">
        <f t="shared" si="8"/>
        <v>0</v>
      </c>
      <c r="N27" s="52">
        <v>197737.48</v>
      </c>
      <c r="O27" s="53">
        <v>2.7469999999999999</v>
      </c>
      <c r="P27" s="41">
        <f t="shared" si="9"/>
        <v>7198307</v>
      </c>
      <c r="Q27" s="54">
        <v>86.54</v>
      </c>
      <c r="R27" s="41">
        <f t="shared" si="4"/>
        <v>8317896</v>
      </c>
      <c r="S27" s="55">
        <v>0</v>
      </c>
      <c r="T27" s="48">
        <f t="shared" si="5"/>
        <v>81.12</v>
      </c>
      <c r="U27" s="55">
        <v>0</v>
      </c>
      <c r="V27" s="55">
        <v>0</v>
      </c>
      <c r="W27" s="41">
        <f t="shared" si="6"/>
        <v>338232164</v>
      </c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49">
        <f t="shared" si="7"/>
        <v>0</v>
      </c>
      <c r="AO27" s="57"/>
    </row>
    <row r="28" spans="1:41" s="6" customFormat="1" x14ac:dyDescent="0.2">
      <c r="A28" s="18" t="s">
        <v>79</v>
      </c>
      <c r="B28" s="9" t="s">
        <v>105</v>
      </c>
      <c r="C28" s="25"/>
      <c r="D28" s="17" t="s">
        <v>106</v>
      </c>
      <c r="E28" s="58">
        <v>942064900</v>
      </c>
      <c r="F28" s="48">
        <v>77.09</v>
      </c>
      <c r="G28" s="49">
        <f t="shared" si="0"/>
        <v>1222032559</v>
      </c>
      <c r="H28" s="41">
        <f t="shared" si="1"/>
        <v>279967659</v>
      </c>
      <c r="I28" s="50">
        <v>0</v>
      </c>
      <c r="J28" s="51">
        <v>77.09</v>
      </c>
      <c r="K28" s="41">
        <f t="shared" si="2"/>
        <v>0</v>
      </c>
      <c r="L28" s="49">
        <f t="shared" si="3"/>
        <v>0</v>
      </c>
      <c r="M28" s="41">
        <f t="shared" si="8"/>
        <v>0</v>
      </c>
      <c r="N28" s="52">
        <v>40940.300000000003</v>
      </c>
      <c r="O28" s="53">
        <v>3.7370000000000001</v>
      </c>
      <c r="P28" s="41">
        <f t="shared" si="9"/>
        <v>1095539</v>
      </c>
      <c r="Q28" s="54">
        <v>88.13</v>
      </c>
      <c r="R28" s="41">
        <f t="shared" si="4"/>
        <v>1243094</v>
      </c>
      <c r="S28" s="55">
        <v>0</v>
      </c>
      <c r="T28" s="48">
        <f t="shared" si="5"/>
        <v>77.09</v>
      </c>
      <c r="U28" s="55">
        <v>0</v>
      </c>
      <c r="V28" s="55">
        <v>0</v>
      </c>
      <c r="W28" s="41">
        <f t="shared" si="6"/>
        <v>281210753</v>
      </c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49">
        <f t="shared" si="7"/>
        <v>0</v>
      </c>
      <c r="AO28" s="57"/>
    </row>
    <row r="29" spans="1:41" s="6" customFormat="1" x14ac:dyDescent="0.2">
      <c r="A29" s="18" t="s">
        <v>79</v>
      </c>
      <c r="B29" s="9" t="s">
        <v>107</v>
      </c>
      <c r="C29" s="25"/>
      <c r="D29" s="17" t="s">
        <v>108</v>
      </c>
      <c r="E29" s="47">
        <v>1966811300</v>
      </c>
      <c r="F29" s="48">
        <v>66.5</v>
      </c>
      <c r="G29" s="49">
        <f t="shared" si="0"/>
        <v>2957610977</v>
      </c>
      <c r="H29" s="41">
        <f t="shared" si="1"/>
        <v>990799677</v>
      </c>
      <c r="I29" s="50">
        <v>0</v>
      </c>
      <c r="J29" s="51">
        <v>66.5</v>
      </c>
      <c r="K29" s="41">
        <f t="shared" si="2"/>
        <v>0</v>
      </c>
      <c r="L29" s="49">
        <f t="shared" si="3"/>
        <v>0</v>
      </c>
      <c r="M29" s="41">
        <f t="shared" si="8"/>
        <v>0</v>
      </c>
      <c r="N29" s="52">
        <v>6337</v>
      </c>
      <c r="O29" s="53">
        <v>1.0660000000000001</v>
      </c>
      <c r="P29" s="41">
        <f t="shared" si="9"/>
        <v>594465</v>
      </c>
      <c r="Q29" s="54">
        <v>78.56</v>
      </c>
      <c r="R29" s="41">
        <f t="shared" si="4"/>
        <v>756702</v>
      </c>
      <c r="S29" s="55">
        <v>0</v>
      </c>
      <c r="T29" s="48">
        <f t="shared" si="5"/>
        <v>66.5</v>
      </c>
      <c r="U29" s="55">
        <v>0</v>
      </c>
      <c r="V29" s="55">
        <v>0</v>
      </c>
      <c r="W29" s="41">
        <f t="shared" si="6"/>
        <v>991556379</v>
      </c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49">
        <f t="shared" si="7"/>
        <v>0</v>
      </c>
      <c r="AO29" s="57"/>
    </row>
    <row r="30" spans="1:41" s="6" customFormat="1" x14ac:dyDescent="0.2">
      <c r="A30" s="18" t="s">
        <v>79</v>
      </c>
      <c r="B30" s="9" t="s">
        <v>109</v>
      </c>
      <c r="C30" s="25"/>
      <c r="D30" s="17" t="s">
        <v>110</v>
      </c>
      <c r="E30" s="47">
        <v>4037375500</v>
      </c>
      <c r="F30" s="48">
        <v>58.15</v>
      </c>
      <c r="G30" s="49">
        <f t="shared" si="0"/>
        <v>6943036113</v>
      </c>
      <c r="H30" s="41">
        <f t="shared" si="1"/>
        <v>2905660613</v>
      </c>
      <c r="I30" s="50">
        <v>0</v>
      </c>
      <c r="J30" s="51">
        <v>58.15</v>
      </c>
      <c r="K30" s="41">
        <f t="shared" si="2"/>
        <v>0</v>
      </c>
      <c r="L30" s="49">
        <f t="shared" si="3"/>
        <v>0</v>
      </c>
      <c r="M30" s="41">
        <f t="shared" si="8"/>
        <v>0</v>
      </c>
      <c r="N30" s="52">
        <v>55561.19</v>
      </c>
      <c r="O30" s="53">
        <v>1.65</v>
      </c>
      <c r="P30" s="41">
        <f t="shared" si="9"/>
        <v>3367345</v>
      </c>
      <c r="Q30" s="54">
        <v>68.31</v>
      </c>
      <c r="R30" s="41">
        <f t="shared" si="4"/>
        <v>4929505</v>
      </c>
      <c r="S30" s="55">
        <v>0</v>
      </c>
      <c r="T30" s="48">
        <f t="shared" si="5"/>
        <v>58.15</v>
      </c>
      <c r="U30" s="55">
        <v>0</v>
      </c>
      <c r="V30" s="55">
        <v>0</v>
      </c>
      <c r="W30" s="41">
        <f t="shared" si="6"/>
        <v>2910590118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49">
        <f t="shared" si="7"/>
        <v>0</v>
      </c>
      <c r="AO30" s="57"/>
    </row>
    <row r="31" spans="1:41" s="6" customFormat="1" x14ac:dyDescent="0.2">
      <c r="A31" s="18" t="s">
        <v>79</v>
      </c>
      <c r="B31" s="9" t="s">
        <v>111</v>
      </c>
      <c r="C31" s="25" t="s">
        <v>28</v>
      </c>
      <c r="D31" s="17" t="s">
        <v>112</v>
      </c>
      <c r="E31" s="47">
        <v>461691100</v>
      </c>
      <c r="F31" s="48">
        <v>69.709999999999994</v>
      </c>
      <c r="G31" s="49">
        <f t="shared" si="0"/>
        <v>662302539</v>
      </c>
      <c r="H31" s="41">
        <f t="shared" si="1"/>
        <v>200611439</v>
      </c>
      <c r="I31" s="50">
        <v>0</v>
      </c>
      <c r="J31" s="51">
        <v>69.709999999999994</v>
      </c>
      <c r="K31" s="41">
        <f t="shared" si="2"/>
        <v>0</v>
      </c>
      <c r="L31" s="49">
        <f t="shared" si="3"/>
        <v>0</v>
      </c>
      <c r="M31" s="41">
        <f t="shared" si="8"/>
        <v>0</v>
      </c>
      <c r="N31" s="52">
        <v>33505.43</v>
      </c>
      <c r="O31" s="53">
        <v>3.5529999999999999</v>
      </c>
      <c r="P31" s="41">
        <f t="shared" si="9"/>
        <v>943018</v>
      </c>
      <c r="Q31" s="54">
        <v>74.78</v>
      </c>
      <c r="R31" s="41">
        <f t="shared" si="4"/>
        <v>1261056</v>
      </c>
      <c r="S31" s="55">
        <v>0</v>
      </c>
      <c r="T31" s="48">
        <f t="shared" si="5"/>
        <v>69.709999999999994</v>
      </c>
      <c r="U31" s="55">
        <v>0</v>
      </c>
      <c r="V31" s="55">
        <v>0</v>
      </c>
      <c r="W31" s="41">
        <f t="shared" si="6"/>
        <v>201872495</v>
      </c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>
        <v>25000</v>
      </c>
      <c r="AI31" s="56"/>
      <c r="AJ31" s="56"/>
      <c r="AK31" s="56"/>
      <c r="AL31" s="56"/>
      <c r="AM31" s="56"/>
      <c r="AN31" s="49">
        <f t="shared" si="7"/>
        <v>25000</v>
      </c>
      <c r="AO31" s="57"/>
    </row>
    <row r="32" spans="1:41" s="6" customFormat="1" x14ac:dyDescent="0.2">
      <c r="A32" s="18" t="s">
        <v>79</v>
      </c>
      <c r="B32" s="9" t="s">
        <v>113</v>
      </c>
      <c r="C32" s="25"/>
      <c r="D32" s="17" t="s">
        <v>114</v>
      </c>
      <c r="E32" s="47">
        <v>880164100</v>
      </c>
      <c r="F32" s="48">
        <v>80.790000000000006</v>
      </c>
      <c r="G32" s="49">
        <f t="shared" si="0"/>
        <v>1089446837</v>
      </c>
      <c r="H32" s="41">
        <f t="shared" si="1"/>
        <v>209282737</v>
      </c>
      <c r="I32" s="50">
        <v>0</v>
      </c>
      <c r="J32" s="51">
        <v>80.790000000000006</v>
      </c>
      <c r="K32" s="41">
        <f t="shared" si="2"/>
        <v>0</v>
      </c>
      <c r="L32" s="49">
        <f t="shared" si="3"/>
        <v>0</v>
      </c>
      <c r="M32" s="41">
        <f t="shared" si="8"/>
        <v>0</v>
      </c>
      <c r="N32" s="52">
        <v>93912.63</v>
      </c>
      <c r="O32" s="53">
        <v>3.5449999999999999</v>
      </c>
      <c r="P32" s="41">
        <f t="shared" si="9"/>
        <v>2649157</v>
      </c>
      <c r="Q32" s="54">
        <v>87.2</v>
      </c>
      <c r="R32" s="41">
        <f t="shared" si="4"/>
        <v>3038024</v>
      </c>
      <c r="S32" s="55">
        <v>0</v>
      </c>
      <c r="T32" s="48">
        <f t="shared" si="5"/>
        <v>80.790000000000006</v>
      </c>
      <c r="U32" s="55">
        <v>0</v>
      </c>
      <c r="V32" s="55">
        <v>0</v>
      </c>
      <c r="W32" s="41">
        <f t="shared" si="6"/>
        <v>212320761</v>
      </c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49">
        <f t="shared" si="7"/>
        <v>0</v>
      </c>
      <c r="AO32" s="57"/>
    </row>
    <row r="33" spans="1:41" s="6" customFormat="1" x14ac:dyDescent="0.2">
      <c r="A33" s="18" t="s">
        <v>79</v>
      </c>
      <c r="B33" s="38" t="s">
        <v>115</v>
      </c>
      <c r="C33" s="37" t="s">
        <v>28</v>
      </c>
      <c r="D33" s="17" t="s">
        <v>116</v>
      </c>
      <c r="E33" s="47">
        <v>791934100</v>
      </c>
      <c r="F33" s="48">
        <v>67.53</v>
      </c>
      <c r="G33" s="49">
        <f t="shared" si="0"/>
        <v>1172714497</v>
      </c>
      <c r="H33" s="41">
        <f t="shared" si="1"/>
        <v>380780397</v>
      </c>
      <c r="I33" s="50">
        <v>0</v>
      </c>
      <c r="J33" s="51">
        <v>67.53</v>
      </c>
      <c r="K33" s="41">
        <f t="shared" si="2"/>
        <v>0</v>
      </c>
      <c r="L33" s="49">
        <f t="shared" si="3"/>
        <v>0</v>
      </c>
      <c r="M33" s="41">
        <f t="shared" si="8"/>
        <v>0</v>
      </c>
      <c r="N33" s="52">
        <v>138443.09</v>
      </c>
      <c r="O33" s="53">
        <v>5.1159999999999997</v>
      </c>
      <c r="P33" s="41">
        <f t="shared" si="9"/>
        <v>2706081</v>
      </c>
      <c r="Q33" s="54">
        <v>87.08</v>
      </c>
      <c r="R33" s="41">
        <f t="shared" si="4"/>
        <v>3107580</v>
      </c>
      <c r="S33" s="55">
        <v>0</v>
      </c>
      <c r="T33" s="48">
        <f t="shared" si="5"/>
        <v>67.53</v>
      </c>
      <c r="U33" s="55">
        <v>0</v>
      </c>
      <c r="V33" s="55">
        <v>517104</v>
      </c>
      <c r="W33" s="41">
        <f t="shared" si="6"/>
        <v>384405081</v>
      </c>
      <c r="X33" s="56"/>
      <c r="Y33" s="56"/>
      <c r="Z33" s="56"/>
      <c r="AA33" s="56"/>
      <c r="AB33" s="56"/>
      <c r="AC33" s="56"/>
      <c r="AD33" s="56"/>
      <c r="AE33" s="56"/>
      <c r="AF33" s="56"/>
      <c r="AG33" s="56">
        <v>11000</v>
      </c>
      <c r="AH33" s="56"/>
      <c r="AI33" s="56"/>
      <c r="AJ33" s="56"/>
      <c r="AK33" s="56"/>
      <c r="AL33" s="56"/>
      <c r="AM33" s="56"/>
      <c r="AN33" s="49">
        <f t="shared" si="7"/>
        <v>11000</v>
      </c>
      <c r="AO33" s="57"/>
    </row>
    <row r="34" spans="1:41" s="6" customFormat="1" x14ac:dyDescent="0.2">
      <c r="A34" s="18" t="s">
        <v>79</v>
      </c>
      <c r="B34" s="9" t="s">
        <v>117</v>
      </c>
      <c r="C34" s="36" t="s">
        <v>28</v>
      </c>
      <c r="D34" s="17" t="s">
        <v>118</v>
      </c>
      <c r="E34" s="47">
        <v>118533400</v>
      </c>
      <c r="F34" s="48">
        <v>64.08</v>
      </c>
      <c r="G34" s="49">
        <f t="shared" si="0"/>
        <v>184977216</v>
      </c>
      <c r="H34" s="41">
        <f t="shared" si="1"/>
        <v>66443816</v>
      </c>
      <c r="I34" s="50">
        <v>0</v>
      </c>
      <c r="J34" s="51">
        <v>64.08</v>
      </c>
      <c r="K34" s="41">
        <f t="shared" si="2"/>
        <v>0</v>
      </c>
      <c r="L34" s="49">
        <f t="shared" si="3"/>
        <v>0</v>
      </c>
      <c r="M34" s="41">
        <f t="shared" si="8"/>
        <v>0</v>
      </c>
      <c r="N34" s="52">
        <v>5963.48</v>
      </c>
      <c r="O34" s="53">
        <v>3.0790000000000002</v>
      </c>
      <c r="P34" s="41">
        <f t="shared" si="9"/>
        <v>193682</v>
      </c>
      <c r="Q34" s="54">
        <v>71.87</v>
      </c>
      <c r="R34" s="41">
        <f t="shared" si="4"/>
        <v>269489</v>
      </c>
      <c r="S34" s="55">
        <v>0</v>
      </c>
      <c r="T34" s="48">
        <f t="shared" si="5"/>
        <v>64.08</v>
      </c>
      <c r="U34" s="55">
        <v>0</v>
      </c>
      <c r="V34" s="55">
        <v>0</v>
      </c>
      <c r="W34" s="41">
        <f t="shared" si="6"/>
        <v>66713305</v>
      </c>
      <c r="X34" s="56"/>
      <c r="Y34" s="56"/>
      <c r="Z34" s="56"/>
      <c r="AA34" s="56"/>
      <c r="AB34" s="56">
        <v>22300</v>
      </c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49">
        <f t="shared" si="7"/>
        <v>22300</v>
      </c>
      <c r="AO34" s="57"/>
    </row>
    <row r="35" spans="1:41" s="6" customFormat="1" x14ac:dyDescent="0.2">
      <c r="A35" s="18" t="s">
        <v>79</v>
      </c>
      <c r="B35" s="9" t="s">
        <v>119</v>
      </c>
      <c r="C35" s="36" t="s">
        <v>28</v>
      </c>
      <c r="D35" s="17" t="s">
        <v>120</v>
      </c>
      <c r="E35" s="47">
        <v>1139176000</v>
      </c>
      <c r="F35" s="48">
        <v>67.77</v>
      </c>
      <c r="G35" s="49">
        <f t="shared" si="0"/>
        <v>1680944371</v>
      </c>
      <c r="H35" s="41">
        <f t="shared" si="1"/>
        <v>541768371</v>
      </c>
      <c r="I35" s="50">
        <v>100</v>
      </c>
      <c r="J35" s="51">
        <v>67.77</v>
      </c>
      <c r="K35" s="41">
        <f t="shared" si="2"/>
        <v>148</v>
      </c>
      <c r="L35" s="49">
        <f t="shared" si="3"/>
        <v>100</v>
      </c>
      <c r="M35" s="41">
        <f t="shared" si="8"/>
        <v>0</v>
      </c>
      <c r="N35" s="52">
        <v>82198.69</v>
      </c>
      <c r="O35" s="53">
        <v>3.47</v>
      </c>
      <c r="P35" s="41">
        <f t="shared" si="9"/>
        <v>2368838</v>
      </c>
      <c r="Q35" s="54">
        <v>78.099999999999994</v>
      </c>
      <c r="R35" s="41">
        <f t="shared" si="4"/>
        <v>3033083</v>
      </c>
      <c r="S35" s="55">
        <v>0</v>
      </c>
      <c r="T35" s="48">
        <f t="shared" si="5"/>
        <v>67.77</v>
      </c>
      <c r="U35" s="55">
        <v>0</v>
      </c>
      <c r="V35" s="55">
        <v>148148</v>
      </c>
      <c r="W35" s="41">
        <f t="shared" si="6"/>
        <v>544949602</v>
      </c>
      <c r="X35" s="56"/>
      <c r="Y35" s="56"/>
      <c r="Z35" s="56"/>
      <c r="AA35" s="56"/>
      <c r="AB35" s="56">
        <v>394700</v>
      </c>
      <c r="AC35" s="56"/>
      <c r="AD35" s="56"/>
      <c r="AE35" s="56"/>
      <c r="AF35" s="56"/>
      <c r="AG35" s="56">
        <v>362900</v>
      </c>
      <c r="AH35" s="56"/>
      <c r="AI35" s="56"/>
      <c r="AJ35" s="56"/>
      <c r="AK35" s="56"/>
      <c r="AL35" s="56"/>
      <c r="AM35" s="56"/>
      <c r="AN35" s="49">
        <f t="shared" si="7"/>
        <v>757600</v>
      </c>
      <c r="AO35" s="57"/>
    </row>
    <row r="36" spans="1:41" s="6" customFormat="1" x14ac:dyDescent="0.2">
      <c r="A36" s="18" t="s">
        <v>79</v>
      </c>
      <c r="B36" s="9" t="s">
        <v>121</v>
      </c>
      <c r="C36" s="36" t="s">
        <v>28</v>
      </c>
      <c r="D36" s="17" t="s">
        <v>122</v>
      </c>
      <c r="E36" s="47">
        <v>2172151300</v>
      </c>
      <c r="F36" s="48">
        <v>66.22</v>
      </c>
      <c r="G36" s="49">
        <f t="shared" si="0"/>
        <v>3280204319</v>
      </c>
      <c r="H36" s="41">
        <f t="shared" si="1"/>
        <v>1108053019</v>
      </c>
      <c r="I36" s="50">
        <v>0</v>
      </c>
      <c r="J36" s="51">
        <v>66.22</v>
      </c>
      <c r="K36" s="41">
        <f t="shared" si="2"/>
        <v>0</v>
      </c>
      <c r="L36" s="49">
        <f t="shared" si="3"/>
        <v>0</v>
      </c>
      <c r="M36" s="41">
        <f t="shared" si="8"/>
        <v>0</v>
      </c>
      <c r="N36" s="52">
        <v>65844.95</v>
      </c>
      <c r="O36" s="53">
        <v>2.661</v>
      </c>
      <c r="P36" s="41">
        <f t="shared" si="9"/>
        <v>2474444</v>
      </c>
      <c r="Q36" s="54">
        <v>82.8</v>
      </c>
      <c r="R36" s="41">
        <f t="shared" si="4"/>
        <v>2988459</v>
      </c>
      <c r="S36" s="55">
        <v>0</v>
      </c>
      <c r="T36" s="48">
        <f t="shared" si="5"/>
        <v>66.22</v>
      </c>
      <c r="U36" s="55">
        <v>0</v>
      </c>
      <c r="V36" s="55">
        <v>0</v>
      </c>
      <c r="W36" s="41">
        <f t="shared" si="6"/>
        <v>1111041478</v>
      </c>
      <c r="X36" s="56"/>
      <c r="Y36" s="56"/>
      <c r="Z36" s="56"/>
      <c r="AA36" s="56"/>
      <c r="AB36" s="56"/>
      <c r="AC36" s="56"/>
      <c r="AD36" s="56"/>
      <c r="AE36" s="56"/>
      <c r="AF36" s="56"/>
      <c r="AG36" s="56">
        <v>191000</v>
      </c>
      <c r="AH36" s="56"/>
      <c r="AI36" s="56"/>
      <c r="AJ36" s="56">
        <v>36615500</v>
      </c>
      <c r="AK36" s="56"/>
      <c r="AL36" s="56"/>
      <c r="AM36" s="56"/>
      <c r="AN36" s="49">
        <f t="shared" si="7"/>
        <v>36806500</v>
      </c>
      <c r="AO36" s="57"/>
    </row>
    <row r="37" spans="1:41" s="6" customFormat="1" x14ac:dyDescent="0.2">
      <c r="A37" s="18" t="s">
        <v>79</v>
      </c>
      <c r="B37" s="9" t="s">
        <v>123</v>
      </c>
      <c r="C37" s="25"/>
      <c r="D37" s="17" t="s">
        <v>124</v>
      </c>
      <c r="E37" s="47">
        <v>165048600</v>
      </c>
      <c r="F37" s="48">
        <v>71.2</v>
      </c>
      <c r="G37" s="49">
        <f t="shared" si="0"/>
        <v>231809831</v>
      </c>
      <c r="H37" s="41">
        <f t="shared" si="1"/>
        <v>66761231</v>
      </c>
      <c r="I37" s="50">
        <v>534300</v>
      </c>
      <c r="J37" s="51">
        <v>71.2</v>
      </c>
      <c r="K37" s="41">
        <f t="shared" si="2"/>
        <v>750421</v>
      </c>
      <c r="L37" s="49">
        <f t="shared" si="3"/>
        <v>534300</v>
      </c>
      <c r="M37" s="41">
        <f t="shared" si="8"/>
        <v>0</v>
      </c>
      <c r="N37" s="52">
        <v>8530.93</v>
      </c>
      <c r="O37" s="53">
        <v>2.6989999999999998</v>
      </c>
      <c r="P37" s="41">
        <f t="shared" si="9"/>
        <v>316077</v>
      </c>
      <c r="Q37" s="54">
        <v>80.92</v>
      </c>
      <c r="R37" s="41">
        <f t="shared" si="4"/>
        <v>390604</v>
      </c>
      <c r="S37" s="55">
        <v>0</v>
      </c>
      <c r="T37" s="48">
        <f t="shared" si="5"/>
        <v>71.2</v>
      </c>
      <c r="U37" s="55">
        <v>0</v>
      </c>
      <c r="V37" s="55">
        <v>0</v>
      </c>
      <c r="W37" s="41">
        <f t="shared" si="6"/>
        <v>67151835</v>
      </c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49">
        <f t="shared" si="7"/>
        <v>0</v>
      </c>
      <c r="AO37" s="57"/>
    </row>
    <row r="38" spans="1:41" x14ac:dyDescent="0.2">
      <c r="A38" s="31"/>
      <c r="B38" s="30"/>
      <c r="C38" s="30"/>
      <c r="D38" s="30"/>
      <c r="E38" s="61"/>
      <c r="F38" s="62"/>
      <c r="G38" s="61"/>
      <c r="H38" s="61"/>
      <c r="I38" s="61"/>
      <c r="J38" s="62"/>
      <c r="K38" s="61"/>
      <c r="L38" s="61"/>
      <c r="M38" s="61"/>
      <c r="N38" s="63"/>
      <c r="O38" s="64"/>
      <c r="P38" s="61"/>
      <c r="Q38" s="65"/>
      <c r="R38" s="61"/>
      <c r="S38" s="66"/>
      <c r="T38" s="62"/>
      <c r="U38" s="67"/>
      <c r="V38" s="68"/>
      <c r="W38" s="61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70"/>
      <c r="AO38" s="66"/>
    </row>
    <row r="39" spans="1:41" x14ac:dyDescent="0.2">
      <c r="A39" s="32"/>
      <c r="B39" s="33"/>
      <c r="C39" s="33"/>
      <c r="D39" s="34" t="s">
        <v>125</v>
      </c>
      <c r="E39" s="43">
        <f>SUM(E15:E37)</f>
        <v>31274973613</v>
      </c>
      <c r="F39" s="44"/>
      <c r="G39" s="45">
        <f>SUM(G15:G37)</f>
        <v>46057261057</v>
      </c>
      <c r="H39" s="43">
        <f>SUM(H15:H37)</f>
        <v>14782287444</v>
      </c>
      <c r="I39" s="27">
        <f>SUM(I15:I37)</f>
        <v>8618500</v>
      </c>
      <c r="J39" s="19"/>
      <c r="K39" s="27">
        <f>SUM(K15:K37)</f>
        <v>12259543</v>
      </c>
      <c r="L39" s="27">
        <f>SUM(L15:L37)</f>
        <v>8618500</v>
      </c>
      <c r="M39" s="27">
        <f>SUM(M15:M37)</f>
        <v>0</v>
      </c>
      <c r="N39" s="40">
        <f>ROUND(SUM(N15:N37),3)</f>
        <v>3052142.23</v>
      </c>
      <c r="O39" s="20"/>
      <c r="P39" s="39">
        <f>SUM(P15:P37)</f>
        <v>90825153.733072519</v>
      </c>
      <c r="Q39" s="27"/>
      <c r="R39" s="39">
        <f>SUM(R15:R37)</f>
        <v>116603935</v>
      </c>
      <c r="S39" s="28">
        <f t="shared" ref="S39:U39" si="10">SUM(S15:S37)</f>
        <v>0</v>
      </c>
      <c r="T39" s="28"/>
      <c r="U39" s="28">
        <f t="shared" si="10"/>
        <v>0</v>
      </c>
      <c r="V39" s="42">
        <f t="shared" ref="V39:AM39" si="11">SUM(V15:V37)</f>
        <v>36668321</v>
      </c>
      <c r="W39" s="46">
        <f t="shared" si="11"/>
        <v>14935559700</v>
      </c>
      <c r="X39" s="28">
        <f t="shared" si="11"/>
        <v>0</v>
      </c>
      <c r="Y39" s="28">
        <f t="shared" si="11"/>
        <v>2550800</v>
      </c>
      <c r="Z39" s="28">
        <f t="shared" si="11"/>
        <v>0</v>
      </c>
      <c r="AA39" s="28">
        <f t="shared" si="11"/>
        <v>0</v>
      </c>
      <c r="AB39" s="28">
        <f t="shared" si="11"/>
        <v>581000</v>
      </c>
      <c r="AC39" s="28">
        <f t="shared" si="11"/>
        <v>0</v>
      </c>
      <c r="AD39" s="28">
        <f t="shared" si="11"/>
        <v>0</v>
      </c>
      <c r="AE39" s="28">
        <f t="shared" si="11"/>
        <v>0</v>
      </c>
      <c r="AF39" s="28">
        <f t="shared" si="11"/>
        <v>0</v>
      </c>
      <c r="AG39" s="28">
        <f t="shared" si="11"/>
        <v>642400</v>
      </c>
      <c r="AH39" s="28">
        <f t="shared" si="11"/>
        <v>857700</v>
      </c>
      <c r="AI39" s="28">
        <f t="shared" si="11"/>
        <v>0</v>
      </c>
      <c r="AJ39" s="28">
        <f t="shared" si="11"/>
        <v>38022390</v>
      </c>
      <c r="AK39" s="28">
        <f t="shared" si="11"/>
        <v>0</v>
      </c>
      <c r="AL39" s="28">
        <f t="shared" si="11"/>
        <v>0</v>
      </c>
      <c r="AM39" s="28">
        <f t="shared" si="11"/>
        <v>0</v>
      </c>
      <c r="AN39" s="27">
        <f>SUM(AN15:AN37)</f>
        <v>42654290</v>
      </c>
    </row>
    <row r="40" spans="1:41" x14ac:dyDescent="0.2"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5"/>
      <c r="T40" s="3"/>
      <c r="U40" s="3"/>
      <c r="V40" s="3"/>
      <c r="W40" s="3"/>
      <c r="X40" s="35"/>
      <c r="Y40" s="35"/>
      <c r="Z40" s="35"/>
      <c r="AA40" s="35"/>
      <c r="AB40" s="35"/>
      <c r="AC40" s="35"/>
      <c r="AD40" s="35"/>
      <c r="AE40" s="35"/>
      <c r="AF40" s="35"/>
      <c r="AG40" s="35"/>
    </row>
    <row r="41" spans="1:41" s="12" customFormat="1" ht="11.25" x14ac:dyDescent="0.2">
      <c r="B41" s="26"/>
      <c r="C41" s="26"/>
      <c r="D41" s="26"/>
      <c r="E41" s="26" t="s">
        <v>126</v>
      </c>
      <c r="F41" s="14"/>
      <c r="G41" s="13"/>
      <c r="H41" s="13"/>
      <c r="I41" s="15"/>
      <c r="J41" s="15"/>
      <c r="K41" s="15"/>
      <c r="L41" s="13"/>
      <c r="M41" s="13"/>
      <c r="N41" s="83" t="s">
        <v>127</v>
      </c>
      <c r="O41" s="83"/>
      <c r="P41" s="83"/>
      <c r="Q41" s="83"/>
      <c r="R41" s="83"/>
      <c r="S41" s="83"/>
      <c r="T41" s="83"/>
      <c r="U41" s="83"/>
      <c r="V41" s="83"/>
      <c r="W41" s="83"/>
      <c r="X41" s="83" t="s">
        <v>126</v>
      </c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</row>
    <row r="42" spans="1:41" x14ac:dyDescent="0.2"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8"/>
      <c r="Y42" s="8"/>
      <c r="Z42" s="1"/>
      <c r="AA42" s="1"/>
      <c r="AB42" s="1"/>
      <c r="AC42" s="1"/>
      <c r="AD42" s="1"/>
      <c r="AE42" s="1"/>
      <c r="AF42" s="1"/>
      <c r="AG42" s="1"/>
    </row>
    <row r="43" spans="1:41" x14ac:dyDescent="0.2">
      <c r="X43" s="4"/>
      <c r="Y43" s="4"/>
    </row>
    <row r="44" spans="1:41" x14ac:dyDescent="0.2">
      <c r="X44" s="4"/>
      <c r="Y44" s="4"/>
    </row>
    <row r="45" spans="1:41" x14ac:dyDescent="0.2">
      <c r="X45" s="4"/>
      <c r="Y45" s="4"/>
    </row>
    <row r="46" spans="1:41" x14ac:dyDescent="0.2">
      <c r="X46" s="4"/>
      <c r="Y46" s="4"/>
    </row>
    <row r="47" spans="1:41" x14ac:dyDescent="0.2">
      <c r="X47" s="4"/>
      <c r="Y47" s="4"/>
    </row>
    <row r="48" spans="1:41" x14ac:dyDescent="0.2">
      <c r="X48" s="4"/>
      <c r="Y48" s="4"/>
    </row>
    <row r="49" spans="24:25" x14ac:dyDescent="0.2">
      <c r="X49" s="4"/>
      <c r="Y49" s="4"/>
    </row>
    <row r="50" spans="24:25" x14ac:dyDescent="0.2">
      <c r="X50" s="4"/>
      <c r="Y50" s="4"/>
    </row>
    <row r="51" spans="24:25" x14ac:dyDescent="0.2">
      <c r="X51" s="4"/>
      <c r="Y51" s="4"/>
    </row>
    <row r="52" spans="24:25" x14ac:dyDescent="0.2">
      <c r="X52" s="4"/>
      <c r="Y52" s="4"/>
    </row>
    <row r="53" spans="24:25" x14ac:dyDescent="0.2">
      <c r="X53" s="4"/>
      <c r="Y53" s="4"/>
    </row>
    <row r="54" spans="24:25" x14ac:dyDescent="0.2">
      <c r="X54" s="4"/>
      <c r="Y54" s="4"/>
    </row>
    <row r="55" spans="24:25" x14ac:dyDescent="0.2">
      <c r="X55" s="4"/>
      <c r="Y55" s="4"/>
    </row>
    <row r="57" spans="24:25" x14ac:dyDescent="0.2">
      <c r="X57" s="4"/>
      <c r="Y57" s="4"/>
    </row>
  </sheetData>
  <mergeCells count="47">
    <mergeCell ref="X7:AN7"/>
    <mergeCell ref="N41:W41"/>
    <mergeCell ref="X41:AN41"/>
    <mergeCell ref="O9:O14"/>
    <mergeCell ref="X9:X14"/>
    <mergeCell ref="Y9:Y14"/>
    <mergeCell ref="AI9:AI14"/>
    <mergeCell ref="V9:V14"/>
    <mergeCell ref="W5:W7"/>
    <mergeCell ref="W9:W14"/>
    <mergeCell ref="P9:P14"/>
    <mergeCell ref="S5:U7"/>
    <mergeCell ref="U9:U14"/>
    <mergeCell ref="N9:N14"/>
    <mergeCell ref="V5:V7"/>
    <mergeCell ref="S9:S14"/>
    <mergeCell ref="K9:K14"/>
    <mergeCell ref="C9:C14"/>
    <mergeCell ref="D9:D14"/>
    <mergeCell ref="Q9:Q14"/>
    <mergeCell ref="I5:M7"/>
    <mergeCell ref="E5:H7"/>
    <mergeCell ref="M9:M14"/>
    <mergeCell ref="E9:E14"/>
    <mergeCell ref="F9:F14"/>
    <mergeCell ref="G9:G14"/>
    <mergeCell ref="H9:H14"/>
    <mergeCell ref="I9:I14"/>
    <mergeCell ref="J9:J13"/>
    <mergeCell ref="L9:L14"/>
    <mergeCell ref="N5:R7"/>
    <mergeCell ref="R9:R14"/>
    <mergeCell ref="T9:T14"/>
    <mergeCell ref="AB9:AB14"/>
    <mergeCell ref="AD9:AD14"/>
    <mergeCell ref="Z9:Z14"/>
    <mergeCell ref="AA9:AA14"/>
    <mergeCell ref="AC9:AC14"/>
    <mergeCell ref="AG9:AG14"/>
    <mergeCell ref="AH9:AH14"/>
    <mergeCell ref="AE9:AE14"/>
    <mergeCell ref="AF9:AF14"/>
    <mergeCell ref="AN9:AN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  <ignoredErrors>
    <ignoredError sqref="A15:B3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8ACADF0921BE49BFD67AF87D0E052D" ma:contentTypeVersion="4" ma:contentTypeDescription="Create a new document." ma:contentTypeScope="" ma:versionID="00a050576538cb253a4f1b1451b9764a">
  <xsd:schema xmlns:xsd="http://www.w3.org/2001/XMLSchema" xmlns:xs="http://www.w3.org/2001/XMLSchema" xmlns:p="http://schemas.microsoft.com/office/2006/metadata/properties" xmlns:ns2="7af32f85-9a37-4cfb-9785-87868e15d8e5" targetNamespace="http://schemas.microsoft.com/office/2006/metadata/properties" ma:root="true" ma:fieldsID="d7a743e1c36d9f5e630f4dbb1bf7d16d" ns2:_="">
    <xsd:import namespace="7af32f85-9a37-4cfb-9785-87868e15d8e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32f85-9a37-4cfb-9785-87868e15d8e5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af32f85-9a37-4cfb-9785-87868e15d8e5">NAJ3XY57RHVF-1041795498-3903</_dlc_DocId>
    <_dlc_DocIdUrl xmlns="7af32f85-9a37-4cfb-9785-87868e15d8e5">
      <Url>http://treassp19/sites/taxation/propadmin/_layouts/15/DocIdRedir.aspx?ID=NAJ3XY57RHVF-1041795498-3903</Url>
      <Description>NAJ3XY57RHVF-1041795498-3903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FD798B-8D0C-4FFF-BA1C-6F8FB78731A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53960B3-9592-408F-B066-CCF886999B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f32f85-9a37-4cfb-9785-87868e15d8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400873-81F5-4EE9-B697-DC711AC83CD6}">
  <ds:schemaRefs>
    <ds:schemaRef ds:uri="http://purl.org/dc/terms/"/>
    <ds:schemaRef ds:uri="http://schemas.openxmlformats.org/package/2006/metadata/core-properties"/>
    <ds:schemaRef ds:uri="7af32f85-9a37-4cfb-9785-87868e15d8e5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84C6509-712C-4A71-A139-66F91DA9DB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Atlantic County Final Equalization Table</dc:title>
  <dc:creator>Division of Taxation</dc:creator>
  <cp:keywords>Atlantic;FINAL EQUALIZATION TABLE</cp:keywords>
  <cp:lastModifiedBy>Serrano, Richard</cp:lastModifiedBy>
  <cp:lastPrinted>2012-03-05T15:40:27Z</cp:lastPrinted>
  <dcterms:created xsi:type="dcterms:W3CDTF">2002-01-15T13:54:18Z</dcterms:created>
  <dcterms:modified xsi:type="dcterms:W3CDTF">2024-03-22T14:11:17Z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0x010100AB8ACADF0921BE49BFD67AF87D0E052D</vt:lpwstr>
  </property>
  <property fmtid="{D5CDD505-2E9C-101B-9397-08002B2CF9AE}" pid="3" name="_dlc_DocIdItemGuid">
    <vt:lpwstr>261eee5d-7d14-4997-a92f-13ba33204657</vt:lpwstr>
  </property>
</Properties>
</file>